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<sst xmlns="http://schemas.openxmlformats.org/spreadsheetml/2006/main" count="148" uniqueCount="125">
  <si>
    <t>附件1</t>
  </si>
  <si>
    <t>2022年省级农村综合改革转移支付公益事业奖补资金及任务分配表（非贫困县）</t>
  </si>
  <si>
    <t>市州</t>
  </si>
  <si>
    <t>县市区/单位</t>
  </si>
  <si>
    <t>金额（万元）</t>
  </si>
  <si>
    <t>农村公益设施建设不少于（个）</t>
  </si>
  <si>
    <t>备注</t>
  </si>
  <si>
    <t>合计</t>
  </si>
  <si>
    <t>长沙市</t>
  </si>
  <si>
    <t>长沙市小计</t>
  </si>
  <si>
    <t>市本级及所辖区小计</t>
  </si>
  <si>
    <t>岳麓区</t>
  </si>
  <si>
    <t>开福区</t>
  </si>
  <si>
    <t>望城区</t>
  </si>
  <si>
    <t>长沙县</t>
  </si>
  <si>
    <t>省直管县小计</t>
  </si>
  <si>
    <t>宁乡市</t>
  </si>
  <si>
    <t>浏阳市</t>
  </si>
  <si>
    <t>株洲市</t>
  </si>
  <si>
    <t>株洲市小计</t>
  </si>
  <si>
    <t>荷塘区</t>
  </si>
  <si>
    <t>芦淞区</t>
  </si>
  <si>
    <t>石峰区</t>
  </si>
  <si>
    <t>天元区</t>
  </si>
  <si>
    <t>渌口区</t>
  </si>
  <si>
    <t>攸县</t>
  </si>
  <si>
    <t>醴陵市</t>
  </si>
  <si>
    <t>湘潭市</t>
  </si>
  <si>
    <t>湘潭市小计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</si>
  <si>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</si>
  <si>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</si>
  <si>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</si>
  <si>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</si>
  <si>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</si>
  <si>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</si>
  <si>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</si>
  <si>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</si>
  <si>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</si>
  <si>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</si>
  <si>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</si>
  <si>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</si>
  <si>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</si>
  <si>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</si>
  <si>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</si>
  <si>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</si>
  <si>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耒阳市</t>
  </si>
  <si>
    <t>常宁市</t>
  </si>
  <si>
    <t>祁东县</t>
  </si>
  <si>
    <t>邵阳市</t>
  </si>
  <si>
    <t>邵阳市小计</t>
  </si>
  <si>
    <t>双清区</t>
  </si>
  <si>
    <t>大祥区</t>
  </si>
  <si>
    <t>北塔区</t>
  </si>
  <si>
    <t>邵东市</t>
  </si>
  <si>
    <t>岳阳市</t>
  </si>
  <si>
    <t>岳阳市小计</t>
  </si>
  <si>
    <t>岳阳楼区</t>
  </si>
  <si>
    <t>君山区</t>
  </si>
  <si>
    <t>云溪区</t>
  </si>
  <si>
    <t>屈原管理区</t>
  </si>
  <si>
    <t>汨罗市</t>
  </si>
  <si>
    <t>湘阴县</t>
  </si>
  <si>
    <t>临湘市</t>
  </si>
  <si>
    <t>华容县</t>
  </si>
  <si>
    <t>岳阳县</t>
  </si>
  <si>
    <t>常德市</t>
  </si>
  <si>
    <t>常德市小计</t>
  </si>
  <si>
    <t>武陵区</t>
  </si>
  <si>
    <t>鼎城区</t>
  </si>
  <si>
    <t>西洞庭管理区</t>
  </si>
  <si>
    <t>西湖管理区</t>
  </si>
  <si>
    <t>津市市</t>
  </si>
  <si>
    <t>安乡县</t>
  </si>
  <si>
    <t>汉寿县</t>
  </si>
  <si>
    <t>澧县</t>
  </si>
  <si>
    <t>临澧县</t>
  </si>
  <si>
    <t>桃源县</t>
  </si>
  <si>
    <t>张家界市</t>
  </si>
  <si>
    <t>张家界市小计</t>
  </si>
  <si>
    <t>永定区</t>
  </si>
  <si>
    <t>武陵源区</t>
  </si>
  <si>
    <t>益阳市</t>
  </si>
  <si>
    <t>益阳市小计</t>
  </si>
  <si>
    <t>赫山区</t>
  </si>
  <si>
    <t>资阳区</t>
  </si>
  <si>
    <t>大通湖区</t>
  </si>
  <si>
    <t>沅江市</t>
  </si>
  <si>
    <t>南县</t>
  </si>
  <si>
    <t>桃江县</t>
  </si>
  <si>
    <t>永州市</t>
  </si>
  <si>
    <t>永州市小计</t>
  </si>
  <si>
    <t>零陵区</t>
  </si>
  <si>
    <t>冷水滩区</t>
  </si>
  <si>
    <t>金洞管理区</t>
  </si>
  <si>
    <t>回龙圩管理区</t>
  </si>
  <si>
    <t>东安县</t>
  </si>
  <si>
    <t>道县</t>
  </si>
  <si>
    <t>蓝山县</t>
  </si>
  <si>
    <t>祁阳市</t>
  </si>
  <si>
    <t>双牌县</t>
  </si>
  <si>
    <t>江永县</t>
  </si>
  <si>
    <t>宁远县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</si>
  <si>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</si>
  <si>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</si>
  <si>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</si>
  <si>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</si>
  <si>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</si>
  <si>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</si>
  <si>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</si>
  <si>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嘉禾县</t>
  </si>
  <si>
    <t>临武县</t>
  </si>
  <si>
    <t>娄底市</t>
  </si>
  <si>
    <t>娄底市小计</t>
  </si>
  <si>
    <t>娄星区</t>
  </si>
  <si>
    <t>冷水江市</t>
  </si>
  <si>
    <t>双峰县</t>
  </si>
  <si>
    <t>怀化市</t>
  </si>
  <si>
    <t>怀化市小计</t>
  </si>
  <si>
    <t>鹤城区</t>
  </si>
  <si>
    <t>洪江市</t>
  </si>
  <si>
    <t>洪江区</t>
  </si>
  <si>
    <t>湘西自治州</t>
  </si>
  <si>
    <t>湘西自治州小计</t>
  </si>
  <si>
    <t>州本级</t>
  </si>
  <si>
    <t>吉首市</t>
  </si>
</sst>
</file>

<file path=xl/styles.xml><?xml version="1.0" encoding="utf-8"?>
<styleSheet xmlns="http://schemas.openxmlformats.org/spreadsheetml/2006/main">
  <numFmts count="7">
    <numFmt numFmtId="176" formatCode="0_ "/>
    <numFmt numFmtId="41" formatCode="_ * #,##0_ ;_ * \-#,##0_ ;_ * &quot;-&quot;_ ;_ @_ "/>
    <numFmt numFmtId="177" formatCode="0_);[Red]\(0\)"/>
    <numFmt numFmtId="44" formatCode="_ &quot;￥&quot;* #,##0.00_ ;_ &quot;￥&quot;* \-#,##0.00_ ;_ &quot;￥&quot;* &quot;-&quot;??_ ;_ @_ "/>
    <numFmt numFmtId="178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华文中宋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Times New Roman"/>
      <charset val="134"/>
    </font>
    <font>
      <sz val="12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0"/>
      <name val="Geneva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0" fontId="8" fillId="0" borderId="0"/>
    <xf numFmtId="176" fontId="8" fillId="0" borderId="0">
      <alignment vertical="center"/>
    </xf>
    <xf numFmtId="0" fontId="21" fillId="0" borderId="0">
      <alignment vertical="center"/>
    </xf>
    <xf numFmtId="0" fontId="12" fillId="3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0" fillId="9" borderId="10" applyNumberFormat="false" applyAlignment="false" applyProtection="false">
      <alignment vertical="center"/>
    </xf>
    <xf numFmtId="0" fontId="24" fillId="17" borderId="11" applyNumberFormat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2" fillId="0" borderId="0"/>
    <xf numFmtId="0" fontId="14" fillId="0" borderId="7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0" fillId="24" borderId="13" applyNumberFormat="false" applyFon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31" fillId="9" borderId="6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4" borderId="6" applyNumberForma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</cellStyleXfs>
  <cellXfs count="49">
    <xf numFmtId="0" fontId="0" fillId="0" borderId="0" xfId="0"/>
    <xf numFmtId="0" fontId="0" fillId="2" borderId="0" xfId="0" applyFill="true" applyAlignment="true">
      <alignment vertical="center"/>
    </xf>
    <xf numFmtId="0" fontId="1" fillId="2" borderId="0" xfId="0" applyFont="true" applyFill="true" applyAlignment="true">
      <alignment vertical="center"/>
    </xf>
    <xf numFmtId="0" fontId="2" fillId="2" borderId="0" xfId="0" applyFont="true" applyFill="true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0" fillId="2" borderId="0" xfId="0" applyFill="true" applyAlignment="true">
      <alignment horizontal="center"/>
    </xf>
    <xf numFmtId="176" fontId="0" fillId="2" borderId="0" xfId="0" applyNumberFormat="true" applyFont="true" applyFill="true" applyAlignment="true">
      <alignment horizontal="center"/>
    </xf>
    <xf numFmtId="177" fontId="1" fillId="2" borderId="0" xfId="0" applyNumberFormat="true" applyFont="true" applyFill="true" applyAlignment="true">
      <alignment horizontal="center"/>
    </xf>
    <xf numFmtId="176" fontId="0" fillId="2" borderId="1" xfId="0" applyNumberFormat="true" applyFill="true" applyBorder="true" applyAlignment="true">
      <alignment horizontal="center"/>
    </xf>
    <xf numFmtId="0" fontId="0" fillId="2" borderId="0" xfId="0" applyFill="true" applyBorder="true"/>
    <xf numFmtId="0" fontId="0" fillId="2" borderId="0" xfId="0" applyFill="true"/>
    <xf numFmtId="0" fontId="3" fillId="2" borderId="0" xfId="0" applyFont="true" applyFill="true" applyAlignment="true">
      <alignment vertical="center"/>
    </xf>
    <xf numFmtId="0" fontId="0" fillId="2" borderId="0" xfId="0" applyFill="true" applyAlignment="true">
      <alignment horizontal="center" vertical="center"/>
    </xf>
    <xf numFmtId="176" fontId="0" fillId="2" borderId="0" xfId="0" applyNumberFormat="true" applyFont="true" applyFill="true" applyAlignment="true">
      <alignment horizontal="center" vertical="center"/>
    </xf>
    <xf numFmtId="177" fontId="1" fillId="2" borderId="0" xfId="0" applyNumberFormat="true" applyFont="true" applyFill="true" applyAlignment="true">
      <alignment horizontal="center" vertical="center"/>
    </xf>
    <xf numFmtId="0" fontId="4" fillId="2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177" fontId="2" fillId="2" borderId="2" xfId="0" applyNumberFormat="true" applyFont="true" applyFill="true" applyBorder="true" applyAlignment="true">
      <alignment horizontal="center" vertical="center" wrapText="true"/>
    </xf>
    <xf numFmtId="0" fontId="5" fillId="2" borderId="2" xfId="18" applyFont="true" applyFill="true" applyBorder="true" applyAlignment="true">
      <alignment horizontal="center" vertical="center"/>
    </xf>
    <xf numFmtId="176" fontId="2" fillId="2" borderId="2" xfId="0" applyNumberFormat="true" applyFont="true" applyFill="true" applyBorder="true" applyAlignment="true">
      <alignment horizontal="center" vertical="center"/>
    </xf>
    <xf numFmtId="3" fontId="5" fillId="2" borderId="3" xfId="18" applyNumberFormat="true" applyFont="true" applyFill="true" applyBorder="true" applyAlignment="true">
      <alignment horizontal="center" vertical="center"/>
    </xf>
    <xf numFmtId="3" fontId="5" fillId="2" borderId="2" xfId="18" applyNumberFormat="true" applyFont="true" applyFill="true" applyBorder="true" applyAlignment="true">
      <alignment horizontal="center" vertical="center"/>
    </xf>
    <xf numFmtId="177" fontId="6" fillId="2" borderId="2" xfId="0" applyNumberFormat="true" applyFont="true" applyFill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177" fontId="2" fillId="2" borderId="2" xfId="0" applyNumberFormat="true" applyFont="true" applyFill="true" applyBorder="true" applyAlignment="true">
      <alignment horizontal="center" vertical="center"/>
    </xf>
    <xf numFmtId="3" fontId="7" fillId="3" borderId="2" xfId="18" applyNumberFormat="true" applyFont="true" applyFill="true" applyBorder="true" applyAlignment="true">
      <alignment horizontal="center" vertical="center"/>
    </xf>
    <xf numFmtId="177" fontId="1" fillId="0" borderId="2" xfId="0" applyNumberFormat="true" applyFont="true" applyBorder="true" applyAlignment="true">
      <alignment horizontal="center" vertical="center"/>
    </xf>
    <xf numFmtId="3" fontId="8" fillId="3" borderId="2" xfId="18" applyNumberFormat="true" applyFont="true" applyFill="true" applyBorder="true" applyAlignment="true">
      <alignment horizontal="center" vertical="center"/>
    </xf>
    <xf numFmtId="0" fontId="8" fillId="3" borderId="2" xfId="3" applyFont="true" applyFill="true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3" fontId="9" fillId="2" borderId="2" xfId="18" applyNumberFormat="true" applyFont="true" applyFill="true" applyBorder="true" applyAlignment="true">
      <alignment horizontal="center" vertical="center"/>
    </xf>
    <xf numFmtId="3" fontId="5" fillId="2" borderId="4" xfId="18" applyNumberFormat="true" applyFont="true" applyFill="true" applyBorder="true" applyAlignment="true">
      <alignment horizontal="center" vertical="center"/>
    </xf>
    <xf numFmtId="177" fontId="10" fillId="0" borderId="2" xfId="0" applyNumberFormat="true" applyFont="true" applyBorder="true" applyAlignment="true">
      <alignment horizontal="center" vertical="center"/>
    </xf>
    <xf numFmtId="176" fontId="0" fillId="2" borderId="0" xfId="0" applyNumberFormat="true" applyFill="true" applyBorder="true" applyAlignment="true">
      <alignment horizontal="center" vertical="center"/>
    </xf>
    <xf numFmtId="0" fontId="0" fillId="2" borderId="0" xfId="0" applyFill="true" applyBorder="true" applyAlignment="true">
      <alignment vertical="center"/>
    </xf>
    <xf numFmtId="0" fontId="1" fillId="2" borderId="0" xfId="0" applyFont="true" applyFill="true" applyBorder="true" applyAlignment="true">
      <alignment vertical="center"/>
    </xf>
    <xf numFmtId="176" fontId="2" fillId="2" borderId="0" xfId="0" applyNumberFormat="true" applyFont="true" applyFill="true" applyBorder="true" applyAlignment="true">
      <alignment horizontal="center" vertical="center"/>
    </xf>
    <xf numFmtId="0" fontId="2" fillId="2" borderId="0" xfId="0" applyFont="true" applyFill="true" applyBorder="true" applyAlignment="true">
      <alignment horizontal="center" vertical="center"/>
    </xf>
    <xf numFmtId="177" fontId="6" fillId="2" borderId="0" xfId="0" applyNumberFormat="true" applyFont="true" applyFill="true" applyBorder="true" applyAlignment="true">
      <alignment horizontal="center" vertical="center"/>
    </xf>
    <xf numFmtId="177" fontId="2" fillId="2" borderId="0" xfId="0" applyNumberFormat="true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  <xf numFmtId="176" fontId="1" fillId="2" borderId="2" xfId="0" applyNumberFormat="true" applyFont="true" applyFill="true" applyBorder="true" applyAlignment="true">
      <alignment horizontal="center" vertical="center"/>
    </xf>
    <xf numFmtId="177" fontId="1" fillId="2" borderId="0" xfId="0" applyNumberFormat="true" applyFont="true" applyFill="true" applyBorder="true" applyAlignment="true">
      <alignment horizontal="center" vertical="center"/>
    </xf>
    <xf numFmtId="178" fontId="8" fillId="0" borderId="2" xfId="1" applyNumberFormat="true" applyFont="true" applyFill="true" applyBorder="true" applyAlignment="true">
      <alignment horizontal="center" vertical="center" wrapText="true"/>
    </xf>
    <xf numFmtId="178" fontId="5" fillId="2" borderId="2" xfId="0" applyNumberFormat="true" applyFont="true" applyFill="true" applyBorder="true" applyAlignment="true">
      <alignment horizontal="center" vertical="center" wrapText="true"/>
    </xf>
    <xf numFmtId="3" fontId="5" fillId="2" borderId="5" xfId="18" applyNumberFormat="true" applyFont="true" applyFill="true" applyBorder="true" applyAlignment="true">
      <alignment horizontal="center" vertical="center"/>
    </xf>
    <xf numFmtId="176" fontId="0" fillId="2" borderId="0" xfId="0" applyNumberFormat="true" applyFill="true" applyBorder="true" applyAlignment="true">
      <alignment horizontal="center"/>
    </xf>
  </cellXfs>
  <cellStyles count="53">
    <cellStyle name="常规" xfId="0" builtinId="0"/>
    <cellStyle name="常规 2" xfId="1"/>
    <cellStyle name="常规 23 2 10" xfId="2"/>
    <cellStyle name="常规 45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常规_2010年省对下均衡性转移支付等补助汇总表 2" xf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1"/>
  <sheetViews>
    <sheetView tabSelected="1" zoomScale="110" zoomScaleNormal="110" workbookViewId="0">
      <pane ySplit="3" topLeftCell="A4" activePane="bottomLeft" state="frozen"/>
      <selection/>
      <selection pane="bottomLeft" activeCell="D128" sqref="D128"/>
    </sheetView>
  </sheetViews>
  <sheetFormatPr defaultColWidth="9" defaultRowHeight="14.25" outlineLevelCol="7"/>
  <cols>
    <col min="1" max="1" width="14" style="5" customWidth="true"/>
    <col min="2" max="2" width="23.9" style="5" customWidth="true"/>
    <col min="3" max="3" width="19.2" style="6" customWidth="true"/>
    <col min="4" max="4" width="19.3" style="7" customWidth="true"/>
    <col min="5" max="5" width="13.2" style="8" customWidth="true"/>
    <col min="6" max="8" width="9" style="9"/>
    <col min="9" max="16384" width="9" style="10"/>
  </cols>
  <sheetData>
    <row r="1" s="1" customFormat="true" ht="22.5" customHeight="true" spans="1:8">
      <c r="A1" s="11" t="s">
        <v>0</v>
      </c>
      <c r="B1" s="12"/>
      <c r="C1" s="13"/>
      <c r="D1" s="14"/>
      <c r="E1" s="35"/>
      <c r="F1" s="36"/>
      <c r="G1" s="36"/>
      <c r="H1" s="36"/>
    </row>
    <row r="2" s="1" customFormat="true" ht="60.95" customHeight="true" spans="1:8">
      <c r="A2" s="15" t="s">
        <v>1</v>
      </c>
      <c r="B2" s="16"/>
      <c r="C2" s="16"/>
      <c r="D2" s="16"/>
      <c r="E2" s="16"/>
      <c r="F2" s="36"/>
      <c r="G2" s="36"/>
      <c r="H2" s="36"/>
    </row>
    <row r="3" s="2" customFormat="true" ht="38.3" customHeight="true" spans="1:8">
      <c r="A3" s="17" t="s">
        <v>2</v>
      </c>
      <c r="B3" s="17" t="s">
        <v>3</v>
      </c>
      <c r="C3" s="18" t="s">
        <v>4</v>
      </c>
      <c r="D3" s="19" t="s">
        <v>5</v>
      </c>
      <c r="E3" s="18" t="s">
        <v>6</v>
      </c>
      <c r="F3" s="37"/>
      <c r="G3" s="37"/>
      <c r="H3" s="37"/>
    </row>
    <row r="4" s="3" customFormat="true" ht="24.95" customHeight="true" spans="1:8">
      <c r="A4" s="20" t="s">
        <v>7</v>
      </c>
      <c r="B4" s="20"/>
      <c r="C4" s="21">
        <f>C5+C14+C24+C32+C47+C54+C66+C83+C92+C106+C116+C79+C122+C128</f>
        <v>27355</v>
      </c>
      <c r="D4" s="21">
        <f t="shared" ref="D4" si="0">D5+D14+D24+D32+D47+D54+D66+D83+D92+D106+D116</f>
        <v>1364.84412652107</v>
      </c>
      <c r="E4" s="21"/>
      <c r="F4" s="38"/>
      <c r="G4" s="39"/>
      <c r="H4" s="39"/>
    </row>
    <row r="5" s="3" customFormat="true" ht="24.95" customHeight="true" spans="1:8">
      <c r="A5" s="22" t="s">
        <v>8</v>
      </c>
      <c r="B5" s="23" t="s">
        <v>9</v>
      </c>
      <c r="C5" s="24">
        <f>C6+C11</f>
        <v>2128</v>
      </c>
      <c r="D5" s="24">
        <f t="shared" ref="D5" si="1">D6+D11</f>
        <v>110</v>
      </c>
      <c r="E5" s="24"/>
      <c r="F5" s="40"/>
      <c r="G5" s="39"/>
      <c r="H5" s="39"/>
    </row>
    <row r="6" s="4" customFormat="true" ht="24.95" customHeight="true" spans="1:8">
      <c r="A6" s="25"/>
      <c r="B6" s="23" t="s">
        <v>10</v>
      </c>
      <c r="C6" s="26">
        <f>SUM(C7:C10)+103</f>
        <v>872</v>
      </c>
      <c r="D6" s="26">
        <f>SUM(D7:D10)+6</f>
        <v>45</v>
      </c>
      <c r="E6" s="26"/>
      <c r="F6" s="41"/>
      <c r="G6" s="42"/>
      <c r="H6" s="42"/>
    </row>
    <row r="7" s="4" customFormat="true" ht="24.95" customHeight="true" spans="1:8">
      <c r="A7" s="25"/>
      <c r="B7" s="27" t="s">
        <v>11</v>
      </c>
      <c r="C7" s="28">
        <v>157</v>
      </c>
      <c r="D7" s="28">
        <v>8</v>
      </c>
      <c r="E7" s="43"/>
      <c r="F7" s="44"/>
      <c r="G7" s="42"/>
      <c r="H7" s="42"/>
    </row>
    <row r="8" s="4" customFormat="true" ht="24.95" customHeight="true" spans="1:8">
      <c r="A8" s="25"/>
      <c r="B8" s="29" t="s">
        <v>12</v>
      </c>
      <c r="C8" s="28">
        <v>80</v>
      </c>
      <c r="D8" s="28">
        <v>4</v>
      </c>
      <c r="E8" s="43"/>
      <c r="F8" s="44"/>
      <c r="G8" s="42"/>
      <c r="H8" s="42"/>
    </row>
    <row r="9" s="4" customFormat="true" ht="24.95" customHeight="true" spans="1:8">
      <c r="A9" s="25"/>
      <c r="B9" s="30" t="s">
        <v>13</v>
      </c>
      <c r="C9" s="28">
        <v>215</v>
      </c>
      <c r="D9" s="28">
        <v>11</v>
      </c>
      <c r="E9" s="43"/>
      <c r="F9" s="44"/>
      <c r="G9" s="42"/>
      <c r="H9" s="42"/>
    </row>
    <row r="10" s="4" customFormat="true" ht="24.95" customHeight="true" spans="1:8">
      <c r="A10" s="25"/>
      <c r="B10" s="27" t="s">
        <v>14</v>
      </c>
      <c r="C10" s="28">
        <v>317</v>
      </c>
      <c r="D10" s="28">
        <v>16</v>
      </c>
      <c r="E10" s="43"/>
      <c r="F10" s="44"/>
      <c r="G10" s="42"/>
      <c r="H10" s="42"/>
    </row>
    <row r="11" s="4" customFormat="true" ht="24.95" customHeight="true" spans="1:8">
      <c r="A11" s="25"/>
      <c r="B11" s="23" t="s">
        <v>15</v>
      </c>
      <c r="C11" s="26">
        <f>SUM(C12:C13)</f>
        <v>1256</v>
      </c>
      <c r="D11" s="26">
        <f t="shared" ref="D11" si="2">SUM(D12:D13)</f>
        <v>65</v>
      </c>
      <c r="E11" s="26"/>
      <c r="F11" s="41"/>
      <c r="G11" s="42"/>
      <c r="H11" s="42"/>
    </row>
    <row r="12" s="4" customFormat="true" ht="24.95" customHeight="true" spans="1:8">
      <c r="A12" s="25"/>
      <c r="B12" s="27" t="s">
        <v>16</v>
      </c>
      <c r="C12" s="28">
        <v>576</v>
      </c>
      <c r="D12" s="28">
        <v>30</v>
      </c>
      <c r="E12" s="43"/>
      <c r="F12" s="44"/>
      <c r="G12" s="42"/>
      <c r="H12" s="42"/>
    </row>
    <row r="13" s="4" customFormat="true" ht="24.95" customHeight="true" spans="1:8">
      <c r="A13" s="31"/>
      <c r="B13" s="29" t="s">
        <v>17</v>
      </c>
      <c r="C13" s="28">
        <v>680</v>
      </c>
      <c r="D13" s="28">
        <v>35</v>
      </c>
      <c r="E13" s="43"/>
      <c r="F13" s="44"/>
      <c r="G13" s="42"/>
      <c r="H13" s="42"/>
    </row>
    <row r="14" s="3" customFormat="true" ht="24.95" customHeight="true" spans="1:8">
      <c r="A14" s="22" t="s">
        <v>18</v>
      </c>
      <c r="B14" s="23" t="s">
        <v>19</v>
      </c>
      <c r="C14" s="24">
        <f>C15+C20</f>
        <v>1540</v>
      </c>
      <c r="D14" s="24">
        <f t="shared" ref="D14" si="3">D15+D20</f>
        <v>81.8441265210663</v>
      </c>
      <c r="E14" s="24"/>
      <c r="F14" s="40"/>
      <c r="G14" s="39"/>
      <c r="H14" s="39"/>
    </row>
    <row r="15" s="4" customFormat="true" ht="24.95" customHeight="true" spans="1:8">
      <c r="A15" s="25"/>
      <c r="B15" s="23" t="s">
        <v>10</v>
      </c>
      <c r="C15" s="26">
        <f>SUM(C16:C19)+94</f>
        <v>500</v>
      </c>
      <c r="D15" s="26">
        <f>SUM(D16:D19)+5</f>
        <v>27.1599503349373</v>
      </c>
      <c r="E15" s="26"/>
      <c r="F15" s="41"/>
      <c r="G15" s="42"/>
      <c r="H15" s="42"/>
    </row>
    <row r="16" s="4" customFormat="true" ht="24.95" customHeight="true" spans="1:8">
      <c r="A16" s="25"/>
      <c r="B16" s="27" t="s">
        <v>20</v>
      </c>
      <c r="C16" s="28">
        <v>90</v>
      </c>
      <c r="D16" s="28">
        <v>5</v>
      </c>
      <c r="E16" s="43"/>
      <c r="F16" s="44"/>
      <c r="G16" s="42"/>
      <c r="H16" s="42"/>
    </row>
    <row r="17" s="4" customFormat="true" ht="24.95" customHeight="true" spans="1:8">
      <c r="A17" s="25"/>
      <c r="B17" s="29" t="s">
        <v>21</v>
      </c>
      <c r="C17" s="28">
        <v>104</v>
      </c>
      <c r="D17" s="28">
        <v>6</v>
      </c>
      <c r="E17" s="43"/>
      <c r="F17" s="44"/>
      <c r="G17" s="42"/>
      <c r="H17" s="42"/>
    </row>
    <row r="18" s="4" customFormat="true" ht="24.95" customHeight="true" spans="1:8">
      <c r="A18" s="25"/>
      <c r="B18" s="27" t="s">
        <v>22</v>
      </c>
      <c r="C18" s="28">
        <v>94</v>
      </c>
      <c r="D18" s="28">
        <v>4.93955904691639</v>
      </c>
      <c r="E18" s="43"/>
      <c r="F18" s="44"/>
      <c r="G18" s="42"/>
      <c r="H18" s="42"/>
    </row>
    <row r="19" s="4" customFormat="true" ht="24.95" customHeight="true" spans="1:8">
      <c r="A19" s="25"/>
      <c r="B19" s="29" t="s">
        <v>23</v>
      </c>
      <c r="C19" s="28">
        <v>118</v>
      </c>
      <c r="D19" s="28">
        <v>6.2203912880209</v>
      </c>
      <c r="E19" s="43"/>
      <c r="F19" s="44"/>
      <c r="G19" s="42"/>
      <c r="H19" s="42"/>
    </row>
    <row r="20" s="4" customFormat="true" ht="24.95" customHeight="true" spans="1:8">
      <c r="A20" s="25"/>
      <c r="B20" s="23" t="s">
        <v>15</v>
      </c>
      <c r="C20" s="26">
        <f>SUM(C21:C23)</f>
        <v>1040</v>
      </c>
      <c r="D20" s="26">
        <f t="shared" ref="D20" si="4">SUM(D21:D23)</f>
        <v>54.684176186129</v>
      </c>
      <c r="E20" s="26"/>
      <c r="F20" s="41"/>
      <c r="G20" s="42"/>
      <c r="H20" s="42"/>
    </row>
    <row r="21" s="4" customFormat="true" ht="24.95" customHeight="true" spans="1:8">
      <c r="A21" s="25"/>
      <c r="B21" s="29" t="s">
        <v>24</v>
      </c>
      <c r="C21" s="28">
        <v>227</v>
      </c>
      <c r="D21" s="28">
        <v>11.9313501254165</v>
      </c>
      <c r="E21" s="43"/>
      <c r="F21" s="44"/>
      <c r="G21" s="42"/>
      <c r="H21" s="42"/>
    </row>
    <row r="22" s="4" customFormat="true" ht="24.95" customHeight="true" spans="1:8">
      <c r="A22" s="25"/>
      <c r="B22" s="29" t="s">
        <v>25</v>
      </c>
      <c r="C22" s="28">
        <v>389</v>
      </c>
      <c r="D22" s="28">
        <v>20.4539142249225</v>
      </c>
      <c r="E22" s="43"/>
      <c r="F22" s="44"/>
      <c r="G22" s="42"/>
      <c r="H22" s="42"/>
    </row>
    <row r="23" s="4" customFormat="true" ht="24.95" customHeight="true" spans="1:8">
      <c r="A23" s="31"/>
      <c r="B23" s="27" t="s">
        <v>26</v>
      </c>
      <c r="C23" s="28">
        <v>424</v>
      </c>
      <c r="D23" s="28">
        <v>22.2989118357901</v>
      </c>
      <c r="E23" s="43"/>
      <c r="F23" s="44"/>
      <c r="G23" s="42"/>
      <c r="H23" s="42"/>
    </row>
    <row r="24" s="4" customFormat="true" ht="24.95" customHeight="true" spans="1:8">
      <c r="A24" s="22" t="s">
        <v>27</v>
      </c>
      <c r="B24" s="23" t="s">
        <v>28</v>
      </c>
      <c r="C24" s="26">
        <f>C25+C28</f>
        <v>1490</v>
      </c>
      <c r="D24" s="26">
        <f t="shared" ref="D24" si="5">D25+D28</f>
        <v>79</v>
      </c>
      <c r="E24" s="26"/>
      <c r="F24" s="41"/>
      <c r="G24" s="42"/>
      <c r="H24" s="42"/>
    </row>
    <row r="25" s="4" customFormat="true" ht="24.95" customHeight="true" spans="1:8">
      <c r="A25" s="25"/>
      <c r="B25" s="23" t="s">
        <v>10</v>
      </c>
      <c r="C25" s="26">
        <f>SUM(C26:C27)+63</f>
        <v>302</v>
      </c>
      <c r="D25" s="26">
        <f>SUM(D26:D27)+4</f>
        <v>17</v>
      </c>
      <c r="E25" s="26"/>
      <c r="F25" s="41"/>
      <c r="G25" s="42"/>
      <c r="H25" s="42"/>
    </row>
    <row r="26" s="4" customFormat="true" ht="24.95" customHeight="true" spans="1:8">
      <c r="A26" s="25"/>
      <c r="B26" s="27" t="s">
        <v>29</v>
      </c>
      <c r="C26" s="28">
        <v>145</v>
      </c>
      <c r="D26" s="28">
        <v>8</v>
      </c>
      <c r="E26" s="43"/>
      <c r="F26" s="44"/>
      <c r="G26" s="42"/>
      <c r="H26" s="42"/>
    </row>
    <row r="27" s="4" customFormat="true" ht="24.95" customHeight="true" spans="1:8">
      <c r="A27" s="25"/>
      <c r="B27" s="29" t="s">
        <v>30</v>
      </c>
      <c r="C27" s="28">
        <v>94</v>
      </c>
      <c r="D27" s="28">
        <v>5</v>
      </c>
      <c r="E27" s="43"/>
      <c r="F27" s="44"/>
      <c r="G27" s="42"/>
      <c r="H27" s="42"/>
    </row>
    <row r="28" s="4" customFormat="true" ht="24.95" customHeight="true" spans="1:8">
      <c r="A28" s="25"/>
      <c r="B28" s="32" t="s">
        <v>15</v>
      </c>
      <c r="C28" s="26">
        <f>SUM(C29:C31)</f>
        <v>1188</v>
      </c>
      <c r="D28" s="26">
        <f t="shared" ref="D28" si="6">SUM(D29:D31)</f>
        <v>62</v>
      </c>
      <c r="E28" s="26"/>
      <c r="F28" s="41"/>
      <c r="G28" s="42"/>
      <c r="H28" s="42"/>
    </row>
    <row r="29" s="4" customFormat="true" ht="24.95" customHeight="true" spans="1:8">
      <c r="A29" s="25"/>
      <c r="B29" s="27" t="s">
        <v>31</v>
      </c>
      <c r="C29" s="28">
        <v>552</v>
      </c>
      <c r="D29" s="28">
        <v>29</v>
      </c>
      <c r="E29" s="43"/>
      <c r="F29" s="44"/>
      <c r="G29" s="42"/>
      <c r="H29" s="42"/>
    </row>
    <row r="30" s="4" customFormat="true" ht="24.95" customHeight="true" spans="1:8">
      <c r="A30" s="25"/>
      <c r="B30" s="29" t="s">
        <v>32</v>
      </c>
      <c r="C30" s="28">
        <v>507</v>
      </c>
      <c r="D30" s="28">
        <v>26</v>
      </c>
      <c r="E30" s="43"/>
      <c r="F30" s="44"/>
      <c r="G30" s="42"/>
      <c r="H30" s="42"/>
    </row>
    <row r="31" s="4" customFormat="true" ht="24.95" customHeight="true" spans="1:8">
      <c r="A31" s="31"/>
      <c r="B31" s="27" t="s">
        <v>33</v>
      </c>
      <c r="C31" s="28">
        <v>129</v>
      </c>
      <c r="D31" s="28">
        <v>7</v>
      </c>
      <c r="E31" s="43"/>
      <c r="F31" s="44"/>
      <c r="G31" s="42"/>
      <c r="H31" s="42"/>
    </row>
    <row r="32" s="4" customFormat="true" ht="24.95" customHeight="true" spans="1:8">
      <c r="A32" s="22" t="s">
        <v>34</v>
      </c>
      <c r="B32" s="23" t="s">
        <v>35</v>
      </c>
      <c r="C32" s="26">
        <f>C33+C39</f>
        <v>4291</v>
      </c>
      <c r="D32" s="26">
        <f t="shared" ref="D32" si="7">D33+D39</f>
        <v>226</v>
      </c>
      <c r="E32" s="26"/>
      <c r="F32" s="41"/>
      <c r="G32" s="42"/>
      <c r="H32" s="42"/>
    </row>
    <row r="33" s="4" customFormat="true" ht="24.95" customHeight="true" spans="1:8">
      <c r="A33" s="33"/>
      <c r="B33" s="23" t="s">
        <v>10</v>
      </c>
      <c r="C33" s="26">
        <f>SUM(C34:C38)+194</f>
        <v>653</v>
      </c>
      <c r="D33" s="26">
        <f>SUM(D34:D38)+10</f>
        <v>35</v>
      </c>
      <c r="E33" s="26"/>
      <c r="F33" s="41"/>
      <c r="G33" s="42"/>
      <c r="H33" s="42"/>
    </row>
    <row r="34" s="4" customFormat="true" ht="24.95" customHeight="true" spans="1:8">
      <c r="A34" s="33"/>
      <c r="B34" s="27" t="s">
        <v>36</v>
      </c>
      <c r="C34" s="28">
        <v>111</v>
      </c>
      <c r="D34" s="28">
        <v>6</v>
      </c>
      <c r="E34" s="43"/>
      <c r="F34" s="44"/>
      <c r="G34" s="42"/>
      <c r="H34" s="42"/>
    </row>
    <row r="35" s="4" customFormat="true" ht="24.95" customHeight="true" spans="1:8">
      <c r="A35" s="33"/>
      <c r="B35" s="29" t="s">
        <v>37</v>
      </c>
      <c r="C35" s="28">
        <v>84</v>
      </c>
      <c r="D35" s="28">
        <v>5</v>
      </c>
      <c r="E35" s="43"/>
      <c r="F35" s="44"/>
      <c r="G35" s="42"/>
      <c r="H35" s="42"/>
    </row>
    <row r="36" s="4" customFormat="true" ht="24.95" customHeight="true" spans="1:8">
      <c r="A36" s="33"/>
      <c r="B36" s="27" t="s">
        <v>38</v>
      </c>
      <c r="C36" s="28">
        <v>93</v>
      </c>
      <c r="D36" s="28">
        <v>5</v>
      </c>
      <c r="E36" s="43"/>
      <c r="F36" s="44"/>
      <c r="G36" s="42"/>
      <c r="H36" s="42"/>
    </row>
    <row r="37" s="4" customFormat="true" ht="24.95" customHeight="true" spans="1:8">
      <c r="A37" s="33"/>
      <c r="B37" s="27" t="s">
        <v>39</v>
      </c>
      <c r="C37" s="28">
        <v>99</v>
      </c>
      <c r="D37" s="28">
        <v>5</v>
      </c>
      <c r="E37" s="43"/>
      <c r="F37" s="44"/>
      <c r="G37" s="42"/>
      <c r="H37" s="42"/>
    </row>
    <row r="38" s="4" customFormat="true" ht="24.95" customHeight="true" spans="1:8">
      <c r="A38" s="33"/>
      <c r="B38" s="29" t="s">
        <v>40</v>
      </c>
      <c r="C38" s="28">
        <v>72</v>
      </c>
      <c r="D38" s="28">
        <v>4</v>
      </c>
      <c r="E38" s="43"/>
      <c r="F38" s="44"/>
      <c r="G38" s="42"/>
      <c r="H38" s="42"/>
    </row>
    <row r="39" s="4" customFormat="true" ht="24.95" customHeight="true" spans="1:8">
      <c r="A39" s="33"/>
      <c r="B39" s="32" t="s">
        <v>15</v>
      </c>
      <c r="C39" s="26">
        <f>SUM(C40:C46)</f>
        <v>3638</v>
      </c>
      <c r="D39" s="26">
        <f>SUM(D40:D46)</f>
        <v>191</v>
      </c>
      <c r="E39" s="26"/>
      <c r="F39" s="41"/>
      <c r="G39" s="42"/>
      <c r="H39" s="42"/>
    </row>
    <row r="40" s="4" customFormat="true" ht="24.95" customHeight="true" spans="1:8">
      <c r="A40" s="33"/>
      <c r="B40" s="27" t="s">
        <v>41</v>
      </c>
      <c r="C40" s="28">
        <v>631</v>
      </c>
      <c r="D40" s="28">
        <v>33</v>
      </c>
      <c r="E40" s="43"/>
      <c r="F40" s="44"/>
      <c r="G40" s="42"/>
      <c r="H40" s="42"/>
    </row>
    <row r="41" s="4" customFormat="true" ht="24.95" customHeight="true" spans="1:8">
      <c r="A41" s="33"/>
      <c r="B41" s="29" t="s">
        <v>42</v>
      </c>
      <c r="C41" s="28">
        <v>639</v>
      </c>
      <c r="D41" s="28">
        <v>34</v>
      </c>
      <c r="E41" s="43"/>
      <c r="F41" s="44"/>
      <c r="G41" s="42"/>
      <c r="H41" s="42"/>
    </row>
    <row r="42" s="4" customFormat="true" ht="24.95" customHeight="true" spans="1:8">
      <c r="A42" s="33"/>
      <c r="B42" s="27" t="s">
        <v>43</v>
      </c>
      <c r="C42" s="28">
        <v>248</v>
      </c>
      <c r="D42" s="28">
        <v>13</v>
      </c>
      <c r="E42" s="43"/>
      <c r="F42" s="44"/>
      <c r="G42" s="42"/>
      <c r="H42" s="42"/>
    </row>
    <row r="43" s="4" customFormat="true" ht="24.95" customHeight="true" spans="1:8">
      <c r="A43" s="33"/>
      <c r="B43" s="27" t="s">
        <v>44</v>
      </c>
      <c r="C43" s="28">
        <v>422</v>
      </c>
      <c r="D43" s="28">
        <v>22</v>
      </c>
      <c r="E43" s="43"/>
      <c r="F43" s="44"/>
      <c r="G43" s="42"/>
      <c r="H43" s="42"/>
    </row>
    <row r="44" s="4" customFormat="true" ht="24.95" customHeight="true" spans="1:8">
      <c r="A44" s="33"/>
      <c r="B44" s="29" t="s">
        <v>45</v>
      </c>
      <c r="C44" s="28">
        <v>664</v>
      </c>
      <c r="D44" s="28">
        <v>35</v>
      </c>
      <c r="E44" s="43"/>
      <c r="F44" s="44"/>
      <c r="G44" s="42"/>
      <c r="H44" s="42"/>
    </row>
    <row r="45" s="4" customFormat="true" ht="24.95" customHeight="true" spans="1:8">
      <c r="A45" s="33"/>
      <c r="B45" s="27" t="s">
        <v>46</v>
      </c>
      <c r="C45" s="28">
        <v>512</v>
      </c>
      <c r="D45" s="28">
        <v>27</v>
      </c>
      <c r="E45" s="43"/>
      <c r="F45" s="44"/>
      <c r="G45" s="42"/>
      <c r="H45" s="42"/>
    </row>
    <row r="46" s="4" customFormat="true" ht="24.95" customHeight="true" spans="1:8">
      <c r="A46" s="33"/>
      <c r="B46" s="27" t="s">
        <v>47</v>
      </c>
      <c r="C46" s="28">
        <v>522</v>
      </c>
      <c r="D46" s="28">
        <v>27</v>
      </c>
      <c r="E46" s="43"/>
      <c r="F46" s="44"/>
      <c r="G46" s="42"/>
      <c r="H46" s="42"/>
    </row>
    <row r="47" s="4" customFormat="true" ht="24.95" customHeight="true" spans="1:8">
      <c r="A47" s="22" t="s">
        <v>48</v>
      </c>
      <c r="B47" s="23" t="s">
        <v>49</v>
      </c>
      <c r="C47" s="24">
        <f>C48+C52</f>
        <v>1211</v>
      </c>
      <c r="D47" s="24">
        <f t="shared" ref="D47" si="8">D48+D52</f>
        <v>65</v>
      </c>
      <c r="E47" s="24"/>
      <c r="F47" s="40"/>
      <c r="G47" s="42"/>
      <c r="H47" s="42"/>
    </row>
    <row r="48" s="4" customFormat="true" ht="24.95" customHeight="true" spans="1:8">
      <c r="A48" s="25"/>
      <c r="B48" s="23" t="s">
        <v>10</v>
      </c>
      <c r="C48" s="26">
        <f>SUM(C49:C51)+238</f>
        <v>550</v>
      </c>
      <c r="D48" s="26">
        <f>SUM(D49:D51)+13</f>
        <v>30</v>
      </c>
      <c r="E48" s="26"/>
      <c r="F48" s="41"/>
      <c r="G48" s="42"/>
      <c r="H48" s="42"/>
    </row>
    <row r="49" s="4" customFormat="true" ht="24.95" customHeight="true" spans="1:8">
      <c r="A49" s="25"/>
      <c r="B49" s="27" t="s">
        <v>50</v>
      </c>
      <c r="C49" s="28">
        <v>112</v>
      </c>
      <c r="D49" s="28">
        <v>6</v>
      </c>
      <c r="E49" s="43"/>
      <c r="F49" s="44"/>
      <c r="G49" s="42"/>
      <c r="H49" s="42"/>
    </row>
    <row r="50" s="4" customFormat="true" ht="24.95" customHeight="true" spans="1:8">
      <c r="A50" s="25"/>
      <c r="B50" s="29" t="s">
        <v>51</v>
      </c>
      <c r="C50" s="28">
        <v>119</v>
      </c>
      <c r="D50" s="28">
        <v>6</v>
      </c>
      <c r="E50" s="43"/>
      <c r="F50" s="44"/>
      <c r="G50" s="42"/>
      <c r="H50" s="42"/>
    </row>
    <row r="51" s="4" customFormat="true" ht="24.95" customHeight="true" spans="1:8">
      <c r="A51" s="25"/>
      <c r="B51" s="27" t="s">
        <v>52</v>
      </c>
      <c r="C51" s="28">
        <v>81</v>
      </c>
      <c r="D51" s="28">
        <v>5</v>
      </c>
      <c r="E51" s="43"/>
      <c r="F51" s="44"/>
      <c r="G51" s="42"/>
      <c r="H51" s="42"/>
    </row>
    <row r="52" s="4" customFormat="true" ht="24.95" customHeight="true" spans="1:8">
      <c r="A52" s="25"/>
      <c r="B52" s="32" t="s">
        <v>15</v>
      </c>
      <c r="C52" s="26">
        <f>C53</f>
        <v>661</v>
      </c>
      <c r="D52" s="26">
        <f t="shared" ref="D52" si="9">D53</f>
        <v>35</v>
      </c>
      <c r="E52" s="26"/>
      <c r="F52" s="41"/>
      <c r="G52" s="42"/>
      <c r="H52" s="42"/>
    </row>
    <row r="53" s="4" customFormat="true" ht="24.95" customHeight="true" spans="1:8">
      <c r="A53" s="31"/>
      <c r="B53" s="29" t="s">
        <v>53</v>
      </c>
      <c r="C53" s="28">
        <v>661</v>
      </c>
      <c r="D53" s="28">
        <v>35</v>
      </c>
      <c r="E53" s="43"/>
      <c r="F53" s="44"/>
      <c r="G53" s="42"/>
      <c r="H53" s="42"/>
    </row>
    <row r="54" s="4" customFormat="true" ht="24.95" customHeight="true" spans="1:8">
      <c r="A54" s="22" t="s">
        <v>54</v>
      </c>
      <c r="B54" s="23" t="s">
        <v>55</v>
      </c>
      <c r="C54" s="24">
        <f>C55+C60</f>
        <v>2643</v>
      </c>
      <c r="D54" s="24">
        <f t="shared" ref="D54" si="10">D55+D60</f>
        <v>141</v>
      </c>
      <c r="E54" s="24"/>
      <c r="F54" s="40"/>
      <c r="G54" s="42"/>
      <c r="H54" s="42"/>
    </row>
    <row r="55" s="4" customFormat="true" ht="24.95" customHeight="true" spans="1:8">
      <c r="A55" s="25"/>
      <c r="B55" s="23" t="s">
        <v>10</v>
      </c>
      <c r="C55" s="26">
        <f>SUM(C56:C59)+145</f>
        <v>586</v>
      </c>
      <c r="D55" s="26">
        <f>SUM(D56:D59)+8</f>
        <v>32</v>
      </c>
      <c r="E55" s="26"/>
      <c r="F55" s="41"/>
      <c r="G55" s="42"/>
      <c r="H55" s="42"/>
    </row>
    <row r="56" s="4" customFormat="true" ht="24.95" customHeight="true" spans="1:8">
      <c r="A56" s="25"/>
      <c r="B56" s="27" t="s">
        <v>56</v>
      </c>
      <c r="C56" s="28">
        <v>125</v>
      </c>
      <c r="D56" s="28">
        <v>7</v>
      </c>
      <c r="E56" s="43"/>
      <c r="F56" s="44"/>
      <c r="G56" s="42"/>
      <c r="H56" s="42"/>
    </row>
    <row r="57" s="4" customFormat="true" ht="24.95" customHeight="true" spans="1:8">
      <c r="A57" s="25"/>
      <c r="B57" s="27" t="s">
        <v>57</v>
      </c>
      <c r="C57" s="28">
        <v>138</v>
      </c>
      <c r="D57" s="28">
        <v>7</v>
      </c>
      <c r="E57" s="43"/>
      <c r="F57" s="44"/>
      <c r="G57" s="42"/>
      <c r="H57" s="42"/>
    </row>
    <row r="58" s="4" customFormat="true" ht="24.95" customHeight="true" spans="1:8">
      <c r="A58" s="25"/>
      <c r="B58" s="27" t="s">
        <v>58</v>
      </c>
      <c r="C58" s="28">
        <v>109</v>
      </c>
      <c r="D58" s="28">
        <v>6</v>
      </c>
      <c r="E58" s="43"/>
      <c r="F58" s="44"/>
      <c r="G58" s="42"/>
      <c r="H58" s="42"/>
    </row>
    <row r="59" s="4" customFormat="true" ht="24.95" customHeight="true" spans="1:8">
      <c r="A59" s="25"/>
      <c r="B59" s="29" t="s">
        <v>59</v>
      </c>
      <c r="C59" s="34">
        <v>69</v>
      </c>
      <c r="D59" s="34">
        <v>4</v>
      </c>
      <c r="E59" s="43"/>
      <c r="F59" s="44"/>
      <c r="G59" s="42"/>
      <c r="H59" s="42"/>
    </row>
    <row r="60" s="4" customFormat="true" ht="24.95" customHeight="true" spans="1:8">
      <c r="A60" s="25"/>
      <c r="B60" s="23" t="s">
        <v>15</v>
      </c>
      <c r="C60" s="26">
        <f>SUM(C61:C65)</f>
        <v>2057</v>
      </c>
      <c r="D60" s="26">
        <f t="shared" ref="D60" si="11">SUM(D61:D65)</f>
        <v>109</v>
      </c>
      <c r="E60" s="26"/>
      <c r="F60" s="41"/>
      <c r="G60" s="42"/>
      <c r="H60" s="42"/>
    </row>
    <row r="61" s="4" customFormat="true" ht="24.95" customHeight="true" spans="1:8">
      <c r="A61" s="25"/>
      <c r="B61" s="27" t="s">
        <v>60</v>
      </c>
      <c r="C61" s="28">
        <v>397</v>
      </c>
      <c r="D61" s="28">
        <v>21</v>
      </c>
      <c r="E61" s="43"/>
      <c r="F61" s="44"/>
      <c r="G61" s="42"/>
      <c r="H61" s="42"/>
    </row>
    <row r="62" s="4" customFormat="true" ht="24.95" customHeight="true" spans="1:8">
      <c r="A62" s="25"/>
      <c r="B62" s="27" t="s">
        <v>61</v>
      </c>
      <c r="C62" s="28">
        <v>391</v>
      </c>
      <c r="D62" s="28">
        <v>21</v>
      </c>
      <c r="E62" s="43"/>
      <c r="F62" s="44"/>
      <c r="G62" s="42"/>
      <c r="H62" s="42"/>
    </row>
    <row r="63" s="4" customFormat="true" ht="24.95" customHeight="true" spans="1:8">
      <c r="A63" s="25"/>
      <c r="B63" s="27" t="s">
        <v>62</v>
      </c>
      <c r="C63" s="28">
        <v>377</v>
      </c>
      <c r="D63" s="28">
        <v>20</v>
      </c>
      <c r="E63" s="43"/>
      <c r="F63" s="44"/>
      <c r="G63" s="42"/>
      <c r="H63" s="42"/>
    </row>
    <row r="64" s="4" customFormat="true" ht="24.95" customHeight="true" spans="1:8">
      <c r="A64" s="25"/>
      <c r="B64" s="27" t="s">
        <v>63</v>
      </c>
      <c r="C64" s="28">
        <v>428</v>
      </c>
      <c r="D64" s="28">
        <v>23</v>
      </c>
      <c r="E64" s="43"/>
      <c r="F64" s="44"/>
      <c r="G64" s="42"/>
      <c r="H64" s="42"/>
    </row>
    <row r="65" s="4" customFormat="true" ht="24.95" customHeight="true" spans="1:8">
      <c r="A65" s="31"/>
      <c r="B65" s="27" t="s">
        <v>64</v>
      </c>
      <c r="C65" s="28">
        <v>464</v>
      </c>
      <c r="D65" s="28">
        <v>24</v>
      </c>
      <c r="E65" s="43"/>
      <c r="F65" s="44"/>
      <c r="G65" s="42"/>
      <c r="H65" s="42"/>
    </row>
    <row r="66" s="4" customFormat="true" ht="24.95" customHeight="true" spans="1:8">
      <c r="A66" s="22" t="s">
        <v>65</v>
      </c>
      <c r="B66" s="23" t="s">
        <v>66</v>
      </c>
      <c r="C66" s="24">
        <f>C67+C72</f>
        <v>3140</v>
      </c>
      <c r="D66" s="24">
        <f t="shared" ref="D66" si="12">D67+D72</f>
        <v>167</v>
      </c>
      <c r="E66" s="24"/>
      <c r="F66" s="40"/>
      <c r="G66" s="42"/>
      <c r="H66" s="42"/>
    </row>
    <row r="67" s="4" customFormat="true" ht="24.95" customHeight="true" spans="1:8">
      <c r="A67" s="25"/>
      <c r="B67" s="23" t="s">
        <v>10</v>
      </c>
      <c r="C67" s="26">
        <f>SUM(C68:C71)+165</f>
        <v>903</v>
      </c>
      <c r="D67" s="26">
        <f>SUM(D68:D71)+9</f>
        <v>49</v>
      </c>
      <c r="E67" s="26"/>
      <c r="F67" s="41"/>
      <c r="G67" s="42"/>
      <c r="H67" s="42"/>
    </row>
    <row r="68" s="4" customFormat="true" ht="24.95" customHeight="true" spans="1:8">
      <c r="A68" s="25"/>
      <c r="B68" s="27" t="s">
        <v>67</v>
      </c>
      <c r="C68" s="28">
        <v>174</v>
      </c>
      <c r="D68" s="28">
        <v>9</v>
      </c>
      <c r="E68" s="43"/>
      <c r="F68" s="44"/>
      <c r="G68" s="42"/>
      <c r="H68" s="42"/>
    </row>
    <row r="69" s="4" customFormat="true" ht="24.95" customHeight="true" spans="1:8">
      <c r="A69" s="25"/>
      <c r="B69" s="27" t="s">
        <v>68</v>
      </c>
      <c r="C69" s="28">
        <v>429</v>
      </c>
      <c r="D69" s="28">
        <v>23</v>
      </c>
      <c r="E69" s="43"/>
      <c r="F69" s="44"/>
      <c r="G69" s="42"/>
      <c r="H69" s="42"/>
    </row>
    <row r="70" s="4" customFormat="true" ht="24.95" customHeight="true" spans="1:8">
      <c r="A70" s="25"/>
      <c r="B70" s="45" t="s">
        <v>69</v>
      </c>
      <c r="C70" s="34">
        <v>72</v>
      </c>
      <c r="D70" s="34">
        <v>4</v>
      </c>
      <c r="E70" s="43"/>
      <c r="F70" s="44"/>
      <c r="G70" s="42"/>
      <c r="H70" s="42"/>
    </row>
    <row r="71" s="4" customFormat="true" ht="24.95" customHeight="true" spans="1:8">
      <c r="A71" s="25"/>
      <c r="B71" s="45" t="s">
        <v>70</v>
      </c>
      <c r="C71" s="34">
        <v>63</v>
      </c>
      <c r="D71" s="34">
        <v>4</v>
      </c>
      <c r="E71" s="43"/>
      <c r="F71" s="44"/>
      <c r="G71" s="42"/>
      <c r="H71" s="42"/>
    </row>
    <row r="72" s="4" customFormat="true" ht="24.95" customHeight="true" spans="1:8">
      <c r="A72" s="25"/>
      <c r="B72" s="46" t="s">
        <v>15</v>
      </c>
      <c r="C72" s="26">
        <f>SUM(C73:C78)</f>
        <v>2237</v>
      </c>
      <c r="D72" s="26">
        <f t="shared" ref="D72" si="13">SUM(D73:D78)</f>
        <v>118</v>
      </c>
      <c r="E72" s="26"/>
      <c r="F72" s="41"/>
      <c r="G72" s="42"/>
      <c r="H72" s="42"/>
    </row>
    <row r="73" s="4" customFormat="true" ht="24.95" customHeight="true" spans="1:8">
      <c r="A73" s="25"/>
      <c r="B73" s="27" t="s">
        <v>71</v>
      </c>
      <c r="C73" s="28">
        <v>152</v>
      </c>
      <c r="D73" s="28">
        <v>8</v>
      </c>
      <c r="E73" s="43"/>
      <c r="F73" s="44"/>
      <c r="G73" s="42"/>
      <c r="H73" s="42"/>
    </row>
    <row r="74" s="4" customFormat="true" ht="24.95" customHeight="true" spans="1:8">
      <c r="A74" s="25"/>
      <c r="B74" s="27" t="s">
        <v>72</v>
      </c>
      <c r="C74" s="28">
        <v>291</v>
      </c>
      <c r="D74" s="28">
        <v>15</v>
      </c>
      <c r="E74" s="43"/>
      <c r="F74" s="44"/>
      <c r="G74" s="42"/>
      <c r="H74" s="42"/>
    </row>
    <row r="75" s="4" customFormat="true" ht="24.95" customHeight="true" spans="1:8">
      <c r="A75" s="25"/>
      <c r="B75" s="27" t="s">
        <v>73</v>
      </c>
      <c r="C75" s="28">
        <v>437</v>
      </c>
      <c r="D75" s="28">
        <v>23</v>
      </c>
      <c r="E75" s="43"/>
      <c r="F75" s="44"/>
      <c r="G75" s="42"/>
      <c r="H75" s="42"/>
    </row>
    <row r="76" s="4" customFormat="true" ht="24.95" customHeight="true" spans="1:8">
      <c r="A76" s="25"/>
      <c r="B76" s="27" t="s">
        <v>74</v>
      </c>
      <c r="C76" s="28">
        <v>455</v>
      </c>
      <c r="D76" s="28">
        <v>24</v>
      </c>
      <c r="E76" s="43"/>
      <c r="F76" s="44"/>
      <c r="G76" s="42"/>
      <c r="H76" s="42"/>
    </row>
    <row r="77" s="4" customFormat="true" ht="24.95" customHeight="true" spans="1:8">
      <c r="A77" s="25"/>
      <c r="B77" s="27" t="s">
        <v>75</v>
      </c>
      <c r="C77" s="28">
        <v>241</v>
      </c>
      <c r="D77" s="28">
        <v>13</v>
      </c>
      <c r="E77" s="43"/>
      <c r="F77" s="44"/>
      <c r="G77" s="42"/>
      <c r="H77" s="42"/>
    </row>
    <row r="78" s="4" customFormat="true" ht="24.95" customHeight="true" spans="1:8">
      <c r="A78" s="31"/>
      <c r="B78" s="27" t="s">
        <v>76</v>
      </c>
      <c r="C78" s="28">
        <v>661</v>
      </c>
      <c r="D78" s="28">
        <v>35</v>
      </c>
      <c r="E78" s="43"/>
      <c r="F78" s="44"/>
      <c r="G78" s="42"/>
      <c r="H78" s="42"/>
    </row>
    <row r="79" s="4" customFormat="true" ht="24.95" customHeight="true" spans="1:8">
      <c r="A79" s="22" t="s">
        <v>77</v>
      </c>
      <c r="B79" s="23" t="s">
        <v>78</v>
      </c>
      <c r="C79" s="26">
        <f>C80</f>
        <v>459</v>
      </c>
      <c r="D79" s="26">
        <v>19</v>
      </c>
      <c r="E79" s="26"/>
      <c r="F79" s="41"/>
      <c r="G79" s="42"/>
      <c r="H79" s="42"/>
    </row>
    <row r="80" s="4" customFormat="true" ht="24.95" customHeight="true" spans="1:8">
      <c r="A80" s="25"/>
      <c r="B80" s="23" t="s">
        <v>10</v>
      </c>
      <c r="C80" s="26">
        <f>C81+C82+66</f>
        <v>459</v>
      </c>
      <c r="D80" s="26">
        <f>D81+D82+4</f>
        <v>24</v>
      </c>
      <c r="E80" s="26"/>
      <c r="F80" s="41"/>
      <c r="G80" s="42"/>
      <c r="H80" s="42"/>
    </row>
    <row r="81" s="4" customFormat="true" ht="24.95" customHeight="true" spans="1:8">
      <c r="A81" s="25"/>
      <c r="B81" s="27" t="s">
        <v>79</v>
      </c>
      <c r="C81" s="28">
        <v>313</v>
      </c>
      <c r="D81" s="28">
        <v>16</v>
      </c>
      <c r="E81" s="43"/>
      <c r="F81" s="44"/>
      <c r="G81" s="42"/>
      <c r="H81" s="42"/>
    </row>
    <row r="82" s="4" customFormat="true" ht="24.95" customHeight="true" spans="1:8">
      <c r="A82" s="31"/>
      <c r="B82" s="27" t="s">
        <v>80</v>
      </c>
      <c r="C82" s="28">
        <v>80</v>
      </c>
      <c r="D82" s="28">
        <v>4</v>
      </c>
      <c r="E82" s="43"/>
      <c r="F82" s="44"/>
      <c r="G82" s="42"/>
      <c r="H82" s="42"/>
    </row>
    <row r="83" s="4" customFormat="true" ht="24.95" customHeight="true" spans="1:8">
      <c r="A83" s="22" t="s">
        <v>81</v>
      </c>
      <c r="B83" s="23" t="s">
        <v>82</v>
      </c>
      <c r="C83" s="26">
        <f>C84+C88</f>
        <v>2256</v>
      </c>
      <c r="D83" s="26">
        <f t="shared" ref="D83" si="14">D84+D88</f>
        <v>119</v>
      </c>
      <c r="E83" s="26"/>
      <c r="F83" s="41"/>
      <c r="G83" s="42"/>
      <c r="H83" s="42"/>
    </row>
    <row r="84" s="4" customFormat="true" ht="24.95" customHeight="true" spans="1:8">
      <c r="A84" s="25"/>
      <c r="B84" s="23" t="s">
        <v>10</v>
      </c>
      <c r="C84" s="26">
        <f>SUM(C85:C87)+127</f>
        <v>902</v>
      </c>
      <c r="D84" s="26">
        <f>SUM(D85:D87)+7</f>
        <v>48</v>
      </c>
      <c r="E84" s="26"/>
      <c r="F84" s="41"/>
      <c r="G84" s="42"/>
      <c r="H84" s="42"/>
    </row>
    <row r="85" s="4" customFormat="true" ht="24.95" customHeight="true" spans="1:8">
      <c r="A85" s="25"/>
      <c r="B85" s="27" t="s">
        <v>83</v>
      </c>
      <c r="C85" s="28">
        <v>462</v>
      </c>
      <c r="D85" s="28">
        <v>24</v>
      </c>
      <c r="E85" s="43"/>
      <c r="F85" s="44"/>
      <c r="G85" s="42"/>
      <c r="H85" s="42"/>
    </row>
    <row r="86" s="4" customFormat="true" ht="24.95" customHeight="true" spans="1:8">
      <c r="A86" s="25"/>
      <c r="B86" s="27" t="s">
        <v>84</v>
      </c>
      <c r="C86" s="28">
        <v>228</v>
      </c>
      <c r="D86" s="28">
        <v>12</v>
      </c>
      <c r="E86" s="43"/>
      <c r="F86" s="44"/>
      <c r="G86" s="42"/>
      <c r="H86" s="42"/>
    </row>
    <row r="87" s="4" customFormat="true" ht="24.95" customHeight="true" spans="1:8">
      <c r="A87" s="25"/>
      <c r="B87" s="27" t="s">
        <v>85</v>
      </c>
      <c r="C87" s="34">
        <v>85</v>
      </c>
      <c r="D87" s="34">
        <v>5</v>
      </c>
      <c r="E87" s="43"/>
      <c r="F87" s="44"/>
      <c r="G87" s="42"/>
      <c r="H87" s="42"/>
    </row>
    <row r="88" s="4" customFormat="true" ht="24.95" customHeight="true" spans="1:8">
      <c r="A88" s="25"/>
      <c r="B88" s="46" t="s">
        <v>15</v>
      </c>
      <c r="C88" s="26">
        <f>SUM(C89:C91)</f>
        <v>1354</v>
      </c>
      <c r="D88" s="26">
        <f t="shared" ref="D88" si="15">SUM(D89:D91)</f>
        <v>71</v>
      </c>
      <c r="E88" s="26"/>
      <c r="F88" s="41"/>
      <c r="G88" s="42"/>
      <c r="H88" s="42"/>
    </row>
    <row r="89" s="4" customFormat="true" ht="24.95" customHeight="true" spans="1:8">
      <c r="A89" s="25"/>
      <c r="B89" s="27" t="s">
        <v>86</v>
      </c>
      <c r="C89" s="28">
        <v>415</v>
      </c>
      <c r="D89" s="28">
        <v>22</v>
      </c>
      <c r="E89" s="43"/>
      <c r="F89" s="44"/>
      <c r="G89" s="42"/>
      <c r="H89" s="42"/>
    </row>
    <row r="90" s="4" customFormat="true" ht="24.95" customHeight="true" spans="1:8">
      <c r="A90" s="25"/>
      <c r="B90" s="27" t="s">
        <v>87</v>
      </c>
      <c r="C90" s="28">
        <v>456</v>
      </c>
      <c r="D90" s="28">
        <v>24</v>
      </c>
      <c r="E90" s="43"/>
      <c r="F90" s="44"/>
      <c r="G90" s="42"/>
      <c r="H90" s="42"/>
    </row>
    <row r="91" s="4" customFormat="true" ht="24.95" customHeight="true" spans="1:8">
      <c r="A91" s="31"/>
      <c r="B91" s="27" t="s">
        <v>88</v>
      </c>
      <c r="C91" s="28">
        <v>483</v>
      </c>
      <c r="D91" s="28">
        <v>25</v>
      </c>
      <c r="E91" s="43"/>
      <c r="F91" s="44"/>
      <c r="G91" s="42"/>
      <c r="H91" s="42"/>
    </row>
    <row r="92" s="4" customFormat="true" ht="24.95" customHeight="true" spans="1:8">
      <c r="A92" s="22" t="s">
        <v>89</v>
      </c>
      <c r="B92" s="23" t="s">
        <v>90</v>
      </c>
      <c r="C92" s="26">
        <f>C93+C98</f>
        <v>3883</v>
      </c>
      <c r="D92" s="26">
        <f t="shared" ref="D92" si="16">D93+D98</f>
        <v>205</v>
      </c>
      <c r="E92" s="26"/>
      <c r="F92" s="41"/>
      <c r="G92" s="42"/>
      <c r="H92" s="42"/>
    </row>
    <row r="93" s="4" customFormat="true" ht="24.95" customHeight="true" spans="1:8">
      <c r="A93" s="33"/>
      <c r="B93" s="23" t="s">
        <v>10</v>
      </c>
      <c r="C93" s="26">
        <f>SUM(C94:C97)+210</f>
        <v>1004</v>
      </c>
      <c r="D93" s="26">
        <f>SUM(D94:D97)+11</f>
        <v>54</v>
      </c>
      <c r="E93" s="26"/>
      <c r="F93" s="41"/>
      <c r="G93" s="42"/>
      <c r="H93" s="42"/>
    </row>
    <row r="94" s="4" customFormat="true" ht="24.95" customHeight="true" spans="1:8">
      <c r="A94" s="33"/>
      <c r="B94" s="27" t="s">
        <v>91</v>
      </c>
      <c r="C94" s="28">
        <v>359</v>
      </c>
      <c r="D94" s="28">
        <v>19</v>
      </c>
      <c r="E94" s="43"/>
      <c r="F94" s="44"/>
      <c r="G94" s="42"/>
      <c r="H94" s="42"/>
    </row>
    <row r="95" s="4" customFormat="true" ht="24.95" customHeight="true" spans="1:8">
      <c r="A95" s="33"/>
      <c r="B95" s="27" t="s">
        <v>92</v>
      </c>
      <c r="C95" s="28">
        <v>258</v>
      </c>
      <c r="D95" s="28">
        <v>14</v>
      </c>
      <c r="E95" s="43"/>
      <c r="F95" s="44"/>
      <c r="G95" s="42"/>
      <c r="H95" s="42"/>
    </row>
    <row r="96" s="4" customFormat="true" ht="24.95" customHeight="true" spans="1:8">
      <c r="A96" s="33"/>
      <c r="B96" s="27" t="s">
        <v>93</v>
      </c>
      <c r="C96" s="34">
        <v>108</v>
      </c>
      <c r="D96" s="34">
        <v>6</v>
      </c>
      <c r="E96" s="43"/>
      <c r="F96" s="44"/>
      <c r="G96" s="42"/>
      <c r="H96" s="42"/>
    </row>
    <row r="97" s="4" customFormat="true" ht="24.95" customHeight="true" spans="1:8">
      <c r="A97" s="33"/>
      <c r="B97" s="29" t="s">
        <v>94</v>
      </c>
      <c r="C97" s="34">
        <v>69</v>
      </c>
      <c r="D97" s="34">
        <v>4</v>
      </c>
      <c r="E97" s="43"/>
      <c r="F97" s="44"/>
      <c r="G97" s="42"/>
      <c r="H97" s="42"/>
    </row>
    <row r="98" s="4" customFormat="true" ht="24.95" customHeight="true" spans="1:8">
      <c r="A98" s="33"/>
      <c r="B98" s="32" t="s">
        <v>15</v>
      </c>
      <c r="C98" s="26">
        <f>SUM(C99:C105)</f>
        <v>2879</v>
      </c>
      <c r="D98" s="26">
        <f>SUM(D99:D105)</f>
        <v>151</v>
      </c>
      <c r="E98" s="26"/>
      <c r="F98" s="41"/>
      <c r="G98" s="42"/>
      <c r="H98" s="42"/>
    </row>
    <row r="99" s="4" customFormat="true" ht="24.95" customHeight="true" spans="1:8">
      <c r="A99" s="33"/>
      <c r="B99" s="27" t="s">
        <v>95</v>
      </c>
      <c r="C99" s="28">
        <v>384</v>
      </c>
      <c r="D99" s="28">
        <v>20</v>
      </c>
      <c r="E99" s="43"/>
      <c r="F99" s="44"/>
      <c r="G99" s="42"/>
      <c r="H99" s="42"/>
    </row>
    <row r="100" s="4" customFormat="true" ht="24.95" customHeight="true" spans="1:8">
      <c r="A100" s="33"/>
      <c r="B100" s="27" t="s">
        <v>96</v>
      </c>
      <c r="C100" s="28">
        <v>518</v>
      </c>
      <c r="D100" s="28">
        <v>27</v>
      </c>
      <c r="E100" s="43"/>
      <c r="F100" s="44"/>
      <c r="G100" s="42"/>
      <c r="H100" s="42"/>
    </row>
    <row r="101" s="4" customFormat="true" ht="24.95" customHeight="true" spans="1:8">
      <c r="A101" s="33"/>
      <c r="B101" s="27" t="s">
        <v>97</v>
      </c>
      <c r="C101" s="28">
        <v>285</v>
      </c>
      <c r="D101" s="28">
        <v>15</v>
      </c>
      <c r="E101" s="43"/>
      <c r="F101" s="44"/>
      <c r="G101" s="42"/>
      <c r="H101" s="42"/>
    </row>
    <row r="102" s="4" customFormat="true" ht="24.95" customHeight="true" spans="1:8">
      <c r="A102" s="33"/>
      <c r="B102" s="29" t="s">
        <v>98</v>
      </c>
      <c r="C102" s="28">
        <v>617</v>
      </c>
      <c r="D102" s="28">
        <v>32</v>
      </c>
      <c r="E102" s="43"/>
      <c r="F102" s="44"/>
      <c r="G102" s="42"/>
      <c r="H102" s="42"/>
    </row>
    <row r="103" s="4" customFormat="true" ht="24.95" customHeight="true" spans="1:8">
      <c r="A103" s="33"/>
      <c r="B103" s="29" t="s">
        <v>99</v>
      </c>
      <c r="C103" s="28">
        <v>222</v>
      </c>
      <c r="D103" s="28">
        <v>12</v>
      </c>
      <c r="E103" s="43"/>
      <c r="F103" s="44"/>
      <c r="G103" s="42"/>
      <c r="H103" s="42"/>
    </row>
    <row r="104" s="4" customFormat="true" ht="24.95" customHeight="true" spans="1:8">
      <c r="A104" s="33"/>
      <c r="B104" s="29" t="s">
        <v>100</v>
      </c>
      <c r="C104" s="28">
        <v>252</v>
      </c>
      <c r="D104" s="28">
        <v>13</v>
      </c>
      <c r="E104" s="43"/>
      <c r="F104" s="44"/>
      <c r="G104" s="42"/>
      <c r="H104" s="42"/>
    </row>
    <row r="105" s="4" customFormat="true" ht="24.95" customHeight="true" spans="1:8">
      <c r="A105" s="33"/>
      <c r="B105" s="29" t="s">
        <v>101</v>
      </c>
      <c r="C105" s="28">
        <v>601</v>
      </c>
      <c r="D105" s="28">
        <v>32</v>
      </c>
      <c r="E105" s="43"/>
      <c r="F105" s="44"/>
      <c r="G105" s="42"/>
      <c r="H105" s="42"/>
    </row>
    <row r="106" s="4" customFormat="true" ht="24.95" customHeight="true" spans="1:8">
      <c r="A106" s="22" t="s">
        <v>102</v>
      </c>
      <c r="B106" s="23" t="s">
        <v>103</v>
      </c>
      <c r="C106" s="26">
        <f>C107+C110</f>
        <v>2202</v>
      </c>
      <c r="D106" s="26">
        <f t="shared" ref="D106" si="17">D107+D110</f>
        <v>115</v>
      </c>
      <c r="E106" s="26"/>
      <c r="F106" s="41"/>
      <c r="G106" s="42"/>
      <c r="H106" s="42"/>
    </row>
    <row r="107" s="4" customFormat="true" ht="24.95" customHeight="true" spans="1:8">
      <c r="A107" s="25"/>
      <c r="B107" s="23" t="s">
        <v>10</v>
      </c>
      <c r="C107" s="26">
        <f>SUM(C108:C109)+156</f>
        <v>543</v>
      </c>
      <c r="D107" s="26">
        <f>SUM(D108:D109)+8</f>
        <v>28</v>
      </c>
      <c r="E107" s="26"/>
      <c r="F107" s="41"/>
      <c r="G107" s="42"/>
      <c r="H107" s="42"/>
    </row>
    <row r="108" s="4" customFormat="true" ht="24.95" customHeight="true" spans="1:8">
      <c r="A108" s="25"/>
      <c r="B108" s="27" t="s">
        <v>104</v>
      </c>
      <c r="C108" s="28">
        <v>180</v>
      </c>
      <c r="D108" s="28">
        <v>9</v>
      </c>
      <c r="E108" s="43"/>
      <c r="F108" s="44"/>
      <c r="G108" s="42"/>
      <c r="H108" s="42"/>
    </row>
    <row r="109" s="4" customFormat="true" ht="24.95" customHeight="true" spans="1:8">
      <c r="A109" s="25"/>
      <c r="B109" s="27" t="s">
        <v>105</v>
      </c>
      <c r="C109" s="28">
        <v>207</v>
      </c>
      <c r="D109" s="28">
        <v>11</v>
      </c>
      <c r="E109" s="43"/>
      <c r="F109" s="44"/>
      <c r="G109" s="42"/>
      <c r="H109" s="42"/>
    </row>
    <row r="110" s="4" customFormat="true" ht="24.95" customHeight="true" spans="1:8">
      <c r="A110" s="25"/>
      <c r="B110" s="32" t="s">
        <v>15</v>
      </c>
      <c r="C110" s="26">
        <f>SUM(C111:C115)</f>
        <v>1659</v>
      </c>
      <c r="D110" s="26">
        <f t="shared" ref="D110" si="18">SUM(D111:D115)</f>
        <v>87</v>
      </c>
      <c r="E110" s="26"/>
      <c r="F110" s="41"/>
      <c r="G110" s="42"/>
      <c r="H110" s="42"/>
    </row>
    <row r="111" s="4" customFormat="true" ht="24.95" customHeight="true" spans="1:8">
      <c r="A111" s="25"/>
      <c r="B111" s="27" t="s">
        <v>106</v>
      </c>
      <c r="C111" s="28">
        <v>298</v>
      </c>
      <c r="D111" s="28">
        <v>16</v>
      </c>
      <c r="E111" s="43"/>
      <c r="F111" s="44"/>
      <c r="G111" s="42"/>
      <c r="H111" s="42"/>
    </row>
    <row r="112" s="4" customFormat="true" ht="24.95" customHeight="true" spans="1:8">
      <c r="A112" s="25"/>
      <c r="B112" s="27" t="s">
        <v>107</v>
      </c>
      <c r="C112" s="28">
        <v>502</v>
      </c>
      <c r="D112" s="28">
        <v>26</v>
      </c>
      <c r="E112" s="43"/>
      <c r="F112" s="44"/>
      <c r="G112" s="42"/>
      <c r="H112" s="42"/>
    </row>
    <row r="113" s="4" customFormat="true" ht="24.95" customHeight="true" spans="1:8">
      <c r="A113" s="25"/>
      <c r="B113" s="27" t="s">
        <v>108</v>
      </c>
      <c r="C113" s="28">
        <v>368</v>
      </c>
      <c r="D113" s="28">
        <v>19</v>
      </c>
      <c r="E113" s="43"/>
      <c r="F113" s="44"/>
      <c r="G113" s="42"/>
      <c r="H113" s="42"/>
    </row>
    <row r="114" s="4" customFormat="true" ht="24.95" customHeight="true" spans="1:8">
      <c r="A114" s="25"/>
      <c r="B114" s="27" t="s">
        <v>109</v>
      </c>
      <c r="C114" s="28">
        <v>229</v>
      </c>
      <c r="D114" s="28">
        <v>12</v>
      </c>
      <c r="E114" s="43"/>
      <c r="F114" s="44"/>
      <c r="G114" s="42"/>
      <c r="H114" s="42"/>
    </row>
    <row r="115" s="4" customFormat="true" ht="24.95" customHeight="true" spans="1:8">
      <c r="A115" s="31"/>
      <c r="B115" s="27" t="s">
        <v>110</v>
      </c>
      <c r="C115" s="28">
        <v>262</v>
      </c>
      <c r="D115" s="28">
        <v>14</v>
      </c>
      <c r="E115" s="43"/>
      <c r="F115" s="44"/>
      <c r="G115" s="42"/>
      <c r="H115" s="42"/>
    </row>
    <row r="116" s="4" customFormat="true" ht="24.95" customHeight="true" spans="1:8">
      <c r="A116" s="22" t="s">
        <v>111</v>
      </c>
      <c r="B116" s="23" t="s">
        <v>112</v>
      </c>
      <c r="C116" s="26">
        <f>C117+C119</f>
        <v>1057</v>
      </c>
      <c r="D116" s="26">
        <f t="shared" ref="D116" si="19">D117+D119</f>
        <v>56</v>
      </c>
      <c r="E116" s="26"/>
      <c r="F116" s="41"/>
      <c r="G116" s="42"/>
      <c r="H116" s="42"/>
    </row>
    <row r="117" s="4" customFormat="true" ht="24.95" customHeight="true" spans="1:8">
      <c r="A117" s="33"/>
      <c r="B117" s="23" t="s">
        <v>10</v>
      </c>
      <c r="C117" s="26">
        <f>C118+123</f>
        <v>342</v>
      </c>
      <c r="D117" s="26">
        <f>D118+7</f>
        <v>19</v>
      </c>
      <c r="E117" s="26"/>
      <c r="F117" s="41"/>
      <c r="G117" s="42"/>
      <c r="H117" s="42"/>
    </row>
    <row r="118" s="4" customFormat="true" ht="24.95" customHeight="true" spans="1:8">
      <c r="A118" s="33"/>
      <c r="B118" s="27" t="s">
        <v>113</v>
      </c>
      <c r="C118" s="28">
        <v>219</v>
      </c>
      <c r="D118" s="28">
        <v>12</v>
      </c>
      <c r="E118" s="43"/>
      <c r="F118" s="44"/>
      <c r="G118" s="42"/>
      <c r="H118" s="42"/>
    </row>
    <row r="119" s="4" customFormat="true" ht="24.95" customHeight="true" spans="1:8">
      <c r="A119" s="33"/>
      <c r="B119" s="32" t="s">
        <v>15</v>
      </c>
      <c r="C119" s="26">
        <f>C120+C121</f>
        <v>715</v>
      </c>
      <c r="D119" s="26">
        <f>D120+D121</f>
        <v>37</v>
      </c>
      <c r="E119" s="26"/>
      <c r="F119" s="41"/>
      <c r="G119" s="42"/>
      <c r="H119" s="42"/>
    </row>
    <row r="120" s="4" customFormat="true" ht="24.95" customHeight="true" spans="1:8">
      <c r="A120" s="33"/>
      <c r="B120" s="27" t="s">
        <v>114</v>
      </c>
      <c r="C120" s="28">
        <v>179</v>
      </c>
      <c r="D120" s="28">
        <v>9</v>
      </c>
      <c r="E120" s="43"/>
      <c r="F120" s="44"/>
      <c r="G120" s="42"/>
      <c r="H120" s="42"/>
    </row>
    <row r="121" s="4" customFormat="true" ht="24.95" customHeight="true" spans="1:8">
      <c r="A121" s="47"/>
      <c r="B121" s="29" t="s">
        <v>115</v>
      </c>
      <c r="C121" s="28">
        <v>536</v>
      </c>
      <c r="D121" s="28">
        <v>28</v>
      </c>
      <c r="E121" s="43"/>
      <c r="F121" s="44"/>
      <c r="G121" s="42"/>
      <c r="H121" s="42"/>
    </row>
    <row r="122" s="4" customFormat="true" ht="24.95" customHeight="true" spans="1:8">
      <c r="A122" s="22" t="s">
        <v>116</v>
      </c>
      <c r="B122" s="23" t="s">
        <v>117</v>
      </c>
      <c r="C122" s="26">
        <f>C123+C125</f>
        <v>746</v>
      </c>
      <c r="D122" s="26">
        <f>D123+D125</f>
        <v>40</v>
      </c>
      <c r="E122" s="26"/>
      <c r="F122" s="41"/>
      <c r="G122" s="42"/>
      <c r="H122" s="42"/>
    </row>
    <row r="123" s="4" customFormat="true" ht="24.95" customHeight="true" spans="1:8">
      <c r="A123" s="33"/>
      <c r="B123" s="23" t="s">
        <v>10</v>
      </c>
      <c r="C123" s="26">
        <f>C124+203</f>
        <v>360</v>
      </c>
      <c r="D123" s="26">
        <f>D124+11</f>
        <v>19</v>
      </c>
      <c r="E123" s="26"/>
      <c r="F123" s="41"/>
      <c r="G123" s="42"/>
      <c r="H123" s="42"/>
    </row>
    <row r="124" s="4" customFormat="true" ht="24.95" customHeight="true" spans="1:8">
      <c r="A124" s="33"/>
      <c r="B124" s="29" t="s">
        <v>118</v>
      </c>
      <c r="C124" s="28">
        <v>157</v>
      </c>
      <c r="D124" s="28">
        <v>8</v>
      </c>
      <c r="E124" s="43"/>
      <c r="F124" s="44"/>
      <c r="G124" s="42"/>
      <c r="H124" s="42"/>
    </row>
    <row r="125" s="4" customFormat="true" ht="24.95" customHeight="true" spans="1:8">
      <c r="A125" s="33"/>
      <c r="B125" s="32" t="s">
        <v>15</v>
      </c>
      <c r="C125" s="26">
        <f>C126+C127</f>
        <v>386</v>
      </c>
      <c r="D125" s="26">
        <f>D126+D127</f>
        <v>21</v>
      </c>
      <c r="E125" s="26"/>
      <c r="F125" s="41"/>
      <c r="G125" s="42"/>
      <c r="H125" s="42"/>
    </row>
    <row r="126" s="4" customFormat="true" ht="24.95" customHeight="true" spans="1:8">
      <c r="A126" s="33"/>
      <c r="B126" s="27" t="s">
        <v>119</v>
      </c>
      <c r="C126" s="28">
        <v>321</v>
      </c>
      <c r="D126" s="28">
        <v>17</v>
      </c>
      <c r="E126" s="43"/>
      <c r="F126" s="44"/>
      <c r="G126" s="42"/>
      <c r="H126" s="42"/>
    </row>
    <row r="127" s="4" customFormat="true" ht="24.95" customHeight="true" spans="1:8">
      <c r="A127" s="47"/>
      <c r="B127" s="29" t="s">
        <v>120</v>
      </c>
      <c r="C127" s="28">
        <v>65</v>
      </c>
      <c r="D127" s="28">
        <v>4</v>
      </c>
      <c r="E127" s="43"/>
      <c r="F127" s="44"/>
      <c r="G127" s="42"/>
      <c r="H127" s="42"/>
    </row>
    <row r="128" s="4" customFormat="true" ht="24.95" customHeight="true" spans="1:8">
      <c r="A128" s="23" t="s">
        <v>121</v>
      </c>
      <c r="B128" s="23" t="s">
        <v>122</v>
      </c>
      <c r="C128" s="26">
        <f>C130+C129</f>
        <v>309</v>
      </c>
      <c r="D128" s="26">
        <f>D129+D130</f>
        <v>16</v>
      </c>
      <c r="E128" s="26"/>
      <c r="F128" s="41"/>
      <c r="G128" s="42"/>
      <c r="H128" s="42"/>
    </row>
    <row r="129" s="4" customFormat="true" ht="24.95" customHeight="true" spans="1:8">
      <c r="A129" s="23"/>
      <c r="B129" s="23" t="s">
        <v>123</v>
      </c>
      <c r="C129" s="26">
        <v>113</v>
      </c>
      <c r="D129" s="26">
        <v>6</v>
      </c>
      <c r="E129" s="26"/>
      <c r="F129" s="41"/>
      <c r="G129" s="42"/>
      <c r="H129" s="42"/>
    </row>
    <row r="130" s="4" customFormat="true" ht="24.95" customHeight="true" spans="1:8">
      <c r="A130" s="23"/>
      <c r="B130" s="29" t="s">
        <v>124</v>
      </c>
      <c r="C130" s="28">
        <v>196</v>
      </c>
      <c r="D130" s="28">
        <v>10</v>
      </c>
      <c r="E130" s="43"/>
      <c r="F130" s="44"/>
      <c r="G130" s="42"/>
      <c r="H130" s="42"/>
    </row>
    <row r="131" spans="5:5">
      <c r="E131" s="48"/>
    </row>
    <row r="132" spans="5:5">
      <c r="E132" s="48"/>
    </row>
    <row r="133" spans="5:5">
      <c r="E133" s="48"/>
    </row>
    <row r="134" spans="5:5">
      <c r="E134" s="48"/>
    </row>
    <row r="135" spans="5:5">
      <c r="E135" s="48"/>
    </row>
    <row r="136" spans="5:5">
      <c r="E136" s="48"/>
    </row>
    <row r="137" spans="5:5">
      <c r="E137" s="48"/>
    </row>
    <row r="138" spans="5:5">
      <c r="E138" s="48"/>
    </row>
    <row r="139" spans="5:5">
      <c r="E139" s="48"/>
    </row>
    <row r="140" spans="5:5">
      <c r="E140" s="48"/>
    </row>
    <row r="141" spans="5:5">
      <c r="E141" s="48"/>
    </row>
    <row r="142" spans="5:5">
      <c r="E142" s="48"/>
    </row>
    <row r="143" spans="5:5">
      <c r="E143" s="48"/>
    </row>
    <row r="144" spans="5:5">
      <c r="E144" s="48"/>
    </row>
    <row r="145" spans="5:5">
      <c r="E145" s="48"/>
    </row>
    <row r="146" spans="5:5">
      <c r="E146" s="48"/>
    </row>
    <row r="147" spans="5:5">
      <c r="E147" s="48"/>
    </row>
    <row r="148" spans="5:5">
      <c r="E148" s="48"/>
    </row>
    <row r="149" spans="5:5">
      <c r="E149" s="48"/>
    </row>
    <row r="150" spans="5:5">
      <c r="E150" s="48"/>
    </row>
    <row r="151" spans="5:5">
      <c r="E151" s="48"/>
    </row>
    <row r="152" spans="5:5">
      <c r="E152" s="48"/>
    </row>
    <row r="153" spans="5:5">
      <c r="E153" s="48"/>
    </row>
    <row r="154" spans="5:5">
      <c r="E154" s="48"/>
    </row>
    <row r="155" spans="5:5">
      <c r="E155" s="48"/>
    </row>
    <row r="156" spans="5:5">
      <c r="E156" s="48"/>
    </row>
    <row r="157" spans="5:5">
      <c r="E157" s="48"/>
    </row>
    <row r="158" spans="5:5">
      <c r="E158" s="48"/>
    </row>
    <row r="159" spans="5:5">
      <c r="E159" s="48"/>
    </row>
    <row r="160" spans="5:5">
      <c r="E160" s="48"/>
    </row>
    <row r="161" spans="5:5">
      <c r="E161" s="48"/>
    </row>
    <row r="162" spans="5:5">
      <c r="E162" s="48"/>
    </row>
    <row r="163" spans="5:5">
      <c r="E163" s="48"/>
    </row>
    <row r="164" spans="5:5">
      <c r="E164" s="48"/>
    </row>
    <row r="165" spans="5:5">
      <c r="E165" s="48"/>
    </row>
    <row r="166" spans="5:5">
      <c r="E166" s="48"/>
    </row>
    <row r="167" spans="5:5">
      <c r="E167" s="48"/>
    </row>
    <row r="168" spans="5:5">
      <c r="E168" s="48"/>
    </row>
    <row r="169" spans="5:5">
      <c r="E169" s="48"/>
    </row>
    <row r="170" spans="5:5">
      <c r="E170" s="48"/>
    </row>
    <row r="171" spans="5:5">
      <c r="E171" s="48"/>
    </row>
    <row r="172" spans="5:5">
      <c r="E172" s="48"/>
    </row>
    <row r="173" spans="5:5">
      <c r="E173" s="48"/>
    </row>
    <row r="174" spans="5:5">
      <c r="E174" s="48"/>
    </row>
    <row r="175" spans="5:5">
      <c r="E175" s="48"/>
    </row>
    <row r="176" spans="5:5">
      <c r="E176" s="48"/>
    </row>
    <row r="177" spans="5:5">
      <c r="E177" s="48"/>
    </row>
    <row r="178" spans="5:5">
      <c r="E178" s="48"/>
    </row>
    <row r="179" spans="5:5">
      <c r="E179" s="48"/>
    </row>
    <row r="180" spans="5:5">
      <c r="E180" s="48"/>
    </row>
    <row r="181" spans="5:5">
      <c r="E181" s="48"/>
    </row>
    <row r="182" spans="5:5">
      <c r="E182" s="48"/>
    </row>
    <row r="183" spans="5:5">
      <c r="E183" s="48"/>
    </row>
    <row r="184" spans="5:5">
      <c r="E184" s="48"/>
    </row>
    <row r="185" spans="5:5">
      <c r="E185" s="48"/>
    </row>
    <row r="186" spans="5:5">
      <c r="E186" s="48"/>
    </row>
    <row r="187" spans="5:5">
      <c r="E187" s="48"/>
    </row>
    <row r="188" spans="5:5">
      <c r="E188" s="48"/>
    </row>
    <row r="189" spans="5:5">
      <c r="E189" s="48"/>
    </row>
    <row r="190" spans="5:5">
      <c r="E190" s="48"/>
    </row>
    <row r="191" spans="5:5">
      <c r="E191" s="48"/>
    </row>
    <row r="192" spans="5:5">
      <c r="E192" s="48"/>
    </row>
    <row r="193" spans="5:5">
      <c r="E193" s="48"/>
    </row>
    <row r="194" spans="5:5">
      <c r="E194" s="48"/>
    </row>
    <row r="195" spans="5:5">
      <c r="E195" s="48"/>
    </row>
    <row r="196" spans="5:5">
      <c r="E196" s="48"/>
    </row>
    <row r="197" spans="5:5">
      <c r="E197" s="48"/>
    </row>
    <row r="198" spans="5:5">
      <c r="E198" s="48"/>
    </row>
    <row r="199" spans="5:5">
      <c r="E199" s="48"/>
    </row>
    <row r="200" spans="5:5">
      <c r="E200" s="48"/>
    </row>
    <row r="201" spans="5:5">
      <c r="E201" s="48"/>
    </row>
    <row r="202" spans="5:5">
      <c r="E202" s="48"/>
    </row>
    <row r="203" spans="5:5">
      <c r="E203" s="48"/>
    </row>
    <row r="204" spans="5:5">
      <c r="E204" s="48"/>
    </row>
    <row r="205" spans="5:5">
      <c r="E205" s="48"/>
    </row>
    <row r="206" spans="5:5">
      <c r="E206" s="48"/>
    </row>
    <row r="207" spans="5:5">
      <c r="E207" s="48"/>
    </row>
    <row r="208" spans="5:5">
      <c r="E208" s="48"/>
    </row>
    <row r="209" spans="5:5">
      <c r="E209" s="48"/>
    </row>
    <row r="210" spans="5:5">
      <c r="E210" s="48"/>
    </row>
    <row r="211" spans="5:5">
      <c r="E211" s="48"/>
    </row>
    <row r="212" spans="5:5">
      <c r="E212" s="48"/>
    </row>
    <row r="213" spans="5:5">
      <c r="E213" s="48"/>
    </row>
    <row r="214" spans="5:5">
      <c r="E214" s="48"/>
    </row>
    <row r="215" spans="5:5">
      <c r="E215" s="48"/>
    </row>
    <row r="216" spans="5:5">
      <c r="E216" s="48"/>
    </row>
    <row r="217" spans="5:5">
      <c r="E217" s="48"/>
    </row>
    <row r="218" spans="5:5">
      <c r="E218" s="48"/>
    </row>
    <row r="219" spans="5:5">
      <c r="E219" s="48"/>
    </row>
    <row r="220" spans="5:5">
      <c r="E220" s="48"/>
    </row>
    <row r="221" spans="5:5">
      <c r="E221" s="48"/>
    </row>
    <row r="222" spans="5:5">
      <c r="E222" s="48"/>
    </row>
    <row r="223" spans="5:5">
      <c r="E223" s="48"/>
    </row>
    <row r="224" spans="5:5">
      <c r="E224" s="48"/>
    </row>
    <row r="225" spans="5:5">
      <c r="E225" s="48"/>
    </row>
    <row r="226" spans="5:5">
      <c r="E226" s="48"/>
    </row>
    <row r="227" spans="5:5">
      <c r="E227" s="48"/>
    </row>
    <row r="228" spans="5:5">
      <c r="E228" s="48"/>
    </row>
    <row r="229" spans="5:5">
      <c r="E229" s="48"/>
    </row>
    <row r="230" spans="5:5">
      <c r="E230" s="48"/>
    </row>
    <row r="231" spans="5:5">
      <c r="E231" s="48"/>
    </row>
    <row r="232" spans="5:5">
      <c r="E232" s="48"/>
    </row>
    <row r="233" spans="5:5">
      <c r="E233" s="48"/>
    </row>
    <row r="234" spans="5:5">
      <c r="E234" s="48"/>
    </row>
    <row r="235" spans="5:5">
      <c r="E235" s="48"/>
    </row>
    <row r="236" spans="5:5">
      <c r="E236" s="48"/>
    </row>
    <row r="237" spans="5:5">
      <c r="E237" s="48"/>
    </row>
    <row r="238" spans="5:5">
      <c r="E238" s="48"/>
    </row>
    <row r="239" spans="5:5">
      <c r="E239" s="48"/>
    </row>
    <row r="240" spans="5:5">
      <c r="E240" s="48"/>
    </row>
    <row r="241" spans="5:5">
      <c r="E241" s="48"/>
    </row>
    <row r="242" spans="5:5">
      <c r="E242" s="48"/>
    </row>
    <row r="243" spans="5:5">
      <c r="E243" s="48"/>
    </row>
    <row r="244" spans="5:5">
      <c r="E244" s="48"/>
    </row>
    <row r="245" spans="5:5">
      <c r="E245" s="48"/>
    </row>
    <row r="246" spans="5:5">
      <c r="E246" s="48"/>
    </row>
    <row r="247" spans="5:5">
      <c r="E247" s="48"/>
    </row>
    <row r="248" spans="5:5">
      <c r="E248" s="48"/>
    </row>
    <row r="249" spans="5:5">
      <c r="E249" s="48"/>
    </row>
    <row r="250" spans="5:5">
      <c r="E250" s="48"/>
    </row>
    <row r="251" spans="5:5">
      <c r="E251" s="48"/>
    </row>
    <row r="252" spans="5:5">
      <c r="E252" s="48"/>
    </row>
    <row r="253" spans="5:5">
      <c r="E253" s="48"/>
    </row>
    <row r="254" spans="5:5">
      <c r="E254" s="48"/>
    </row>
    <row r="255" spans="5:5">
      <c r="E255" s="48"/>
    </row>
    <row r="256" spans="5:5">
      <c r="E256" s="48"/>
    </row>
    <row r="257" spans="5:5">
      <c r="E257" s="48"/>
    </row>
    <row r="258" spans="5:5">
      <c r="E258" s="48"/>
    </row>
    <row r="259" spans="5:5">
      <c r="E259" s="48"/>
    </row>
    <row r="260" spans="5:5">
      <c r="E260" s="48"/>
    </row>
    <row r="261" spans="5:5">
      <c r="E261" s="48"/>
    </row>
    <row r="262" spans="5:5">
      <c r="E262" s="48"/>
    </row>
    <row r="263" spans="5:5">
      <c r="E263" s="48"/>
    </row>
    <row r="264" spans="5:5">
      <c r="E264" s="48"/>
    </row>
    <row r="265" spans="5:5">
      <c r="E265" s="48"/>
    </row>
    <row r="266" spans="5:5">
      <c r="E266" s="48"/>
    </row>
    <row r="267" spans="5:5">
      <c r="E267" s="48"/>
    </row>
    <row r="268" spans="5:5">
      <c r="E268" s="48"/>
    </row>
    <row r="269" spans="5:5">
      <c r="E269" s="48"/>
    </row>
    <row r="270" spans="5:5">
      <c r="E270" s="48"/>
    </row>
    <row r="271" spans="5:5">
      <c r="E271" s="48"/>
    </row>
    <row r="272" spans="5:5">
      <c r="E272" s="48"/>
    </row>
    <row r="273" spans="5:5">
      <c r="E273" s="48"/>
    </row>
    <row r="274" spans="5:5">
      <c r="E274" s="48"/>
    </row>
    <row r="275" spans="5:5">
      <c r="E275" s="48"/>
    </row>
    <row r="276" spans="5:5">
      <c r="E276" s="48"/>
    </row>
    <row r="277" spans="5:5">
      <c r="E277" s="48"/>
    </row>
    <row r="278" spans="5:5">
      <c r="E278" s="48"/>
    </row>
    <row r="279" spans="5:5">
      <c r="E279" s="48"/>
    </row>
    <row r="280" spans="5:5">
      <c r="E280" s="48"/>
    </row>
    <row r="281" spans="5:5">
      <c r="E281" s="48"/>
    </row>
    <row r="282" spans="5:5">
      <c r="E282" s="48"/>
    </row>
    <row r="283" spans="5:5">
      <c r="E283" s="48"/>
    </row>
    <row r="284" spans="5:5">
      <c r="E284" s="48"/>
    </row>
    <row r="285" spans="5:5">
      <c r="E285" s="48"/>
    </row>
    <row r="286" spans="5:5">
      <c r="E286" s="48"/>
    </row>
    <row r="287" spans="5:5">
      <c r="E287" s="48"/>
    </row>
    <row r="288" spans="5:5">
      <c r="E288" s="48"/>
    </row>
    <row r="289" spans="5:5">
      <c r="E289" s="48"/>
    </row>
    <row r="290" spans="5:5">
      <c r="E290" s="48"/>
    </row>
    <row r="291" spans="5:5">
      <c r="E291" s="48"/>
    </row>
  </sheetData>
  <mergeCells count="16">
    <mergeCell ref="A2:E2"/>
    <mergeCell ref="A4:B4"/>
    <mergeCell ref="A5:A13"/>
    <mergeCell ref="A14:A23"/>
    <mergeCell ref="A24:A31"/>
    <mergeCell ref="A32:A46"/>
    <mergeCell ref="A47:A53"/>
    <mergeCell ref="A54:A65"/>
    <mergeCell ref="A66:A78"/>
    <mergeCell ref="A79:A82"/>
    <mergeCell ref="A83:A91"/>
    <mergeCell ref="A92:A105"/>
    <mergeCell ref="A106:A115"/>
    <mergeCell ref="A116:A121"/>
    <mergeCell ref="A122:A127"/>
    <mergeCell ref="A128:A130"/>
  </mergeCells>
  <printOptions horizontalCentered="true"/>
  <pageMargins left="0.708661417322835" right="0.708661417322835" top="0.551181102362205" bottom="0.551181102362205" header="0.31496062992126" footer="0.31496062992126"/>
  <pageSetup paperSize="9" orientation="portrait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郑立富 10.104.98.166</dc:creator>
  <cp:lastModifiedBy>greatwall</cp:lastModifiedBy>
  <dcterms:created xsi:type="dcterms:W3CDTF">2019-12-07T14:12:00Z</dcterms:created>
  <cp:lastPrinted>2020-12-23T08:38:00Z</cp:lastPrinted>
  <dcterms:modified xsi:type="dcterms:W3CDTF">2022-07-15T16:30:53Z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