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30" windowWidth="24000" windowHeight="9735" firstSheet="2" activeTab="2"/>
  </bookViews>
  <sheets>
    <sheet name="2018分配总表" sheetId="16" r:id="rId1"/>
    <sheet name="1.2018年度农客油补" sheetId="1" state="hidden" r:id="rId2"/>
    <sheet name="明细表" sheetId="2" r:id="rId3"/>
    <sheet name="3.2018年度水客油补" sheetId="3" state="hidden" r:id="rId4"/>
    <sheet name="4.省统筹新能源公交" sheetId="6" state="hidden" r:id="rId5"/>
    <sheet name="5.省统筹新能源农客" sheetId="7" state="hidden" r:id="rId6"/>
    <sheet name="6.省统筹新能源出租" sheetId="8" state="hidden" r:id="rId7"/>
    <sheet name="7.省统筹隐患清零奖补" sheetId="4" state="hidden" r:id="rId8"/>
    <sheet name="8.“两客”智能监管平台" sheetId="11" state="hidden" r:id="rId9"/>
    <sheet name="9.省统筹水路客运结构调整" sheetId="5" state="hidden" r:id="rId10"/>
    <sheet name="10.省统筹公交都市" sheetId="9" state="hidden" r:id="rId11"/>
    <sheet name="11.省统筹“绿色公交”" sheetId="15" state="hidden" r:id="rId12"/>
    <sheet name="12.省统筹监管平台运维" sheetId="12" state="hidden" r:id="rId13"/>
    <sheet name="13.省统筹油补三方审计" sheetId="13" state="hidden" r:id="rId14"/>
  </sheets>
  <definedNames>
    <definedName name="_xlnm._FilterDatabase" localSheetId="2" hidden="1">明细表!$A$6:$D$119</definedName>
    <definedName name="_xlnm.Print_Titles" localSheetId="1">'1.2018年度农客油补'!$3:$3</definedName>
    <definedName name="_xlnm.Print_Titles" localSheetId="3">'3.2018年度水客油补'!$3:$3</definedName>
    <definedName name="_xlnm.Print_Titles" localSheetId="4">'4.省统筹新能源公交'!$3:$3</definedName>
    <definedName name="_xlnm.Print_Titles" localSheetId="7">'7.省统筹隐患清零奖补'!$3:$3</definedName>
    <definedName name="_xlnm.Print_Titles" localSheetId="2">明细表!$3:$4</definedName>
  </definedNames>
  <calcPr calcId="145621"/>
</workbook>
</file>

<file path=xl/calcChain.xml><?xml version="1.0" encoding="utf-8"?>
<calcChain xmlns="http://schemas.openxmlformats.org/spreadsheetml/2006/main">
  <c r="D69" i="4" l="1"/>
  <c r="D63" i="4"/>
  <c r="D61" i="4"/>
  <c r="D54" i="4"/>
  <c r="D45" i="4"/>
  <c r="D40" i="4"/>
  <c r="D33" i="4"/>
  <c r="D29" i="4"/>
  <c r="D19" i="4"/>
  <c r="D16" i="4"/>
  <c r="D11" i="4"/>
  <c r="D9" i="4"/>
  <c r="D4" i="4" s="1"/>
  <c r="D5" i="4"/>
  <c r="O35" i="6"/>
  <c r="K35" i="6"/>
  <c r="C35" i="6"/>
  <c r="D34" i="6"/>
  <c r="D33" i="6"/>
  <c r="D32" i="6"/>
  <c r="D31" i="6"/>
  <c r="D30" i="6"/>
  <c r="D29" i="6"/>
  <c r="D28" i="6"/>
  <c r="D27" i="6"/>
  <c r="D26" i="6"/>
  <c r="D25" i="6"/>
  <c r="D24" i="6"/>
  <c r="D23" i="6"/>
  <c r="D22" i="6"/>
  <c r="D21" i="6"/>
  <c r="D20" i="6"/>
  <c r="D19" i="6"/>
  <c r="D18" i="6"/>
  <c r="D17" i="6"/>
  <c r="D16" i="6"/>
  <c r="D15" i="6"/>
  <c r="D14" i="6"/>
  <c r="D13" i="6"/>
  <c r="D12" i="6"/>
  <c r="D11" i="6"/>
  <c r="D10" i="6"/>
  <c r="L9" i="6"/>
  <c r="D9" i="6"/>
  <c r="L8" i="6"/>
  <c r="D8" i="6"/>
  <c r="P7" i="6"/>
  <c r="L7" i="6"/>
  <c r="D7" i="6" s="1"/>
  <c r="H7" i="6"/>
  <c r="P6" i="6"/>
  <c r="P35" i="6" s="1"/>
  <c r="L6" i="6"/>
  <c r="L35" i="6" s="1"/>
  <c r="H6" i="6"/>
  <c r="H35" i="6" s="1"/>
  <c r="G110" i="3"/>
  <c r="H110" i="3" s="1"/>
  <c r="G109" i="3"/>
  <c r="H109" i="3" s="1"/>
  <c r="G108" i="3"/>
  <c r="H108" i="3" s="1"/>
  <c r="G107" i="3"/>
  <c r="H107" i="3" s="1"/>
  <c r="G106" i="3"/>
  <c r="H106" i="3" s="1"/>
  <c r="G105" i="3"/>
  <c r="H105" i="3" s="1"/>
  <c r="G104" i="3"/>
  <c r="H104" i="3" s="1"/>
  <c r="G103" i="3"/>
  <c r="H103" i="3" s="1"/>
  <c r="G102" i="3"/>
  <c r="H102" i="3" s="1"/>
  <c r="G101" i="3"/>
  <c r="H101" i="3" s="1"/>
  <c r="G100" i="3"/>
  <c r="H100" i="3" s="1"/>
  <c r="G99" i="3"/>
  <c r="H99" i="3" s="1"/>
  <c r="G98" i="3"/>
  <c r="H98" i="3" s="1"/>
  <c r="G97" i="3"/>
  <c r="H97" i="3" s="1"/>
  <c r="G96" i="3"/>
  <c r="F96" i="3"/>
  <c r="E96" i="3"/>
  <c r="D96" i="3"/>
  <c r="H95" i="3"/>
  <c r="G95" i="3"/>
  <c r="H94" i="3"/>
  <c r="G94" i="3"/>
  <c r="H93" i="3"/>
  <c r="G93" i="3"/>
  <c r="H92" i="3"/>
  <c r="G92" i="3"/>
  <c r="H91" i="3"/>
  <c r="H90" i="3" s="1"/>
  <c r="G91" i="3"/>
  <c r="F90" i="3"/>
  <c r="E90" i="3"/>
  <c r="G90" i="3" s="1"/>
  <c r="D90" i="3"/>
  <c r="G89" i="3"/>
  <c r="H89" i="3" s="1"/>
  <c r="G88" i="3"/>
  <c r="H88" i="3" s="1"/>
  <c r="G87" i="3"/>
  <c r="H87" i="3" s="1"/>
  <c r="G86" i="3"/>
  <c r="H86" i="3" s="1"/>
  <c r="G85" i="3"/>
  <c r="H85" i="3" s="1"/>
  <c r="G84" i="3"/>
  <c r="H84" i="3" s="1"/>
  <c r="G83" i="3"/>
  <c r="H83" i="3" s="1"/>
  <c r="G82" i="3"/>
  <c r="H82" i="3" s="1"/>
  <c r="G81" i="3"/>
  <c r="H81" i="3" s="1"/>
  <c r="G80" i="3"/>
  <c r="H80" i="3" s="1"/>
  <c r="H79" i="3" s="1"/>
  <c r="G79" i="3"/>
  <c r="F79" i="3"/>
  <c r="E79" i="3"/>
  <c r="D79" i="3"/>
  <c r="H78" i="3"/>
  <c r="G78" i="3"/>
  <c r="H77" i="3"/>
  <c r="G77" i="3"/>
  <c r="H76" i="3"/>
  <c r="G76" i="3"/>
  <c r="H75" i="3"/>
  <c r="G75" i="3"/>
  <c r="H74" i="3"/>
  <c r="G74" i="3"/>
  <c r="H73" i="3"/>
  <c r="G73" i="3"/>
  <c r="H72" i="3"/>
  <c r="G72" i="3"/>
  <c r="H71" i="3"/>
  <c r="G71" i="3"/>
  <c r="H70" i="3"/>
  <c r="G70" i="3"/>
  <c r="H69" i="3"/>
  <c r="G69" i="3"/>
  <c r="H68" i="3"/>
  <c r="F68" i="3"/>
  <c r="G68" i="3" s="1"/>
  <c r="E68" i="3"/>
  <c r="D68" i="3"/>
  <c r="G67" i="3"/>
  <c r="H67" i="3" s="1"/>
  <c r="G66" i="3"/>
  <c r="H66" i="3" s="1"/>
  <c r="G65" i="3"/>
  <c r="H65" i="3" s="1"/>
  <c r="G64" i="3"/>
  <c r="H64" i="3" s="1"/>
  <c r="G63" i="3"/>
  <c r="H63" i="3" s="1"/>
  <c r="G62" i="3"/>
  <c r="F62" i="3"/>
  <c r="E62" i="3"/>
  <c r="D62" i="3"/>
  <c r="H61" i="3"/>
  <c r="G61" i="3"/>
  <c r="H60" i="3"/>
  <c r="G60" i="3"/>
  <c r="H59" i="3"/>
  <c r="H58" i="3" s="1"/>
  <c r="G59" i="3"/>
  <c r="F58" i="3"/>
  <c r="E58" i="3"/>
  <c r="G58" i="3" s="1"/>
  <c r="D58" i="3"/>
  <c r="G57" i="3"/>
  <c r="H57" i="3" s="1"/>
  <c r="G56" i="3"/>
  <c r="H56" i="3" s="1"/>
  <c r="G55" i="3"/>
  <c r="H55" i="3" s="1"/>
  <c r="G54" i="3"/>
  <c r="H54" i="3" s="1"/>
  <c r="G53" i="3"/>
  <c r="H53" i="3" s="1"/>
  <c r="G52" i="3"/>
  <c r="H52" i="3" s="1"/>
  <c r="G51" i="3"/>
  <c r="H51" i="3" s="1"/>
  <c r="G50" i="3"/>
  <c r="H50" i="3" s="1"/>
  <c r="G49" i="3"/>
  <c r="F49" i="3"/>
  <c r="E49" i="3"/>
  <c r="D49" i="3"/>
  <c r="H48" i="3"/>
  <c r="G48" i="3"/>
  <c r="H47" i="3"/>
  <c r="G47" i="3"/>
  <c r="H46" i="3"/>
  <c r="G46" i="3"/>
  <c r="H45" i="3"/>
  <c r="G45" i="3"/>
  <c r="H44" i="3"/>
  <c r="G44" i="3"/>
  <c r="H43" i="3"/>
  <c r="G43" i="3"/>
  <c r="H42" i="3"/>
  <c r="H41" i="3" s="1"/>
  <c r="G42" i="3"/>
  <c r="F41" i="3"/>
  <c r="F4" i="3" s="1"/>
  <c r="E41" i="3"/>
  <c r="G41" i="3" s="1"/>
  <c r="D41" i="3"/>
  <c r="G40" i="3"/>
  <c r="H40" i="3" s="1"/>
  <c r="G39" i="3"/>
  <c r="H39" i="3" s="1"/>
  <c r="G38" i="3"/>
  <c r="H38" i="3" s="1"/>
  <c r="G37" i="3"/>
  <c r="H37" i="3" s="1"/>
  <c r="G36" i="3"/>
  <c r="H36" i="3" s="1"/>
  <c r="G35" i="3"/>
  <c r="H35" i="3" s="1"/>
  <c r="G34" i="3"/>
  <c r="H34" i="3" s="1"/>
  <c r="G33" i="3"/>
  <c r="H33" i="3" s="1"/>
  <c r="G32" i="3"/>
  <c r="H32" i="3" s="1"/>
  <c r="G31" i="3"/>
  <c r="H31" i="3" s="1"/>
  <c r="G30" i="3"/>
  <c r="F30" i="3"/>
  <c r="E30" i="3"/>
  <c r="D30" i="3"/>
  <c r="H29" i="3"/>
  <c r="G29" i="3"/>
  <c r="H28" i="3"/>
  <c r="G28" i="3"/>
  <c r="H27" i="3"/>
  <c r="G27" i="3"/>
  <c r="H26" i="3"/>
  <c r="G26" i="3"/>
  <c r="H25" i="3"/>
  <c r="G25" i="3"/>
  <c r="H24" i="3"/>
  <c r="G24" i="3"/>
  <c r="H23" i="3"/>
  <c r="G23" i="3"/>
  <c r="H22" i="3"/>
  <c r="G22" i="3"/>
  <c r="H21" i="3"/>
  <c r="F21" i="3"/>
  <c r="E21" i="3"/>
  <c r="G21" i="3" s="1"/>
  <c r="D21" i="3"/>
  <c r="G20" i="3"/>
  <c r="H20" i="3" s="1"/>
  <c r="G19" i="3"/>
  <c r="H19" i="3" s="1"/>
  <c r="G18" i="3"/>
  <c r="H18" i="3" s="1"/>
  <c r="G17" i="3"/>
  <c r="H17" i="3" s="1"/>
  <c r="F16" i="3"/>
  <c r="E16" i="3"/>
  <c r="G16" i="3" s="1"/>
  <c r="D16" i="3"/>
  <c r="H15" i="3"/>
  <c r="G15" i="3"/>
  <c r="H14" i="3"/>
  <c r="G14" i="3"/>
  <c r="H13" i="3"/>
  <c r="G13" i="3"/>
  <c r="H12" i="3"/>
  <c r="G12" i="3"/>
  <c r="H11" i="3"/>
  <c r="G11" i="3"/>
  <c r="H10" i="3"/>
  <c r="H9" i="3" s="1"/>
  <c r="G10" i="3"/>
  <c r="E9" i="3"/>
  <c r="G9" i="3" s="1"/>
  <c r="D9" i="3"/>
  <c r="H8" i="3"/>
  <c r="G8" i="3"/>
  <c r="H7" i="3"/>
  <c r="G7" i="3"/>
  <c r="H6" i="3"/>
  <c r="G6" i="3"/>
  <c r="H5" i="3"/>
  <c r="E5" i="3"/>
  <c r="G5" i="3" s="1"/>
  <c r="D5" i="3"/>
  <c r="D4" i="3"/>
  <c r="F18" i="16"/>
  <c r="F17" i="16"/>
  <c r="F16" i="16"/>
  <c r="F15" i="16"/>
  <c r="F13" i="16"/>
  <c r="F10" i="16"/>
  <c r="G10" i="16" s="1"/>
  <c r="G21" i="16" s="1"/>
  <c r="H49" i="3" l="1"/>
  <c r="H16" i="3"/>
  <c r="H30" i="3"/>
  <c r="H4" i="3" s="1"/>
  <c r="H62" i="3"/>
  <c r="H96" i="3"/>
  <c r="E4" i="3"/>
  <c r="G4" i="3" s="1"/>
  <c r="D6" i="6"/>
  <c r="D35" i="6" s="1"/>
</calcChain>
</file>

<file path=xl/sharedStrings.xml><?xml version="1.0" encoding="utf-8"?>
<sst xmlns="http://schemas.openxmlformats.org/spreadsheetml/2006/main" count="680" uniqueCount="274">
  <si>
    <r>
      <rPr>
        <sz val="18"/>
        <color indexed="8"/>
        <rFont val="Times New Roman"/>
        <family val="1"/>
      </rPr>
      <t>2018</t>
    </r>
    <r>
      <rPr>
        <sz val="18"/>
        <color indexed="8"/>
        <rFont val="方正小标宋简体"/>
        <family val="4"/>
        <charset val="134"/>
      </rPr>
      <t>年度全省农村客运和出租车行业油补及省统筹资金分配安排</t>
    </r>
  </si>
  <si>
    <t>（单位：万元）</t>
  </si>
  <si>
    <t>序号</t>
  </si>
  <si>
    <t>项目</t>
  </si>
  <si>
    <t>拟安排资金</t>
  </si>
  <si>
    <t>小计</t>
  </si>
  <si>
    <t>行业油价补贴</t>
  </si>
  <si>
    <t>农村道路客运油补</t>
  </si>
  <si>
    <t>出租车油补</t>
  </si>
  <si>
    <t>农村水路客运油补</t>
  </si>
  <si>
    <t>省统筹资金</t>
  </si>
  <si>
    <t>新能源车运营补助</t>
  </si>
  <si>
    <r>
      <rPr>
        <sz val="11"/>
        <color indexed="8"/>
        <rFont val="Times New Roman"/>
        <family val="1"/>
      </rPr>
      <t>2014</t>
    </r>
    <r>
      <rPr>
        <sz val="11"/>
        <color indexed="8"/>
        <rFont val="宋体"/>
        <family val="3"/>
        <charset val="134"/>
      </rPr>
      <t>年</t>
    </r>
    <r>
      <rPr>
        <sz val="11"/>
        <color indexed="8"/>
        <rFont val="Times New Roman"/>
        <family val="1"/>
      </rPr>
      <t>12</t>
    </r>
    <r>
      <rPr>
        <sz val="11"/>
        <color indexed="8"/>
        <rFont val="宋体"/>
        <family val="3"/>
        <charset val="134"/>
      </rPr>
      <t>月</t>
    </r>
    <r>
      <rPr>
        <sz val="11"/>
        <color indexed="8"/>
        <rFont val="Times New Roman"/>
        <family val="1"/>
      </rPr>
      <t>31</t>
    </r>
    <r>
      <rPr>
        <sz val="11"/>
        <color indexed="8"/>
        <rFont val="宋体"/>
        <family val="3"/>
        <charset val="134"/>
      </rPr>
      <t>日前存量新能源公交</t>
    </r>
  </si>
  <si>
    <t>新能源农村道路客运车</t>
  </si>
  <si>
    <t>新能源出租车</t>
  </si>
  <si>
    <t>农村客运发展和城乡客运一体化</t>
  </si>
  <si>
    <t>道路运输隐患清零奖补</t>
  </si>
  <si>
    <t>“两客”智能监管平台建设</t>
  </si>
  <si>
    <t>水路客运</t>
  </si>
  <si>
    <t>水路客运行业结构调整补助</t>
  </si>
  <si>
    <r>
      <rPr>
        <sz val="11"/>
        <color indexed="8"/>
        <rFont val="Times New Roman"/>
        <family val="1"/>
      </rPr>
      <t>“</t>
    </r>
    <r>
      <rPr>
        <sz val="11"/>
        <color indexed="8"/>
        <rFont val="宋体"/>
        <family val="3"/>
        <charset val="134"/>
      </rPr>
      <t>绿色公交</t>
    </r>
    <r>
      <rPr>
        <sz val="11"/>
        <color indexed="8"/>
        <rFont val="Times New Roman"/>
        <family val="1"/>
      </rPr>
      <t>”</t>
    </r>
    <r>
      <rPr>
        <sz val="11"/>
        <color indexed="8"/>
        <rFont val="宋体"/>
        <family val="3"/>
        <charset val="134"/>
      </rPr>
      <t>奖励</t>
    </r>
  </si>
  <si>
    <t>公交都市试点城市</t>
  </si>
  <si>
    <t>长沙市公交都市定额补助</t>
  </si>
  <si>
    <t>油补工作监管</t>
  </si>
  <si>
    <t>油补监管平台运维</t>
  </si>
  <si>
    <t>油补监管平台升级改造</t>
  </si>
  <si>
    <t>油补第三方审计、油补培训</t>
  </si>
  <si>
    <t>合计</t>
  </si>
  <si>
    <t>备注：存量新能源公交车还有一部分因目录调整没有获得国家补贴的车辆尚未统计完成，从公交都市试点城市里列支。</t>
  </si>
  <si>
    <t>附件1</t>
  </si>
  <si>
    <t>2018年度全省农村道路客运油价补贴分配明细表</t>
  </si>
  <si>
    <t>市县名称</t>
  </si>
  <si>
    <t>车辆数（辆）</t>
  </si>
  <si>
    <t>座位数（座）</t>
  </si>
  <si>
    <t>系数座位（座）</t>
  </si>
  <si>
    <t>分配金额
（万元）</t>
  </si>
  <si>
    <t>2017年度清算资金</t>
  </si>
  <si>
    <t>应发金额（万元)</t>
  </si>
  <si>
    <t>全省合计</t>
  </si>
  <si>
    <t>长沙市小计</t>
  </si>
  <si>
    <t>市本级及所辖区</t>
  </si>
  <si>
    <t>浏阳市</t>
  </si>
  <si>
    <t>宁乡市</t>
  </si>
  <si>
    <t>株洲市小计</t>
  </si>
  <si>
    <t>株洲县</t>
  </si>
  <si>
    <t>醴陵市</t>
  </si>
  <si>
    <t>攸县</t>
  </si>
  <si>
    <t>茶陵县</t>
  </si>
  <si>
    <t>炎陵县</t>
  </si>
  <si>
    <t>湘潭市小计</t>
  </si>
  <si>
    <t>湘潭县</t>
  </si>
  <si>
    <t>湘乡市</t>
  </si>
  <si>
    <t>韶山市</t>
  </si>
  <si>
    <t>衡阳市小计</t>
  </si>
  <si>
    <t>衡南县</t>
  </si>
  <si>
    <t>衡阳县</t>
  </si>
  <si>
    <t>衡山县</t>
  </si>
  <si>
    <t>衡东县</t>
  </si>
  <si>
    <t>常宁市</t>
  </si>
  <si>
    <t>祁东县</t>
  </si>
  <si>
    <t>耒阳市</t>
  </si>
  <si>
    <t>邵阳市小计</t>
  </si>
  <si>
    <t>邵东县</t>
  </si>
  <si>
    <t>新邵县</t>
  </si>
  <si>
    <t>隆回县</t>
  </si>
  <si>
    <t>武冈市</t>
  </si>
  <si>
    <t>洞口县</t>
  </si>
  <si>
    <t>新宁县</t>
  </si>
  <si>
    <t>邵阳县</t>
  </si>
  <si>
    <t>城步苗族自治县</t>
  </si>
  <si>
    <t>绥宁县</t>
  </si>
  <si>
    <t>岳阳市小计</t>
  </si>
  <si>
    <t>汨罗市</t>
  </si>
  <si>
    <t>平江县</t>
  </si>
  <si>
    <t>湘阴县</t>
  </si>
  <si>
    <t>临湘市</t>
  </si>
  <si>
    <t>华容县</t>
  </si>
  <si>
    <t>岳阳县</t>
  </si>
  <si>
    <t>常德市小计</t>
  </si>
  <si>
    <t>津市市</t>
  </si>
  <si>
    <t>安乡县</t>
  </si>
  <si>
    <t>汉寿县</t>
  </si>
  <si>
    <t>澧县</t>
  </si>
  <si>
    <t>临澧县</t>
  </si>
  <si>
    <t>桃源县</t>
  </si>
  <si>
    <t>石门县</t>
  </si>
  <si>
    <t>张家界市小计</t>
  </si>
  <si>
    <t>慈利县</t>
  </si>
  <si>
    <t>桑植县</t>
  </si>
  <si>
    <t>益阳市小计</t>
  </si>
  <si>
    <t>沅江市</t>
  </si>
  <si>
    <t>南县</t>
  </si>
  <si>
    <t>桃江县</t>
  </si>
  <si>
    <t>安化县</t>
  </si>
  <si>
    <t>永州市小计</t>
  </si>
  <si>
    <t>东安县</t>
  </si>
  <si>
    <t>道县</t>
  </si>
  <si>
    <t>宁远县</t>
  </si>
  <si>
    <t>江永县</t>
  </si>
  <si>
    <t>江华瑶族自治县</t>
  </si>
  <si>
    <t>蓝山县</t>
  </si>
  <si>
    <t>新田县</t>
  </si>
  <si>
    <t>双牌县</t>
  </si>
  <si>
    <t>祁阳县</t>
  </si>
  <si>
    <t>郴州市小计</t>
  </si>
  <si>
    <t>资兴市</t>
  </si>
  <si>
    <t>桂阳县</t>
  </si>
  <si>
    <t>永兴县</t>
  </si>
  <si>
    <t>宜章县</t>
  </si>
  <si>
    <t>嘉禾县</t>
  </si>
  <si>
    <t>临武县</t>
  </si>
  <si>
    <t>汝城县</t>
  </si>
  <si>
    <t>桂东县</t>
  </si>
  <si>
    <t>安仁县</t>
  </si>
  <si>
    <t>娄底市小计</t>
  </si>
  <si>
    <t>涟源市</t>
  </si>
  <si>
    <t>冷水江市</t>
  </si>
  <si>
    <t>双峰县</t>
  </si>
  <si>
    <t>新化县</t>
  </si>
  <si>
    <t>怀化市小计</t>
  </si>
  <si>
    <t>沅陵县</t>
  </si>
  <si>
    <t>辰溪县</t>
  </si>
  <si>
    <t>溆浦县</t>
  </si>
  <si>
    <t>麻阳苗族自治县</t>
  </si>
  <si>
    <t>新晃侗族自治县</t>
  </si>
  <si>
    <t>芷江侗族自治县</t>
  </si>
  <si>
    <t>中方县</t>
  </si>
  <si>
    <t>洪江市</t>
  </si>
  <si>
    <t>洪江区</t>
  </si>
  <si>
    <t>会同县</t>
  </si>
  <si>
    <t>靖州苗族侗族自治县</t>
  </si>
  <si>
    <t>通道侗族自治县</t>
  </si>
  <si>
    <t>湘西土家族苗族自治州小计</t>
  </si>
  <si>
    <t>2019年涨价补贴总额（万元）</t>
  </si>
  <si>
    <t>已预拨2019年涨价补贴（万元）</t>
  </si>
  <si>
    <t>补发2018年未安排资金（万元）</t>
  </si>
  <si>
    <t>本次应清算资金（万元）</t>
  </si>
  <si>
    <t>长沙市</t>
  </si>
  <si>
    <t>株洲市</t>
  </si>
  <si>
    <t>渌口区</t>
  </si>
  <si>
    <t>湘潭市</t>
  </si>
  <si>
    <t>衡阳市</t>
  </si>
  <si>
    <t>邵阳市</t>
  </si>
  <si>
    <t>城步县</t>
  </si>
  <si>
    <t>岳阳市</t>
  </si>
  <si>
    <t>常德市</t>
  </si>
  <si>
    <t>张家界市</t>
  </si>
  <si>
    <t>益阳市</t>
  </si>
  <si>
    <t>永州市</t>
  </si>
  <si>
    <t>江华县</t>
  </si>
  <si>
    <t>郴州市</t>
  </si>
  <si>
    <t>娄底市</t>
  </si>
  <si>
    <t>怀化市</t>
  </si>
  <si>
    <t>麻阳县</t>
  </si>
  <si>
    <t>新晃县</t>
  </si>
  <si>
    <t>芷江县</t>
  </si>
  <si>
    <t>靖州县</t>
  </si>
  <si>
    <t>通道县</t>
  </si>
  <si>
    <t>吉首市</t>
  </si>
  <si>
    <t>泸溪县</t>
  </si>
  <si>
    <t>凤凰县</t>
  </si>
  <si>
    <t>花垣县</t>
  </si>
  <si>
    <t>保靖县</t>
  </si>
  <si>
    <t>古丈县</t>
  </si>
  <si>
    <t>永顺县</t>
  </si>
  <si>
    <t>龙山县</t>
  </si>
  <si>
    <t>附件3</t>
  </si>
  <si>
    <t>2018年度全省农村水路客运油价补贴资金分配明细表</t>
  </si>
  <si>
    <t>船舶数（艘）</t>
  </si>
  <si>
    <t xml:space="preserve">全年经营船舶客位数   </t>
  </si>
  <si>
    <t>经营不满一年船舶客位数</t>
  </si>
  <si>
    <t>船舶客位数合计</t>
  </si>
  <si>
    <t>应分配补贴金额（万元）</t>
  </si>
  <si>
    <t>宁乡县</t>
  </si>
  <si>
    <t>市本级及所辖区（含大通湖区）</t>
  </si>
  <si>
    <t>湘西土家族苗族自治州</t>
  </si>
  <si>
    <t>说明：1、 益阳市本级及辖区含大通湖区船舶客位为118 ,补助资金7万元。</t>
  </si>
  <si>
    <t xml:space="preserve">      2、2018年度岛际农村水路客运成品油补助资金7555 万元,每客位补助 589.529 元。</t>
  </si>
  <si>
    <t>附件4</t>
  </si>
  <si>
    <t>2018年度省统筹资金用于2014年12月31日前购置节能与新能源公交车运营补贴分配明细表</t>
  </si>
  <si>
    <t>市、县
（区）</t>
  </si>
  <si>
    <t>运营里程达到补贴标准的节能与新能源公交车</t>
  </si>
  <si>
    <t>纯电动公交车</t>
  </si>
  <si>
    <t>插电式混合动力（含增程式）公交车</t>
  </si>
  <si>
    <t>燃料电池公交车</t>
  </si>
  <si>
    <t>超级电容公交车</t>
  </si>
  <si>
    <t>非插电式混合动力</t>
  </si>
  <si>
    <t>存量部分车辆数（辆）</t>
  </si>
  <si>
    <t>拨款金额数         （万元）</t>
  </si>
  <si>
    <t>6≤L＜8</t>
  </si>
  <si>
    <t>8≤L＜10</t>
  </si>
  <si>
    <t>L≥10</t>
  </si>
  <si>
    <t>拨款金额数  （万元）</t>
  </si>
  <si>
    <t>L≥6</t>
  </si>
  <si>
    <t>长沙</t>
  </si>
  <si>
    <t>市区</t>
  </si>
  <si>
    <t>长沙县</t>
  </si>
  <si>
    <t>望城区</t>
  </si>
  <si>
    <t>株洲</t>
  </si>
  <si>
    <t>醴陵</t>
  </si>
  <si>
    <t>湘潭</t>
  </si>
  <si>
    <t>衡阳</t>
  </si>
  <si>
    <t>邵阳</t>
  </si>
  <si>
    <t>岳阳</t>
  </si>
  <si>
    <t>永州</t>
  </si>
  <si>
    <t>郴州</t>
  </si>
  <si>
    <t>娄底</t>
  </si>
  <si>
    <t>冷水江</t>
  </si>
  <si>
    <t>怀化</t>
  </si>
  <si>
    <t>备注：永州市区19台非插电式混合动力车已于2018年8月9日注销，每台车符合补助标准运营月份为7个月，故计算补贴金额为2*19/12*7=22.16万元</t>
  </si>
  <si>
    <t>附件5</t>
  </si>
  <si>
    <t>2018年度省统筹资金用于新能源农村道路客运车运营补贴分配明细表</t>
  </si>
  <si>
    <t>车辆数</t>
  </si>
  <si>
    <t>运营月份</t>
  </si>
  <si>
    <t>车辆等级</t>
  </si>
  <si>
    <t>补助金额（万元）</t>
  </si>
  <si>
    <t>中型</t>
  </si>
  <si>
    <t>大型</t>
  </si>
  <si>
    <t>新化</t>
  </si>
  <si>
    <t>备注：补助标准为，小型车2万元/辆/年，中型车3万元/辆/年，大型车4万元/辆/年。</t>
  </si>
  <si>
    <t>附件6</t>
  </si>
  <si>
    <t>2018年度省统筹资金用于新能源出租车运营补贴分配明细表</t>
  </si>
  <si>
    <t>纯电动巡游出租车数（台）</t>
  </si>
  <si>
    <t>补贴标准（万元/台）</t>
  </si>
  <si>
    <t>2017年度补贴金额（万元）</t>
  </si>
  <si>
    <t>附件7</t>
  </si>
  <si>
    <t>2018年下半年道路运输“隐患清零”奖补资金明细表</t>
  </si>
  <si>
    <t>市州</t>
  </si>
  <si>
    <t>县市区</t>
  </si>
  <si>
    <t>奖补资金（万元）</t>
  </si>
  <si>
    <t>备注</t>
  </si>
  <si>
    <t>南岳区5万元</t>
  </si>
  <si>
    <t>其中市本级30万元，西洞庭管理区10元，鼎城区5万元</t>
  </si>
  <si>
    <t>大通湖区10万元</t>
  </si>
  <si>
    <t>湘西自治州</t>
  </si>
  <si>
    <t>附件8</t>
  </si>
  <si>
    <t>2018年度省统筹资金用于“两客”智能监管平台资金分配明细表</t>
  </si>
  <si>
    <t>单位：万元</t>
  </si>
  <si>
    <t>实施单位</t>
  </si>
  <si>
    <t>实施项目</t>
  </si>
  <si>
    <t>补贴金额（万元）</t>
  </si>
  <si>
    <t>省交通运输厅</t>
  </si>
  <si>
    <t>“两客”智能监管平台建设费用</t>
  </si>
  <si>
    <t>附件9</t>
  </si>
  <si>
    <t>2018年度省统筹资金用于水路客运行业结构调整补助资金分配明细表</t>
  </si>
  <si>
    <t>地区</t>
  </si>
  <si>
    <t>省统筹资金拨付金额（万元）</t>
  </si>
  <si>
    <t>张家界</t>
  </si>
  <si>
    <t>湘西</t>
  </si>
  <si>
    <t>省水运局</t>
  </si>
  <si>
    <t>附件10</t>
  </si>
  <si>
    <t>2018年度省统筹资金用于公交都市创建奖补资金分配明细表</t>
  </si>
  <si>
    <t>城市</t>
  </si>
  <si>
    <t>奖补项目</t>
  </si>
  <si>
    <t>金额（万元）</t>
  </si>
  <si>
    <t>公交都市创建</t>
  </si>
  <si>
    <t>综合运输示范城市建设</t>
  </si>
  <si>
    <t>附件11</t>
  </si>
  <si>
    <t>2018年度省统筹资金用于“绿色公交”奖励资金分配明细表</t>
  </si>
  <si>
    <t>奖补金额（万元）</t>
  </si>
  <si>
    <t>备注：该项工作由省财政厅会同省经济和信息化委员会根据各地上报情况制定市州县分配明细表。</t>
  </si>
  <si>
    <t>附件12</t>
  </si>
  <si>
    <t>2017年度省统筹资金用于“城乡道路客运油补和新能源车运营监管平台”运维资金分配明细表</t>
  </si>
  <si>
    <t>省道路运输管理局</t>
  </si>
  <si>
    <t>“城乡道路客运油补和新能源车运营监管平台”运营、维护支出</t>
  </si>
  <si>
    <t>附件13</t>
  </si>
  <si>
    <t>2018年度省统筹资金用于油补第三方审计资金分配明细表</t>
  </si>
  <si>
    <t>2018年度全省农村客运和出租车行业油补及省统筹资金部分资金第三方审计服务</t>
  </si>
  <si>
    <t>附件</t>
    <phoneticPr fontId="41" type="noConversion"/>
  </si>
  <si>
    <t>湘西土家族苗族自治州</t>
    <phoneticPr fontId="41" type="noConversion"/>
  </si>
  <si>
    <t>小计</t>
    <phoneticPr fontId="41" type="noConversion"/>
  </si>
  <si>
    <t>岳阳市</t>
    <phoneticPr fontId="41" type="noConversion"/>
  </si>
  <si>
    <t>郴州市</t>
    <phoneticPr fontId="41" type="noConversion"/>
  </si>
  <si>
    <t>2019年度城市公交车成品油价格补助资金明细表</t>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</si>
</sst>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Red]\(0\)"/>
    <numFmt numFmtId="177" formatCode="0.0_ ;[Red]\-0.0\ "/>
    <numFmt numFmtId="178" formatCode="0.0_);[Red]\(0.0\)"/>
    <numFmt numFmtId="179" formatCode="0_ ;[Red]\-0\ "/>
    <numFmt numFmtId="180" formatCode="0.00_ ;[Red]\-0.00\ "/>
    <numFmt numFmtId="182" formatCode="0.00_);[Red]\(0.00\)"/>
    <numFmt numFmtId="183" formatCode="0;[Red]0"/>
    <numFmt numFmtId="184" formatCode="0.00_ "/>
    <numFmt numFmtId="185" formatCode="0_ "/>
  </numFmts>
  <fonts count="43" x14ac:knownFonts="1">
    <font>
      <sz val="11"/>
      <color theme="1"/>
      <name val="宋体"/>
      <charset val="134"/>
      <scheme val="minor"/>
    </font>
    <font>
      <sz val="16"/>
      <color indexed="8"/>
      <name val="宋体"/>
      <family val="3"/>
      <charset val="134"/>
    </font>
    <font>
      <sz val="11"/>
      <color indexed="8"/>
      <name val="宋体"/>
      <family val="3"/>
      <charset val="134"/>
    </font>
    <font>
      <sz val="16"/>
      <name val="仿宋_GB2312"/>
      <family val="3"/>
      <charset val="134"/>
    </font>
    <font>
      <sz val="16"/>
      <name val="方正小标宋简体"/>
      <family val="4"/>
      <charset val="134"/>
    </font>
    <font>
      <b/>
      <sz val="10"/>
      <name val="宋体"/>
      <family val="3"/>
      <charset val="134"/>
    </font>
    <font>
      <sz val="10"/>
      <name val="Times New Roman"/>
      <family val="1"/>
    </font>
    <font>
      <sz val="10"/>
      <name val="宋体"/>
      <family val="3"/>
      <charset val="134"/>
    </font>
    <font>
      <sz val="10"/>
      <color indexed="8"/>
      <name val="宋体"/>
      <family val="3"/>
      <charset val="134"/>
    </font>
    <font>
      <sz val="16"/>
      <color indexed="8"/>
      <name val="仿宋_GB2312"/>
      <family val="3"/>
      <charset val="134"/>
    </font>
    <font>
      <sz val="18"/>
      <color indexed="8"/>
      <name val="方正小标宋简体"/>
      <family val="4"/>
      <charset val="134"/>
    </font>
    <font>
      <b/>
      <sz val="11"/>
      <color indexed="8"/>
      <name val="宋体"/>
      <family val="3"/>
      <charset val="134"/>
    </font>
    <font>
      <b/>
      <sz val="10"/>
      <color indexed="8"/>
      <name val="宋体"/>
      <family val="3"/>
      <charset val="134"/>
    </font>
    <font>
      <sz val="10"/>
      <color indexed="8"/>
      <name val="Times New Roman"/>
      <family val="1"/>
    </font>
    <font>
      <b/>
      <sz val="10"/>
      <name val="Times New Roman"/>
      <family val="1"/>
    </font>
    <font>
      <sz val="8"/>
      <name val="宋体"/>
      <family val="3"/>
      <charset val="134"/>
    </font>
    <font>
      <b/>
      <sz val="10"/>
      <color indexed="8"/>
      <name val="Times New Roman"/>
      <family val="1"/>
    </font>
    <font>
      <b/>
      <sz val="10"/>
      <color indexed="62"/>
      <name val="Times New Roman"/>
      <family val="1"/>
    </font>
    <font>
      <b/>
      <sz val="10"/>
      <color indexed="10"/>
      <name val="Times New Roman"/>
      <family val="1"/>
    </font>
    <font>
      <sz val="10"/>
      <color indexed="10"/>
      <name val="Times New Roman"/>
      <family val="1"/>
    </font>
    <font>
      <sz val="16"/>
      <name val="Times New Roman"/>
      <family val="1"/>
    </font>
    <font>
      <sz val="16"/>
      <name val="宋体"/>
      <family val="3"/>
      <charset val="134"/>
    </font>
    <font>
      <b/>
      <sz val="9"/>
      <name val="宋体"/>
      <family val="3"/>
      <charset val="134"/>
    </font>
    <font>
      <sz val="9"/>
      <name val="宋体"/>
      <family val="3"/>
      <charset val="134"/>
    </font>
    <font>
      <sz val="9"/>
      <color indexed="8"/>
      <name val="宋体"/>
      <family val="3"/>
      <charset val="134"/>
    </font>
    <font>
      <sz val="11"/>
      <color theme="1"/>
      <name val="宋体"/>
      <family val="3"/>
      <charset val="134"/>
    </font>
    <font>
      <sz val="14"/>
      <color theme="1"/>
      <name val="黑体"/>
      <family val="3"/>
      <charset val="134"/>
    </font>
    <font>
      <b/>
      <sz val="16"/>
      <name val="方正小标宋简体"/>
      <family val="4"/>
      <charset val="134"/>
    </font>
    <font>
      <b/>
      <sz val="10"/>
      <color theme="1"/>
      <name val="宋体"/>
      <family val="3"/>
      <charset val="134"/>
    </font>
    <font>
      <b/>
      <sz val="10"/>
      <color theme="1"/>
      <name val="Times New Roman"/>
      <family val="1"/>
    </font>
    <font>
      <sz val="10"/>
      <color theme="1"/>
      <name val="宋体"/>
      <family val="3"/>
      <charset val="134"/>
    </font>
    <font>
      <sz val="10"/>
      <color theme="1"/>
      <name val="Times New Roman"/>
      <family val="1"/>
    </font>
    <font>
      <sz val="11"/>
      <color indexed="8"/>
      <name val="Times New Roman"/>
      <family val="1"/>
    </font>
    <font>
      <sz val="18"/>
      <color indexed="8"/>
      <name val="Times New Roman"/>
      <family val="1"/>
    </font>
    <font>
      <sz val="14"/>
      <color indexed="8"/>
      <name val="宋体"/>
      <family val="3"/>
      <charset val="134"/>
    </font>
    <font>
      <sz val="14"/>
      <color indexed="8"/>
      <name val="Times New Roman"/>
      <family val="1"/>
    </font>
    <font>
      <b/>
      <sz val="14"/>
      <color indexed="8"/>
      <name val="Times New Roman"/>
      <family val="1"/>
    </font>
    <font>
      <sz val="12"/>
      <name val="宋体"/>
      <family val="3"/>
      <charset val="134"/>
    </font>
    <font>
      <sz val="10"/>
      <name val="Arial"/>
      <family val="2"/>
    </font>
    <font>
      <sz val="12"/>
      <name val="Times New Roman"/>
      <family val="1"/>
    </font>
    <font>
      <sz val="11"/>
      <color theme="1"/>
      <name val="宋体"/>
      <family val="3"/>
      <charset val="134"/>
      <scheme val="minor"/>
    </font>
    <font>
      <sz val="9"/>
      <name val="宋体"/>
      <family val="3"/>
      <charset val="134"/>
      <scheme val="minor"/>
    </font>
    <font>
      <sz val="12"/>
      <name val="仿宋_GB2312"/>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37" fillId="0" borderId="0">
      <alignment vertical="center"/>
    </xf>
    <xf numFmtId="0" fontId="25" fillId="0" borderId="0"/>
    <xf numFmtId="0" fontId="37" fillId="0" borderId="0"/>
    <xf numFmtId="0" fontId="38" fillId="0" borderId="0"/>
    <xf numFmtId="0" fontId="39" fillId="0" borderId="0"/>
    <xf numFmtId="0" fontId="40" fillId="0" borderId="0">
      <alignment vertical="center"/>
    </xf>
    <xf numFmtId="0" fontId="37" fillId="0" borderId="0"/>
    <xf numFmtId="0" fontId="37" fillId="0" borderId="0">
      <alignment vertical="center"/>
    </xf>
    <xf numFmtId="0" fontId="38" fillId="0" borderId="0"/>
    <xf numFmtId="0" fontId="40" fillId="0" borderId="0"/>
    <xf numFmtId="0" fontId="40" fillId="0" borderId="0">
      <alignment vertical="center"/>
    </xf>
    <xf numFmtId="0" fontId="37" fillId="0" borderId="0"/>
    <xf numFmtId="0" fontId="38" fillId="0" borderId="0"/>
    <xf numFmtId="0" fontId="37" fillId="0" borderId="0">
      <alignment vertical="center"/>
    </xf>
    <xf numFmtId="0" fontId="37" fillId="0" borderId="0"/>
  </cellStyleXfs>
  <cellXfs count="299">
    <xf numFmtId="0" fontId="0" fillId="0" borderId="0" xfId="0"/>
    <xf numFmtId="0" fontId="1" fillId="0" borderId="0" xfId="0" applyFont="1"/>
    <xf numFmtId="0" fontId="2" fillId="0" borderId="0" xfId="0" applyFont="1"/>
    <xf numFmtId="180" fontId="3" fillId="0" borderId="0" xfId="0" applyNumberFormat="1" applyFont="1" applyFill="1" applyAlignment="1">
      <alignment horizontal="left"/>
    </xf>
    <xf numFmtId="180" fontId="1" fillId="0" borderId="0" xfId="0" applyNumberFormat="1" applyFont="1" applyFill="1"/>
    <xf numFmtId="180" fontId="4" fillId="0" borderId="0" xfId="0" applyNumberFormat="1" applyFont="1" applyFill="1" applyAlignment="1">
      <alignment horizontal="center" vertical="center" wrapText="1"/>
    </xf>
    <xf numFmtId="180" fontId="1" fillId="0" borderId="1" xfId="0" applyNumberFormat="1" applyFont="1" applyBorder="1" applyAlignment="1"/>
    <xf numFmtId="180" fontId="1" fillId="0" borderId="0" xfId="0" applyNumberFormat="1" applyFont="1" applyBorder="1" applyAlignment="1"/>
    <xf numFmtId="179" fontId="5" fillId="0" borderId="2" xfId="1" applyNumberFormat="1" applyFont="1" applyFill="1" applyBorder="1" applyAlignment="1">
      <alignment horizontal="center" vertical="center" wrapText="1"/>
    </xf>
    <xf numFmtId="180" fontId="5" fillId="0" borderId="2" xfId="1" applyNumberFormat="1" applyFont="1" applyFill="1" applyBorder="1" applyAlignment="1">
      <alignment horizontal="center" vertical="center" wrapText="1"/>
    </xf>
    <xf numFmtId="180" fontId="5" fillId="0" borderId="3" xfId="1" applyNumberFormat="1" applyFont="1" applyFill="1" applyBorder="1" applyAlignment="1">
      <alignment horizontal="center" vertical="center" wrapText="1"/>
    </xf>
    <xf numFmtId="179" fontId="6" fillId="0" borderId="2" xfId="0" applyNumberFormat="1" applyFont="1" applyFill="1" applyBorder="1" applyAlignment="1">
      <alignment horizontal="center" vertical="center"/>
    </xf>
    <xf numFmtId="180" fontId="7" fillId="0" borderId="2" xfId="0" applyNumberFormat="1" applyFont="1" applyFill="1" applyBorder="1" applyAlignment="1">
      <alignment horizontal="center" vertical="center"/>
    </xf>
    <xf numFmtId="179" fontId="7" fillId="0" borderId="2" xfId="0" applyNumberFormat="1" applyFont="1" applyFill="1" applyBorder="1" applyAlignment="1">
      <alignment horizontal="left" vertical="center" wrapText="1"/>
    </xf>
    <xf numFmtId="179" fontId="5" fillId="0" borderId="2" xfId="0" applyNumberFormat="1" applyFont="1" applyFill="1" applyBorder="1" applyAlignment="1">
      <alignment vertical="center"/>
    </xf>
    <xf numFmtId="180" fontId="0" fillId="0" borderId="1" xfId="0" applyNumberFormat="1" applyBorder="1" applyAlignment="1"/>
    <xf numFmtId="180" fontId="0" fillId="0" borderId="0" xfId="0" applyNumberFormat="1" applyBorder="1" applyAlignment="1"/>
    <xf numFmtId="177" fontId="6" fillId="0" borderId="2" xfId="0" applyNumberFormat="1" applyFont="1" applyFill="1" applyBorder="1" applyAlignment="1">
      <alignment horizontal="center" vertical="center"/>
    </xf>
    <xf numFmtId="179" fontId="7" fillId="0" borderId="2" xfId="0" applyNumberFormat="1" applyFont="1" applyFill="1" applyBorder="1" applyAlignment="1">
      <alignment vertical="center"/>
    </xf>
    <xf numFmtId="0" fontId="0" fillId="0" borderId="0" xfId="0" applyAlignment="1">
      <alignment vertical="center"/>
    </xf>
    <xf numFmtId="179" fontId="7" fillId="0" borderId="2" xfId="1" applyNumberFormat="1" applyFont="1" applyFill="1" applyBorder="1" applyAlignment="1">
      <alignment horizontal="center" vertical="center"/>
    </xf>
    <xf numFmtId="179" fontId="7" fillId="0" borderId="2" xfId="0" applyNumberFormat="1" applyFont="1" applyFill="1" applyBorder="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1" fillId="0" borderId="0" xfId="0" applyFont="1" applyAlignment="1">
      <alignment horizontal="center"/>
    </xf>
    <xf numFmtId="0" fontId="11" fillId="0" borderId="2" xfId="0" applyFont="1" applyBorder="1" applyAlignment="1">
      <alignment horizontal="center" vertical="center"/>
    </xf>
    <xf numFmtId="0" fontId="12" fillId="0" borderId="2" xfId="0" applyFont="1" applyBorder="1" applyAlignment="1">
      <alignment horizontal="center" vertical="center"/>
    </xf>
    <xf numFmtId="0" fontId="8" fillId="0" borderId="2" xfId="0" applyFont="1" applyBorder="1" applyAlignment="1">
      <alignment horizontal="center" vertical="center"/>
    </xf>
    <xf numFmtId="0" fontId="13" fillId="0" borderId="2" xfId="0" applyFont="1" applyBorder="1" applyAlignment="1">
      <alignment horizontal="center" vertical="center"/>
    </xf>
    <xf numFmtId="0" fontId="0" fillId="0" borderId="0" xfId="0" applyFont="1"/>
    <xf numFmtId="0" fontId="11" fillId="0" borderId="0" xfId="0" applyFont="1"/>
    <xf numFmtId="0" fontId="5" fillId="0" borderId="2" xfId="8" applyFont="1" applyBorder="1" applyAlignment="1">
      <alignment horizontal="center" vertical="center" wrapText="1"/>
    </xf>
    <xf numFmtId="0" fontId="5" fillId="0" borderId="2" xfId="8" applyFont="1" applyBorder="1" applyAlignment="1">
      <alignment horizontal="center" vertical="center"/>
    </xf>
    <xf numFmtId="0" fontId="6" fillId="2" borderId="2" xfId="8" applyFont="1" applyFill="1" applyBorder="1" applyAlignment="1">
      <alignment horizontal="center" vertical="center"/>
    </xf>
    <xf numFmtId="0" fontId="7" fillId="2" borderId="2" xfId="8" applyFont="1" applyFill="1" applyBorder="1" applyAlignment="1">
      <alignment horizontal="center" vertical="center"/>
    </xf>
    <xf numFmtId="182" fontId="8" fillId="0" borderId="2" xfId="8" applyNumberFormat="1" applyFont="1" applyFill="1" applyBorder="1" applyAlignment="1" applyProtection="1">
      <alignment horizontal="center" vertical="center" wrapText="1"/>
    </xf>
    <xf numFmtId="182" fontId="8" fillId="0" borderId="2" xfId="8" applyNumberFormat="1" applyFont="1" applyBorder="1" applyAlignment="1">
      <alignment horizontal="center" vertical="center"/>
    </xf>
    <xf numFmtId="0" fontId="7" fillId="0" borderId="2" xfId="8" applyFont="1" applyBorder="1" applyAlignment="1"/>
    <xf numFmtId="0" fontId="7" fillId="2" borderId="2" xfId="8" applyFont="1" applyFill="1" applyBorder="1" applyAlignment="1">
      <alignment horizontal="center" vertical="center" wrapText="1"/>
    </xf>
    <xf numFmtId="0" fontId="7" fillId="0" borderId="2" xfId="8" applyFont="1" applyBorder="1" applyAlignment="1">
      <alignment horizontal="center" vertical="center"/>
    </xf>
    <xf numFmtId="0" fontId="11" fillId="0" borderId="2" xfId="0" applyFont="1" applyBorder="1"/>
    <xf numFmtId="0" fontId="5" fillId="2" borderId="2" xfId="8" applyFont="1" applyFill="1" applyBorder="1" applyAlignment="1">
      <alignment horizontal="center" vertical="center"/>
    </xf>
    <xf numFmtId="0" fontId="14" fillId="2" borderId="2" xfId="8" applyFont="1" applyFill="1" applyBorder="1" applyAlignment="1">
      <alignment horizontal="center" vertical="center"/>
    </xf>
    <xf numFmtId="0" fontId="3" fillId="0" borderId="0" xfId="11" applyFont="1" applyFill="1" applyAlignment="1">
      <alignment horizontal="left" vertical="center"/>
    </xf>
    <xf numFmtId="0" fontId="1" fillId="0" borderId="0" xfId="11" applyFont="1" applyFill="1" applyAlignment="1">
      <alignment horizontal="center" vertical="center"/>
    </xf>
    <xf numFmtId="0" fontId="1" fillId="0" borderId="0" xfId="11" applyFont="1" applyFill="1" applyAlignment="1"/>
    <xf numFmtId="0" fontId="15" fillId="0" borderId="0" xfId="11" applyFont="1" applyFill="1" applyAlignment="1">
      <alignment horizontal="center" vertical="center"/>
    </xf>
    <xf numFmtId="0" fontId="15" fillId="0" borderId="1" xfId="11" applyFont="1" applyFill="1" applyBorder="1" applyAlignment="1">
      <alignment horizontal="center" vertical="center"/>
    </xf>
    <xf numFmtId="0" fontId="13" fillId="0" borderId="0" xfId="0" applyFont="1"/>
    <xf numFmtId="180" fontId="9" fillId="0" borderId="0" xfId="0" applyNumberFormat="1" applyFont="1" applyBorder="1" applyAlignment="1"/>
    <xf numFmtId="0" fontId="5" fillId="2" borderId="5" xfId="0" applyFont="1" applyFill="1" applyBorder="1" applyAlignment="1">
      <alignment horizontal="center" vertical="center" wrapText="1"/>
    </xf>
    <xf numFmtId="184" fontId="5" fillId="2" borderId="5"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184" fontId="5"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184" fontId="7" fillId="2" borderId="2" xfId="0" applyNumberFormat="1"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center" vertical="center"/>
    </xf>
    <xf numFmtId="184" fontId="7" fillId="2" borderId="2" xfId="0" applyNumberFormat="1" applyFont="1" applyFill="1" applyBorder="1" applyAlignment="1">
      <alignment horizontal="center" vertical="center" wrapText="1"/>
    </xf>
    <xf numFmtId="179" fontId="2" fillId="0" borderId="2" xfId="0" applyNumberFormat="1" applyFont="1" applyBorder="1"/>
    <xf numFmtId="180" fontId="5" fillId="0" borderId="2" xfId="0" applyNumberFormat="1" applyFont="1" applyFill="1" applyBorder="1" applyAlignment="1">
      <alignment horizontal="center" vertical="center"/>
    </xf>
    <xf numFmtId="179" fontId="14" fillId="0" borderId="2" xfId="0" applyNumberFormat="1" applyFont="1" applyFill="1" applyBorder="1" applyAlignment="1">
      <alignment horizontal="center" vertical="center"/>
    </xf>
    <xf numFmtId="179" fontId="5" fillId="0" borderId="2" xfId="1" applyNumberFormat="1" applyFont="1" applyFill="1" applyBorder="1" applyAlignment="1">
      <alignment horizontal="center" vertical="center"/>
    </xf>
    <xf numFmtId="179" fontId="14" fillId="0" borderId="2" xfId="0" applyNumberFormat="1" applyFont="1" applyBorder="1" applyAlignment="1">
      <alignment horizontal="center" vertical="center"/>
    </xf>
    <xf numFmtId="0" fontId="0" fillId="0" borderId="2" xfId="0" applyBorder="1" applyAlignment="1">
      <alignment horizontal="center" vertical="center"/>
    </xf>
    <xf numFmtId="179" fontId="6" fillId="0" borderId="2" xfId="0" applyNumberFormat="1" applyFont="1" applyBorder="1" applyAlignment="1">
      <alignment horizontal="center" vertical="center"/>
    </xf>
    <xf numFmtId="0" fontId="0" fillId="0" borderId="0" xfId="0" applyBorder="1" applyAlignment="1">
      <alignment horizontal="center" vertical="center"/>
    </xf>
    <xf numFmtId="180" fontId="7" fillId="0" borderId="0" xfId="0" applyNumberFormat="1" applyFont="1" applyFill="1" applyBorder="1" applyAlignment="1">
      <alignment horizontal="center" vertical="center"/>
    </xf>
    <xf numFmtId="179" fontId="6" fillId="0" borderId="0" xfId="0" applyNumberFormat="1" applyFont="1" applyFill="1" applyBorder="1" applyAlignment="1">
      <alignment horizontal="center" vertical="center"/>
    </xf>
    <xf numFmtId="179" fontId="14" fillId="0" borderId="0" xfId="0" applyNumberFormat="1" applyFont="1" applyFill="1" applyBorder="1" applyAlignment="1">
      <alignment horizontal="center" vertical="center"/>
    </xf>
    <xf numFmtId="179" fontId="6" fillId="0" borderId="0" xfId="0" applyNumberFormat="1" applyFont="1" applyBorder="1" applyAlignment="1">
      <alignment horizontal="center" vertical="center"/>
    </xf>
    <xf numFmtId="180" fontId="9" fillId="0" borderId="0" xfId="0" applyNumberFormat="1" applyFont="1" applyBorder="1" applyAlignment="1">
      <alignment vertical="center"/>
    </xf>
    <xf numFmtId="180" fontId="1" fillId="0" borderId="0" xfId="0" applyNumberFormat="1" applyFont="1"/>
    <xf numFmtId="180" fontId="0" fillId="0" borderId="0" xfId="0" applyNumberFormat="1" applyFont="1"/>
    <xf numFmtId="0" fontId="5" fillId="0" borderId="2" xfId="11" applyFont="1" applyBorder="1" applyAlignment="1">
      <alignment horizontal="center" vertical="center" wrapText="1"/>
    </xf>
    <xf numFmtId="180" fontId="5" fillId="0" borderId="2" xfId="11" applyNumberFormat="1" applyFont="1" applyBorder="1" applyAlignment="1">
      <alignment horizontal="center" vertical="center" wrapText="1"/>
    </xf>
    <xf numFmtId="0" fontId="5" fillId="0" borderId="2" xfId="11" applyFont="1" applyBorder="1">
      <alignment vertical="center"/>
    </xf>
    <xf numFmtId="0" fontId="5" fillId="0" borderId="2" xfId="11" applyFont="1" applyBorder="1" applyAlignment="1">
      <alignment horizontal="center" vertical="center"/>
    </xf>
    <xf numFmtId="0" fontId="5" fillId="0" borderId="2" xfId="0" applyFont="1" applyBorder="1" applyAlignment="1">
      <alignment horizontal="center" vertical="center"/>
    </xf>
    <xf numFmtId="185" fontId="5" fillId="0" borderId="2" xfId="11" applyNumberFormat="1" applyFont="1" applyFill="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185" fontId="5" fillId="0" borderId="2" xfId="0" applyNumberFormat="1" applyFont="1" applyBorder="1" applyAlignment="1">
      <alignment horizontal="center"/>
    </xf>
    <xf numFmtId="0" fontId="5" fillId="0" borderId="6" xfId="0" applyFont="1" applyBorder="1" applyAlignment="1">
      <alignment horizontal="center"/>
    </xf>
    <xf numFmtId="0" fontId="7" fillId="0" borderId="2" xfId="11" applyFont="1" applyBorder="1" applyAlignment="1">
      <alignment horizontal="center" vertical="center"/>
    </xf>
    <xf numFmtId="0" fontId="7" fillId="0" borderId="2" xfId="11" applyFont="1" applyBorder="1" applyAlignment="1">
      <alignment horizontal="center" vertical="center" wrapText="1"/>
    </xf>
    <xf numFmtId="0" fontId="8" fillId="0" borderId="3" xfId="0" applyFont="1" applyBorder="1" applyAlignment="1">
      <alignment horizontal="center"/>
    </xf>
    <xf numFmtId="185" fontId="8" fillId="0" borderId="2" xfId="0" applyNumberFormat="1" applyFont="1" applyBorder="1" applyAlignment="1">
      <alignment horizontal="center"/>
    </xf>
    <xf numFmtId="0" fontId="8" fillId="0" borderId="6" xfId="0" applyFont="1" applyBorder="1" applyAlignment="1">
      <alignment horizontal="center"/>
    </xf>
    <xf numFmtId="0" fontId="7" fillId="0" borderId="2" xfId="11" applyFont="1" applyBorder="1">
      <alignment vertical="center"/>
    </xf>
    <xf numFmtId="179" fontId="7" fillId="0" borderId="2" xfId="11" applyNumberFormat="1" applyFont="1" applyBorder="1" applyAlignment="1">
      <alignment horizontal="center" vertical="center"/>
    </xf>
    <xf numFmtId="180" fontId="7" fillId="0" borderId="2" xfId="11" applyNumberFormat="1" applyFont="1" applyBorder="1" applyAlignment="1">
      <alignment horizontal="center" vertical="center"/>
    </xf>
    <xf numFmtId="0" fontId="12" fillId="0" borderId="0" xfId="0" applyFont="1"/>
    <xf numFmtId="0" fontId="8" fillId="0" borderId="0" xfId="0" applyFont="1"/>
    <xf numFmtId="0" fontId="0" fillId="0" borderId="0" xfId="0" applyAlignment="1">
      <alignment horizontal="center" vertical="center"/>
    </xf>
    <xf numFmtId="0" fontId="8"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0" xfId="0" applyFont="1" applyFill="1" applyAlignment="1">
      <alignment vertical="center" wrapText="1"/>
    </xf>
    <xf numFmtId="0" fontId="13" fillId="2" borderId="2" xfId="0" applyFont="1" applyFill="1" applyBorder="1" applyAlignment="1">
      <alignment vertical="center" wrapText="1"/>
    </xf>
    <xf numFmtId="0" fontId="18"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6"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0" fontId="13" fillId="2" borderId="8" xfId="0" applyFont="1" applyFill="1" applyBorder="1" applyAlignment="1">
      <alignment horizontal="center" vertical="center" wrapText="1"/>
    </xf>
    <xf numFmtId="0" fontId="13" fillId="0" borderId="0" xfId="0" applyFont="1" applyAlignment="1">
      <alignment horizontal="center" vertical="center"/>
    </xf>
    <xf numFmtId="176" fontId="20" fillId="0" borderId="0" xfId="0" applyNumberFormat="1" applyFont="1" applyFill="1" applyAlignment="1">
      <alignment horizontal="center" vertical="center"/>
    </xf>
    <xf numFmtId="0" fontId="21" fillId="0" borderId="0" xfId="0" applyFont="1" applyAlignment="1">
      <alignment horizontal="center" vertical="center"/>
    </xf>
    <xf numFmtId="176" fontId="5" fillId="0" borderId="2" xfId="0" applyNumberFormat="1" applyFont="1" applyFill="1" applyBorder="1" applyAlignment="1" applyProtection="1">
      <alignment horizontal="center" vertical="center" wrapText="1"/>
    </xf>
    <xf numFmtId="0" fontId="14" fillId="0" borderId="2" xfId="0" applyFont="1" applyBorder="1" applyAlignment="1">
      <alignment horizontal="center" vertical="center"/>
    </xf>
    <xf numFmtId="176" fontId="14" fillId="0" borderId="2" xfId="0" applyNumberFormat="1" applyFont="1" applyFill="1" applyBorder="1" applyAlignment="1" applyProtection="1">
      <alignment horizontal="center" vertical="center"/>
    </xf>
    <xf numFmtId="0" fontId="22" fillId="0" borderId="2" xfId="0" applyFont="1" applyBorder="1" applyAlignment="1" applyProtection="1">
      <alignment horizontal="center" vertical="center"/>
    </xf>
    <xf numFmtId="3" fontId="22" fillId="0" borderId="2" xfId="0" applyNumberFormat="1" applyFont="1" applyFill="1" applyBorder="1" applyAlignment="1" applyProtection="1">
      <alignment vertical="center"/>
    </xf>
    <xf numFmtId="0" fontId="6" fillId="0" borderId="2" xfId="0" applyFont="1" applyBorder="1" applyAlignment="1">
      <alignment horizontal="center" vertical="center"/>
    </xf>
    <xf numFmtId="0" fontId="23" fillId="0" borderId="2" xfId="0" applyFont="1" applyBorder="1" applyAlignment="1" applyProtection="1">
      <alignment horizontal="center" vertical="center"/>
    </xf>
    <xf numFmtId="3" fontId="23" fillId="0" borderId="2" xfId="0" applyNumberFormat="1" applyFont="1" applyFill="1" applyBorder="1" applyAlignment="1" applyProtection="1">
      <alignment vertical="center"/>
    </xf>
    <xf numFmtId="176" fontId="6" fillId="0" borderId="2" xfId="0" applyNumberFormat="1" applyFont="1" applyFill="1" applyBorder="1" applyAlignment="1" applyProtection="1">
      <alignment horizontal="center" vertical="center"/>
    </xf>
    <xf numFmtId="176" fontId="6" fillId="0" borderId="2" xfId="0" applyNumberFormat="1" applyFont="1" applyBorder="1" applyAlignment="1" applyProtection="1">
      <alignment horizontal="center" vertical="center" wrapText="1"/>
    </xf>
    <xf numFmtId="176" fontId="6" fillId="0" borderId="2" xfId="0" applyNumberFormat="1" applyFont="1" applyBorder="1" applyAlignment="1" applyProtection="1">
      <alignment horizontal="center" vertical="center"/>
    </xf>
    <xf numFmtId="3" fontId="23" fillId="0" borderId="2" xfId="12" applyNumberFormat="1" applyFont="1" applyFill="1" applyBorder="1" applyAlignment="1" applyProtection="1">
      <alignment vertical="center"/>
    </xf>
    <xf numFmtId="176" fontId="6" fillId="0" borderId="2" xfId="12" applyNumberFormat="1" applyFont="1" applyFill="1" applyBorder="1" applyAlignment="1" applyProtection="1">
      <alignment horizontal="center" vertical="center"/>
    </xf>
    <xf numFmtId="3" fontId="23" fillId="0" borderId="2" xfId="0" applyNumberFormat="1" applyFont="1" applyFill="1" applyBorder="1" applyAlignment="1" applyProtection="1">
      <alignment vertical="center" wrapText="1"/>
    </xf>
    <xf numFmtId="3" fontId="24" fillId="0" borderId="2" xfId="0" applyNumberFormat="1" applyFont="1" applyFill="1" applyBorder="1" applyAlignment="1" applyProtection="1">
      <alignment vertical="center"/>
    </xf>
    <xf numFmtId="3" fontId="23" fillId="0" borderId="2" xfId="0" applyNumberFormat="1" applyFont="1" applyFill="1" applyBorder="1" applyAlignment="1" applyProtection="1">
      <alignment horizontal="left" vertical="center"/>
    </xf>
    <xf numFmtId="176" fontId="23" fillId="0" borderId="2" xfId="0" applyNumberFormat="1" applyFont="1" applyBorder="1" applyAlignment="1" applyProtection="1">
      <alignment horizontal="center" vertical="center"/>
    </xf>
    <xf numFmtId="176" fontId="23" fillId="0" borderId="2" xfId="0" applyNumberFormat="1" applyFont="1" applyFill="1" applyBorder="1" applyAlignment="1" applyProtection="1">
      <alignment vertical="center"/>
    </xf>
    <xf numFmtId="176" fontId="23" fillId="0" borderId="2" xfId="0" applyNumberFormat="1" applyFont="1" applyFill="1" applyBorder="1" applyAlignment="1" applyProtection="1">
      <alignment horizontal="left" vertical="center"/>
    </xf>
    <xf numFmtId="176" fontId="22" fillId="0" borderId="2" xfId="0" applyNumberFormat="1" applyFont="1" applyBorder="1" applyAlignment="1" applyProtection="1">
      <alignment horizontal="center" vertical="center" wrapText="1"/>
    </xf>
    <xf numFmtId="176" fontId="22" fillId="0" borderId="2" xfId="0" applyNumberFormat="1" applyFont="1" applyFill="1" applyBorder="1" applyAlignment="1" applyProtection="1">
      <alignment vertical="center" wrapText="1"/>
    </xf>
    <xf numFmtId="176" fontId="14" fillId="0" borderId="2" xfId="0" applyNumberFormat="1" applyFont="1" applyFill="1" applyBorder="1" applyAlignment="1" applyProtection="1">
      <alignment horizontal="center" vertical="center" wrapText="1"/>
    </xf>
    <xf numFmtId="176" fontId="14" fillId="0" borderId="2" xfId="0" applyNumberFormat="1" applyFont="1" applyBorder="1" applyAlignment="1" applyProtection="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5" fillId="0" borderId="0" xfId="0" applyFont="1" applyFill="1" applyAlignment="1">
      <alignment horizontal="center" vertical="center"/>
    </xf>
    <xf numFmtId="176" fontId="0" fillId="3" borderId="0" xfId="0" applyNumberFormat="1" applyFont="1" applyFill="1" applyAlignment="1">
      <alignment horizontal="center" vertical="center"/>
    </xf>
    <xf numFmtId="180" fontId="0" fillId="0" borderId="0" xfId="0" applyNumberFormat="1" applyAlignment="1">
      <alignment horizontal="center" vertical="center"/>
    </xf>
    <xf numFmtId="0" fontId="26" fillId="0" borderId="0" xfId="0" applyFont="1" applyAlignment="1">
      <alignment vertical="center" wrapText="1"/>
    </xf>
    <xf numFmtId="0" fontId="0" fillId="0" borderId="0" xfId="0" applyBorder="1" applyAlignment="1">
      <alignment horizontal="center" vertical="center"/>
    </xf>
    <xf numFmtId="178" fontId="13" fillId="0" borderId="0" xfId="0" applyNumberFormat="1" applyFont="1" applyAlignment="1">
      <alignment horizontal="center" vertical="center"/>
    </xf>
    <xf numFmtId="0" fontId="32" fillId="0" borderId="0" xfId="0" applyFont="1"/>
    <xf numFmtId="180" fontId="0" fillId="0" borderId="0" xfId="0" applyNumberFormat="1" applyFont="1" applyBorder="1" applyAlignment="1"/>
    <xf numFmtId="0" fontId="14" fillId="0" borderId="2" xfId="11" applyFont="1" applyBorder="1" applyAlignment="1">
      <alignment horizontal="center" vertical="center"/>
    </xf>
    <xf numFmtId="0" fontId="14" fillId="0" borderId="2" xfId="14" applyFont="1" applyBorder="1" applyAlignment="1">
      <alignment horizontal="center" vertical="center"/>
    </xf>
    <xf numFmtId="176" fontId="14" fillId="0" borderId="2" xfId="11" applyNumberFormat="1" applyFont="1" applyFill="1" applyBorder="1" applyAlignment="1">
      <alignment horizontal="center" vertical="center" wrapText="1"/>
    </xf>
    <xf numFmtId="0" fontId="14" fillId="0" borderId="2" xfId="13" applyFont="1" applyBorder="1" applyAlignment="1">
      <alignment horizontal="center" vertical="center"/>
    </xf>
    <xf numFmtId="0" fontId="14" fillId="0" borderId="3" xfId="13" applyFont="1" applyBorder="1" applyAlignment="1">
      <alignment horizontal="center" vertical="center"/>
    </xf>
    <xf numFmtId="0" fontId="6" fillId="0" borderId="2" xfId="11" applyFont="1" applyBorder="1" applyAlignment="1">
      <alignment horizontal="center" vertical="center"/>
    </xf>
    <xf numFmtId="0" fontId="6" fillId="0" borderId="2" xfId="11" applyNumberFormat="1" applyFont="1" applyFill="1" applyBorder="1" applyAlignment="1">
      <alignment horizontal="center" vertical="center"/>
    </xf>
    <xf numFmtId="0" fontId="6" fillId="0" borderId="3" xfId="11" applyNumberFormat="1" applyFont="1" applyFill="1" applyBorder="1" applyAlignment="1">
      <alignment horizontal="center" vertical="center"/>
    </xf>
    <xf numFmtId="0" fontId="13" fillId="0" borderId="2" xfId="0" applyFont="1" applyFill="1" applyBorder="1" applyAlignment="1">
      <alignment horizontal="center" vertical="center"/>
    </xf>
    <xf numFmtId="0" fontId="6" fillId="0" borderId="2" xfId="11" applyFont="1" applyBorder="1" applyAlignment="1">
      <alignment horizontal="center" vertical="center" wrapText="1"/>
    </xf>
    <xf numFmtId="0" fontId="13" fillId="0" borderId="9" xfId="11" applyFont="1" applyFill="1" applyBorder="1" applyAlignment="1">
      <alignment horizontal="center" vertical="center" wrapText="1"/>
    </xf>
    <xf numFmtId="0" fontId="13" fillId="0" borderId="10" xfId="11" applyFont="1" applyFill="1" applyBorder="1" applyAlignment="1">
      <alignment horizontal="center" vertical="center" wrapText="1"/>
    </xf>
    <xf numFmtId="0" fontId="14" fillId="0" borderId="2" xfId="13" applyFont="1" applyFill="1" applyBorder="1" applyAlignment="1">
      <alignment horizontal="center" vertical="center"/>
    </xf>
    <xf numFmtId="0" fontId="14" fillId="0" borderId="3" xfId="13" applyFont="1" applyFill="1" applyBorder="1" applyAlignment="1">
      <alignment horizontal="center" vertical="center"/>
    </xf>
    <xf numFmtId="0" fontId="13" fillId="0" borderId="2" xfId="13" applyFont="1" applyFill="1" applyBorder="1" applyAlignment="1">
      <alignment horizontal="center" vertical="center"/>
    </xf>
    <xf numFmtId="0" fontId="13" fillId="0" borderId="3" xfId="14" applyFont="1" applyFill="1" applyBorder="1" applyAlignment="1">
      <alignment horizontal="center" vertical="center"/>
    </xf>
    <xf numFmtId="0" fontId="13" fillId="0" borderId="3" xfId="13" applyFont="1" applyFill="1" applyBorder="1" applyAlignment="1">
      <alignment horizontal="center" vertical="center"/>
    </xf>
    <xf numFmtId="0" fontId="13" fillId="0" borderId="2" xfId="0" applyFont="1" applyFill="1" applyBorder="1" applyAlignment="1">
      <alignment horizontal="center" vertical="center" wrapText="1"/>
    </xf>
    <xf numFmtId="185" fontId="14" fillId="0" borderId="2" xfId="13" applyNumberFormat="1" applyFont="1" applyBorder="1" applyAlignment="1">
      <alignment horizontal="center" vertical="center"/>
    </xf>
    <xf numFmtId="185" fontId="14" fillId="0" borderId="3" xfId="13" applyNumberFormat="1" applyFont="1" applyBorder="1" applyAlignment="1">
      <alignment horizontal="center" vertical="center"/>
    </xf>
    <xf numFmtId="185" fontId="13" fillId="0" borderId="2" xfId="13" applyNumberFormat="1" applyFont="1" applyFill="1" applyBorder="1" applyAlignment="1">
      <alignment horizontal="center" vertical="center"/>
    </xf>
    <xf numFmtId="185" fontId="13" fillId="0" borderId="3" xfId="13" applyNumberFormat="1" applyFont="1" applyFill="1" applyBorder="1" applyAlignment="1">
      <alignment horizontal="center" vertical="center"/>
    </xf>
    <xf numFmtId="185" fontId="13" fillId="0" borderId="2" xfId="14" applyNumberFormat="1" applyFont="1" applyFill="1" applyBorder="1" applyAlignment="1">
      <alignment horizontal="center" vertical="center"/>
    </xf>
    <xf numFmtId="185" fontId="13" fillId="0" borderId="3" xfId="14" applyNumberFormat="1" applyFont="1" applyFill="1" applyBorder="1" applyAlignment="1">
      <alignment horizontal="center" vertical="center"/>
    </xf>
    <xf numFmtId="0" fontId="14" fillId="0" borderId="3" xfId="0" applyFont="1" applyBorder="1" applyAlignment="1">
      <alignment horizontal="center" vertical="center"/>
    </xf>
    <xf numFmtId="0" fontId="13" fillId="2" borderId="9" xfId="11" applyFont="1" applyFill="1" applyBorder="1" applyAlignment="1">
      <alignment horizontal="center" vertical="center"/>
    </xf>
    <xf numFmtId="0" fontId="13" fillId="2" borderId="0" xfId="0" applyFont="1" applyFill="1" applyAlignment="1">
      <alignment horizontal="center" vertical="center"/>
    </xf>
    <xf numFmtId="0" fontId="13" fillId="2" borderId="10" xfId="11" applyFont="1" applyFill="1" applyBorder="1" applyAlignment="1">
      <alignment horizontal="center" vertical="center"/>
    </xf>
    <xf numFmtId="0" fontId="13" fillId="2" borderId="2" xfId="14" applyNumberFormat="1" applyFont="1" applyFill="1" applyBorder="1" applyAlignment="1">
      <alignment horizontal="center" vertical="center"/>
    </xf>
    <xf numFmtId="0" fontId="13" fillId="2" borderId="3" xfId="14" applyNumberFormat="1" applyFont="1" applyFill="1" applyBorder="1" applyAlignment="1">
      <alignment horizontal="center" vertical="center"/>
    </xf>
    <xf numFmtId="3" fontId="13" fillId="2" borderId="2" xfId="0" applyNumberFormat="1" applyFont="1" applyFill="1" applyBorder="1" applyAlignment="1">
      <alignment horizontal="center" vertical="center"/>
    </xf>
    <xf numFmtId="0" fontId="13" fillId="2" borderId="11" xfId="14" applyFont="1" applyFill="1" applyBorder="1" applyAlignment="1">
      <alignment horizontal="center" vertical="center"/>
    </xf>
    <xf numFmtId="0" fontId="13" fillId="2" borderId="12" xfId="14" applyFont="1" applyFill="1" applyBorder="1" applyAlignment="1">
      <alignment horizontal="center" vertical="center"/>
    </xf>
    <xf numFmtId="0" fontId="13" fillId="0" borderId="9" xfId="11" applyFont="1" applyFill="1" applyBorder="1" applyAlignment="1">
      <alignment horizontal="center" vertical="center"/>
    </xf>
    <xf numFmtId="0" fontId="13" fillId="0" borderId="10" xfId="11" applyFont="1" applyFill="1" applyBorder="1" applyAlignment="1">
      <alignment horizontal="center" vertical="center"/>
    </xf>
    <xf numFmtId="0" fontId="13" fillId="0" borderId="2" xfId="11" applyFont="1" applyFill="1" applyBorder="1" applyAlignment="1">
      <alignment horizontal="center" vertical="center"/>
    </xf>
    <xf numFmtId="0" fontId="13" fillId="0" borderId="13" xfId="11" applyFont="1" applyFill="1" applyBorder="1" applyAlignment="1">
      <alignment horizontal="center" vertical="center"/>
    </xf>
    <xf numFmtId="0" fontId="13" fillId="0" borderId="14" xfId="11" applyFont="1" applyFill="1" applyBorder="1" applyAlignment="1">
      <alignment horizontal="center" vertical="center"/>
    </xf>
    <xf numFmtId="0" fontId="13" fillId="0" borderId="3" xfId="0" applyFont="1" applyBorder="1" applyAlignment="1">
      <alignment horizontal="center" vertical="center"/>
    </xf>
    <xf numFmtId="0" fontId="13" fillId="0" borderId="3" xfId="14" applyFont="1" applyBorder="1" applyAlignment="1">
      <alignment horizontal="center" vertical="center"/>
    </xf>
    <xf numFmtId="0" fontId="14" fillId="0" borderId="9" xfId="13" applyNumberFormat="1" applyFont="1" applyFill="1" applyBorder="1" applyAlignment="1">
      <alignment horizontal="center" vertical="center"/>
    </xf>
    <xf numFmtId="0" fontId="14" fillId="0" borderId="10" xfId="13" applyNumberFormat="1" applyFont="1" applyFill="1" applyBorder="1" applyAlignment="1">
      <alignment horizontal="center" vertical="center"/>
    </xf>
    <xf numFmtId="0" fontId="13" fillId="0" borderId="9" xfId="13" applyFont="1" applyFill="1" applyBorder="1" applyAlignment="1">
      <alignment horizontal="center" vertical="center"/>
    </xf>
    <xf numFmtId="0" fontId="13" fillId="0" borderId="10" xfId="13" applyFont="1" applyFill="1" applyBorder="1" applyAlignment="1">
      <alignment horizontal="center" vertical="center"/>
    </xf>
    <xf numFmtId="0" fontId="13" fillId="0" borderId="9" xfId="11" applyNumberFormat="1" applyFont="1" applyFill="1" applyBorder="1" applyAlignment="1">
      <alignment horizontal="center" vertical="center"/>
    </xf>
    <xf numFmtId="0" fontId="13" fillId="0" borderId="10" xfId="11" applyNumberFormat="1" applyFont="1" applyFill="1" applyBorder="1" applyAlignment="1">
      <alignment horizontal="center" vertical="center"/>
    </xf>
    <xf numFmtId="0" fontId="14" fillId="0" borderId="9" xfId="13" applyFont="1" applyFill="1" applyBorder="1" applyAlignment="1">
      <alignment horizontal="center" vertical="center"/>
    </xf>
    <xf numFmtId="0" fontId="14" fillId="0" borderId="10" xfId="13" applyFont="1" applyFill="1" applyBorder="1" applyAlignment="1">
      <alignment horizontal="center" vertical="center"/>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9" xfId="7" applyFont="1" applyFill="1" applyBorder="1" applyAlignment="1">
      <alignment horizontal="center" vertical="center"/>
    </xf>
    <xf numFmtId="0" fontId="13" fillId="0" borderId="10" xfId="7" applyFont="1" applyFill="1" applyBorder="1" applyAlignment="1">
      <alignment horizontal="center" vertical="center"/>
    </xf>
    <xf numFmtId="0" fontId="13" fillId="0" borderId="9" xfId="15" applyFont="1" applyFill="1" applyBorder="1" applyAlignment="1">
      <alignment horizontal="center" vertical="center" wrapText="1"/>
    </xf>
    <xf numFmtId="0" fontId="13" fillId="0" borderId="10" xfId="15" applyNumberFormat="1" applyFont="1" applyFill="1" applyBorder="1" applyAlignment="1">
      <alignment horizontal="center" vertical="center" wrapText="1"/>
    </xf>
    <xf numFmtId="0" fontId="13" fillId="0" borderId="2" xfId="13" applyNumberFormat="1" applyFont="1" applyFill="1" applyBorder="1" applyAlignment="1">
      <alignment horizontal="center" vertical="center"/>
    </xf>
    <xf numFmtId="0" fontId="13" fillId="0" borderId="3" xfId="13" applyNumberFormat="1" applyFont="1" applyFill="1" applyBorder="1" applyAlignment="1">
      <alignment horizontal="center" vertical="center"/>
    </xf>
    <xf numFmtId="183" fontId="13" fillId="0" borderId="2" xfId="13" applyNumberFormat="1" applyFont="1" applyFill="1" applyBorder="1" applyAlignment="1">
      <alignment horizontal="center" vertical="center"/>
    </xf>
    <xf numFmtId="183" fontId="13" fillId="0" borderId="3" xfId="13" applyNumberFormat="1" applyFont="1" applyFill="1" applyBorder="1" applyAlignment="1">
      <alignment horizontal="center" vertical="center"/>
    </xf>
    <xf numFmtId="0" fontId="13" fillId="0" borderId="9" xfId="9" applyFont="1" applyBorder="1" applyAlignment="1">
      <alignment horizontal="center" vertical="center"/>
    </xf>
    <xf numFmtId="0" fontId="13" fillId="0" borderId="10" xfId="9" applyFont="1" applyBorder="1" applyAlignment="1">
      <alignment horizontal="center" vertical="center"/>
    </xf>
    <xf numFmtId="185" fontId="13" fillId="0" borderId="10" xfId="9" applyNumberFormat="1" applyFont="1" applyBorder="1" applyAlignment="1">
      <alignment horizontal="center" vertical="center"/>
    </xf>
    <xf numFmtId="0" fontId="13" fillId="0" borderId="2" xfId="6" applyFont="1" applyBorder="1" applyAlignment="1">
      <alignment horizontal="center" vertical="center"/>
    </xf>
    <xf numFmtId="0" fontId="13" fillId="0" borderId="3" xfId="6" applyFont="1" applyBorder="1" applyAlignment="1">
      <alignment horizontal="center" vertical="center"/>
    </xf>
    <xf numFmtId="0" fontId="13" fillId="0" borderId="9" xfId="4" applyFont="1" applyBorder="1" applyAlignment="1">
      <alignment horizontal="center" vertical="center"/>
    </xf>
    <xf numFmtId="0" fontId="13" fillId="0" borderId="10" xfId="4" applyFont="1" applyBorder="1" applyAlignment="1">
      <alignment horizontal="center" vertical="center"/>
    </xf>
    <xf numFmtId="0" fontId="13" fillId="0" borderId="2" xfId="9" applyFont="1" applyBorder="1" applyAlignment="1">
      <alignment horizontal="center" vertical="center"/>
    </xf>
    <xf numFmtId="0" fontId="13" fillId="0" borderId="3" xfId="9" applyFont="1" applyBorder="1" applyAlignment="1">
      <alignment horizontal="center" vertical="center"/>
    </xf>
    <xf numFmtId="0" fontId="33" fillId="0" borderId="0" xfId="0" applyFont="1" applyAlignment="1">
      <alignment horizontal="center" vertical="center"/>
    </xf>
    <xf numFmtId="0" fontId="11"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6" fillId="0" borderId="2" xfId="0" applyFont="1" applyBorder="1" applyAlignment="1">
      <alignment horizontal="center" vertical="center" wrapText="1"/>
    </xf>
    <xf numFmtId="0" fontId="33" fillId="0" borderId="0" xfId="0" applyFont="1" applyAlignment="1">
      <alignment horizontal="left" vertical="center"/>
    </xf>
    <xf numFmtId="180" fontId="42" fillId="0" borderId="0" xfId="0" applyNumberFormat="1" applyFont="1" applyFill="1" applyAlignment="1">
      <alignment vertical="center" wrapText="1"/>
    </xf>
    <xf numFmtId="176" fontId="29" fillId="0" borderId="16" xfId="0" applyNumberFormat="1" applyFont="1" applyFill="1" applyBorder="1" applyAlignment="1">
      <alignment horizontal="center" vertical="center"/>
    </xf>
    <xf numFmtId="184" fontId="29" fillId="0" borderId="16" xfId="0" applyNumberFormat="1" applyFont="1" applyFill="1" applyBorder="1" applyAlignment="1">
      <alignment horizontal="center" vertical="center"/>
    </xf>
    <xf numFmtId="180" fontId="28" fillId="0" borderId="16" xfId="0" applyNumberFormat="1" applyFont="1" applyFill="1" applyBorder="1" applyAlignment="1">
      <alignment horizontal="center" vertical="center"/>
    </xf>
    <xf numFmtId="180" fontId="30" fillId="0" borderId="16" xfId="0" applyNumberFormat="1" applyFont="1" applyFill="1" applyBorder="1" applyAlignment="1">
      <alignment horizontal="center" vertical="center"/>
    </xf>
    <xf numFmtId="176" fontId="31" fillId="0" borderId="16" xfId="0" applyNumberFormat="1" applyFont="1" applyFill="1" applyBorder="1" applyAlignment="1">
      <alignment horizontal="center" vertical="center"/>
    </xf>
    <xf numFmtId="176" fontId="31" fillId="0" borderId="16" xfId="0" applyNumberFormat="1" applyFont="1" applyBorder="1" applyAlignment="1">
      <alignment horizontal="center" vertical="center"/>
    </xf>
    <xf numFmtId="184" fontId="31" fillId="0" borderId="16" xfId="0" applyNumberFormat="1" applyFont="1" applyBorder="1" applyAlignment="1">
      <alignment horizontal="center" vertical="center"/>
    </xf>
    <xf numFmtId="176" fontId="29" fillId="0" borderId="16" xfId="1" applyNumberFormat="1" applyFont="1" applyFill="1" applyBorder="1" applyAlignment="1">
      <alignment horizontal="center" vertical="center"/>
    </xf>
    <xf numFmtId="184" fontId="29" fillId="0" borderId="16" xfId="1" applyNumberFormat="1" applyFont="1" applyFill="1" applyBorder="1" applyAlignment="1">
      <alignment horizontal="center" vertical="center"/>
    </xf>
    <xf numFmtId="0" fontId="31" fillId="0" borderId="16" xfId="0" applyFont="1" applyFill="1" applyBorder="1" applyAlignment="1">
      <alignment horizontal="center" vertical="center"/>
    </xf>
    <xf numFmtId="180" fontId="30" fillId="0" borderId="16" xfId="12" applyNumberFormat="1" applyFont="1" applyFill="1" applyBorder="1" applyAlignment="1">
      <alignment horizontal="center" vertical="center"/>
    </xf>
    <xf numFmtId="180" fontId="30" fillId="0" borderId="16" xfId="0" applyNumberFormat="1" applyFont="1" applyFill="1" applyBorder="1" applyAlignment="1" applyProtection="1">
      <alignment horizontal="center" vertical="center"/>
      <protection locked="0"/>
    </xf>
    <xf numFmtId="180" fontId="30" fillId="0" borderId="16" xfId="0" applyNumberFormat="1" applyFont="1" applyFill="1" applyBorder="1" applyAlignment="1">
      <alignment horizontal="center" vertical="center" wrapText="1"/>
    </xf>
    <xf numFmtId="0" fontId="33" fillId="0" borderId="0" xfId="0" applyFont="1" applyAlignment="1">
      <alignment horizontal="center" vertical="center"/>
    </xf>
    <xf numFmtId="0" fontId="11" fillId="0" borderId="2" xfId="0" applyFont="1" applyBorder="1" applyAlignment="1">
      <alignment horizontal="center" vertical="center" wrapText="1"/>
    </xf>
    <xf numFmtId="0" fontId="8" fillId="0" borderId="4" xfId="0" applyFont="1" applyBorder="1" applyAlignment="1">
      <alignment horizontal="left" vertical="center"/>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xf>
    <xf numFmtId="0" fontId="35" fillId="0" borderId="15" xfId="0" applyFont="1" applyBorder="1" applyAlignment="1">
      <alignment horizontal="center" vertical="center"/>
    </xf>
    <xf numFmtId="0" fontId="35" fillId="0" borderId="8"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34" fillId="0" borderId="1" xfId="0" applyFont="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180" fontId="9" fillId="0" borderId="0" xfId="0" applyNumberFormat="1" applyFont="1" applyBorder="1" applyAlignment="1">
      <alignment horizontal="left" vertical="center"/>
    </xf>
    <xf numFmtId="180" fontId="4" fillId="0" borderId="0" xfId="0" applyNumberFormat="1" applyFont="1" applyFill="1" applyBorder="1" applyAlignment="1">
      <alignment horizontal="center" vertical="center"/>
    </xf>
    <xf numFmtId="180" fontId="28" fillId="0" borderId="16" xfId="0" applyNumberFormat="1" applyFont="1" applyFill="1" applyBorder="1" applyAlignment="1">
      <alignment horizontal="center" vertical="center"/>
    </xf>
    <xf numFmtId="180" fontId="28" fillId="0" borderId="16" xfId="0" applyNumberFormat="1" applyFont="1" applyFill="1" applyBorder="1" applyAlignment="1">
      <alignment horizontal="center" vertical="center" wrapText="1"/>
    </xf>
    <xf numFmtId="180" fontId="5" fillId="0" borderId="16" xfId="1" applyNumberFormat="1" applyFont="1" applyFill="1" applyBorder="1" applyAlignment="1">
      <alignment horizontal="center" vertical="center" wrapText="1"/>
    </xf>
    <xf numFmtId="180" fontId="27" fillId="0" borderId="1" xfId="0" applyNumberFormat="1" applyFont="1" applyFill="1" applyBorder="1" applyAlignment="1">
      <alignment horizontal="center" vertical="center"/>
    </xf>
    <xf numFmtId="0" fontId="0" fillId="0" borderId="1" xfId="0" applyBorder="1" applyAlignment="1">
      <alignment horizontal="center" vertical="center"/>
    </xf>
    <xf numFmtId="180" fontId="5" fillId="0" borderId="16" xfId="0" applyNumberFormat="1" applyFont="1" applyFill="1" applyBorder="1" applyAlignment="1">
      <alignment horizontal="center" vertical="center"/>
    </xf>
    <xf numFmtId="176" fontId="28" fillId="3" borderId="16" xfId="1" applyNumberFormat="1" applyFont="1" applyFill="1" applyBorder="1" applyAlignment="1">
      <alignment horizontal="center" vertical="center" wrapText="1"/>
    </xf>
    <xf numFmtId="180" fontId="28" fillId="3" borderId="16" xfId="1"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Border="1" applyAlignment="1">
      <alignment horizontal="center" vertical="center"/>
    </xf>
    <xf numFmtId="0" fontId="22" fillId="0" borderId="3"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176" fontId="7" fillId="0" borderId="4" xfId="0" applyNumberFormat="1" applyFont="1" applyBorder="1" applyAlignment="1" applyProtection="1">
      <alignment horizontal="left" vertical="center"/>
    </xf>
    <xf numFmtId="0" fontId="8" fillId="0" borderId="0" xfId="0" applyFont="1" applyBorder="1" applyAlignment="1">
      <alignment horizontal="left" vertical="center" wrapText="1"/>
    </xf>
    <xf numFmtId="0" fontId="8" fillId="2"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0" borderId="0" xfId="0" applyFont="1" applyAlignment="1">
      <alignment horizontal="left" vertical="center"/>
    </xf>
    <xf numFmtId="0" fontId="8" fillId="2" borderId="2" xfId="0" applyFont="1" applyFill="1" applyBorder="1" applyAlignment="1">
      <alignment horizontal="center" vertical="center" wrapText="1"/>
    </xf>
    <xf numFmtId="0" fontId="9" fillId="0" borderId="0" xfId="0" applyFont="1" applyAlignment="1">
      <alignment horizontal="left" vertical="center"/>
    </xf>
    <xf numFmtId="0" fontId="4" fillId="0"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xf>
    <xf numFmtId="180" fontId="4" fillId="0" borderId="0" xfId="0" applyNumberFormat="1" applyFont="1" applyFill="1" applyAlignment="1">
      <alignment horizontal="center" vertical="center"/>
    </xf>
    <xf numFmtId="180" fontId="0" fillId="0" borderId="0" xfId="0" applyNumberFormat="1" applyFont="1" applyBorder="1" applyAlignment="1">
      <alignment horizontal="center"/>
    </xf>
    <xf numFmtId="180" fontId="3" fillId="0" borderId="0" xfId="0" applyNumberFormat="1" applyFont="1" applyAlignment="1">
      <alignment horizontal="left" vertical="center"/>
    </xf>
    <xf numFmtId="180" fontId="3" fillId="0" borderId="0" xfId="0" applyNumberFormat="1" applyFont="1" applyFill="1" applyAlignment="1">
      <alignment horizontal="left"/>
    </xf>
    <xf numFmtId="180" fontId="4" fillId="0" borderId="0" xfId="0" applyNumberFormat="1" applyFont="1" applyFill="1" applyAlignment="1">
      <alignment horizontal="center" vertical="center" wrapText="1"/>
    </xf>
    <xf numFmtId="180" fontId="5" fillId="0" borderId="2" xfId="1" applyNumberFormat="1" applyFont="1" applyFill="1" applyBorder="1" applyAlignment="1">
      <alignment horizontal="center" vertical="center" wrapText="1"/>
    </xf>
    <xf numFmtId="180" fontId="5" fillId="0" borderId="2" xfId="0" applyNumberFormat="1" applyFont="1" applyFill="1" applyBorder="1" applyAlignment="1">
      <alignment horizontal="center" vertical="center"/>
    </xf>
    <xf numFmtId="179" fontId="14" fillId="0" borderId="2" xfId="0" applyNumberFormat="1" applyFont="1" applyFill="1" applyBorder="1" applyAlignment="1">
      <alignment horizontal="center" vertical="center"/>
    </xf>
    <xf numFmtId="0" fontId="4" fillId="0" borderId="0" xfId="3" applyFont="1" applyFill="1" applyBorder="1" applyAlignment="1">
      <alignment horizontal="center" vertical="center" wrapText="1"/>
    </xf>
    <xf numFmtId="180" fontId="9" fillId="0" borderId="0" xfId="0" applyNumberFormat="1" applyFont="1" applyAlignment="1">
      <alignment horizontal="left" vertical="center"/>
    </xf>
    <xf numFmtId="0" fontId="10" fillId="0" borderId="0" xfId="0" applyFont="1" applyAlignment="1">
      <alignment horizontal="center"/>
    </xf>
    <xf numFmtId="0" fontId="0" fillId="0" borderId="4" xfId="0" applyBorder="1" applyAlignment="1">
      <alignment horizontal="left" vertical="center"/>
    </xf>
  </cellXfs>
  <cellStyles count="16">
    <cellStyle name="常规" xfId="0" builtinId="0"/>
    <cellStyle name="常规 10" xfId="8"/>
    <cellStyle name="常规 10 12" xfId="10"/>
    <cellStyle name="常规 2" xfId="11"/>
    <cellStyle name="常规 2 10" xfId="9"/>
    <cellStyle name="常规 2 2" xfId="7"/>
    <cellStyle name="常规 2 4" xfId="13"/>
    <cellStyle name="常规 2 6 3" xfId="2"/>
    <cellStyle name="常规 2 9" xfId="4"/>
    <cellStyle name="常规 3" xfId="14"/>
    <cellStyle name="常规 3 2" xfId="6"/>
    <cellStyle name="常规 4" xfId="15"/>
    <cellStyle name="常规_2010年度油补测算分配方案表" xfId="1"/>
    <cellStyle name="常规_北京" xfId="3"/>
    <cellStyle name="常规_西湖区" xfId="12"/>
    <cellStyle name="普通_活用表_亿元表"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opLeftCell="A4" workbookViewId="0">
      <selection activeCell="F18" sqref="F18:F20"/>
    </sheetView>
  </sheetViews>
  <sheetFormatPr defaultColWidth="9" defaultRowHeight="13.5" x14ac:dyDescent="0.15"/>
  <cols>
    <col min="1" max="1" width="5.625" customWidth="1"/>
    <col min="2" max="2" width="15.625" customWidth="1"/>
    <col min="3" max="4" width="20.625" customWidth="1"/>
    <col min="5" max="7" width="10.625" customWidth="1"/>
  </cols>
  <sheetData>
    <row r="1" spans="1:7" ht="24" customHeight="1" x14ac:dyDescent="0.15">
      <c r="A1" s="238" t="s">
        <v>0</v>
      </c>
      <c r="B1" s="238"/>
      <c r="C1" s="238"/>
      <c r="D1" s="238"/>
      <c r="E1" s="238"/>
      <c r="F1" s="238"/>
      <c r="G1" s="238"/>
    </row>
    <row r="2" spans="1:7" ht="24" customHeight="1" x14ac:dyDescent="0.15">
      <c r="A2" s="238"/>
      <c r="B2" s="238"/>
      <c r="C2" s="238"/>
      <c r="D2" s="238"/>
      <c r="E2" s="238"/>
      <c r="F2" s="238"/>
      <c r="G2" s="238"/>
    </row>
    <row r="3" spans="1:7" ht="23.25" x14ac:dyDescent="0.15">
      <c r="B3" s="217"/>
    </row>
    <row r="4" spans="1:7" ht="18.75" x14ac:dyDescent="0.15">
      <c r="F4" s="256" t="s">
        <v>1</v>
      </c>
      <c r="G4" s="256"/>
    </row>
    <row r="5" spans="1:7" ht="30" customHeight="1" x14ac:dyDescent="0.15">
      <c r="A5" s="64" t="s">
        <v>2</v>
      </c>
      <c r="B5" s="218" t="s">
        <v>3</v>
      </c>
      <c r="C5" s="239" t="s">
        <v>3</v>
      </c>
      <c r="D5" s="239"/>
      <c r="E5" s="257" t="s">
        <v>4</v>
      </c>
      <c r="F5" s="258"/>
      <c r="G5" s="218" t="s">
        <v>5</v>
      </c>
    </row>
    <row r="6" spans="1:7" ht="30" customHeight="1" x14ac:dyDescent="0.15">
      <c r="A6" s="64">
        <v>1</v>
      </c>
      <c r="B6" s="241" t="s">
        <v>6</v>
      </c>
      <c r="C6" s="259" t="s">
        <v>7</v>
      </c>
      <c r="D6" s="260"/>
      <c r="E6" s="247">
        <v>53795</v>
      </c>
      <c r="F6" s="247"/>
      <c r="G6" s="247">
        <v>106999.5</v>
      </c>
    </row>
    <row r="7" spans="1:7" ht="30" customHeight="1" x14ac:dyDescent="0.15">
      <c r="A7" s="64">
        <v>2</v>
      </c>
      <c r="B7" s="242"/>
      <c r="C7" s="251" t="s">
        <v>8</v>
      </c>
      <c r="D7" s="252"/>
      <c r="E7" s="247">
        <v>45649.5</v>
      </c>
      <c r="F7" s="247"/>
      <c r="G7" s="247"/>
    </row>
    <row r="8" spans="1:7" ht="30" customHeight="1" x14ac:dyDescent="0.15">
      <c r="A8" s="64">
        <v>3</v>
      </c>
      <c r="B8" s="243"/>
      <c r="C8" s="251" t="s">
        <v>9</v>
      </c>
      <c r="D8" s="252"/>
      <c r="E8" s="247">
        <v>7555</v>
      </c>
      <c r="F8" s="247"/>
      <c r="G8" s="247"/>
    </row>
    <row r="9" spans="1:7" ht="8.1" customHeight="1" x14ac:dyDescent="0.15">
      <c r="A9" s="253"/>
      <c r="B9" s="254"/>
      <c r="C9" s="254"/>
      <c r="D9" s="254"/>
      <c r="E9" s="254"/>
      <c r="F9" s="254"/>
      <c r="G9" s="255"/>
    </row>
    <row r="10" spans="1:7" ht="30" customHeight="1" x14ac:dyDescent="0.15">
      <c r="A10" s="64">
        <v>4</v>
      </c>
      <c r="B10" s="241" t="s">
        <v>10</v>
      </c>
      <c r="C10" s="246" t="s">
        <v>11</v>
      </c>
      <c r="D10" s="221" t="s">
        <v>12</v>
      </c>
      <c r="E10" s="219">
        <v>11814.16</v>
      </c>
      <c r="F10" s="247">
        <f>E10+E11+E12</f>
        <v>12183.41</v>
      </c>
      <c r="G10" s="248">
        <f>F10+F13+F15+F16+F17+F18</f>
        <v>59323.460000000006</v>
      </c>
    </row>
    <row r="11" spans="1:7" ht="30" customHeight="1" x14ac:dyDescent="0.15">
      <c r="A11" s="64">
        <v>5</v>
      </c>
      <c r="B11" s="244"/>
      <c r="C11" s="246"/>
      <c r="D11" s="220" t="s">
        <v>13</v>
      </c>
      <c r="E11" s="219">
        <v>167.25</v>
      </c>
      <c r="F11" s="247"/>
      <c r="G11" s="249"/>
    </row>
    <row r="12" spans="1:7" ht="30" customHeight="1" x14ac:dyDescent="0.15">
      <c r="A12" s="64">
        <v>6</v>
      </c>
      <c r="B12" s="244"/>
      <c r="C12" s="246"/>
      <c r="D12" s="220" t="s">
        <v>14</v>
      </c>
      <c r="E12" s="219">
        <v>202</v>
      </c>
      <c r="F12" s="247"/>
      <c r="G12" s="249"/>
    </row>
    <row r="13" spans="1:7" ht="30" customHeight="1" x14ac:dyDescent="0.15">
      <c r="A13" s="64">
        <v>7</v>
      </c>
      <c r="B13" s="244"/>
      <c r="C13" s="246" t="s">
        <v>15</v>
      </c>
      <c r="D13" s="220" t="s">
        <v>16</v>
      </c>
      <c r="E13" s="219">
        <v>1000</v>
      </c>
      <c r="F13" s="247">
        <f>E13+E14</f>
        <v>8800</v>
      </c>
      <c r="G13" s="249"/>
    </row>
    <row r="14" spans="1:7" ht="30" customHeight="1" x14ac:dyDescent="0.15">
      <c r="A14" s="64">
        <v>8</v>
      </c>
      <c r="B14" s="244"/>
      <c r="C14" s="246"/>
      <c r="D14" s="220" t="s">
        <v>17</v>
      </c>
      <c r="E14" s="219">
        <v>7800</v>
      </c>
      <c r="F14" s="247"/>
      <c r="G14" s="249"/>
    </row>
    <row r="15" spans="1:7" ht="30" customHeight="1" x14ac:dyDescent="0.15">
      <c r="A15" s="64">
        <v>9</v>
      </c>
      <c r="B15" s="244"/>
      <c r="C15" s="220" t="s">
        <v>18</v>
      </c>
      <c r="D15" s="220" t="s">
        <v>19</v>
      </c>
      <c r="E15" s="219">
        <v>4154</v>
      </c>
      <c r="F15" s="219">
        <f>E15</f>
        <v>4154</v>
      </c>
      <c r="G15" s="249"/>
    </row>
    <row r="16" spans="1:7" ht="30" customHeight="1" x14ac:dyDescent="0.15">
      <c r="A16" s="64">
        <v>10</v>
      </c>
      <c r="B16" s="244"/>
      <c r="C16" s="221" t="s">
        <v>20</v>
      </c>
      <c r="D16" s="221" t="s">
        <v>20</v>
      </c>
      <c r="E16" s="219">
        <v>26880</v>
      </c>
      <c r="F16" s="219">
        <f>E16</f>
        <v>26880</v>
      </c>
      <c r="G16" s="249"/>
    </row>
    <row r="17" spans="1:7" ht="30" customHeight="1" x14ac:dyDescent="0.15">
      <c r="A17" s="64">
        <v>11</v>
      </c>
      <c r="B17" s="244"/>
      <c r="C17" s="220" t="s">
        <v>21</v>
      </c>
      <c r="D17" s="220" t="s">
        <v>22</v>
      </c>
      <c r="E17" s="219">
        <v>7106</v>
      </c>
      <c r="F17" s="219">
        <f>E17</f>
        <v>7106</v>
      </c>
      <c r="G17" s="249"/>
    </row>
    <row r="18" spans="1:7" ht="30" customHeight="1" x14ac:dyDescent="0.15">
      <c r="A18" s="64">
        <v>12</v>
      </c>
      <c r="B18" s="244"/>
      <c r="C18" s="246" t="s">
        <v>23</v>
      </c>
      <c r="D18" s="220" t="s">
        <v>24</v>
      </c>
      <c r="E18" s="219">
        <v>68</v>
      </c>
      <c r="F18" s="247">
        <f>E18+E19+E20</f>
        <v>200.05</v>
      </c>
      <c r="G18" s="249"/>
    </row>
    <row r="19" spans="1:7" ht="30" customHeight="1" x14ac:dyDescent="0.15">
      <c r="A19" s="64"/>
      <c r="B19" s="244"/>
      <c r="C19" s="246"/>
      <c r="D19" s="220" t="s">
        <v>25</v>
      </c>
      <c r="E19" s="219">
        <v>72.05</v>
      </c>
      <c r="F19" s="247"/>
      <c r="G19" s="249"/>
    </row>
    <row r="20" spans="1:7" ht="30" customHeight="1" x14ac:dyDescent="0.15">
      <c r="A20" s="64">
        <v>13</v>
      </c>
      <c r="B20" s="245"/>
      <c r="C20" s="246"/>
      <c r="D20" s="220" t="s">
        <v>26</v>
      </c>
      <c r="E20" s="219">
        <v>60</v>
      </c>
      <c r="F20" s="247"/>
      <c r="G20" s="250"/>
    </row>
    <row r="21" spans="1:7" ht="30" customHeight="1" x14ac:dyDescent="0.15">
      <c r="A21" s="239" t="s">
        <v>27</v>
      </c>
      <c r="B21" s="239"/>
      <c r="C21" s="239"/>
      <c r="D21" s="239"/>
      <c r="E21" s="239"/>
      <c r="F21" s="239"/>
      <c r="G21" s="222">
        <f>G6+G10</f>
        <v>166322.96000000002</v>
      </c>
    </row>
    <row r="22" spans="1:7" ht="23.25" customHeight="1" x14ac:dyDescent="0.15">
      <c r="A22" s="240" t="s">
        <v>28</v>
      </c>
      <c r="B22" s="240"/>
      <c r="C22" s="240"/>
      <c r="D22" s="240"/>
      <c r="E22" s="240"/>
      <c r="F22" s="240"/>
      <c r="G22" s="240"/>
    </row>
    <row r="23" spans="1:7" ht="23.25" x14ac:dyDescent="0.15">
      <c r="B23" s="223"/>
    </row>
  </sheetData>
  <mergeCells count="23">
    <mergeCell ref="E8:F8"/>
    <mergeCell ref="A9:G9"/>
    <mergeCell ref="F4:G4"/>
    <mergeCell ref="C5:D5"/>
    <mergeCell ref="E5:F5"/>
    <mergeCell ref="C6:D6"/>
    <mergeCell ref="E6:F6"/>
    <mergeCell ref="A1:G2"/>
    <mergeCell ref="A21:F21"/>
    <mergeCell ref="A22:G22"/>
    <mergeCell ref="B6:B8"/>
    <mergeCell ref="B10:B20"/>
    <mergeCell ref="C10:C12"/>
    <mergeCell ref="C13:C14"/>
    <mergeCell ref="C18:C20"/>
    <mergeCell ref="F10:F12"/>
    <mergeCell ref="F13:F14"/>
    <mergeCell ref="F18:F20"/>
    <mergeCell ref="G6:G8"/>
    <mergeCell ref="G10:G20"/>
    <mergeCell ref="C7:D7"/>
    <mergeCell ref="E7:F7"/>
    <mergeCell ref="C8:D8"/>
  </mergeCells>
  <phoneticPr fontId="41" type="noConversion"/>
  <pageMargins left="0.7" right="0.7" top="0.75" bottom="0.75" header="0.3" footer="0.3"/>
  <pageSetup paperSize="9" scale="94"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opLeftCell="A16" workbookViewId="0">
      <selection activeCell="I9" sqref="I9"/>
    </sheetView>
  </sheetViews>
  <sheetFormatPr defaultColWidth="9" defaultRowHeight="13.5" x14ac:dyDescent="0.15"/>
  <cols>
    <col min="1" max="1" width="5.625" customWidth="1"/>
    <col min="2" max="4" width="27.625" customWidth="1"/>
  </cols>
  <sheetData>
    <row r="1" spans="1:4" ht="30" customHeight="1" x14ac:dyDescent="0.25">
      <c r="A1" s="296" t="s">
        <v>243</v>
      </c>
      <c r="B1" s="289"/>
      <c r="C1" s="3"/>
      <c r="D1" s="3"/>
    </row>
    <row r="2" spans="1:4" ht="30" customHeight="1" x14ac:dyDescent="0.15">
      <c r="A2" s="291" t="s">
        <v>244</v>
      </c>
      <c r="B2" s="291"/>
      <c r="C2" s="291"/>
      <c r="D2" s="291"/>
    </row>
    <row r="3" spans="1:4" ht="30" customHeight="1" x14ac:dyDescent="0.15">
      <c r="A3" s="5"/>
      <c r="B3" s="5"/>
      <c r="C3" s="5"/>
      <c r="D3" s="5"/>
    </row>
    <row r="4" spans="1:4" ht="30" customHeight="1" x14ac:dyDescent="0.15">
      <c r="A4" s="31" t="s">
        <v>2</v>
      </c>
      <c r="B4" s="32" t="s">
        <v>245</v>
      </c>
      <c r="C4" s="31" t="s">
        <v>246</v>
      </c>
      <c r="D4" s="31" t="s">
        <v>230</v>
      </c>
    </row>
    <row r="5" spans="1:4" ht="30" customHeight="1" x14ac:dyDescent="0.15">
      <c r="A5" s="33">
        <v>1</v>
      </c>
      <c r="B5" s="34" t="s">
        <v>137</v>
      </c>
      <c r="C5" s="33">
        <v>0</v>
      </c>
      <c r="D5" s="35"/>
    </row>
    <row r="6" spans="1:4" ht="30" customHeight="1" x14ac:dyDescent="0.15">
      <c r="A6" s="33">
        <v>2</v>
      </c>
      <c r="B6" s="34" t="s">
        <v>138</v>
      </c>
      <c r="C6" s="33">
        <v>320.76</v>
      </c>
      <c r="D6" s="36"/>
    </row>
    <row r="7" spans="1:4" ht="30" customHeight="1" x14ac:dyDescent="0.15">
      <c r="A7" s="33">
        <v>3</v>
      </c>
      <c r="B7" s="34" t="s">
        <v>140</v>
      </c>
      <c r="C7" s="33">
        <v>0</v>
      </c>
      <c r="D7" s="36"/>
    </row>
    <row r="8" spans="1:4" ht="30" customHeight="1" x14ac:dyDescent="0.15">
      <c r="A8" s="33">
        <v>4</v>
      </c>
      <c r="B8" s="34" t="s">
        <v>141</v>
      </c>
      <c r="C8" s="33">
        <v>265.79000000000002</v>
      </c>
      <c r="D8" s="36"/>
    </row>
    <row r="9" spans="1:4" ht="30" customHeight="1" x14ac:dyDescent="0.15">
      <c r="A9" s="33">
        <v>5</v>
      </c>
      <c r="B9" s="34" t="s">
        <v>142</v>
      </c>
      <c r="C9" s="33">
        <v>27.6</v>
      </c>
      <c r="D9" s="36"/>
    </row>
    <row r="10" spans="1:4" ht="30" customHeight="1" x14ac:dyDescent="0.15">
      <c r="A10" s="33">
        <v>6</v>
      </c>
      <c r="B10" s="34" t="s">
        <v>144</v>
      </c>
      <c r="C10" s="33">
        <v>0</v>
      </c>
      <c r="D10" s="37"/>
    </row>
    <row r="11" spans="1:4" ht="30" customHeight="1" x14ac:dyDescent="0.15">
      <c r="A11" s="33">
        <v>7</v>
      </c>
      <c r="B11" s="34" t="s">
        <v>145</v>
      </c>
      <c r="C11" s="33">
        <v>157.63</v>
      </c>
      <c r="D11" s="36"/>
    </row>
    <row r="12" spans="1:4" ht="30" customHeight="1" x14ac:dyDescent="0.15">
      <c r="A12" s="33">
        <v>8</v>
      </c>
      <c r="B12" s="34" t="s">
        <v>247</v>
      </c>
      <c r="C12" s="33">
        <v>26.1</v>
      </c>
      <c r="D12" s="37"/>
    </row>
    <row r="13" spans="1:4" ht="30" customHeight="1" x14ac:dyDescent="0.15">
      <c r="A13" s="33">
        <v>9</v>
      </c>
      <c r="B13" s="34" t="s">
        <v>147</v>
      </c>
      <c r="C13" s="33">
        <v>191.09</v>
      </c>
      <c r="D13" s="36"/>
    </row>
    <row r="14" spans="1:4" ht="30" customHeight="1" x14ac:dyDescent="0.15">
      <c r="A14" s="33">
        <v>10</v>
      </c>
      <c r="B14" s="34" t="s">
        <v>148</v>
      </c>
      <c r="C14" s="33">
        <v>1055.6099999999999</v>
      </c>
      <c r="D14" s="36"/>
    </row>
    <row r="15" spans="1:4" ht="30" customHeight="1" x14ac:dyDescent="0.15">
      <c r="A15" s="33">
        <v>11</v>
      </c>
      <c r="B15" s="34" t="s">
        <v>150</v>
      </c>
      <c r="C15" s="33">
        <v>313.88</v>
      </c>
      <c r="D15" s="36"/>
    </row>
    <row r="16" spans="1:4" ht="30" customHeight="1" x14ac:dyDescent="0.15">
      <c r="A16" s="33">
        <v>12</v>
      </c>
      <c r="B16" s="34" t="s">
        <v>151</v>
      </c>
      <c r="C16" s="33">
        <v>88.32</v>
      </c>
      <c r="D16" s="36"/>
    </row>
    <row r="17" spans="1:4" ht="30" customHeight="1" x14ac:dyDescent="0.15">
      <c r="A17" s="33">
        <v>13</v>
      </c>
      <c r="B17" s="34" t="s">
        <v>152</v>
      </c>
      <c r="C17" s="33">
        <v>1196.29</v>
      </c>
      <c r="D17" s="36"/>
    </row>
    <row r="18" spans="1:4" ht="30" customHeight="1" x14ac:dyDescent="0.15">
      <c r="A18" s="33">
        <v>14</v>
      </c>
      <c r="B18" s="38" t="s">
        <v>248</v>
      </c>
      <c r="C18" s="33">
        <v>450.93</v>
      </c>
      <c r="D18" s="36"/>
    </row>
    <row r="19" spans="1:4" s="29" customFormat="1" ht="30" customHeight="1" x14ac:dyDescent="0.15">
      <c r="A19" s="39">
        <v>15</v>
      </c>
      <c r="B19" s="39" t="s">
        <v>249</v>
      </c>
      <c r="C19" s="33">
        <v>60</v>
      </c>
      <c r="D19" s="36"/>
    </row>
    <row r="20" spans="1:4" s="30" customFormat="1" ht="30" customHeight="1" x14ac:dyDescent="0.15">
      <c r="A20" s="40"/>
      <c r="B20" s="41" t="s">
        <v>38</v>
      </c>
      <c r="C20" s="42">
        <v>4154</v>
      </c>
      <c r="D20" s="25"/>
    </row>
  </sheetData>
  <mergeCells count="2">
    <mergeCell ref="A1:B1"/>
    <mergeCell ref="A2:D2"/>
  </mergeCells>
  <phoneticPr fontId="41"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C15" sqref="C15"/>
    </sheetView>
  </sheetViews>
  <sheetFormatPr defaultColWidth="9" defaultRowHeight="13.5" x14ac:dyDescent="0.15"/>
  <cols>
    <col min="1" max="1" width="5.625" customWidth="1"/>
    <col min="2" max="4" width="30.625" customWidth="1"/>
  </cols>
  <sheetData>
    <row r="1" spans="1:4" s="1" customFormat="1" ht="30" customHeight="1" x14ac:dyDescent="0.25">
      <c r="A1" s="281" t="s">
        <v>250</v>
      </c>
      <c r="B1" s="281"/>
      <c r="C1" s="23"/>
    </row>
    <row r="2" spans="1:4" s="1" customFormat="1" ht="30" customHeight="1" x14ac:dyDescent="0.4">
      <c r="A2" s="297" t="s">
        <v>251</v>
      </c>
      <c r="B2" s="297"/>
      <c r="C2" s="297"/>
      <c r="D2" s="297"/>
    </row>
    <row r="3" spans="1:4" s="1" customFormat="1" ht="30" customHeight="1" x14ac:dyDescent="0.25">
      <c r="A3" s="24"/>
      <c r="B3" s="24"/>
      <c r="C3" s="24"/>
      <c r="D3" s="24"/>
    </row>
    <row r="4" spans="1:4" s="19" customFormat="1" ht="30" customHeight="1" x14ac:dyDescent="0.15">
      <c r="A4" s="25" t="s">
        <v>2</v>
      </c>
      <c r="B4" s="25" t="s">
        <v>252</v>
      </c>
      <c r="C4" s="25" t="s">
        <v>253</v>
      </c>
      <c r="D4" s="25" t="s">
        <v>254</v>
      </c>
    </row>
    <row r="5" spans="1:4" s="22" customFormat="1" ht="30" customHeight="1" x14ac:dyDescent="0.15">
      <c r="A5" s="26"/>
      <c r="B5" s="26" t="s">
        <v>38</v>
      </c>
      <c r="C5" s="26"/>
      <c r="D5" s="26">
        <v>4950</v>
      </c>
    </row>
    <row r="6" spans="1:4" s="19" customFormat="1" ht="30" customHeight="1" x14ac:dyDescent="0.15">
      <c r="A6" s="27">
        <v>1</v>
      </c>
      <c r="B6" s="27" t="s">
        <v>138</v>
      </c>
      <c r="C6" s="27" t="s">
        <v>255</v>
      </c>
      <c r="D6" s="27">
        <v>1475</v>
      </c>
    </row>
    <row r="7" spans="1:4" s="19" customFormat="1" ht="30" customHeight="1" x14ac:dyDescent="0.15">
      <c r="A7" s="27">
        <v>2</v>
      </c>
      <c r="B7" s="27" t="s">
        <v>140</v>
      </c>
      <c r="C7" s="27" t="s">
        <v>256</v>
      </c>
      <c r="D7" s="27">
        <v>1475</v>
      </c>
    </row>
    <row r="8" spans="1:4" s="19" customFormat="1" ht="30" customHeight="1" x14ac:dyDescent="0.15">
      <c r="A8" s="27">
        <v>3</v>
      </c>
      <c r="B8" s="27" t="s">
        <v>145</v>
      </c>
      <c r="C8" s="27" t="s">
        <v>255</v>
      </c>
      <c r="D8" s="27">
        <v>1000</v>
      </c>
    </row>
    <row r="9" spans="1:4" s="19" customFormat="1" ht="30" customHeight="1" x14ac:dyDescent="0.15">
      <c r="A9" s="28">
        <v>4</v>
      </c>
      <c r="B9" s="27" t="s">
        <v>151</v>
      </c>
      <c r="C9" s="27" t="s">
        <v>255</v>
      </c>
      <c r="D9" s="28">
        <v>1000</v>
      </c>
    </row>
  </sheetData>
  <mergeCells count="2">
    <mergeCell ref="A1:B1"/>
    <mergeCell ref="A2:D2"/>
  </mergeCells>
  <phoneticPr fontId="41"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11" sqref="B11"/>
    </sheetView>
  </sheetViews>
  <sheetFormatPr defaultColWidth="9" defaultRowHeight="13.5" x14ac:dyDescent="0.15"/>
  <cols>
    <col min="1" max="1" width="5.625" customWidth="1"/>
    <col min="2" max="4" width="27.625" customWidth="1"/>
  </cols>
  <sheetData>
    <row r="1" spans="1:4" s="1" customFormat="1" ht="30" customHeight="1" x14ac:dyDescent="0.25">
      <c r="A1" s="289" t="s">
        <v>257</v>
      </c>
      <c r="B1" s="289"/>
      <c r="C1" s="4"/>
      <c r="D1" s="4"/>
    </row>
    <row r="2" spans="1:4" s="1" customFormat="1" ht="30" customHeight="1" x14ac:dyDescent="0.25">
      <c r="A2" s="291" t="s">
        <v>258</v>
      </c>
      <c r="B2" s="291"/>
      <c r="C2" s="291"/>
      <c r="D2" s="291"/>
    </row>
    <row r="3" spans="1:4" s="1" customFormat="1" ht="30" customHeight="1" x14ac:dyDescent="0.25">
      <c r="A3" s="6"/>
      <c r="B3" s="6"/>
      <c r="C3" s="6"/>
      <c r="D3" s="7"/>
    </row>
    <row r="4" spans="1:4" s="19" customFormat="1" ht="30" customHeight="1" x14ac:dyDescent="0.15">
      <c r="A4" s="8" t="s">
        <v>2</v>
      </c>
      <c r="B4" s="9" t="s">
        <v>245</v>
      </c>
      <c r="C4" s="9" t="s">
        <v>259</v>
      </c>
      <c r="D4" s="9" t="s">
        <v>230</v>
      </c>
    </row>
    <row r="5" spans="1:4" s="19" customFormat="1" ht="30" customHeight="1" x14ac:dyDescent="0.15">
      <c r="A5" s="20">
        <v>1</v>
      </c>
      <c r="B5" s="12" t="s">
        <v>38</v>
      </c>
      <c r="C5" s="21">
        <v>10000</v>
      </c>
      <c r="D5" s="14"/>
    </row>
    <row r="6" spans="1:4" s="19" customFormat="1" ht="30" customHeight="1" x14ac:dyDescent="0.15">
      <c r="A6" s="298" t="s">
        <v>260</v>
      </c>
      <c r="B6" s="298"/>
      <c r="C6" s="298"/>
      <c r="D6" s="298"/>
    </row>
  </sheetData>
  <mergeCells count="3">
    <mergeCell ref="A1:B1"/>
    <mergeCell ref="A2:D2"/>
    <mergeCell ref="A6:D6"/>
  </mergeCells>
  <phoneticPr fontId="41" type="noConversion"/>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B11" sqref="B11"/>
    </sheetView>
  </sheetViews>
  <sheetFormatPr defaultColWidth="9" defaultRowHeight="13.5" x14ac:dyDescent="0.15"/>
  <cols>
    <col min="1" max="1" width="5.625" customWidth="1"/>
    <col min="2" max="2" width="18.625" customWidth="1"/>
    <col min="3" max="3" width="28.625" customWidth="1"/>
    <col min="4" max="4" width="18.625" customWidth="1"/>
    <col min="5" max="5" width="15.625" customWidth="1"/>
  </cols>
  <sheetData>
    <row r="1" spans="1:5" s="1" customFormat="1" ht="30" customHeight="1" x14ac:dyDescent="0.25">
      <c r="A1" s="289" t="s">
        <v>261</v>
      </c>
      <c r="B1" s="289"/>
      <c r="C1" s="3"/>
      <c r="D1" s="4"/>
      <c r="E1" s="4"/>
    </row>
    <row r="2" spans="1:5" s="1" customFormat="1" ht="50.1" customHeight="1" x14ac:dyDescent="0.25">
      <c r="A2" s="291" t="s">
        <v>262</v>
      </c>
      <c r="B2" s="291"/>
      <c r="C2" s="291"/>
      <c r="D2" s="291"/>
      <c r="E2" s="291"/>
    </row>
    <row r="3" spans="1:5" ht="30" customHeight="1" x14ac:dyDescent="0.15">
      <c r="A3" s="15"/>
      <c r="B3" s="15"/>
      <c r="C3" s="15"/>
      <c r="D3" s="15"/>
      <c r="E3" s="16"/>
    </row>
    <row r="4" spans="1:5" s="2" customFormat="1" ht="35.25" customHeight="1" x14ac:dyDescent="0.15">
      <c r="A4" s="8" t="s">
        <v>2</v>
      </c>
      <c r="B4" s="9" t="s">
        <v>238</v>
      </c>
      <c r="C4" s="10" t="s">
        <v>239</v>
      </c>
      <c r="D4" s="9" t="s">
        <v>240</v>
      </c>
      <c r="E4" s="9" t="s">
        <v>230</v>
      </c>
    </row>
    <row r="5" spans="1:5" s="2" customFormat="1" ht="45" customHeight="1" x14ac:dyDescent="0.15">
      <c r="A5" s="11">
        <v>1</v>
      </c>
      <c r="B5" s="12" t="s">
        <v>263</v>
      </c>
      <c r="C5" s="13" t="s">
        <v>264</v>
      </c>
      <c r="D5" s="17">
        <v>66.099999999999994</v>
      </c>
      <c r="E5" s="18"/>
    </row>
  </sheetData>
  <mergeCells count="2">
    <mergeCell ref="A1:B1"/>
    <mergeCell ref="A2:E2"/>
  </mergeCells>
  <phoneticPr fontId="41" type="noConversion"/>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F16" sqref="F16"/>
    </sheetView>
  </sheetViews>
  <sheetFormatPr defaultColWidth="9" defaultRowHeight="13.5" x14ac:dyDescent="0.15"/>
  <cols>
    <col min="2" max="2" width="17.75" customWidth="1"/>
    <col min="3" max="3" width="27.875" customWidth="1"/>
    <col min="4" max="4" width="18" customWidth="1"/>
    <col min="5" max="5" width="15.75" customWidth="1"/>
  </cols>
  <sheetData>
    <row r="1" spans="1:5" s="1" customFormat="1" ht="30" customHeight="1" x14ac:dyDescent="0.25">
      <c r="A1" s="289" t="s">
        <v>265</v>
      </c>
      <c r="B1" s="289"/>
      <c r="C1" s="3"/>
      <c r="D1" s="4"/>
      <c r="E1" s="4"/>
    </row>
    <row r="2" spans="1:5" s="1" customFormat="1" ht="30" customHeight="1" x14ac:dyDescent="0.25">
      <c r="A2" s="291" t="s">
        <v>266</v>
      </c>
      <c r="B2" s="291"/>
      <c r="C2" s="291"/>
      <c r="D2" s="291"/>
      <c r="E2" s="291"/>
    </row>
    <row r="3" spans="1:5" s="1" customFormat="1" ht="30" customHeight="1" x14ac:dyDescent="0.25">
      <c r="A3" s="6"/>
      <c r="B3" s="6"/>
      <c r="C3" s="6"/>
      <c r="D3" s="6"/>
      <c r="E3" s="7"/>
    </row>
    <row r="4" spans="1:5" s="2" customFormat="1" ht="24" customHeight="1" x14ac:dyDescent="0.15">
      <c r="A4" s="8" t="s">
        <v>2</v>
      </c>
      <c r="B4" s="9" t="s">
        <v>238</v>
      </c>
      <c r="C4" s="10" t="s">
        <v>239</v>
      </c>
      <c r="D4" s="9" t="s">
        <v>240</v>
      </c>
      <c r="E4" s="9" t="s">
        <v>230</v>
      </c>
    </row>
    <row r="5" spans="1:5" s="2" customFormat="1" ht="59.25" customHeight="1" x14ac:dyDescent="0.15">
      <c r="A5" s="11">
        <v>1</v>
      </c>
      <c r="B5" s="12" t="s">
        <v>263</v>
      </c>
      <c r="C5" s="13" t="s">
        <v>267</v>
      </c>
      <c r="D5" s="11">
        <v>50</v>
      </c>
      <c r="E5" s="14"/>
    </row>
  </sheetData>
  <mergeCells count="2">
    <mergeCell ref="A1:B1"/>
    <mergeCell ref="A2:E2"/>
  </mergeCells>
  <phoneticPr fontId="41"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0"/>
  <sheetViews>
    <sheetView workbookViewId="0">
      <selection activeCell="I8" sqref="I8"/>
    </sheetView>
  </sheetViews>
  <sheetFormatPr defaultColWidth="9" defaultRowHeight="13.5" x14ac:dyDescent="0.15"/>
  <cols>
    <col min="1" max="1" width="5.625" customWidth="1"/>
    <col min="2" max="2" width="17.875" style="2" customWidth="1"/>
    <col min="3" max="7" width="10.625" customWidth="1"/>
    <col min="8" max="8" width="11.75" customWidth="1"/>
  </cols>
  <sheetData>
    <row r="1" spans="1:8" ht="30" customHeight="1" x14ac:dyDescent="0.15">
      <c r="A1" s="261" t="s">
        <v>29</v>
      </c>
      <c r="B1" s="261"/>
      <c r="C1" s="147"/>
      <c r="D1" s="147"/>
      <c r="E1" s="147"/>
      <c r="F1" s="147"/>
      <c r="G1" s="147"/>
      <c r="H1" s="147"/>
    </row>
    <row r="2" spans="1:8" ht="30" customHeight="1" x14ac:dyDescent="0.15">
      <c r="A2" s="262" t="s">
        <v>30</v>
      </c>
      <c r="B2" s="262"/>
      <c r="C2" s="262"/>
      <c r="D2" s="262"/>
      <c r="E2" s="262"/>
      <c r="F2" s="262"/>
      <c r="G2" s="262"/>
      <c r="H2" s="262"/>
    </row>
    <row r="3" spans="1:8" s="2" customFormat="1" ht="30" customHeight="1" x14ac:dyDescent="0.15">
      <c r="A3" s="74" t="s">
        <v>2</v>
      </c>
      <c r="B3" s="74" t="s">
        <v>31</v>
      </c>
      <c r="C3" s="74" t="s">
        <v>32</v>
      </c>
      <c r="D3" s="74" t="s">
        <v>33</v>
      </c>
      <c r="E3" s="74" t="s">
        <v>34</v>
      </c>
      <c r="F3" s="75" t="s">
        <v>35</v>
      </c>
      <c r="G3" s="75" t="s">
        <v>36</v>
      </c>
      <c r="H3" s="75" t="s">
        <v>37</v>
      </c>
    </row>
    <row r="4" spans="1:8" s="146" customFormat="1" ht="20.100000000000001" customHeight="1" x14ac:dyDescent="0.25">
      <c r="A4" s="148"/>
      <c r="B4" s="74" t="s">
        <v>38</v>
      </c>
      <c r="C4" s="149">
        <v>24789</v>
      </c>
      <c r="D4" s="149">
        <v>470733</v>
      </c>
      <c r="E4" s="149">
        <v>520803</v>
      </c>
      <c r="F4" s="115">
        <v>53795</v>
      </c>
      <c r="G4" s="150">
        <v>168.6</v>
      </c>
      <c r="H4" s="115">
        <v>53795</v>
      </c>
    </row>
    <row r="5" spans="1:8" s="146" customFormat="1" ht="20.100000000000001" customHeight="1" x14ac:dyDescent="0.25">
      <c r="A5" s="148"/>
      <c r="B5" s="74" t="s">
        <v>39</v>
      </c>
      <c r="C5" s="151">
        <v>600</v>
      </c>
      <c r="D5" s="151">
        <v>12833</v>
      </c>
      <c r="E5" s="152">
        <v>10741</v>
      </c>
      <c r="F5" s="115">
        <v>1106</v>
      </c>
      <c r="G5" s="150"/>
      <c r="H5" s="28"/>
    </row>
    <row r="6" spans="1:8" s="146" customFormat="1" ht="20.100000000000001" customHeight="1" x14ac:dyDescent="0.25">
      <c r="A6" s="153">
        <v>1</v>
      </c>
      <c r="B6" s="85" t="s">
        <v>40</v>
      </c>
      <c r="C6" s="154">
        <v>111</v>
      </c>
      <c r="D6" s="154">
        <v>2248</v>
      </c>
      <c r="E6" s="155">
        <v>1573</v>
      </c>
      <c r="F6" s="28">
        <v>162</v>
      </c>
      <c r="G6" s="156"/>
      <c r="H6" s="28"/>
    </row>
    <row r="7" spans="1:8" s="146" customFormat="1" ht="20.100000000000001" customHeight="1" x14ac:dyDescent="0.25">
      <c r="A7" s="157">
        <v>2</v>
      </c>
      <c r="B7" s="85" t="s">
        <v>41</v>
      </c>
      <c r="C7" s="154">
        <v>251</v>
      </c>
      <c r="D7" s="154">
        <v>4803</v>
      </c>
      <c r="E7" s="155">
        <v>4169</v>
      </c>
      <c r="F7" s="28">
        <v>429</v>
      </c>
      <c r="G7" s="156"/>
      <c r="H7" s="28"/>
    </row>
    <row r="8" spans="1:8" s="146" customFormat="1" ht="20.100000000000001" customHeight="1" x14ac:dyDescent="0.25">
      <c r="A8" s="153">
        <v>3</v>
      </c>
      <c r="B8" s="85" t="s">
        <v>42</v>
      </c>
      <c r="C8" s="158">
        <v>238</v>
      </c>
      <c r="D8" s="158">
        <v>5782</v>
      </c>
      <c r="E8" s="159">
        <v>4999</v>
      </c>
      <c r="F8" s="28">
        <v>515</v>
      </c>
      <c r="G8" s="156"/>
      <c r="H8" s="28"/>
    </row>
    <row r="9" spans="1:8" s="146" customFormat="1" ht="20.100000000000001" customHeight="1" x14ac:dyDescent="0.25">
      <c r="A9" s="148"/>
      <c r="B9" s="74" t="s">
        <v>43</v>
      </c>
      <c r="C9" s="160">
        <v>917</v>
      </c>
      <c r="D9" s="160">
        <v>17904</v>
      </c>
      <c r="E9" s="161">
        <v>17751</v>
      </c>
      <c r="F9" s="115">
        <v>1828</v>
      </c>
      <c r="G9" s="150"/>
      <c r="H9" s="115"/>
    </row>
    <row r="10" spans="1:8" s="146" customFormat="1" ht="20.100000000000001" customHeight="1" x14ac:dyDescent="0.25">
      <c r="A10" s="153">
        <v>4</v>
      </c>
      <c r="B10" s="85" t="s">
        <v>40</v>
      </c>
      <c r="C10" s="162">
        <v>25</v>
      </c>
      <c r="D10" s="162">
        <v>591</v>
      </c>
      <c r="E10" s="163">
        <v>494</v>
      </c>
      <c r="F10" s="28">
        <v>51</v>
      </c>
      <c r="G10" s="156"/>
      <c r="H10" s="28"/>
    </row>
    <row r="11" spans="1:8" s="146" customFormat="1" ht="20.100000000000001" customHeight="1" x14ac:dyDescent="0.25">
      <c r="A11" s="153">
        <v>5</v>
      </c>
      <c r="B11" s="85" t="s">
        <v>44</v>
      </c>
      <c r="C11" s="162">
        <v>101</v>
      </c>
      <c r="D11" s="162">
        <v>2320</v>
      </c>
      <c r="E11" s="163">
        <v>2047</v>
      </c>
      <c r="F11" s="28">
        <v>211</v>
      </c>
      <c r="G11" s="156"/>
      <c r="H11" s="28"/>
    </row>
    <row r="12" spans="1:8" s="146" customFormat="1" ht="20.100000000000001" customHeight="1" x14ac:dyDescent="0.25">
      <c r="A12" s="153">
        <v>6</v>
      </c>
      <c r="B12" s="85" t="s">
        <v>45</v>
      </c>
      <c r="C12" s="162">
        <v>288</v>
      </c>
      <c r="D12" s="162">
        <v>5454</v>
      </c>
      <c r="E12" s="164">
        <v>4740</v>
      </c>
      <c r="F12" s="28">
        <v>488</v>
      </c>
      <c r="G12" s="156"/>
      <c r="H12" s="28"/>
    </row>
    <row r="13" spans="1:8" s="146" customFormat="1" ht="20.100000000000001" customHeight="1" x14ac:dyDescent="0.25">
      <c r="A13" s="153">
        <v>7</v>
      </c>
      <c r="B13" s="85" t="s">
        <v>46</v>
      </c>
      <c r="C13" s="162">
        <v>287</v>
      </c>
      <c r="D13" s="162">
        <v>5237</v>
      </c>
      <c r="E13" s="164">
        <v>4701</v>
      </c>
      <c r="F13" s="28">
        <v>484</v>
      </c>
      <c r="G13" s="156"/>
      <c r="H13" s="28"/>
    </row>
    <row r="14" spans="1:8" s="146" customFormat="1" ht="20.100000000000001" customHeight="1" x14ac:dyDescent="0.25">
      <c r="A14" s="153">
        <v>8</v>
      </c>
      <c r="B14" s="85" t="s">
        <v>47</v>
      </c>
      <c r="C14" s="162">
        <v>166</v>
      </c>
      <c r="D14" s="162">
        <v>3314</v>
      </c>
      <c r="E14" s="164">
        <v>4416</v>
      </c>
      <c r="F14" s="28">
        <v>455</v>
      </c>
      <c r="G14" s="156"/>
      <c r="H14" s="28"/>
    </row>
    <row r="15" spans="1:8" s="146" customFormat="1" ht="20.100000000000001" customHeight="1" x14ac:dyDescent="0.25">
      <c r="A15" s="153">
        <v>10</v>
      </c>
      <c r="B15" s="85" t="s">
        <v>48</v>
      </c>
      <c r="C15" s="162">
        <v>50</v>
      </c>
      <c r="D15" s="162">
        <v>988</v>
      </c>
      <c r="E15" s="164">
        <v>1353</v>
      </c>
      <c r="F15" s="28">
        <v>139</v>
      </c>
      <c r="G15" s="156"/>
      <c r="H15" s="28"/>
    </row>
    <row r="16" spans="1:8" s="146" customFormat="1" ht="20.100000000000001" customHeight="1" x14ac:dyDescent="0.25">
      <c r="A16" s="148"/>
      <c r="B16" s="74" t="s">
        <v>49</v>
      </c>
      <c r="C16" s="160">
        <v>521</v>
      </c>
      <c r="D16" s="160">
        <v>10399</v>
      </c>
      <c r="E16" s="161">
        <v>8156</v>
      </c>
      <c r="F16" s="115">
        <v>839</v>
      </c>
      <c r="G16" s="150"/>
      <c r="H16" s="115"/>
    </row>
    <row r="17" spans="1:8" s="146" customFormat="1" ht="20.100000000000001" customHeight="1" x14ac:dyDescent="0.25">
      <c r="A17" s="153">
        <v>11</v>
      </c>
      <c r="B17" s="85" t="s">
        <v>40</v>
      </c>
      <c r="C17" s="162">
        <v>60</v>
      </c>
      <c r="D17" s="165">
        <v>1115</v>
      </c>
      <c r="E17" s="164">
        <v>1086</v>
      </c>
      <c r="F17" s="28">
        <v>112</v>
      </c>
      <c r="G17" s="156"/>
      <c r="H17" s="28"/>
    </row>
    <row r="18" spans="1:8" s="146" customFormat="1" ht="20.100000000000001" customHeight="1" x14ac:dyDescent="0.25">
      <c r="A18" s="153">
        <v>12</v>
      </c>
      <c r="B18" s="85" t="s">
        <v>50</v>
      </c>
      <c r="C18" s="162">
        <v>251</v>
      </c>
      <c r="D18" s="162">
        <v>4929</v>
      </c>
      <c r="E18" s="164">
        <v>3257</v>
      </c>
      <c r="F18" s="28">
        <v>335</v>
      </c>
      <c r="G18" s="156"/>
      <c r="H18" s="28"/>
    </row>
    <row r="19" spans="1:8" s="146" customFormat="1" ht="20.100000000000001" customHeight="1" x14ac:dyDescent="0.25">
      <c r="A19" s="153">
        <v>13</v>
      </c>
      <c r="B19" s="85" t="s">
        <v>51</v>
      </c>
      <c r="C19" s="162">
        <v>191</v>
      </c>
      <c r="D19" s="162">
        <v>3736</v>
      </c>
      <c r="E19" s="164">
        <v>3334</v>
      </c>
      <c r="F19" s="28">
        <v>343</v>
      </c>
      <c r="G19" s="156"/>
      <c r="H19" s="28"/>
    </row>
    <row r="20" spans="1:8" s="146" customFormat="1" ht="20.100000000000001" customHeight="1" x14ac:dyDescent="0.25">
      <c r="A20" s="153">
        <v>14</v>
      </c>
      <c r="B20" s="85" t="s">
        <v>52</v>
      </c>
      <c r="C20" s="162">
        <v>19</v>
      </c>
      <c r="D20" s="162">
        <v>619</v>
      </c>
      <c r="E20" s="164">
        <v>479</v>
      </c>
      <c r="F20" s="28">
        <v>49</v>
      </c>
      <c r="G20" s="156"/>
      <c r="H20" s="28"/>
    </row>
    <row r="21" spans="1:8" s="146" customFormat="1" ht="20.100000000000001" customHeight="1" x14ac:dyDescent="0.25">
      <c r="A21" s="148"/>
      <c r="B21" s="74" t="s">
        <v>53</v>
      </c>
      <c r="C21" s="166">
        <v>1788</v>
      </c>
      <c r="D21" s="166">
        <v>37990</v>
      </c>
      <c r="E21" s="167">
        <v>34956</v>
      </c>
      <c r="F21" s="115">
        <v>3600.5</v>
      </c>
      <c r="G21" s="150"/>
      <c r="H21" s="115"/>
    </row>
    <row r="22" spans="1:8" s="146" customFormat="1" ht="20.100000000000001" customHeight="1" x14ac:dyDescent="0.25">
      <c r="A22" s="153">
        <v>15</v>
      </c>
      <c r="B22" s="85" t="s">
        <v>40</v>
      </c>
      <c r="C22" s="168">
        <v>68</v>
      </c>
      <c r="D22" s="168">
        <v>1644</v>
      </c>
      <c r="E22" s="169">
        <v>1511</v>
      </c>
      <c r="F22" s="28">
        <v>156</v>
      </c>
      <c r="G22" s="156"/>
      <c r="H22" s="28"/>
    </row>
    <row r="23" spans="1:8" s="146" customFormat="1" ht="20.100000000000001" customHeight="1" x14ac:dyDescent="0.25">
      <c r="A23" s="153">
        <v>16</v>
      </c>
      <c r="B23" s="85" t="s">
        <v>54</v>
      </c>
      <c r="C23" s="168">
        <v>325</v>
      </c>
      <c r="D23" s="168">
        <v>7052</v>
      </c>
      <c r="E23" s="169">
        <v>5774</v>
      </c>
      <c r="F23" s="28">
        <v>595</v>
      </c>
      <c r="G23" s="156"/>
      <c r="H23" s="28"/>
    </row>
    <row r="24" spans="1:8" s="146" customFormat="1" ht="20.100000000000001" customHeight="1" x14ac:dyDescent="0.25">
      <c r="A24" s="153">
        <v>17</v>
      </c>
      <c r="B24" s="85" t="s">
        <v>55</v>
      </c>
      <c r="C24" s="170">
        <v>259</v>
      </c>
      <c r="D24" s="170">
        <v>6849</v>
      </c>
      <c r="E24" s="171">
        <v>6149</v>
      </c>
      <c r="F24" s="28">
        <v>633</v>
      </c>
      <c r="G24" s="156"/>
      <c r="H24" s="28"/>
    </row>
    <row r="25" spans="1:8" s="146" customFormat="1" ht="20.100000000000001" customHeight="1" x14ac:dyDescent="0.25">
      <c r="A25" s="153">
        <v>18</v>
      </c>
      <c r="B25" s="85" t="s">
        <v>56</v>
      </c>
      <c r="C25" s="170">
        <v>106</v>
      </c>
      <c r="D25" s="170">
        <v>1907</v>
      </c>
      <c r="E25" s="171">
        <v>1690</v>
      </c>
      <c r="F25" s="28">
        <v>174</v>
      </c>
      <c r="G25" s="156"/>
      <c r="H25" s="28"/>
    </row>
    <row r="26" spans="1:8" s="146" customFormat="1" ht="20.100000000000001" customHeight="1" x14ac:dyDescent="0.25">
      <c r="A26" s="153">
        <v>19</v>
      </c>
      <c r="B26" s="85" t="s">
        <v>57</v>
      </c>
      <c r="C26" s="170">
        <v>257</v>
      </c>
      <c r="D26" s="170">
        <v>4628</v>
      </c>
      <c r="E26" s="171">
        <v>3177</v>
      </c>
      <c r="F26" s="28">
        <v>327</v>
      </c>
      <c r="G26" s="156"/>
      <c r="H26" s="28"/>
    </row>
    <row r="27" spans="1:8" s="146" customFormat="1" ht="20.100000000000001" customHeight="1" x14ac:dyDescent="0.25">
      <c r="A27" s="153">
        <v>20</v>
      </c>
      <c r="B27" s="85" t="s">
        <v>58</v>
      </c>
      <c r="C27" s="170">
        <v>222</v>
      </c>
      <c r="D27" s="170">
        <v>4369</v>
      </c>
      <c r="E27" s="171">
        <v>3968</v>
      </c>
      <c r="F27" s="28">
        <v>409</v>
      </c>
      <c r="G27" s="156"/>
      <c r="H27" s="28"/>
    </row>
    <row r="28" spans="1:8" s="146" customFormat="1" ht="20.100000000000001" customHeight="1" x14ac:dyDescent="0.25">
      <c r="A28" s="153">
        <v>21</v>
      </c>
      <c r="B28" s="85" t="s">
        <v>59</v>
      </c>
      <c r="C28" s="168">
        <v>288</v>
      </c>
      <c r="D28" s="168">
        <v>5445</v>
      </c>
      <c r="E28" s="169">
        <v>7623</v>
      </c>
      <c r="F28" s="28">
        <v>785</v>
      </c>
      <c r="G28" s="156"/>
      <c r="H28" s="28"/>
    </row>
    <row r="29" spans="1:8" s="146" customFormat="1" ht="20.100000000000001" customHeight="1" x14ac:dyDescent="0.25">
      <c r="A29" s="153">
        <v>22</v>
      </c>
      <c r="B29" s="85" t="s">
        <v>60</v>
      </c>
      <c r="C29" s="170">
        <v>263</v>
      </c>
      <c r="D29" s="170">
        <v>6096</v>
      </c>
      <c r="E29" s="171">
        <v>5064</v>
      </c>
      <c r="F29" s="28">
        <v>521.5</v>
      </c>
      <c r="G29" s="156"/>
      <c r="H29" s="28"/>
    </row>
    <row r="30" spans="1:8" s="146" customFormat="1" ht="20.100000000000001" customHeight="1" x14ac:dyDescent="0.25">
      <c r="A30" s="148"/>
      <c r="B30" s="74" t="s">
        <v>61</v>
      </c>
      <c r="C30" s="115">
        <v>3111</v>
      </c>
      <c r="D30" s="115">
        <v>59198</v>
      </c>
      <c r="E30" s="172">
        <v>79141</v>
      </c>
      <c r="F30" s="115">
        <v>8148.5</v>
      </c>
      <c r="G30" s="150"/>
      <c r="H30" s="115"/>
    </row>
    <row r="31" spans="1:8" s="146" customFormat="1" ht="20.100000000000001" customHeight="1" x14ac:dyDescent="0.25">
      <c r="A31" s="153">
        <v>23</v>
      </c>
      <c r="B31" s="85" t="s">
        <v>40</v>
      </c>
      <c r="C31" s="173">
        <v>141</v>
      </c>
      <c r="D31" s="173">
        <v>3005</v>
      </c>
      <c r="E31" s="174">
        <v>3849</v>
      </c>
      <c r="F31" s="28">
        <v>396</v>
      </c>
      <c r="G31" s="156"/>
      <c r="H31" s="28"/>
    </row>
    <row r="32" spans="1:8" s="146" customFormat="1" ht="20.100000000000001" customHeight="1" x14ac:dyDescent="0.25">
      <c r="A32" s="153">
        <v>24</v>
      </c>
      <c r="B32" s="85" t="s">
        <v>62</v>
      </c>
      <c r="C32" s="173">
        <v>345</v>
      </c>
      <c r="D32" s="173">
        <v>6791</v>
      </c>
      <c r="E32" s="175">
        <v>6685</v>
      </c>
      <c r="F32" s="28">
        <v>688</v>
      </c>
      <c r="G32" s="156"/>
      <c r="H32" s="28"/>
    </row>
    <row r="33" spans="1:8" s="146" customFormat="1" ht="20.100000000000001" customHeight="1" x14ac:dyDescent="0.25">
      <c r="A33" s="153">
        <v>25</v>
      </c>
      <c r="B33" s="85" t="s">
        <v>63</v>
      </c>
      <c r="C33" s="176">
        <v>311</v>
      </c>
      <c r="D33" s="176">
        <v>6047</v>
      </c>
      <c r="E33" s="177">
        <v>7962</v>
      </c>
      <c r="F33" s="28">
        <v>820</v>
      </c>
      <c r="G33" s="156"/>
      <c r="H33" s="28"/>
    </row>
    <row r="34" spans="1:8" s="146" customFormat="1" ht="20.100000000000001" customHeight="1" x14ac:dyDescent="0.25">
      <c r="A34" s="153">
        <v>26</v>
      </c>
      <c r="B34" s="85" t="s">
        <v>64</v>
      </c>
      <c r="C34" s="173">
        <v>501</v>
      </c>
      <c r="D34" s="173">
        <v>9183</v>
      </c>
      <c r="E34" s="175">
        <v>12036</v>
      </c>
      <c r="F34" s="28">
        <v>1239</v>
      </c>
      <c r="G34" s="156"/>
      <c r="H34" s="28"/>
    </row>
    <row r="35" spans="1:8" s="146" customFormat="1" ht="20.100000000000001" customHeight="1" x14ac:dyDescent="0.25">
      <c r="A35" s="153">
        <v>27</v>
      </c>
      <c r="B35" s="85" t="s">
        <v>65</v>
      </c>
      <c r="C35" s="178">
        <v>379</v>
      </c>
      <c r="D35" s="173">
        <v>7279</v>
      </c>
      <c r="E35" s="175">
        <v>9627</v>
      </c>
      <c r="F35" s="28">
        <v>991</v>
      </c>
      <c r="G35" s="156"/>
      <c r="H35" s="28"/>
    </row>
    <row r="36" spans="1:8" s="146" customFormat="1" ht="20.100000000000001" customHeight="1" x14ac:dyDescent="0.25">
      <c r="A36" s="153">
        <v>28</v>
      </c>
      <c r="B36" s="85" t="s">
        <v>66</v>
      </c>
      <c r="C36" s="173">
        <v>517</v>
      </c>
      <c r="D36" s="173">
        <v>9647</v>
      </c>
      <c r="E36" s="175">
        <v>14126</v>
      </c>
      <c r="F36" s="28">
        <v>1455</v>
      </c>
      <c r="G36" s="156"/>
      <c r="H36" s="28"/>
    </row>
    <row r="37" spans="1:8" s="146" customFormat="1" ht="20.100000000000001" customHeight="1" x14ac:dyDescent="0.25">
      <c r="A37" s="153">
        <v>29</v>
      </c>
      <c r="B37" s="85" t="s">
        <v>67</v>
      </c>
      <c r="C37" s="173">
        <v>239</v>
      </c>
      <c r="D37" s="173">
        <v>4462</v>
      </c>
      <c r="E37" s="175">
        <v>6276</v>
      </c>
      <c r="F37" s="28">
        <v>646</v>
      </c>
      <c r="G37" s="156"/>
      <c r="H37" s="28"/>
    </row>
    <row r="38" spans="1:8" s="146" customFormat="1" ht="20.100000000000001" customHeight="1" x14ac:dyDescent="0.25">
      <c r="A38" s="153">
        <v>30</v>
      </c>
      <c r="B38" s="85" t="s">
        <v>68</v>
      </c>
      <c r="C38" s="173">
        <v>373</v>
      </c>
      <c r="D38" s="173">
        <v>7133</v>
      </c>
      <c r="E38" s="179">
        <v>10273</v>
      </c>
      <c r="F38" s="28">
        <v>1058</v>
      </c>
      <c r="G38" s="156"/>
      <c r="H38" s="28"/>
    </row>
    <row r="39" spans="1:8" s="146" customFormat="1" ht="20.100000000000001" customHeight="1" x14ac:dyDescent="0.25">
      <c r="A39" s="153">
        <v>31</v>
      </c>
      <c r="B39" s="85" t="s">
        <v>69</v>
      </c>
      <c r="C39" s="173">
        <v>69</v>
      </c>
      <c r="D39" s="173">
        <v>1569</v>
      </c>
      <c r="E39" s="180">
        <v>2107</v>
      </c>
      <c r="F39" s="28">
        <v>217</v>
      </c>
      <c r="G39" s="156"/>
      <c r="H39" s="28"/>
    </row>
    <row r="40" spans="1:8" s="146" customFormat="1" ht="20.100000000000001" customHeight="1" x14ac:dyDescent="0.25">
      <c r="A40" s="153">
        <v>32</v>
      </c>
      <c r="B40" s="85" t="s">
        <v>70</v>
      </c>
      <c r="C40" s="173">
        <v>236</v>
      </c>
      <c r="D40" s="173">
        <v>4082</v>
      </c>
      <c r="E40" s="175">
        <v>6200</v>
      </c>
      <c r="F40" s="28">
        <v>638.5</v>
      </c>
      <c r="G40" s="156"/>
      <c r="H40" s="28"/>
    </row>
    <row r="41" spans="1:8" s="146" customFormat="1" ht="20.100000000000001" customHeight="1" x14ac:dyDescent="0.25">
      <c r="A41" s="148"/>
      <c r="B41" s="74" t="s">
        <v>71</v>
      </c>
      <c r="C41" s="151">
        <v>1877</v>
      </c>
      <c r="D41" s="151">
        <v>38500</v>
      </c>
      <c r="E41" s="152">
        <v>36422</v>
      </c>
      <c r="F41" s="115">
        <v>3751.5</v>
      </c>
      <c r="G41" s="150"/>
      <c r="H41" s="115"/>
    </row>
    <row r="42" spans="1:8" s="146" customFormat="1" ht="20.100000000000001" customHeight="1" x14ac:dyDescent="0.25">
      <c r="A42" s="153">
        <v>33</v>
      </c>
      <c r="B42" s="85" t="s">
        <v>40</v>
      </c>
      <c r="C42" s="181">
        <v>325</v>
      </c>
      <c r="D42" s="181">
        <v>6487</v>
      </c>
      <c r="E42" s="182">
        <v>5663</v>
      </c>
      <c r="F42" s="28">
        <v>583</v>
      </c>
      <c r="G42" s="156"/>
      <c r="H42" s="28"/>
    </row>
    <row r="43" spans="1:8" s="146" customFormat="1" ht="20.100000000000001" customHeight="1" x14ac:dyDescent="0.25">
      <c r="A43" s="153">
        <v>34</v>
      </c>
      <c r="B43" s="85" t="s">
        <v>72</v>
      </c>
      <c r="C43" s="181">
        <v>123</v>
      </c>
      <c r="D43" s="181">
        <v>2396</v>
      </c>
      <c r="E43" s="182">
        <v>2288</v>
      </c>
      <c r="F43" s="28">
        <v>236</v>
      </c>
      <c r="G43" s="156"/>
      <c r="H43" s="28"/>
    </row>
    <row r="44" spans="1:8" s="146" customFormat="1" ht="20.100000000000001" customHeight="1" x14ac:dyDescent="0.25">
      <c r="A44" s="153">
        <v>35</v>
      </c>
      <c r="B44" s="85" t="s">
        <v>73</v>
      </c>
      <c r="C44" s="181">
        <v>350</v>
      </c>
      <c r="D44" s="181">
        <v>7278</v>
      </c>
      <c r="E44" s="182">
        <v>9817</v>
      </c>
      <c r="F44" s="28">
        <v>1011</v>
      </c>
      <c r="G44" s="156"/>
      <c r="H44" s="28"/>
    </row>
    <row r="45" spans="1:8" s="146" customFormat="1" ht="20.100000000000001" customHeight="1" x14ac:dyDescent="0.25">
      <c r="A45" s="153">
        <v>36</v>
      </c>
      <c r="B45" s="85" t="s">
        <v>74</v>
      </c>
      <c r="C45" s="181">
        <v>148</v>
      </c>
      <c r="D45" s="181">
        <v>3335</v>
      </c>
      <c r="E45" s="182">
        <v>2628</v>
      </c>
      <c r="F45" s="28">
        <v>271</v>
      </c>
      <c r="G45" s="156"/>
      <c r="H45" s="28"/>
    </row>
    <row r="46" spans="1:8" s="146" customFormat="1" ht="20.100000000000001" customHeight="1" x14ac:dyDescent="0.25">
      <c r="A46" s="153">
        <v>37</v>
      </c>
      <c r="B46" s="85" t="s">
        <v>75</v>
      </c>
      <c r="C46" s="183">
        <v>300</v>
      </c>
      <c r="D46" s="181">
        <v>5751</v>
      </c>
      <c r="E46" s="182">
        <v>5026</v>
      </c>
      <c r="F46" s="28">
        <v>518</v>
      </c>
      <c r="G46" s="156"/>
      <c r="H46" s="28"/>
    </row>
    <row r="47" spans="1:8" s="146" customFormat="1" ht="20.100000000000001" customHeight="1" x14ac:dyDescent="0.25">
      <c r="A47" s="153">
        <v>38</v>
      </c>
      <c r="B47" s="85" t="s">
        <v>76</v>
      </c>
      <c r="C47" s="184">
        <v>297</v>
      </c>
      <c r="D47" s="184">
        <v>5810</v>
      </c>
      <c r="E47" s="185">
        <v>4819</v>
      </c>
      <c r="F47" s="28">
        <v>496</v>
      </c>
      <c r="G47" s="156"/>
      <c r="H47" s="28"/>
    </row>
    <row r="48" spans="1:8" s="146" customFormat="1" ht="20.100000000000001" customHeight="1" x14ac:dyDescent="0.25">
      <c r="A48" s="153">
        <v>39</v>
      </c>
      <c r="B48" s="85" t="s">
        <v>77</v>
      </c>
      <c r="C48" s="181">
        <v>334</v>
      </c>
      <c r="D48" s="181">
        <v>7443</v>
      </c>
      <c r="E48" s="182">
        <v>6181</v>
      </c>
      <c r="F48" s="28">
        <v>636.5</v>
      </c>
      <c r="G48" s="156"/>
      <c r="H48" s="28"/>
    </row>
    <row r="49" spans="1:8" s="146" customFormat="1" ht="20.100000000000001" customHeight="1" x14ac:dyDescent="0.25">
      <c r="A49" s="148"/>
      <c r="B49" s="74" t="s">
        <v>78</v>
      </c>
      <c r="C49" s="151">
        <v>2236</v>
      </c>
      <c r="D49" s="151">
        <v>43417</v>
      </c>
      <c r="E49" s="152">
        <v>40673</v>
      </c>
      <c r="F49" s="115">
        <v>4188</v>
      </c>
      <c r="G49" s="150"/>
      <c r="H49" s="115"/>
    </row>
    <row r="50" spans="1:8" s="146" customFormat="1" ht="20.100000000000001" customHeight="1" x14ac:dyDescent="0.25">
      <c r="A50" s="153">
        <v>40</v>
      </c>
      <c r="B50" s="85" t="s">
        <v>40</v>
      </c>
      <c r="C50" s="28">
        <v>588</v>
      </c>
      <c r="D50" s="28">
        <v>11311</v>
      </c>
      <c r="E50" s="186">
        <v>9120</v>
      </c>
      <c r="F50" s="28">
        <v>939</v>
      </c>
      <c r="G50" s="156"/>
      <c r="H50" s="28"/>
    </row>
    <row r="51" spans="1:8" s="146" customFormat="1" ht="20.100000000000001" customHeight="1" x14ac:dyDescent="0.25">
      <c r="A51" s="153">
        <v>41</v>
      </c>
      <c r="B51" s="85" t="s">
        <v>79</v>
      </c>
      <c r="C51" s="162">
        <v>49</v>
      </c>
      <c r="D51" s="162">
        <v>896</v>
      </c>
      <c r="E51" s="187">
        <v>757</v>
      </c>
      <c r="F51" s="28">
        <v>78</v>
      </c>
      <c r="G51" s="156"/>
      <c r="H51" s="28"/>
    </row>
    <row r="52" spans="1:8" s="146" customFormat="1" ht="20.100000000000001" customHeight="1" x14ac:dyDescent="0.25">
      <c r="A52" s="153">
        <v>42</v>
      </c>
      <c r="B52" s="85" t="s">
        <v>80</v>
      </c>
      <c r="C52" s="162">
        <v>188</v>
      </c>
      <c r="D52" s="162">
        <v>3687</v>
      </c>
      <c r="E52" s="187">
        <v>3450</v>
      </c>
      <c r="F52" s="28">
        <v>355</v>
      </c>
      <c r="G52" s="156"/>
      <c r="H52" s="28"/>
    </row>
    <row r="53" spans="1:8" s="146" customFormat="1" ht="20.100000000000001" customHeight="1" x14ac:dyDescent="0.25">
      <c r="A53" s="153">
        <v>43</v>
      </c>
      <c r="B53" s="85" t="s">
        <v>81</v>
      </c>
      <c r="C53" s="162">
        <v>253</v>
      </c>
      <c r="D53" s="162">
        <v>4796</v>
      </c>
      <c r="E53" s="187">
        <v>4521</v>
      </c>
      <c r="F53" s="28">
        <v>466</v>
      </c>
      <c r="G53" s="156"/>
      <c r="H53" s="28"/>
    </row>
    <row r="54" spans="1:8" s="146" customFormat="1" ht="20.100000000000001" customHeight="1" x14ac:dyDescent="0.25">
      <c r="A54" s="153">
        <v>44</v>
      </c>
      <c r="B54" s="85" t="s">
        <v>82</v>
      </c>
      <c r="C54" s="162">
        <v>340</v>
      </c>
      <c r="D54" s="162">
        <v>6476</v>
      </c>
      <c r="E54" s="187">
        <v>4868</v>
      </c>
      <c r="F54" s="28">
        <v>501</v>
      </c>
      <c r="G54" s="156"/>
      <c r="H54" s="28"/>
    </row>
    <row r="55" spans="1:8" s="146" customFormat="1" ht="20.100000000000001" customHeight="1" x14ac:dyDescent="0.25">
      <c r="A55" s="153">
        <v>45</v>
      </c>
      <c r="B55" s="85" t="s">
        <v>83</v>
      </c>
      <c r="C55" s="162">
        <v>195</v>
      </c>
      <c r="D55" s="162">
        <v>3672</v>
      </c>
      <c r="E55" s="187">
        <v>3521</v>
      </c>
      <c r="F55" s="28">
        <v>363</v>
      </c>
      <c r="G55" s="156"/>
      <c r="H55" s="28"/>
    </row>
    <row r="56" spans="1:8" s="146" customFormat="1" ht="20.100000000000001" customHeight="1" x14ac:dyDescent="0.25">
      <c r="A56" s="153">
        <v>46</v>
      </c>
      <c r="B56" s="85" t="s">
        <v>84</v>
      </c>
      <c r="C56" s="162">
        <v>368</v>
      </c>
      <c r="D56" s="162">
        <v>6994</v>
      </c>
      <c r="E56" s="187">
        <v>6799</v>
      </c>
      <c r="F56" s="28">
        <v>700</v>
      </c>
      <c r="G56" s="156"/>
      <c r="H56" s="28"/>
    </row>
    <row r="57" spans="1:8" s="146" customFormat="1" ht="20.100000000000001" customHeight="1" x14ac:dyDescent="0.25">
      <c r="A57" s="153">
        <v>47</v>
      </c>
      <c r="B57" s="85" t="s">
        <v>85</v>
      </c>
      <c r="C57" s="162">
        <v>255</v>
      </c>
      <c r="D57" s="162">
        <v>5585</v>
      </c>
      <c r="E57" s="187">
        <v>7637</v>
      </c>
      <c r="F57" s="28">
        <v>786</v>
      </c>
      <c r="G57" s="156"/>
      <c r="H57" s="28"/>
    </row>
    <row r="58" spans="1:8" s="146" customFormat="1" ht="20.100000000000001" customHeight="1" x14ac:dyDescent="0.25">
      <c r="A58" s="148"/>
      <c r="B58" s="74" t="s">
        <v>86</v>
      </c>
      <c r="C58" s="160">
        <v>962</v>
      </c>
      <c r="D58" s="188">
        <v>18243</v>
      </c>
      <c r="E58" s="189">
        <v>25445</v>
      </c>
      <c r="F58" s="115">
        <v>2620</v>
      </c>
      <c r="G58" s="150"/>
      <c r="H58" s="115"/>
    </row>
    <row r="59" spans="1:8" s="146" customFormat="1" ht="20.100000000000001" customHeight="1" x14ac:dyDescent="0.25">
      <c r="A59" s="153">
        <v>48</v>
      </c>
      <c r="B59" s="85" t="s">
        <v>40</v>
      </c>
      <c r="C59" s="28">
        <v>311</v>
      </c>
      <c r="D59" s="28">
        <v>6112</v>
      </c>
      <c r="E59" s="186">
        <v>8069</v>
      </c>
      <c r="F59" s="28">
        <v>831</v>
      </c>
      <c r="G59" s="156"/>
      <c r="H59" s="28"/>
    </row>
    <row r="60" spans="1:8" s="146" customFormat="1" ht="20.100000000000001" customHeight="1" x14ac:dyDescent="0.25">
      <c r="A60" s="153">
        <v>49</v>
      </c>
      <c r="B60" s="85" t="s">
        <v>87</v>
      </c>
      <c r="C60" s="28">
        <v>378</v>
      </c>
      <c r="D60" s="28">
        <v>7306</v>
      </c>
      <c r="E60" s="186">
        <v>10141</v>
      </c>
      <c r="F60" s="28">
        <v>1044</v>
      </c>
      <c r="G60" s="156"/>
      <c r="H60" s="28"/>
    </row>
    <row r="61" spans="1:8" s="146" customFormat="1" ht="20.100000000000001" customHeight="1" x14ac:dyDescent="0.25">
      <c r="A61" s="153">
        <v>50</v>
      </c>
      <c r="B61" s="85" t="s">
        <v>88</v>
      </c>
      <c r="C61" s="190">
        <v>273</v>
      </c>
      <c r="D61" s="190">
        <v>4825</v>
      </c>
      <c r="E61" s="191">
        <v>7235</v>
      </c>
      <c r="F61" s="28">
        <v>745</v>
      </c>
      <c r="G61" s="156"/>
      <c r="H61" s="28"/>
    </row>
    <row r="62" spans="1:8" s="146" customFormat="1" ht="20.100000000000001" customHeight="1" x14ac:dyDescent="0.25">
      <c r="A62" s="148"/>
      <c r="B62" s="74" t="s">
        <v>89</v>
      </c>
      <c r="C62" s="160">
        <v>1811</v>
      </c>
      <c r="D62" s="188">
        <v>33328</v>
      </c>
      <c r="E62" s="189">
        <v>35150</v>
      </c>
      <c r="F62" s="115">
        <v>3618.5</v>
      </c>
      <c r="G62" s="150"/>
      <c r="H62" s="115"/>
    </row>
    <row r="63" spans="1:8" s="146" customFormat="1" ht="20.100000000000001" customHeight="1" x14ac:dyDescent="0.25">
      <c r="A63" s="153">
        <v>51</v>
      </c>
      <c r="B63" s="85" t="s">
        <v>40</v>
      </c>
      <c r="C63" s="28">
        <v>444</v>
      </c>
      <c r="D63" s="28">
        <v>8328</v>
      </c>
      <c r="E63" s="186">
        <v>6841</v>
      </c>
      <c r="F63" s="28">
        <v>704</v>
      </c>
      <c r="G63" s="156"/>
      <c r="H63" s="28"/>
    </row>
    <row r="64" spans="1:8" s="146" customFormat="1" ht="20.100000000000001" customHeight="1" x14ac:dyDescent="0.25">
      <c r="A64" s="153">
        <v>52</v>
      </c>
      <c r="B64" s="85" t="s">
        <v>90</v>
      </c>
      <c r="C64" s="28">
        <v>352</v>
      </c>
      <c r="D64" s="28">
        <v>5457</v>
      </c>
      <c r="E64" s="186">
        <v>4598</v>
      </c>
      <c r="F64" s="28">
        <v>473</v>
      </c>
      <c r="G64" s="156"/>
      <c r="H64" s="28"/>
    </row>
    <row r="65" spans="1:8" s="146" customFormat="1" ht="20.100000000000001" customHeight="1" x14ac:dyDescent="0.25">
      <c r="A65" s="153">
        <v>53</v>
      </c>
      <c r="B65" s="85" t="s">
        <v>91</v>
      </c>
      <c r="C65" s="190">
        <v>189</v>
      </c>
      <c r="D65" s="190">
        <v>3267</v>
      </c>
      <c r="E65" s="191">
        <v>2726</v>
      </c>
      <c r="F65" s="28">
        <v>281</v>
      </c>
      <c r="G65" s="156"/>
      <c r="H65" s="28"/>
    </row>
    <row r="66" spans="1:8" s="146" customFormat="1" ht="20.100000000000001" customHeight="1" x14ac:dyDescent="0.25">
      <c r="A66" s="153">
        <v>54</v>
      </c>
      <c r="B66" s="85" t="s">
        <v>92</v>
      </c>
      <c r="C66" s="190">
        <v>287</v>
      </c>
      <c r="D66" s="190">
        <v>5497</v>
      </c>
      <c r="E66" s="191">
        <v>5384</v>
      </c>
      <c r="F66" s="28">
        <v>554</v>
      </c>
      <c r="G66" s="156"/>
      <c r="H66" s="28"/>
    </row>
    <row r="67" spans="1:8" s="146" customFormat="1" ht="20.100000000000001" customHeight="1" x14ac:dyDescent="0.25">
      <c r="A67" s="153">
        <v>55</v>
      </c>
      <c r="B67" s="85" t="s">
        <v>93</v>
      </c>
      <c r="C67" s="28">
        <v>539</v>
      </c>
      <c r="D67" s="28">
        <v>10779</v>
      </c>
      <c r="E67" s="186">
        <v>15601</v>
      </c>
      <c r="F67" s="28">
        <v>1606.5</v>
      </c>
      <c r="G67" s="156"/>
      <c r="H67" s="28"/>
    </row>
    <row r="68" spans="1:8" s="146" customFormat="1" ht="20.100000000000001" customHeight="1" x14ac:dyDescent="0.25">
      <c r="A68" s="148"/>
      <c r="B68" s="74" t="s">
        <v>94</v>
      </c>
      <c r="C68" s="151">
        <v>2407</v>
      </c>
      <c r="D68" s="151">
        <v>47726</v>
      </c>
      <c r="E68" s="152">
        <v>52418</v>
      </c>
      <c r="F68" s="115">
        <v>5397</v>
      </c>
      <c r="G68" s="150"/>
      <c r="H68" s="115"/>
    </row>
    <row r="69" spans="1:8" s="146" customFormat="1" ht="20.100000000000001" customHeight="1" x14ac:dyDescent="0.25">
      <c r="A69" s="153">
        <v>56</v>
      </c>
      <c r="B69" s="85" t="s">
        <v>40</v>
      </c>
      <c r="C69" s="28">
        <v>510</v>
      </c>
      <c r="D69" s="28">
        <v>10193</v>
      </c>
      <c r="E69" s="186">
        <v>9513</v>
      </c>
      <c r="F69" s="28">
        <v>980</v>
      </c>
      <c r="G69" s="156"/>
      <c r="H69" s="28"/>
    </row>
    <row r="70" spans="1:8" s="146" customFormat="1" ht="20.100000000000001" customHeight="1" x14ac:dyDescent="0.25">
      <c r="A70" s="153">
        <v>57</v>
      </c>
      <c r="B70" s="85" t="s">
        <v>95</v>
      </c>
      <c r="C70" s="192">
        <v>251</v>
      </c>
      <c r="D70" s="192">
        <v>4114</v>
      </c>
      <c r="E70" s="193">
        <v>3646</v>
      </c>
      <c r="F70" s="28">
        <v>375.5</v>
      </c>
      <c r="G70" s="156"/>
      <c r="H70" s="28"/>
    </row>
    <row r="71" spans="1:8" s="146" customFormat="1" ht="20.100000000000001" customHeight="1" x14ac:dyDescent="0.25">
      <c r="A71" s="153">
        <v>58</v>
      </c>
      <c r="B71" s="85" t="s">
        <v>96</v>
      </c>
      <c r="C71" s="192">
        <v>194</v>
      </c>
      <c r="D71" s="192">
        <v>4386</v>
      </c>
      <c r="E71" s="193">
        <v>4344</v>
      </c>
      <c r="F71" s="28">
        <v>447</v>
      </c>
      <c r="G71" s="156"/>
      <c r="H71" s="28"/>
    </row>
    <row r="72" spans="1:8" s="146" customFormat="1" ht="20.100000000000001" customHeight="1" x14ac:dyDescent="0.25">
      <c r="A72" s="153">
        <v>59</v>
      </c>
      <c r="B72" s="85" t="s">
        <v>97</v>
      </c>
      <c r="C72" s="192">
        <v>275</v>
      </c>
      <c r="D72" s="192">
        <v>5480</v>
      </c>
      <c r="E72" s="193">
        <v>8065</v>
      </c>
      <c r="F72" s="28">
        <v>830.5</v>
      </c>
      <c r="G72" s="156"/>
      <c r="H72" s="28"/>
    </row>
    <row r="73" spans="1:8" s="146" customFormat="1" ht="20.100000000000001" customHeight="1" x14ac:dyDescent="0.25">
      <c r="A73" s="153">
        <v>60</v>
      </c>
      <c r="B73" s="85" t="s">
        <v>98</v>
      </c>
      <c r="C73" s="192">
        <v>143</v>
      </c>
      <c r="D73" s="192">
        <v>2274</v>
      </c>
      <c r="E73" s="193">
        <v>3354</v>
      </c>
      <c r="F73" s="28">
        <v>345</v>
      </c>
      <c r="G73" s="156"/>
      <c r="H73" s="28"/>
    </row>
    <row r="74" spans="1:8" s="146" customFormat="1" ht="20.100000000000001" customHeight="1" x14ac:dyDescent="0.25">
      <c r="A74" s="153">
        <v>61</v>
      </c>
      <c r="B74" s="85" t="s">
        <v>99</v>
      </c>
      <c r="C74" s="192">
        <v>197</v>
      </c>
      <c r="D74" s="192">
        <v>3606</v>
      </c>
      <c r="E74" s="193">
        <v>4789</v>
      </c>
      <c r="F74" s="28">
        <v>493</v>
      </c>
      <c r="G74" s="156"/>
      <c r="H74" s="28"/>
    </row>
    <row r="75" spans="1:8" s="146" customFormat="1" ht="20.100000000000001" customHeight="1" x14ac:dyDescent="0.25">
      <c r="A75" s="153">
        <v>62</v>
      </c>
      <c r="B75" s="85" t="s">
        <v>100</v>
      </c>
      <c r="C75" s="192">
        <v>151</v>
      </c>
      <c r="D75" s="192">
        <v>3077</v>
      </c>
      <c r="E75" s="193">
        <v>2926</v>
      </c>
      <c r="F75" s="28">
        <v>301</v>
      </c>
      <c r="G75" s="156"/>
      <c r="H75" s="28"/>
    </row>
    <row r="76" spans="1:8" s="146" customFormat="1" ht="20.100000000000001" customHeight="1" x14ac:dyDescent="0.25">
      <c r="A76" s="153">
        <v>63</v>
      </c>
      <c r="B76" s="85" t="s">
        <v>101</v>
      </c>
      <c r="C76" s="192">
        <v>144</v>
      </c>
      <c r="D76" s="192">
        <v>2722</v>
      </c>
      <c r="E76" s="193">
        <v>4048</v>
      </c>
      <c r="F76" s="28">
        <v>417</v>
      </c>
      <c r="G76" s="156"/>
      <c r="H76" s="28"/>
    </row>
    <row r="77" spans="1:8" s="146" customFormat="1" ht="20.100000000000001" customHeight="1" x14ac:dyDescent="0.25">
      <c r="A77" s="153">
        <v>64</v>
      </c>
      <c r="B77" s="85" t="s">
        <v>102</v>
      </c>
      <c r="C77" s="192">
        <v>85</v>
      </c>
      <c r="D77" s="192">
        <v>1762</v>
      </c>
      <c r="E77" s="193">
        <v>2633</v>
      </c>
      <c r="F77" s="28">
        <v>271</v>
      </c>
      <c r="G77" s="156"/>
      <c r="H77" s="28"/>
    </row>
    <row r="78" spans="1:8" s="146" customFormat="1" ht="20.100000000000001" customHeight="1" x14ac:dyDescent="0.25">
      <c r="A78" s="153">
        <v>65</v>
      </c>
      <c r="B78" s="85" t="s">
        <v>103</v>
      </c>
      <c r="C78" s="192">
        <v>457</v>
      </c>
      <c r="D78" s="192">
        <v>10112</v>
      </c>
      <c r="E78" s="193">
        <v>9100</v>
      </c>
      <c r="F78" s="28">
        <v>937</v>
      </c>
      <c r="G78" s="156"/>
      <c r="H78" s="28"/>
    </row>
    <row r="79" spans="1:8" s="146" customFormat="1" ht="20.100000000000001" customHeight="1" x14ac:dyDescent="0.25">
      <c r="A79" s="148"/>
      <c r="B79" s="74" t="s">
        <v>104</v>
      </c>
      <c r="C79" s="194">
        <v>1381</v>
      </c>
      <c r="D79" s="194">
        <v>31755</v>
      </c>
      <c r="E79" s="195">
        <v>29620</v>
      </c>
      <c r="F79" s="115">
        <v>3050</v>
      </c>
      <c r="G79" s="150"/>
      <c r="H79" s="115"/>
    </row>
    <row r="80" spans="1:8" s="146" customFormat="1" ht="20.100000000000001" customHeight="1" x14ac:dyDescent="0.25">
      <c r="A80" s="153">
        <v>66</v>
      </c>
      <c r="B80" s="85" t="s">
        <v>40</v>
      </c>
      <c r="C80" s="190">
        <v>83</v>
      </c>
      <c r="D80" s="190">
        <v>2449</v>
      </c>
      <c r="E80" s="191">
        <v>1775</v>
      </c>
      <c r="F80" s="28">
        <v>183</v>
      </c>
      <c r="G80" s="156"/>
      <c r="H80" s="28"/>
    </row>
    <row r="81" spans="1:8" s="146" customFormat="1" ht="20.100000000000001" customHeight="1" x14ac:dyDescent="0.25">
      <c r="A81" s="153">
        <v>67</v>
      </c>
      <c r="B81" s="85" t="s">
        <v>105</v>
      </c>
      <c r="C81" s="196">
        <v>174</v>
      </c>
      <c r="D81" s="196">
        <v>4642</v>
      </c>
      <c r="E81" s="197">
        <v>4191</v>
      </c>
      <c r="F81" s="28">
        <v>432</v>
      </c>
      <c r="G81" s="156"/>
      <c r="H81" s="28"/>
    </row>
    <row r="82" spans="1:8" s="146" customFormat="1" ht="20.100000000000001" customHeight="1" x14ac:dyDescent="0.25">
      <c r="A82" s="153">
        <v>68</v>
      </c>
      <c r="B82" s="85" t="s">
        <v>106</v>
      </c>
      <c r="C82" s="198">
        <v>244</v>
      </c>
      <c r="D82" s="198">
        <v>4890</v>
      </c>
      <c r="E82" s="199">
        <v>4515</v>
      </c>
      <c r="F82" s="28">
        <v>465</v>
      </c>
      <c r="G82" s="156"/>
      <c r="H82" s="28"/>
    </row>
    <row r="83" spans="1:8" s="146" customFormat="1" ht="20.100000000000001" customHeight="1" x14ac:dyDescent="0.25">
      <c r="A83" s="153">
        <v>69</v>
      </c>
      <c r="B83" s="85" t="s">
        <v>107</v>
      </c>
      <c r="C83" s="200">
        <v>246</v>
      </c>
      <c r="D83" s="200">
        <v>6794</v>
      </c>
      <c r="E83" s="201">
        <v>5694</v>
      </c>
      <c r="F83" s="28">
        <v>586</v>
      </c>
      <c r="G83" s="156"/>
      <c r="H83" s="28"/>
    </row>
    <row r="84" spans="1:8" s="146" customFormat="1" ht="20.100000000000001" customHeight="1" x14ac:dyDescent="0.25">
      <c r="A84" s="153">
        <v>70</v>
      </c>
      <c r="B84" s="85" t="s">
        <v>108</v>
      </c>
      <c r="C84" s="190">
        <v>384</v>
      </c>
      <c r="D84" s="190">
        <v>8027</v>
      </c>
      <c r="E84" s="191">
        <v>10504</v>
      </c>
      <c r="F84" s="28">
        <v>1082</v>
      </c>
      <c r="G84" s="156"/>
      <c r="H84" s="28"/>
    </row>
    <row r="85" spans="1:8" s="146" customFormat="1" ht="20.100000000000001" customHeight="1" x14ac:dyDescent="0.25">
      <c r="A85" s="153">
        <v>71</v>
      </c>
      <c r="B85" s="85" t="s">
        <v>109</v>
      </c>
      <c r="C85" s="190">
        <v>5</v>
      </c>
      <c r="D85" s="190">
        <v>91</v>
      </c>
      <c r="E85" s="191">
        <v>76</v>
      </c>
      <c r="F85" s="28">
        <v>8</v>
      </c>
      <c r="G85" s="156"/>
      <c r="H85" s="28"/>
    </row>
    <row r="86" spans="1:8" s="146" customFormat="1" ht="20.100000000000001" customHeight="1" x14ac:dyDescent="0.25">
      <c r="A86" s="153">
        <v>72</v>
      </c>
      <c r="B86" s="85" t="s">
        <v>110</v>
      </c>
      <c r="C86" s="190">
        <v>70</v>
      </c>
      <c r="D86" s="190">
        <v>1112</v>
      </c>
      <c r="E86" s="191">
        <v>595</v>
      </c>
      <c r="F86" s="28">
        <v>61</v>
      </c>
      <c r="G86" s="156"/>
      <c r="H86" s="28"/>
    </row>
    <row r="87" spans="1:8" s="146" customFormat="1" ht="20.100000000000001" customHeight="1" x14ac:dyDescent="0.25">
      <c r="A87" s="153">
        <v>73</v>
      </c>
      <c r="B87" s="85" t="s">
        <v>111</v>
      </c>
      <c r="C87" s="190">
        <v>51</v>
      </c>
      <c r="D87" s="190">
        <v>1125</v>
      </c>
      <c r="E87" s="191">
        <v>975</v>
      </c>
      <c r="F87" s="28">
        <v>100</v>
      </c>
      <c r="G87" s="156"/>
      <c r="H87" s="28"/>
    </row>
    <row r="88" spans="1:8" s="146" customFormat="1" ht="20.100000000000001" customHeight="1" x14ac:dyDescent="0.25">
      <c r="A88" s="153">
        <v>74</v>
      </c>
      <c r="B88" s="85" t="s">
        <v>112</v>
      </c>
      <c r="C88" s="202">
        <v>39</v>
      </c>
      <c r="D88" s="202">
        <v>887</v>
      </c>
      <c r="E88" s="203">
        <v>722</v>
      </c>
      <c r="F88" s="28">
        <v>74</v>
      </c>
      <c r="G88" s="156"/>
      <c r="H88" s="28"/>
    </row>
    <row r="89" spans="1:8" s="146" customFormat="1" ht="20.100000000000001" customHeight="1" x14ac:dyDescent="0.25">
      <c r="A89" s="153">
        <v>75</v>
      </c>
      <c r="B89" s="85" t="s">
        <v>113</v>
      </c>
      <c r="C89" s="190">
        <v>85</v>
      </c>
      <c r="D89" s="190">
        <v>1738</v>
      </c>
      <c r="E89" s="191">
        <v>573</v>
      </c>
      <c r="F89" s="28">
        <v>59</v>
      </c>
      <c r="G89" s="156"/>
      <c r="H89" s="28"/>
    </row>
    <row r="90" spans="1:8" s="146" customFormat="1" ht="20.100000000000001" customHeight="1" x14ac:dyDescent="0.25">
      <c r="A90" s="148"/>
      <c r="B90" s="74" t="s">
        <v>114</v>
      </c>
      <c r="C90" s="160">
        <v>1635</v>
      </c>
      <c r="D90" s="160">
        <v>32240</v>
      </c>
      <c r="E90" s="161">
        <v>40899</v>
      </c>
      <c r="F90" s="115">
        <v>4211</v>
      </c>
      <c r="G90" s="150"/>
      <c r="H90" s="115"/>
    </row>
    <row r="91" spans="1:8" s="146" customFormat="1" ht="20.100000000000001" customHeight="1" x14ac:dyDescent="0.25">
      <c r="A91" s="153">
        <v>76</v>
      </c>
      <c r="B91" s="85" t="s">
        <v>40</v>
      </c>
      <c r="C91" s="204">
        <v>151</v>
      </c>
      <c r="D91" s="204">
        <v>3011</v>
      </c>
      <c r="E91" s="205">
        <v>3394</v>
      </c>
      <c r="F91" s="28">
        <v>349.5</v>
      </c>
      <c r="G91" s="156"/>
      <c r="H91" s="28"/>
    </row>
    <row r="92" spans="1:8" s="146" customFormat="1" ht="20.100000000000001" customHeight="1" x14ac:dyDescent="0.25">
      <c r="A92" s="153">
        <v>77</v>
      </c>
      <c r="B92" s="85" t="s">
        <v>115</v>
      </c>
      <c r="C92" s="204">
        <v>477</v>
      </c>
      <c r="D92" s="204">
        <v>8904</v>
      </c>
      <c r="E92" s="205">
        <v>12704</v>
      </c>
      <c r="F92" s="28">
        <v>1308</v>
      </c>
      <c r="G92" s="156"/>
      <c r="H92" s="28"/>
    </row>
    <row r="93" spans="1:8" s="146" customFormat="1" ht="20.100000000000001" customHeight="1" x14ac:dyDescent="0.25">
      <c r="A93" s="153">
        <v>78</v>
      </c>
      <c r="B93" s="85" t="s">
        <v>116</v>
      </c>
      <c r="C93" s="204">
        <v>142</v>
      </c>
      <c r="D93" s="204">
        <v>2604</v>
      </c>
      <c r="E93" s="205">
        <v>2496</v>
      </c>
      <c r="F93" s="28">
        <v>257</v>
      </c>
      <c r="G93" s="156"/>
      <c r="H93" s="28"/>
    </row>
    <row r="94" spans="1:8" s="146" customFormat="1" ht="20.100000000000001" customHeight="1" x14ac:dyDescent="0.25">
      <c r="A94" s="153">
        <v>79</v>
      </c>
      <c r="B94" s="85" t="s">
        <v>117</v>
      </c>
      <c r="C94" s="206">
        <v>300</v>
      </c>
      <c r="D94" s="206">
        <v>5843</v>
      </c>
      <c r="E94" s="207">
        <v>8151</v>
      </c>
      <c r="F94" s="28">
        <v>839</v>
      </c>
      <c r="G94" s="156"/>
      <c r="H94" s="28"/>
    </row>
    <row r="95" spans="1:8" s="146" customFormat="1" ht="20.100000000000001" customHeight="1" x14ac:dyDescent="0.25">
      <c r="A95" s="153">
        <v>80</v>
      </c>
      <c r="B95" s="85" t="s">
        <v>118</v>
      </c>
      <c r="C95" s="204">
        <v>565</v>
      </c>
      <c r="D95" s="204">
        <v>11878</v>
      </c>
      <c r="E95" s="205">
        <v>14154</v>
      </c>
      <c r="F95" s="28">
        <v>1457.5</v>
      </c>
      <c r="G95" s="156"/>
      <c r="H95" s="28"/>
    </row>
    <row r="96" spans="1:8" s="146" customFormat="1" ht="20.100000000000001" customHeight="1" x14ac:dyDescent="0.25">
      <c r="A96" s="148"/>
      <c r="B96" s="74" t="s">
        <v>119</v>
      </c>
      <c r="C96" s="160">
        <v>3114</v>
      </c>
      <c r="D96" s="160">
        <v>49921</v>
      </c>
      <c r="E96" s="161">
        <v>61839</v>
      </c>
      <c r="F96" s="115">
        <v>6368.4</v>
      </c>
      <c r="G96" s="150"/>
      <c r="H96" s="115"/>
    </row>
    <row r="97" spans="1:8" s="146" customFormat="1" ht="20.100000000000001" customHeight="1" x14ac:dyDescent="0.25">
      <c r="A97" s="153">
        <v>81</v>
      </c>
      <c r="B97" s="85" t="s">
        <v>40</v>
      </c>
      <c r="C97" s="208">
        <v>68</v>
      </c>
      <c r="D97" s="208">
        <v>1555</v>
      </c>
      <c r="E97" s="209">
        <v>1986</v>
      </c>
      <c r="F97" s="28">
        <v>204.5</v>
      </c>
      <c r="G97" s="156"/>
      <c r="H97" s="28"/>
    </row>
    <row r="98" spans="1:8" s="146" customFormat="1" ht="20.100000000000001" customHeight="1" x14ac:dyDescent="0.25">
      <c r="A98" s="153">
        <v>82</v>
      </c>
      <c r="B98" s="85" t="s">
        <v>120</v>
      </c>
      <c r="C98" s="208">
        <v>243</v>
      </c>
      <c r="D98" s="208">
        <v>3859</v>
      </c>
      <c r="E98" s="193">
        <v>4432</v>
      </c>
      <c r="F98" s="28">
        <v>456</v>
      </c>
      <c r="G98" s="156"/>
      <c r="H98" s="28"/>
    </row>
    <row r="99" spans="1:8" s="146" customFormat="1" ht="20.100000000000001" customHeight="1" x14ac:dyDescent="0.25">
      <c r="A99" s="153">
        <v>83</v>
      </c>
      <c r="B99" s="85" t="s">
        <v>121</v>
      </c>
      <c r="C99" s="208">
        <v>480</v>
      </c>
      <c r="D99" s="208">
        <v>5908</v>
      </c>
      <c r="E99" s="209">
        <v>7392</v>
      </c>
      <c r="F99" s="28">
        <v>761</v>
      </c>
      <c r="G99" s="156"/>
      <c r="H99" s="28"/>
    </row>
    <row r="100" spans="1:8" s="146" customFormat="1" ht="20.100000000000001" customHeight="1" x14ac:dyDescent="0.25">
      <c r="A100" s="153">
        <v>84</v>
      </c>
      <c r="B100" s="85" t="s">
        <v>122</v>
      </c>
      <c r="C100" s="208">
        <v>693</v>
      </c>
      <c r="D100" s="208">
        <v>11949</v>
      </c>
      <c r="E100" s="209">
        <v>14159</v>
      </c>
      <c r="F100" s="28">
        <v>1458</v>
      </c>
      <c r="G100" s="156"/>
      <c r="H100" s="28"/>
    </row>
    <row r="101" spans="1:8" s="146" customFormat="1" ht="20.100000000000001" customHeight="1" x14ac:dyDescent="0.25">
      <c r="A101" s="153">
        <v>85</v>
      </c>
      <c r="B101" s="85" t="s">
        <v>123</v>
      </c>
      <c r="C101" s="208">
        <v>383</v>
      </c>
      <c r="D101" s="208">
        <v>5034</v>
      </c>
      <c r="E101" s="209">
        <v>6340</v>
      </c>
      <c r="F101" s="28">
        <v>653</v>
      </c>
      <c r="G101" s="156"/>
      <c r="H101" s="28"/>
    </row>
    <row r="102" spans="1:8" s="146" customFormat="1" ht="20.100000000000001" customHeight="1" x14ac:dyDescent="0.25">
      <c r="A102" s="153">
        <v>86</v>
      </c>
      <c r="B102" s="85" t="s">
        <v>124</v>
      </c>
      <c r="C102" s="208">
        <v>97</v>
      </c>
      <c r="D102" s="208">
        <v>1522</v>
      </c>
      <c r="E102" s="209">
        <v>2053</v>
      </c>
      <c r="F102" s="28">
        <v>211.4</v>
      </c>
      <c r="G102" s="156"/>
      <c r="H102" s="28"/>
    </row>
    <row r="103" spans="1:8" s="146" customFormat="1" ht="20.100000000000001" customHeight="1" x14ac:dyDescent="0.25">
      <c r="A103" s="153">
        <v>87</v>
      </c>
      <c r="B103" s="85" t="s">
        <v>125</v>
      </c>
      <c r="C103" s="208">
        <v>147</v>
      </c>
      <c r="D103" s="208">
        <v>2891</v>
      </c>
      <c r="E103" s="210">
        <v>3922</v>
      </c>
      <c r="F103" s="28">
        <v>404</v>
      </c>
      <c r="G103" s="156"/>
      <c r="H103" s="28"/>
    </row>
    <row r="104" spans="1:8" s="146" customFormat="1" ht="20.100000000000001" customHeight="1" x14ac:dyDescent="0.25">
      <c r="A104" s="153">
        <v>88</v>
      </c>
      <c r="B104" s="85" t="s">
        <v>126</v>
      </c>
      <c r="C104" s="211">
        <v>173</v>
      </c>
      <c r="D104" s="211">
        <v>3004</v>
      </c>
      <c r="E104" s="212">
        <v>2748</v>
      </c>
      <c r="F104" s="28">
        <v>283</v>
      </c>
      <c r="G104" s="156"/>
      <c r="H104" s="28"/>
    </row>
    <row r="105" spans="1:8" s="146" customFormat="1" ht="20.100000000000001" customHeight="1" x14ac:dyDescent="0.25">
      <c r="A105" s="153">
        <v>89</v>
      </c>
      <c r="B105" s="85" t="s">
        <v>127</v>
      </c>
      <c r="C105" s="208">
        <v>255</v>
      </c>
      <c r="D105" s="208">
        <v>5266</v>
      </c>
      <c r="E105" s="209">
        <v>7045</v>
      </c>
      <c r="F105" s="28">
        <v>725.5</v>
      </c>
      <c r="G105" s="156"/>
      <c r="H105" s="28"/>
    </row>
    <row r="106" spans="1:8" s="146" customFormat="1" ht="20.100000000000001" customHeight="1" x14ac:dyDescent="0.25">
      <c r="A106" s="153">
        <v>90</v>
      </c>
      <c r="B106" s="85" t="s">
        <v>128</v>
      </c>
      <c r="C106" s="213">
        <v>4</v>
      </c>
      <c r="D106" s="213">
        <v>76</v>
      </c>
      <c r="E106" s="214">
        <v>114</v>
      </c>
      <c r="F106" s="28">
        <v>12</v>
      </c>
      <c r="G106" s="156"/>
      <c r="H106" s="28"/>
    </row>
    <row r="107" spans="1:8" s="146" customFormat="1" ht="20.100000000000001" customHeight="1" x14ac:dyDescent="0.25">
      <c r="A107" s="153">
        <v>91</v>
      </c>
      <c r="B107" s="85" t="s">
        <v>129</v>
      </c>
      <c r="C107" s="183">
        <v>210</v>
      </c>
      <c r="D107" s="215">
        <v>3292</v>
      </c>
      <c r="E107" s="216">
        <v>4328</v>
      </c>
      <c r="F107" s="28">
        <v>446</v>
      </c>
      <c r="G107" s="156"/>
      <c r="H107" s="28"/>
    </row>
    <row r="108" spans="1:8" s="146" customFormat="1" ht="19.5" customHeight="1" x14ac:dyDescent="0.25">
      <c r="A108" s="153">
        <v>92</v>
      </c>
      <c r="B108" s="85" t="s">
        <v>130</v>
      </c>
      <c r="C108" s="215">
        <v>207</v>
      </c>
      <c r="D108" s="215">
        <v>2859</v>
      </c>
      <c r="E108" s="216">
        <v>3629</v>
      </c>
      <c r="F108" s="28">
        <v>374</v>
      </c>
      <c r="G108" s="156"/>
      <c r="H108" s="28"/>
    </row>
    <row r="109" spans="1:8" s="146" customFormat="1" ht="20.100000000000001" customHeight="1" x14ac:dyDescent="0.25">
      <c r="A109" s="153">
        <v>92</v>
      </c>
      <c r="B109" s="85" t="s">
        <v>131</v>
      </c>
      <c r="C109" s="215">
        <v>154</v>
      </c>
      <c r="D109" s="215">
        <v>2706</v>
      </c>
      <c r="E109" s="216">
        <v>3691</v>
      </c>
      <c r="F109" s="28">
        <v>380</v>
      </c>
      <c r="G109" s="156"/>
      <c r="H109" s="28"/>
    </row>
    <row r="110" spans="1:8" s="146" customFormat="1" ht="27" customHeight="1" x14ac:dyDescent="0.25">
      <c r="A110" s="148">
        <v>93</v>
      </c>
      <c r="B110" s="74" t="s">
        <v>132</v>
      </c>
      <c r="C110" s="151">
        <v>2429</v>
      </c>
      <c r="D110" s="151">
        <v>37279</v>
      </c>
      <c r="E110" s="152">
        <v>47592</v>
      </c>
      <c r="F110" s="115">
        <v>4900</v>
      </c>
      <c r="G110" s="150"/>
      <c r="H110" s="115"/>
    </row>
  </sheetData>
  <mergeCells count="2">
    <mergeCell ref="A1:B1"/>
    <mergeCell ref="A2:H2"/>
  </mergeCells>
  <phoneticPr fontId="41" type="noConversion"/>
  <pageMargins left="0.70866141732283505" right="0.70866141732283505" top="0.74803149606299202" bottom="0.74803149606299202" header="0.31496062992126" footer="0.3149606299212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9"/>
  <sheetViews>
    <sheetView tabSelected="1" workbookViewId="0">
      <selection activeCell="A3" sqref="A3:B4"/>
    </sheetView>
  </sheetViews>
  <sheetFormatPr defaultColWidth="9" defaultRowHeight="13.5" x14ac:dyDescent="0.15"/>
  <cols>
    <col min="1" max="1" width="9.25" style="139" customWidth="1"/>
    <col min="2" max="2" width="15.875" style="140" customWidth="1"/>
    <col min="3" max="3" width="16.25" style="141" customWidth="1"/>
    <col min="4" max="4" width="15.75" style="94" customWidth="1"/>
    <col min="5" max="5" width="13.625" style="94" customWidth="1"/>
    <col min="6" max="6" width="13.75" style="142" customWidth="1"/>
    <col min="7" max="8" width="9" style="94" customWidth="1"/>
    <col min="9" max="16384" width="9" style="94"/>
  </cols>
  <sheetData>
    <row r="1" spans="1:10" ht="18.75" x14ac:dyDescent="0.15">
      <c r="A1" s="224" t="s">
        <v>268</v>
      </c>
      <c r="B1" s="143"/>
      <c r="C1" s="143"/>
      <c r="D1" s="143"/>
      <c r="E1" s="143"/>
      <c r="F1" s="143"/>
      <c r="G1" s="144"/>
    </row>
    <row r="2" spans="1:10" ht="39" customHeight="1" x14ac:dyDescent="0.15">
      <c r="A2" s="266" t="s">
        <v>273</v>
      </c>
      <c r="B2" s="266"/>
      <c r="C2" s="266"/>
      <c r="D2" s="267"/>
      <c r="E2" s="267"/>
      <c r="F2" s="267"/>
    </row>
    <row r="3" spans="1:10" s="138" customFormat="1" ht="12.75" customHeight="1" x14ac:dyDescent="0.15">
      <c r="A3" s="265" t="s">
        <v>31</v>
      </c>
      <c r="B3" s="265"/>
      <c r="C3" s="269" t="s">
        <v>133</v>
      </c>
      <c r="D3" s="269" t="s">
        <v>134</v>
      </c>
      <c r="E3" s="269" t="s">
        <v>135</v>
      </c>
      <c r="F3" s="270" t="s">
        <v>136</v>
      </c>
    </row>
    <row r="4" spans="1:10" s="138" customFormat="1" ht="23.25" customHeight="1" x14ac:dyDescent="0.15">
      <c r="A4" s="265"/>
      <c r="B4" s="265"/>
      <c r="C4" s="269"/>
      <c r="D4" s="269"/>
      <c r="E4" s="269"/>
      <c r="F4" s="270"/>
    </row>
    <row r="5" spans="1:10" s="111" customFormat="1" ht="26.25" customHeight="1" x14ac:dyDescent="0.15">
      <c r="A5" s="268" t="s">
        <v>38</v>
      </c>
      <c r="B5" s="268"/>
      <c r="C5" s="225">
        <v>41437</v>
      </c>
      <c r="D5" s="225">
        <v>33150</v>
      </c>
      <c r="E5" s="225">
        <v>63</v>
      </c>
      <c r="F5" s="226">
        <v>8350</v>
      </c>
    </row>
    <row r="6" spans="1:10" s="111" customFormat="1" ht="12.75" x14ac:dyDescent="0.15">
      <c r="A6" s="263" t="s">
        <v>137</v>
      </c>
      <c r="B6" s="227" t="s">
        <v>270</v>
      </c>
      <c r="C6" s="225">
        <v>18352</v>
      </c>
      <c r="D6" s="225">
        <v>15183</v>
      </c>
      <c r="E6" s="225">
        <v>0</v>
      </c>
      <c r="F6" s="226">
        <v>3169</v>
      </c>
      <c r="J6" s="145"/>
    </row>
    <row r="7" spans="1:10" s="111" customFormat="1" ht="12.75" x14ac:dyDescent="0.15">
      <c r="A7" s="263"/>
      <c r="B7" s="228" t="s">
        <v>40</v>
      </c>
      <c r="C7" s="229">
        <v>17614</v>
      </c>
      <c r="D7" s="230">
        <v>14676</v>
      </c>
      <c r="E7" s="230"/>
      <c r="F7" s="231">
        <v>2938</v>
      </c>
      <c r="J7" s="145"/>
    </row>
    <row r="8" spans="1:10" s="111" customFormat="1" ht="12.75" x14ac:dyDescent="0.15">
      <c r="A8" s="263"/>
      <c r="B8" s="228" t="s">
        <v>41</v>
      </c>
      <c r="C8" s="229">
        <v>195</v>
      </c>
      <c r="D8" s="230">
        <v>119</v>
      </c>
      <c r="E8" s="230"/>
      <c r="F8" s="231">
        <v>76</v>
      </c>
      <c r="J8" s="145"/>
    </row>
    <row r="9" spans="1:10" s="111" customFormat="1" ht="12.75" x14ac:dyDescent="0.15">
      <c r="A9" s="263"/>
      <c r="B9" s="228" t="s">
        <v>42</v>
      </c>
      <c r="C9" s="229">
        <v>543</v>
      </c>
      <c r="D9" s="230">
        <v>388</v>
      </c>
      <c r="E9" s="230"/>
      <c r="F9" s="231">
        <v>155</v>
      </c>
      <c r="J9" s="145"/>
    </row>
    <row r="10" spans="1:10" s="111" customFormat="1" ht="12.75" x14ac:dyDescent="0.15">
      <c r="A10" s="263" t="s">
        <v>138</v>
      </c>
      <c r="B10" s="227" t="s">
        <v>270</v>
      </c>
      <c r="C10" s="232">
        <v>2373</v>
      </c>
      <c r="D10" s="232">
        <v>1776</v>
      </c>
      <c r="E10" s="232">
        <v>0</v>
      </c>
      <c r="F10" s="233">
        <v>597</v>
      </c>
      <c r="J10" s="145"/>
    </row>
    <row r="11" spans="1:10" s="111" customFormat="1" ht="12.75" x14ac:dyDescent="0.15">
      <c r="A11" s="263"/>
      <c r="B11" s="228" t="s">
        <v>40</v>
      </c>
      <c r="C11" s="229">
        <v>2069</v>
      </c>
      <c r="D11" s="230">
        <v>1505</v>
      </c>
      <c r="E11" s="230"/>
      <c r="F11" s="231">
        <v>564</v>
      </c>
      <c r="J11" s="145"/>
    </row>
    <row r="12" spans="1:10" s="111" customFormat="1" ht="12" customHeight="1" x14ac:dyDescent="0.15">
      <c r="A12" s="263"/>
      <c r="B12" s="234" t="s">
        <v>139</v>
      </c>
      <c r="C12" s="229">
        <v>36</v>
      </c>
      <c r="D12" s="230">
        <v>27</v>
      </c>
      <c r="E12" s="230"/>
      <c r="F12" s="231">
        <v>9</v>
      </c>
      <c r="J12" s="145"/>
    </row>
    <row r="13" spans="1:10" s="111" customFormat="1" ht="12.75" x14ac:dyDescent="0.15">
      <c r="A13" s="263"/>
      <c r="B13" s="228" t="s">
        <v>45</v>
      </c>
      <c r="C13" s="229">
        <v>160</v>
      </c>
      <c r="D13" s="230">
        <v>143</v>
      </c>
      <c r="E13" s="230"/>
      <c r="F13" s="231">
        <v>17</v>
      </c>
      <c r="J13" s="145"/>
    </row>
    <row r="14" spans="1:10" s="111" customFormat="1" ht="12.75" x14ac:dyDescent="0.15">
      <c r="A14" s="263"/>
      <c r="B14" s="228" t="s">
        <v>46</v>
      </c>
      <c r="C14" s="229">
        <v>70</v>
      </c>
      <c r="D14" s="230">
        <v>63</v>
      </c>
      <c r="E14" s="230"/>
      <c r="F14" s="231">
        <v>7</v>
      </c>
      <c r="J14" s="145"/>
    </row>
    <row r="15" spans="1:10" s="111" customFormat="1" ht="12.75" x14ac:dyDescent="0.15">
      <c r="A15" s="263"/>
      <c r="B15" s="228" t="s">
        <v>47</v>
      </c>
      <c r="C15" s="229">
        <v>30</v>
      </c>
      <c r="D15" s="230">
        <v>28</v>
      </c>
      <c r="E15" s="230"/>
      <c r="F15" s="231">
        <v>2</v>
      </c>
      <c r="J15" s="145"/>
    </row>
    <row r="16" spans="1:10" s="111" customFormat="1" ht="12.75" x14ac:dyDescent="0.15">
      <c r="A16" s="263"/>
      <c r="B16" s="228" t="s">
        <v>48</v>
      </c>
      <c r="C16" s="229">
        <v>8</v>
      </c>
      <c r="D16" s="230">
        <v>10</v>
      </c>
      <c r="E16" s="230"/>
      <c r="F16" s="231">
        <v>-2</v>
      </c>
      <c r="J16" s="145"/>
    </row>
    <row r="17" spans="1:10" s="111" customFormat="1" ht="12.75" x14ac:dyDescent="0.15">
      <c r="A17" s="263" t="s">
        <v>140</v>
      </c>
      <c r="B17" s="227" t="s">
        <v>270</v>
      </c>
      <c r="C17" s="225">
        <v>1618</v>
      </c>
      <c r="D17" s="225">
        <v>1533</v>
      </c>
      <c r="E17" s="225">
        <v>0</v>
      </c>
      <c r="F17" s="226">
        <v>85</v>
      </c>
      <c r="J17" s="145"/>
    </row>
    <row r="18" spans="1:10" s="111" customFormat="1" ht="12.75" x14ac:dyDescent="0.15">
      <c r="A18" s="263"/>
      <c r="B18" s="228" t="s">
        <v>40</v>
      </c>
      <c r="C18" s="229">
        <v>1444</v>
      </c>
      <c r="D18" s="230">
        <v>1368</v>
      </c>
      <c r="E18" s="230"/>
      <c r="F18" s="231">
        <v>76</v>
      </c>
      <c r="J18" s="145"/>
    </row>
    <row r="19" spans="1:10" s="111" customFormat="1" ht="12.75" x14ac:dyDescent="0.15">
      <c r="A19" s="263"/>
      <c r="B19" s="228" t="s">
        <v>50</v>
      </c>
      <c r="C19" s="229">
        <v>31</v>
      </c>
      <c r="D19" s="230">
        <v>27</v>
      </c>
      <c r="E19" s="230"/>
      <c r="F19" s="231">
        <v>4</v>
      </c>
      <c r="J19" s="145"/>
    </row>
    <row r="20" spans="1:10" s="111" customFormat="1" ht="12.75" x14ac:dyDescent="0.15">
      <c r="A20" s="263"/>
      <c r="B20" s="228" t="s">
        <v>51</v>
      </c>
      <c r="C20" s="229">
        <v>112</v>
      </c>
      <c r="D20" s="230">
        <v>111</v>
      </c>
      <c r="E20" s="230"/>
      <c r="F20" s="231">
        <v>1</v>
      </c>
      <c r="J20" s="145"/>
    </row>
    <row r="21" spans="1:10" s="111" customFormat="1" ht="12.75" x14ac:dyDescent="0.15">
      <c r="A21" s="263"/>
      <c r="B21" s="228" t="s">
        <v>52</v>
      </c>
      <c r="C21" s="229">
        <v>31</v>
      </c>
      <c r="D21" s="230">
        <v>27</v>
      </c>
      <c r="E21" s="230"/>
      <c r="F21" s="231">
        <v>4</v>
      </c>
      <c r="J21" s="145"/>
    </row>
    <row r="22" spans="1:10" s="111" customFormat="1" ht="12.75" x14ac:dyDescent="0.15">
      <c r="A22" s="263" t="s">
        <v>141</v>
      </c>
      <c r="B22" s="227" t="s">
        <v>270</v>
      </c>
      <c r="C22" s="225">
        <v>3706</v>
      </c>
      <c r="D22" s="225">
        <v>2277</v>
      </c>
      <c r="E22" s="225">
        <v>0</v>
      </c>
      <c r="F22" s="226">
        <v>1429</v>
      </c>
      <c r="J22" s="145"/>
    </row>
    <row r="23" spans="1:10" s="111" customFormat="1" ht="12.75" x14ac:dyDescent="0.15">
      <c r="A23" s="263"/>
      <c r="B23" s="228" t="s">
        <v>40</v>
      </c>
      <c r="C23" s="229">
        <v>2533</v>
      </c>
      <c r="D23" s="230">
        <v>1395</v>
      </c>
      <c r="E23" s="230"/>
      <c r="F23" s="231">
        <v>1138</v>
      </c>
      <c r="J23" s="145"/>
    </row>
    <row r="24" spans="1:10" s="111" customFormat="1" ht="12.75" x14ac:dyDescent="0.15">
      <c r="A24" s="263"/>
      <c r="B24" s="228" t="s">
        <v>54</v>
      </c>
      <c r="C24" s="229">
        <v>83</v>
      </c>
      <c r="D24" s="230">
        <v>20</v>
      </c>
      <c r="E24" s="230"/>
      <c r="F24" s="231">
        <v>63</v>
      </c>
      <c r="J24" s="145"/>
    </row>
    <row r="25" spans="1:10" s="111" customFormat="1" ht="12.75" x14ac:dyDescent="0.15">
      <c r="A25" s="263"/>
      <c r="B25" s="228" t="s">
        <v>55</v>
      </c>
      <c r="C25" s="229">
        <v>138</v>
      </c>
      <c r="D25" s="230">
        <v>93</v>
      </c>
      <c r="E25" s="230"/>
      <c r="F25" s="231">
        <v>45</v>
      </c>
      <c r="J25" s="145"/>
    </row>
    <row r="26" spans="1:10" s="111" customFormat="1" ht="12.75" x14ac:dyDescent="0.15">
      <c r="A26" s="263"/>
      <c r="B26" s="228" t="s">
        <v>56</v>
      </c>
      <c r="C26" s="229">
        <v>39</v>
      </c>
      <c r="D26" s="230">
        <v>31</v>
      </c>
      <c r="E26" s="230"/>
      <c r="F26" s="231">
        <v>8</v>
      </c>
      <c r="J26" s="145"/>
    </row>
    <row r="27" spans="1:10" s="111" customFormat="1" ht="12.75" x14ac:dyDescent="0.15">
      <c r="A27" s="263"/>
      <c r="B27" s="228" t="s">
        <v>57</v>
      </c>
      <c r="C27" s="229">
        <v>64</v>
      </c>
      <c r="D27" s="230">
        <v>57</v>
      </c>
      <c r="E27" s="230"/>
      <c r="F27" s="231">
        <v>7</v>
      </c>
      <c r="J27" s="145"/>
    </row>
    <row r="28" spans="1:10" s="111" customFormat="1" ht="12.75" x14ac:dyDescent="0.15">
      <c r="A28" s="263"/>
      <c r="B28" s="228" t="s">
        <v>58</v>
      </c>
      <c r="C28" s="229">
        <v>117</v>
      </c>
      <c r="D28" s="230">
        <v>100</v>
      </c>
      <c r="E28" s="230"/>
      <c r="F28" s="231">
        <v>17</v>
      </c>
      <c r="J28" s="145"/>
    </row>
    <row r="29" spans="1:10" s="111" customFormat="1" ht="12.75" x14ac:dyDescent="0.15">
      <c r="A29" s="263"/>
      <c r="B29" s="228" t="s">
        <v>59</v>
      </c>
      <c r="C29" s="229">
        <v>173</v>
      </c>
      <c r="D29" s="230">
        <v>106</v>
      </c>
      <c r="E29" s="230"/>
      <c r="F29" s="231">
        <v>67</v>
      </c>
      <c r="J29" s="145"/>
    </row>
    <row r="30" spans="1:10" s="111" customFormat="1" ht="12.75" x14ac:dyDescent="0.15">
      <c r="A30" s="263"/>
      <c r="B30" s="228" t="s">
        <v>60</v>
      </c>
      <c r="C30" s="229">
        <v>559</v>
      </c>
      <c r="D30" s="230">
        <v>475</v>
      </c>
      <c r="E30" s="230"/>
      <c r="F30" s="231">
        <v>84</v>
      </c>
      <c r="J30" s="145"/>
    </row>
    <row r="31" spans="1:10" s="111" customFormat="1" ht="12.75" x14ac:dyDescent="0.15">
      <c r="A31" s="263" t="s">
        <v>142</v>
      </c>
      <c r="B31" s="227" t="s">
        <v>270</v>
      </c>
      <c r="C31" s="225">
        <v>1704</v>
      </c>
      <c r="D31" s="225">
        <v>1420</v>
      </c>
      <c r="E31" s="225">
        <v>0</v>
      </c>
      <c r="F31" s="226">
        <v>284</v>
      </c>
      <c r="J31" s="145"/>
    </row>
    <row r="32" spans="1:10" s="111" customFormat="1" ht="12.75" x14ac:dyDescent="0.15">
      <c r="A32" s="263"/>
      <c r="B32" s="228" t="s">
        <v>40</v>
      </c>
      <c r="C32" s="229">
        <v>890</v>
      </c>
      <c r="D32" s="230">
        <v>629</v>
      </c>
      <c r="E32" s="230"/>
      <c r="F32" s="231">
        <v>261</v>
      </c>
      <c r="J32" s="145"/>
    </row>
    <row r="33" spans="1:10" s="111" customFormat="1" ht="12.75" x14ac:dyDescent="0.15">
      <c r="A33" s="263"/>
      <c r="B33" s="228" t="s">
        <v>62</v>
      </c>
      <c r="C33" s="229">
        <v>193</v>
      </c>
      <c r="D33" s="230">
        <v>211</v>
      </c>
      <c r="E33" s="230"/>
      <c r="F33" s="231">
        <v>-18</v>
      </c>
      <c r="J33" s="145"/>
    </row>
    <row r="34" spans="1:10" s="111" customFormat="1" ht="12.75" x14ac:dyDescent="0.15">
      <c r="A34" s="263"/>
      <c r="B34" s="228" t="s">
        <v>63</v>
      </c>
      <c r="C34" s="229">
        <v>45</v>
      </c>
      <c r="D34" s="230">
        <v>39</v>
      </c>
      <c r="E34" s="230"/>
      <c r="F34" s="231">
        <v>6</v>
      </c>
      <c r="J34" s="145"/>
    </row>
    <row r="35" spans="1:10" s="111" customFormat="1" ht="12.75" x14ac:dyDescent="0.15">
      <c r="A35" s="263"/>
      <c r="B35" s="228" t="s">
        <v>64</v>
      </c>
      <c r="C35" s="229">
        <v>146</v>
      </c>
      <c r="D35" s="230">
        <v>167</v>
      </c>
      <c r="E35" s="230"/>
      <c r="F35" s="231">
        <v>-21</v>
      </c>
      <c r="J35" s="145"/>
    </row>
    <row r="36" spans="1:10" s="111" customFormat="1" ht="12.75" x14ac:dyDescent="0.15">
      <c r="A36" s="263"/>
      <c r="B36" s="228" t="s">
        <v>65</v>
      </c>
      <c r="C36" s="229">
        <v>107</v>
      </c>
      <c r="D36" s="230">
        <v>66</v>
      </c>
      <c r="E36" s="230"/>
      <c r="F36" s="231">
        <v>41</v>
      </c>
      <c r="J36" s="145"/>
    </row>
    <row r="37" spans="1:10" s="111" customFormat="1" ht="12.75" x14ac:dyDescent="0.15">
      <c r="A37" s="263"/>
      <c r="B37" s="228" t="s">
        <v>66</v>
      </c>
      <c r="C37" s="229">
        <v>133</v>
      </c>
      <c r="D37" s="230">
        <v>105</v>
      </c>
      <c r="E37" s="230"/>
      <c r="F37" s="231">
        <v>28</v>
      </c>
      <c r="J37" s="145"/>
    </row>
    <row r="38" spans="1:10" s="111" customFormat="1" ht="12.75" x14ac:dyDescent="0.15">
      <c r="A38" s="263"/>
      <c r="B38" s="228" t="s">
        <v>67</v>
      </c>
      <c r="C38" s="229">
        <v>84</v>
      </c>
      <c r="D38" s="230">
        <v>79</v>
      </c>
      <c r="E38" s="230"/>
      <c r="F38" s="231">
        <v>5</v>
      </c>
      <c r="J38" s="145"/>
    </row>
    <row r="39" spans="1:10" s="111" customFormat="1" ht="12.75" x14ac:dyDescent="0.15">
      <c r="A39" s="263"/>
      <c r="B39" s="228" t="s">
        <v>68</v>
      </c>
      <c r="C39" s="229">
        <v>38</v>
      </c>
      <c r="D39" s="230">
        <v>47</v>
      </c>
      <c r="E39" s="230"/>
      <c r="F39" s="231">
        <v>-9</v>
      </c>
      <c r="J39" s="145"/>
    </row>
    <row r="40" spans="1:10" s="111" customFormat="1" ht="12.75" x14ac:dyDescent="0.15">
      <c r="A40" s="263"/>
      <c r="B40" s="228" t="s">
        <v>143</v>
      </c>
      <c r="C40" s="229">
        <v>18</v>
      </c>
      <c r="D40" s="230">
        <v>17</v>
      </c>
      <c r="E40" s="230"/>
      <c r="F40" s="231">
        <v>1</v>
      </c>
      <c r="J40" s="145"/>
    </row>
    <row r="41" spans="1:10" s="111" customFormat="1" ht="12.75" x14ac:dyDescent="0.15">
      <c r="A41" s="263"/>
      <c r="B41" s="228" t="s">
        <v>70</v>
      </c>
      <c r="C41" s="229">
        <v>50</v>
      </c>
      <c r="D41" s="230">
        <v>60</v>
      </c>
      <c r="E41" s="230"/>
      <c r="F41" s="231">
        <v>-10</v>
      </c>
      <c r="J41" s="145"/>
    </row>
    <row r="42" spans="1:10" s="111" customFormat="1" ht="12.75" x14ac:dyDescent="0.15">
      <c r="A42" s="263" t="s">
        <v>271</v>
      </c>
      <c r="B42" s="227" t="s">
        <v>270</v>
      </c>
      <c r="C42" s="225">
        <v>1772</v>
      </c>
      <c r="D42" s="225">
        <v>1610</v>
      </c>
      <c r="E42" s="225">
        <v>0</v>
      </c>
      <c r="F42" s="226">
        <v>162</v>
      </c>
      <c r="J42" s="145"/>
    </row>
    <row r="43" spans="1:10" s="111" customFormat="1" ht="12.75" x14ac:dyDescent="0.15">
      <c r="A43" s="263"/>
      <c r="B43" s="228" t="s">
        <v>40</v>
      </c>
      <c r="C43" s="229">
        <v>1225</v>
      </c>
      <c r="D43" s="230">
        <v>1180</v>
      </c>
      <c r="E43" s="230"/>
      <c r="F43" s="231">
        <v>45</v>
      </c>
      <c r="J43" s="145"/>
    </row>
    <row r="44" spans="1:10" s="111" customFormat="1" ht="12.75" x14ac:dyDescent="0.15">
      <c r="A44" s="263"/>
      <c r="B44" s="228" t="s">
        <v>72</v>
      </c>
      <c r="C44" s="229">
        <v>151</v>
      </c>
      <c r="D44" s="230">
        <v>127</v>
      </c>
      <c r="E44" s="230"/>
      <c r="F44" s="231">
        <v>24</v>
      </c>
      <c r="J44" s="145"/>
    </row>
    <row r="45" spans="1:10" s="111" customFormat="1" ht="12.75" x14ac:dyDescent="0.15">
      <c r="A45" s="263" t="s">
        <v>271</v>
      </c>
      <c r="B45" s="228" t="s">
        <v>73</v>
      </c>
      <c r="C45" s="229">
        <v>97</v>
      </c>
      <c r="D45" s="230">
        <v>132</v>
      </c>
      <c r="E45" s="230"/>
      <c r="F45" s="231">
        <v>-35</v>
      </c>
      <c r="J45" s="145"/>
    </row>
    <row r="46" spans="1:10" s="111" customFormat="1" ht="12.75" x14ac:dyDescent="0.15">
      <c r="A46" s="263"/>
      <c r="B46" s="228" t="s">
        <v>74</v>
      </c>
      <c r="C46" s="229">
        <v>107</v>
      </c>
      <c r="D46" s="230">
        <v>32</v>
      </c>
      <c r="E46" s="230"/>
      <c r="F46" s="231">
        <v>75</v>
      </c>
      <c r="J46" s="145"/>
    </row>
    <row r="47" spans="1:10" s="111" customFormat="1" ht="12.75" x14ac:dyDescent="0.15">
      <c r="A47" s="263"/>
      <c r="B47" s="228" t="s">
        <v>75</v>
      </c>
      <c r="C47" s="229">
        <v>78</v>
      </c>
      <c r="D47" s="230">
        <v>40</v>
      </c>
      <c r="E47" s="230"/>
      <c r="F47" s="231">
        <v>38</v>
      </c>
      <c r="J47" s="145"/>
    </row>
    <row r="48" spans="1:10" s="111" customFormat="1" ht="12.75" x14ac:dyDescent="0.15">
      <c r="A48" s="263"/>
      <c r="B48" s="228" t="s">
        <v>76</v>
      </c>
      <c r="C48" s="229">
        <v>63</v>
      </c>
      <c r="D48" s="230">
        <v>58</v>
      </c>
      <c r="E48" s="230"/>
      <c r="F48" s="231">
        <v>5</v>
      </c>
      <c r="J48" s="145"/>
    </row>
    <row r="49" spans="1:10" s="111" customFormat="1" ht="12.75" x14ac:dyDescent="0.15">
      <c r="A49" s="263"/>
      <c r="B49" s="228" t="s">
        <v>77</v>
      </c>
      <c r="C49" s="229">
        <v>51</v>
      </c>
      <c r="D49" s="230">
        <v>41</v>
      </c>
      <c r="E49" s="230"/>
      <c r="F49" s="231">
        <v>10</v>
      </c>
      <c r="J49" s="145"/>
    </row>
    <row r="50" spans="1:10" s="111" customFormat="1" ht="12.75" x14ac:dyDescent="0.15">
      <c r="A50" s="263" t="s">
        <v>145</v>
      </c>
      <c r="B50" s="227" t="s">
        <v>270</v>
      </c>
      <c r="C50" s="225">
        <v>1430</v>
      </c>
      <c r="D50" s="225">
        <v>1083</v>
      </c>
      <c r="E50" s="225">
        <v>0</v>
      </c>
      <c r="F50" s="226">
        <v>347</v>
      </c>
      <c r="J50" s="145"/>
    </row>
    <row r="51" spans="1:10" s="111" customFormat="1" ht="12.75" x14ac:dyDescent="0.15">
      <c r="A51" s="263"/>
      <c r="B51" s="228" t="s">
        <v>40</v>
      </c>
      <c r="C51" s="229">
        <v>1075</v>
      </c>
      <c r="D51" s="230">
        <v>771</v>
      </c>
      <c r="E51" s="230"/>
      <c r="F51" s="231">
        <v>304</v>
      </c>
      <c r="J51" s="145"/>
    </row>
    <row r="52" spans="1:10" s="111" customFormat="1" ht="12.75" x14ac:dyDescent="0.15">
      <c r="A52" s="263"/>
      <c r="B52" s="235" t="s">
        <v>79</v>
      </c>
      <c r="C52" s="229">
        <v>50</v>
      </c>
      <c r="D52" s="230">
        <v>51</v>
      </c>
      <c r="E52" s="230"/>
      <c r="F52" s="231">
        <v>-1</v>
      </c>
      <c r="J52" s="145"/>
    </row>
    <row r="53" spans="1:10" s="111" customFormat="1" ht="12.75" x14ac:dyDescent="0.15">
      <c r="A53" s="263"/>
      <c r="B53" s="235" t="s">
        <v>80</v>
      </c>
      <c r="C53" s="229">
        <v>40</v>
      </c>
      <c r="D53" s="230">
        <v>36</v>
      </c>
      <c r="E53" s="230"/>
      <c r="F53" s="231">
        <v>4</v>
      </c>
      <c r="J53" s="145"/>
    </row>
    <row r="54" spans="1:10" s="111" customFormat="1" ht="12.75" x14ac:dyDescent="0.15">
      <c r="A54" s="263"/>
      <c r="B54" s="235" t="s">
        <v>81</v>
      </c>
      <c r="C54" s="229">
        <v>67</v>
      </c>
      <c r="D54" s="230">
        <v>57</v>
      </c>
      <c r="E54" s="230"/>
      <c r="F54" s="231">
        <v>10</v>
      </c>
      <c r="J54" s="145"/>
    </row>
    <row r="55" spans="1:10" s="111" customFormat="1" ht="12.75" x14ac:dyDescent="0.15">
      <c r="A55" s="263"/>
      <c r="B55" s="235" t="s">
        <v>82</v>
      </c>
      <c r="C55" s="229">
        <v>67</v>
      </c>
      <c r="D55" s="230">
        <v>56</v>
      </c>
      <c r="E55" s="230"/>
      <c r="F55" s="231">
        <v>11</v>
      </c>
      <c r="J55" s="145"/>
    </row>
    <row r="56" spans="1:10" s="111" customFormat="1" ht="12.75" x14ac:dyDescent="0.15">
      <c r="A56" s="263"/>
      <c r="B56" s="235" t="s">
        <v>83</v>
      </c>
      <c r="C56" s="229">
        <v>7</v>
      </c>
      <c r="D56" s="230">
        <v>27</v>
      </c>
      <c r="E56" s="230"/>
      <c r="F56" s="231">
        <v>-20</v>
      </c>
      <c r="J56" s="145"/>
    </row>
    <row r="57" spans="1:10" s="111" customFormat="1" ht="12.75" x14ac:dyDescent="0.15">
      <c r="A57" s="263"/>
      <c r="B57" s="235" t="s">
        <v>84</v>
      </c>
      <c r="C57" s="229">
        <v>43</v>
      </c>
      <c r="D57" s="230">
        <v>30</v>
      </c>
      <c r="E57" s="230"/>
      <c r="F57" s="231">
        <v>13</v>
      </c>
      <c r="J57" s="145"/>
    </row>
    <row r="58" spans="1:10" s="111" customFormat="1" ht="12.75" x14ac:dyDescent="0.15">
      <c r="A58" s="263"/>
      <c r="B58" s="235" t="s">
        <v>85</v>
      </c>
      <c r="C58" s="229">
        <v>81</v>
      </c>
      <c r="D58" s="230">
        <v>55</v>
      </c>
      <c r="E58" s="230"/>
      <c r="F58" s="231">
        <v>26</v>
      </c>
      <c r="J58" s="145"/>
    </row>
    <row r="59" spans="1:10" s="111" customFormat="1" ht="12.75" x14ac:dyDescent="0.15">
      <c r="A59" s="263" t="s">
        <v>146</v>
      </c>
      <c r="B59" s="227" t="s">
        <v>270</v>
      </c>
      <c r="C59" s="225">
        <v>619</v>
      </c>
      <c r="D59" s="225">
        <v>516</v>
      </c>
      <c r="E59" s="225">
        <v>0</v>
      </c>
      <c r="F59" s="226">
        <v>103</v>
      </c>
      <c r="J59" s="145"/>
    </row>
    <row r="60" spans="1:10" s="111" customFormat="1" ht="12.75" x14ac:dyDescent="0.15">
      <c r="A60" s="263"/>
      <c r="B60" s="228" t="s">
        <v>40</v>
      </c>
      <c r="C60" s="229">
        <v>468</v>
      </c>
      <c r="D60" s="230">
        <v>374</v>
      </c>
      <c r="E60" s="230"/>
      <c r="F60" s="231">
        <v>94</v>
      </c>
      <c r="J60" s="145"/>
    </row>
    <row r="61" spans="1:10" s="111" customFormat="1" ht="12.75" x14ac:dyDescent="0.15">
      <c r="A61" s="263"/>
      <c r="B61" s="228" t="s">
        <v>87</v>
      </c>
      <c r="C61" s="229">
        <v>87</v>
      </c>
      <c r="D61" s="230">
        <v>93</v>
      </c>
      <c r="E61" s="230"/>
      <c r="F61" s="231">
        <v>-6</v>
      </c>
      <c r="J61" s="145"/>
    </row>
    <row r="62" spans="1:10" s="111" customFormat="1" ht="12.75" x14ac:dyDescent="0.15">
      <c r="A62" s="263"/>
      <c r="B62" s="228" t="s">
        <v>88</v>
      </c>
      <c r="C62" s="229">
        <v>64</v>
      </c>
      <c r="D62" s="230">
        <v>49</v>
      </c>
      <c r="E62" s="230"/>
      <c r="F62" s="231">
        <v>15</v>
      </c>
      <c r="J62" s="145"/>
    </row>
    <row r="63" spans="1:10" s="111" customFormat="1" ht="12.75" x14ac:dyDescent="0.15">
      <c r="A63" s="263" t="s">
        <v>147</v>
      </c>
      <c r="B63" s="227" t="s">
        <v>270</v>
      </c>
      <c r="C63" s="225">
        <v>2739</v>
      </c>
      <c r="D63" s="225">
        <v>2457</v>
      </c>
      <c r="E63" s="225">
        <v>0</v>
      </c>
      <c r="F63" s="226">
        <v>282</v>
      </c>
      <c r="J63" s="145"/>
    </row>
    <row r="64" spans="1:10" s="111" customFormat="1" ht="12.75" x14ac:dyDescent="0.15">
      <c r="A64" s="263"/>
      <c r="B64" s="228" t="s">
        <v>40</v>
      </c>
      <c r="C64" s="229">
        <v>1949</v>
      </c>
      <c r="D64" s="230">
        <v>1920</v>
      </c>
      <c r="E64" s="230"/>
      <c r="F64" s="231">
        <v>29</v>
      </c>
      <c r="J64" s="145"/>
    </row>
    <row r="65" spans="1:10" s="111" customFormat="1" ht="12.75" x14ac:dyDescent="0.15">
      <c r="A65" s="263"/>
      <c r="B65" s="228" t="s">
        <v>90</v>
      </c>
      <c r="C65" s="229">
        <v>250</v>
      </c>
      <c r="D65" s="230">
        <v>141</v>
      </c>
      <c r="E65" s="230"/>
      <c r="F65" s="231">
        <v>109</v>
      </c>
      <c r="J65" s="145"/>
    </row>
    <row r="66" spans="1:10" s="111" customFormat="1" ht="12.75" x14ac:dyDescent="0.15">
      <c r="A66" s="263"/>
      <c r="B66" s="228" t="s">
        <v>91</v>
      </c>
      <c r="C66" s="229">
        <v>170</v>
      </c>
      <c r="D66" s="230">
        <v>114</v>
      </c>
      <c r="E66" s="230"/>
      <c r="F66" s="231">
        <v>56</v>
      </c>
      <c r="J66" s="145"/>
    </row>
    <row r="67" spans="1:10" s="111" customFormat="1" ht="12.75" x14ac:dyDescent="0.15">
      <c r="A67" s="263"/>
      <c r="B67" s="228" t="s">
        <v>92</v>
      </c>
      <c r="C67" s="229">
        <v>177</v>
      </c>
      <c r="D67" s="230">
        <v>136</v>
      </c>
      <c r="E67" s="230"/>
      <c r="F67" s="231">
        <v>41</v>
      </c>
      <c r="J67" s="145"/>
    </row>
    <row r="68" spans="1:10" s="111" customFormat="1" ht="12.75" x14ac:dyDescent="0.15">
      <c r="A68" s="263"/>
      <c r="B68" s="228" t="s">
        <v>93</v>
      </c>
      <c r="C68" s="229">
        <v>193</v>
      </c>
      <c r="D68" s="230">
        <v>146</v>
      </c>
      <c r="E68" s="230"/>
      <c r="F68" s="231">
        <v>47</v>
      </c>
      <c r="J68" s="145"/>
    </row>
    <row r="69" spans="1:10" s="111" customFormat="1" ht="12.75" x14ac:dyDescent="0.15">
      <c r="A69" s="263" t="s">
        <v>148</v>
      </c>
      <c r="B69" s="227" t="s">
        <v>270</v>
      </c>
      <c r="C69" s="225">
        <v>1551</v>
      </c>
      <c r="D69" s="225">
        <v>1149</v>
      </c>
      <c r="E69" s="225">
        <v>0</v>
      </c>
      <c r="F69" s="226">
        <v>402</v>
      </c>
      <c r="J69" s="145"/>
    </row>
    <row r="70" spans="1:10" s="111" customFormat="1" ht="12.75" x14ac:dyDescent="0.15">
      <c r="A70" s="263"/>
      <c r="B70" s="228" t="s">
        <v>40</v>
      </c>
      <c r="C70" s="229">
        <v>882</v>
      </c>
      <c r="D70" s="230">
        <v>615</v>
      </c>
      <c r="E70" s="230"/>
      <c r="F70" s="231">
        <v>267</v>
      </c>
      <c r="J70" s="145"/>
    </row>
    <row r="71" spans="1:10" s="111" customFormat="1" ht="12.75" x14ac:dyDescent="0.15">
      <c r="A71" s="263"/>
      <c r="B71" s="228" t="s">
        <v>95</v>
      </c>
      <c r="C71" s="229">
        <v>114</v>
      </c>
      <c r="D71" s="230">
        <v>104</v>
      </c>
      <c r="E71" s="230"/>
      <c r="F71" s="231">
        <v>10</v>
      </c>
      <c r="J71" s="145"/>
    </row>
    <row r="72" spans="1:10" s="111" customFormat="1" ht="12.75" x14ac:dyDescent="0.15">
      <c r="A72" s="263"/>
      <c r="B72" s="228" t="s">
        <v>96</v>
      </c>
      <c r="C72" s="229">
        <v>45</v>
      </c>
      <c r="D72" s="230">
        <v>48</v>
      </c>
      <c r="E72" s="230"/>
      <c r="F72" s="231">
        <v>-3</v>
      </c>
      <c r="J72" s="145"/>
    </row>
    <row r="73" spans="1:10" s="111" customFormat="1" ht="12.75" x14ac:dyDescent="0.15">
      <c r="A73" s="263"/>
      <c r="B73" s="228" t="s">
        <v>97</v>
      </c>
      <c r="C73" s="229">
        <v>242</v>
      </c>
      <c r="D73" s="230">
        <v>154</v>
      </c>
      <c r="E73" s="230"/>
      <c r="F73" s="231">
        <v>88</v>
      </c>
      <c r="J73" s="145"/>
    </row>
    <row r="74" spans="1:10" s="111" customFormat="1" ht="12.75" x14ac:dyDescent="0.15">
      <c r="A74" s="263"/>
      <c r="B74" s="228" t="s">
        <v>98</v>
      </c>
      <c r="C74" s="229">
        <v>24</v>
      </c>
      <c r="D74" s="230">
        <v>23</v>
      </c>
      <c r="E74" s="230"/>
      <c r="F74" s="231">
        <v>1</v>
      </c>
      <c r="J74" s="145"/>
    </row>
    <row r="75" spans="1:10" s="111" customFormat="1" ht="12.75" x14ac:dyDescent="0.15">
      <c r="A75" s="263"/>
      <c r="B75" s="228" t="s">
        <v>149</v>
      </c>
      <c r="C75" s="229">
        <v>54</v>
      </c>
      <c r="D75" s="230">
        <v>37</v>
      </c>
      <c r="E75" s="230"/>
      <c r="F75" s="231">
        <v>17</v>
      </c>
      <c r="J75" s="145"/>
    </row>
    <row r="76" spans="1:10" s="111" customFormat="1" ht="12.75" x14ac:dyDescent="0.15">
      <c r="A76" s="263"/>
      <c r="B76" s="228" t="s">
        <v>100</v>
      </c>
      <c r="C76" s="229">
        <v>32</v>
      </c>
      <c r="D76" s="230">
        <v>25</v>
      </c>
      <c r="E76" s="230"/>
      <c r="F76" s="231">
        <v>7</v>
      </c>
      <c r="J76" s="145"/>
    </row>
    <row r="77" spans="1:10" s="111" customFormat="1" ht="12.75" x14ac:dyDescent="0.15">
      <c r="A77" s="263"/>
      <c r="B77" s="228" t="s">
        <v>101</v>
      </c>
      <c r="C77" s="229">
        <v>47</v>
      </c>
      <c r="D77" s="230">
        <v>41</v>
      </c>
      <c r="E77" s="230"/>
      <c r="F77" s="231">
        <v>6</v>
      </c>
      <c r="J77" s="145"/>
    </row>
    <row r="78" spans="1:10" s="111" customFormat="1" ht="12.75" x14ac:dyDescent="0.15">
      <c r="A78" s="263"/>
      <c r="B78" s="228" t="s">
        <v>102</v>
      </c>
      <c r="C78" s="229">
        <v>24</v>
      </c>
      <c r="D78" s="230">
        <v>20</v>
      </c>
      <c r="E78" s="230"/>
      <c r="F78" s="231">
        <v>4</v>
      </c>
      <c r="J78" s="145"/>
    </row>
    <row r="79" spans="1:10" s="111" customFormat="1" ht="12.75" x14ac:dyDescent="0.15">
      <c r="A79" s="263"/>
      <c r="B79" s="228" t="s">
        <v>103</v>
      </c>
      <c r="C79" s="229">
        <v>87</v>
      </c>
      <c r="D79" s="230">
        <v>82</v>
      </c>
      <c r="E79" s="230"/>
      <c r="F79" s="231">
        <v>5</v>
      </c>
      <c r="J79" s="145"/>
    </row>
    <row r="80" spans="1:10" s="111" customFormat="1" ht="12.75" x14ac:dyDescent="0.15">
      <c r="A80" s="263" t="s">
        <v>272</v>
      </c>
      <c r="B80" s="227" t="s">
        <v>270</v>
      </c>
      <c r="C80" s="225">
        <v>3019</v>
      </c>
      <c r="D80" s="225">
        <v>2279</v>
      </c>
      <c r="E80" s="225">
        <v>0</v>
      </c>
      <c r="F80" s="226">
        <v>740</v>
      </c>
      <c r="J80" s="145"/>
    </row>
    <row r="81" spans="1:10" s="111" customFormat="1" ht="12.75" x14ac:dyDescent="0.15">
      <c r="A81" s="263"/>
      <c r="B81" s="228" t="s">
        <v>40</v>
      </c>
      <c r="C81" s="229">
        <v>2094</v>
      </c>
      <c r="D81" s="230">
        <v>1470</v>
      </c>
      <c r="E81" s="230"/>
      <c r="F81" s="231">
        <v>624</v>
      </c>
      <c r="J81" s="145"/>
    </row>
    <row r="82" spans="1:10" s="111" customFormat="1" ht="12.75" x14ac:dyDescent="0.15">
      <c r="A82" s="263"/>
      <c r="B82" s="228" t="s">
        <v>105</v>
      </c>
      <c r="C82" s="229">
        <v>85</v>
      </c>
      <c r="D82" s="230">
        <v>75</v>
      </c>
      <c r="E82" s="230"/>
      <c r="F82" s="231">
        <v>10</v>
      </c>
      <c r="J82" s="145"/>
    </row>
    <row r="83" spans="1:10" s="111" customFormat="1" ht="12.75" x14ac:dyDescent="0.15">
      <c r="A83" s="263"/>
      <c r="B83" s="228" t="s">
        <v>106</v>
      </c>
      <c r="C83" s="229">
        <v>147</v>
      </c>
      <c r="D83" s="230">
        <v>178</v>
      </c>
      <c r="E83" s="230"/>
      <c r="F83" s="231">
        <v>-31</v>
      </c>
      <c r="J83" s="145"/>
    </row>
    <row r="84" spans="1:10" s="111" customFormat="1" ht="12.75" x14ac:dyDescent="0.15">
      <c r="A84" s="263"/>
      <c r="B84" s="228" t="s">
        <v>107</v>
      </c>
      <c r="C84" s="229">
        <v>163</v>
      </c>
      <c r="D84" s="230">
        <v>163</v>
      </c>
      <c r="E84" s="230"/>
      <c r="F84" s="231">
        <v>0</v>
      </c>
      <c r="J84" s="145"/>
    </row>
    <row r="85" spans="1:10" s="111" customFormat="1" ht="12.75" x14ac:dyDescent="0.15">
      <c r="A85" s="263"/>
      <c r="B85" s="228" t="s">
        <v>108</v>
      </c>
      <c r="C85" s="229">
        <v>46</v>
      </c>
      <c r="D85" s="230">
        <v>40</v>
      </c>
      <c r="E85" s="230"/>
      <c r="F85" s="231">
        <v>6</v>
      </c>
      <c r="J85" s="145"/>
    </row>
    <row r="86" spans="1:10" s="111" customFormat="1" ht="12.75" x14ac:dyDescent="0.15">
      <c r="A86" s="263"/>
      <c r="B86" s="228" t="s">
        <v>109</v>
      </c>
      <c r="C86" s="229">
        <v>60</v>
      </c>
      <c r="D86" s="230">
        <v>59</v>
      </c>
      <c r="E86" s="230"/>
      <c r="F86" s="231">
        <v>1</v>
      </c>
      <c r="J86" s="145"/>
    </row>
    <row r="87" spans="1:10" s="111" customFormat="1" ht="12.75" x14ac:dyDescent="0.15">
      <c r="A87" s="263"/>
      <c r="B87" s="228" t="s">
        <v>110</v>
      </c>
      <c r="C87" s="229">
        <v>94</v>
      </c>
      <c r="D87" s="230">
        <v>84</v>
      </c>
      <c r="E87" s="230"/>
      <c r="F87" s="231">
        <v>10</v>
      </c>
      <c r="J87" s="145"/>
    </row>
    <row r="88" spans="1:10" s="111" customFormat="1" ht="12.75" x14ac:dyDescent="0.15">
      <c r="A88" s="263" t="s">
        <v>272</v>
      </c>
      <c r="B88" s="228" t="s">
        <v>111</v>
      </c>
      <c r="C88" s="229">
        <v>206</v>
      </c>
      <c r="D88" s="230">
        <v>142</v>
      </c>
      <c r="E88" s="230"/>
      <c r="F88" s="231">
        <v>64</v>
      </c>
      <c r="J88" s="145"/>
    </row>
    <row r="89" spans="1:10" s="111" customFormat="1" ht="12.75" x14ac:dyDescent="0.15">
      <c r="A89" s="263"/>
      <c r="B89" s="228" t="s">
        <v>112</v>
      </c>
      <c r="C89" s="229">
        <v>44</v>
      </c>
      <c r="D89" s="230">
        <v>19</v>
      </c>
      <c r="E89" s="230"/>
      <c r="F89" s="231">
        <v>25</v>
      </c>
      <c r="J89" s="145"/>
    </row>
    <row r="90" spans="1:10" s="111" customFormat="1" ht="12.75" x14ac:dyDescent="0.15">
      <c r="A90" s="263"/>
      <c r="B90" s="228" t="s">
        <v>113</v>
      </c>
      <c r="C90" s="229">
        <v>80</v>
      </c>
      <c r="D90" s="230">
        <v>49</v>
      </c>
      <c r="E90" s="230"/>
      <c r="F90" s="231">
        <v>31</v>
      </c>
      <c r="J90" s="145"/>
    </row>
    <row r="91" spans="1:10" s="111" customFormat="1" ht="12.75" x14ac:dyDescent="0.15">
      <c r="A91" s="263" t="s">
        <v>151</v>
      </c>
      <c r="B91" s="227" t="s">
        <v>270</v>
      </c>
      <c r="C91" s="225">
        <v>779</v>
      </c>
      <c r="D91" s="225">
        <v>462</v>
      </c>
      <c r="E91" s="225">
        <v>63</v>
      </c>
      <c r="F91" s="226">
        <v>380</v>
      </c>
      <c r="J91" s="145"/>
    </row>
    <row r="92" spans="1:10" s="111" customFormat="1" ht="12.75" x14ac:dyDescent="0.15">
      <c r="A92" s="263"/>
      <c r="B92" s="228" t="s">
        <v>40</v>
      </c>
      <c r="C92" s="229">
        <v>393</v>
      </c>
      <c r="D92" s="230">
        <v>231</v>
      </c>
      <c r="E92" s="230">
        <v>63</v>
      </c>
      <c r="F92" s="231">
        <v>225</v>
      </c>
      <c r="J92" s="145"/>
    </row>
    <row r="93" spans="1:10" s="111" customFormat="1" ht="12.75" x14ac:dyDescent="0.15">
      <c r="A93" s="263"/>
      <c r="B93" s="228" t="s">
        <v>115</v>
      </c>
      <c r="C93" s="229">
        <v>69</v>
      </c>
      <c r="D93" s="230">
        <v>59</v>
      </c>
      <c r="E93" s="230"/>
      <c r="F93" s="231">
        <v>10</v>
      </c>
      <c r="J93" s="145"/>
    </row>
    <row r="94" spans="1:10" s="111" customFormat="1" ht="12.75" x14ac:dyDescent="0.15">
      <c r="A94" s="263"/>
      <c r="B94" s="228" t="s">
        <v>116</v>
      </c>
      <c r="C94" s="229">
        <v>203</v>
      </c>
      <c r="D94" s="230">
        <v>76</v>
      </c>
      <c r="E94" s="230"/>
      <c r="F94" s="231">
        <v>127</v>
      </c>
      <c r="J94" s="145"/>
    </row>
    <row r="95" spans="1:10" s="111" customFormat="1" ht="12.75" x14ac:dyDescent="0.15">
      <c r="A95" s="263"/>
      <c r="B95" s="228" t="s">
        <v>117</v>
      </c>
      <c r="C95" s="229">
        <v>31</v>
      </c>
      <c r="D95" s="230">
        <v>27</v>
      </c>
      <c r="E95" s="230"/>
      <c r="F95" s="231">
        <v>4</v>
      </c>
      <c r="J95" s="145"/>
    </row>
    <row r="96" spans="1:10" s="111" customFormat="1" ht="12.75" x14ac:dyDescent="0.15">
      <c r="A96" s="263"/>
      <c r="B96" s="228" t="s">
        <v>118</v>
      </c>
      <c r="C96" s="229">
        <v>83</v>
      </c>
      <c r="D96" s="230">
        <v>69</v>
      </c>
      <c r="E96" s="230"/>
      <c r="F96" s="231">
        <v>14</v>
      </c>
      <c r="J96" s="145"/>
    </row>
    <row r="97" spans="1:10" s="111" customFormat="1" ht="12.75" x14ac:dyDescent="0.15">
      <c r="A97" s="263" t="s">
        <v>152</v>
      </c>
      <c r="B97" s="227" t="s">
        <v>270</v>
      </c>
      <c r="C97" s="225">
        <v>1230</v>
      </c>
      <c r="D97" s="225">
        <v>993</v>
      </c>
      <c r="E97" s="225">
        <v>0</v>
      </c>
      <c r="F97" s="226">
        <v>237</v>
      </c>
      <c r="J97" s="145"/>
    </row>
    <row r="98" spans="1:10" s="111" customFormat="1" ht="12.75" x14ac:dyDescent="0.15">
      <c r="A98" s="263"/>
      <c r="B98" s="228" t="s">
        <v>40</v>
      </c>
      <c r="C98" s="229">
        <v>425</v>
      </c>
      <c r="D98" s="230">
        <v>368</v>
      </c>
      <c r="E98" s="230"/>
      <c r="F98" s="231">
        <v>57</v>
      </c>
      <c r="J98" s="145"/>
    </row>
    <row r="99" spans="1:10" s="111" customFormat="1" ht="12.75" x14ac:dyDescent="0.15">
      <c r="A99" s="263"/>
      <c r="B99" s="236" t="s">
        <v>120</v>
      </c>
      <c r="C99" s="229">
        <v>119</v>
      </c>
      <c r="D99" s="230">
        <v>103</v>
      </c>
      <c r="E99" s="230"/>
      <c r="F99" s="231">
        <v>16</v>
      </c>
      <c r="J99" s="145"/>
    </row>
    <row r="100" spans="1:10" s="111" customFormat="1" ht="12.75" x14ac:dyDescent="0.15">
      <c r="A100" s="263"/>
      <c r="B100" s="236" t="s">
        <v>121</v>
      </c>
      <c r="C100" s="229">
        <v>133</v>
      </c>
      <c r="D100" s="230">
        <v>92</v>
      </c>
      <c r="E100" s="230"/>
      <c r="F100" s="231">
        <v>41</v>
      </c>
      <c r="J100" s="145"/>
    </row>
    <row r="101" spans="1:10" s="111" customFormat="1" ht="12.75" x14ac:dyDescent="0.15">
      <c r="A101" s="263"/>
      <c r="B101" s="236" t="s">
        <v>122</v>
      </c>
      <c r="C101" s="229">
        <v>152</v>
      </c>
      <c r="D101" s="230">
        <v>102</v>
      </c>
      <c r="E101" s="230"/>
      <c r="F101" s="231">
        <v>50</v>
      </c>
      <c r="J101" s="145"/>
    </row>
    <row r="102" spans="1:10" s="111" customFormat="1" ht="12.75" x14ac:dyDescent="0.15">
      <c r="A102" s="263"/>
      <c r="B102" s="236" t="s">
        <v>153</v>
      </c>
      <c r="C102" s="229">
        <v>42</v>
      </c>
      <c r="D102" s="230">
        <v>33</v>
      </c>
      <c r="E102" s="230"/>
      <c r="F102" s="231">
        <v>9</v>
      </c>
      <c r="J102" s="145"/>
    </row>
    <row r="103" spans="1:10" s="111" customFormat="1" ht="12.75" x14ac:dyDescent="0.15">
      <c r="A103" s="263"/>
      <c r="B103" s="236" t="s">
        <v>154</v>
      </c>
      <c r="C103" s="229">
        <v>25</v>
      </c>
      <c r="D103" s="230">
        <v>22</v>
      </c>
      <c r="E103" s="230"/>
      <c r="F103" s="231">
        <v>3</v>
      </c>
      <c r="J103" s="145"/>
    </row>
    <row r="104" spans="1:10" s="111" customFormat="1" ht="12.75" x14ac:dyDescent="0.15">
      <c r="A104" s="263"/>
      <c r="B104" s="236" t="s">
        <v>155</v>
      </c>
      <c r="C104" s="229">
        <v>19</v>
      </c>
      <c r="D104" s="230">
        <v>17</v>
      </c>
      <c r="E104" s="230"/>
      <c r="F104" s="231">
        <v>2</v>
      </c>
      <c r="J104" s="145"/>
    </row>
    <row r="105" spans="1:10" s="111" customFormat="1" ht="12.75" x14ac:dyDescent="0.15">
      <c r="A105" s="263"/>
      <c r="B105" s="236" t="s">
        <v>126</v>
      </c>
      <c r="C105" s="229">
        <v>73</v>
      </c>
      <c r="D105" s="230">
        <v>38</v>
      </c>
      <c r="E105" s="230"/>
      <c r="F105" s="231">
        <v>35</v>
      </c>
      <c r="J105" s="145"/>
    </row>
    <row r="106" spans="1:10" s="111" customFormat="1" ht="12.75" x14ac:dyDescent="0.15">
      <c r="A106" s="263"/>
      <c r="B106" s="236" t="s">
        <v>127</v>
      </c>
      <c r="C106" s="229">
        <v>64</v>
      </c>
      <c r="D106" s="230">
        <v>54</v>
      </c>
      <c r="E106" s="230"/>
      <c r="F106" s="231">
        <v>10</v>
      </c>
      <c r="J106" s="145"/>
    </row>
    <row r="107" spans="1:10" s="111" customFormat="1" ht="12.75" x14ac:dyDescent="0.15">
      <c r="A107" s="263"/>
      <c r="B107" s="236" t="s">
        <v>128</v>
      </c>
      <c r="C107" s="229">
        <v>60</v>
      </c>
      <c r="D107" s="230">
        <v>43</v>
      </c>
      <c r="E107" s="230"/>
      <c r="F107" s="231">
        <v>17</v>
      </c>
      <c r="J107" s="145"/>
    </row>
    <row r="108" spans="1:10" s="111" customFormat="1" ht="12.75" x14ac:dyDescent="0.15">
      <c r="A108" s="263"/>
      <c r="B108" s="236" t="s">
        <v>129</v>
      </c>
      <c r="C108" s="229">
        <v>34</v>
      </c>
      <c r="D108" s="230">
        <v>36</v>
      </c>
      <c r="E108" s="230"/>
      <c r="F108" s="231">
        <v>-2</v>
      </c>
      <c r="J108" s="145"/>
    </row>
    <row r="109" spans="1:10" s="111" customFormat="1" ht="12.75" x14ac:dyDescent="0.15">
      <c r="A109" s="263"/>
      <c r="B109" s="236" t="s">
        <v>156</v>
      </c>
      <c r="C109" s="229">
        <v>31</v>
      </c>
      <c r="D109" s="230">
        <v>51</v>
      </c>
      <c r="E109" s="230"/>
      <c r="F109" s="231">
        <v>-20</v>
      </c>
      <c r="J109" s="145"/>
    </row>
    <row r="110" spans="1:10" s="111" customFormat="1" ht="12.75" x14ac:dyDescent="0.15">
      <c r="A110" s="263"/>
      <c r="B110" s="236" t="s">
        <v>157</v>
      </c>
      <c r="C110" s="229">
        <v>53</v>
      </c>
      <c r="D110" s="230">
        <v>34</v>
      </c>
      <c r="E110" s="230"/>
      <c r="F110" s="231">
        <v>19</v>
      </c>
      <c r="J110" s="145"/>
    </row>
    <row r="111" spans="1:10" s="111" customFormat="1" ht="12.75" x14ac:dyDescent="0.15">
      <c r="A111" s="264" t="s">
        <v>269</v>
      </c>
      <c r="B111" s="227" t="s">
        <v>270</v>
      </c>
      <c r="C111" s="225">
        <v>545</v>
      </c>
      <c r="D111" s="225">
        <v>412</v>
      </c>
      <c r="E111" s="225">
        <v>0</v>
      </c>
      <c r="F111" s="226">
        <v>133</v>
      </c>
      <c r="J111" s="145"/>
    </row>
    <row r="112" spans="1:10" s="111" customFormat="1" ht="12.75" x14ac:dyDescent="0.15">
      <c r="A112" s="264"/>
      <c r="B112" s="237" t="s">
        <v>158</v>
      </c>
      <c r="C112" s="229">
        <v>270</v>
      </c>
      <c r="D112" s="230">
        <v>224</v>
      </c>
      <c r="E112" s="230"/>
      <c r="F112" s="231">
        <v>46</v>
      </c>
      <c r="J112" s="145"/>
    </row>
    <row r="113" spans="1:10" s="111" customFormat="1" ht="12.75" x14ac:dyDescent="0.15">
      <c r="A113" s="264"/>
      <c r="B113" s="237" t="s">
        <v>159</v>
      </c>
      <c r="C113" s="229">
        <v>36</v>
      </c>
      <c r="D113" s="230">
        <v>10</v>
      </c>
      <c r="E113" s="230"/>
      <c r="F113" s="231">
        <v>26</v>
      </c>
      <c r="J113" s="145"/>
    </row>
    <row r="114" spans="1:10" s="111" customFormat="1" ht="12.75" x14ac:dyDescent="0.15">
      <c r="A114" s="264"/>
      <c r="B114" s="237" t="s">
        <v>160</v>
      </c>
      <c r="C114" s="229">
        <v>69</v>
      </c>
      <c r="D114" s="230">
        <v>61</v>
      </c>
      <c r="E114" s="230"/>
      <c r="F114" s="231">
        <v>8</v>
      </c>
      <c r="J114" s="145"/>
    </row>
    <row r="115" spans="1:10" s="111" customFormat="1" ht="12.75" x14ac:dyDescent="0.15">
      <c r="A115" s="264"/>
      <c r="B115" s="237" t="s">
        <v>161</v>
      </c>
      <c r="C115" s="229">
        <v>31</v>
      </c>
      <c r="D115" s="230">
        <v>25</v>
      </c>
      <c r="E115" s="230"/>
      <c r="F115" s="231">
        <v>6</v>
      </c>
      <c r="J115" s="145"/>
    </row>
    <row r="116" spans="1:10" s="111" customFormat="1" ht="12.75" x14ac:dyDescent="0.15">
      <c r="A116" s="264"/>
      <c r="B116" s="237" t="s">
        <v>162</v>
      </c>
      <c r="C116" s="229">
        <v>17</v>
      </c>
      <c r="D116" s="230">
        <v>14</v>
      </c>
      <c r="E116" s="230"/>
      <c r="F116" s="231">
        <v>3</v>
      </c>
      <c r="J116" s="145"/>
    </row>
    <row r="117" spans="1:10" s="111" customFormat="1" ht="12.75" x14ac:dyDescent="0.15">
      <c r="A117" s="264"/>
      <c r="B117" s="237" t="s">
        <v>163</v>
      </c>
      <c r="C117" s="229">
        <v>15</v>
      </c>
      <c r="D117" s="230">
        <v>13</v>
      </c>
      <c r="E117" s="230"/>
      <c r="F117" s="231">
        <v>2</v>
      </c>
      <c r="J117" s="145"/>
    </row>
    <row r="118" spans="1:10" s="111" customFormat="1" ht="12.75" x14ac:dyDescent="0.15">
      <c r="A118" s="264"/>
      <c r="B118" s="237" t="s">
        <v>164</v>
      </c>
      <c r="C118" s="229">
        <v>23</v>
      </c>
      <c r="D118" s="230">
        <v>22</v>
      </c>
      <c r="E118" s="230"/>
      <c r="F118" s="231">
        <v>1</v>
      </c>
      <c r="J118" s="145"/>
    </row>
    <row r="119" spans="1:10" s="111" customFormat="1" ht="12.75" x14ac:dyDescent="0.15">
      <c r="A119" s="264"/>
      <c r="B119" s="237" t="s">
        <v>165</v>
      </c>
      <c r="C119" s="229">
        <v>84</v>
      </c>
      <c r="D119" s="230">
        <v>43</v>
      </c>
      <c r="E119" s="230"/>
      <c r="F119" s="231">
        <v>41</v>
      </c>
      <c r="J119" s="145"/>
    </row>
  </sheetData>
  <autoFilter ref="A6:D119"/>
  <mergeCells count="23">
    <mergeCell ref="A2:F2"/>
    <mergeCell ref="A5:B5"/>
    <mergeCell ref="C3:C4"/>
    <mergeCell ref="D3:D4"/>
    <mergeCell ref="E3:E4"/>
    <mergeCell ref="F3:F4"/>
    <mergeCell ref="A22:A30"/>
    <mergeCell ref="A31:A41"/>
    <mergeCell ref="A50:A58"/>
    <mergeCell ref="A59:A62"/>
    <mergeCell ref="A3:B4"/>
    <mergeCell ref="A6:A9"/>
    <mergeCell ref="A10:A16"/>
    <mergeCell ref="A17:A21"/>
    <mergeCell ref="A97:A110"/>
    <mergeCell ref="A111:A119"/>
    <mergeCell ref="A42:A44"/>
    <mergeCell ref="A45:A49"/>
    <mergeCell ref="A80:A87"/>
    <mergeCell ref="A88:A90"/>
    <mergeCell ref="A63:A68"/>
    <mergeCell ref="A69:A79"/>
    <mergeCell ref="A91:A96"/>
  </mergeCells>
  <phoneticPr fontId="41" type="noConversion"/>
  <pageMargins left="0.196527777777778" right="0.118055555555556" top="0.47222222222222199" bottom="0.156944444444444" header="0.31458333333333299" footer="0.31458333333333299"/>
  <pageSetup paperSize="9" scale="9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2"/>
  <sheetViews>
    <sheetView workbookViewId="0">
      <selection activeCell="L5" sqref="L5"/>
    </sheetView>
  </sheetViews>
  <sheetFormatPr defaultColWidth="9" defaultRowHeight="20.100000000000001" customHeight="1" x14ac:dyDescent="0.15"/>
  <cols>
    <col min="1" max="1" width="5.625" style="111" customWidth="1"/>
    <col min="2" max="2" width="9" style="2"/>
    <col min="3" max="3" width="12.625" style="2" customWidth="1"/>
    <col min="4" max="5" width="11.625" customWidth="1"/>
    <col min="6" max="6" width="13.625" customWidth="1"/>
    <col min="7" max="7" width="11.625" customWidth="1"/>
    <col min="8" max="8" width="13.625" customWidth="1"/>
  </cols>
  <sheetData>
    <row r="1" spans="1:8" ht="30" customHeight="1" x14ac:dyDescent="0.15">
      <c r="A1" s="271" t="s">
        <v>166</v>
      </c>
      <c r="B1" s="271"/>
      <c r="C1" s="271"/>
      <c r="D1" s="112"/>
      <c r="E1" s="112"/>
      <c r="F1" s="113"/>
      <c r="G1" s="113"/>
      <c r="H1" s="113"/>
    </row>
    <row r="2" spans="1:8" ht="30" customHeight="1" x14ac:dyDescent="0.15">
      <c r="A2" s="272" t="s">
        <v>167</v>
      </c>
      <c r="B2" s="272"/>
      <c r="C2" s="272"/>
      <c r="D2" s="272"/>
      <c r="E2" s="272"/>
      <c r="F2" s="272"/>
      <c r="G2" s="272"/>
      <c r="H2" s="272"/>
    </row>
    <row r="3" spans="1:8" ht="30" customHeight="1" x14ac:dyDescent="0.15">
      <c r="A3" s="114" t="s">
        <v>2</v>
      </c>
      <c r="B3" s="114" t="s">
        <v>31</v>
      </c>
      <c r="C3" s="114"/>
      <c r="D3" s="114" t="s">
        <v>168</v>
      </c>
      <c r="E3" s="114" t="s">
        <v>169</v>
      </c>
      <c r="F3" s="114" t="s">
        <v>170</v>
      </c>
      <c r="G3" s="114" t="s">
        <v>171</v>
      </c>
      <c r="H3" s="114" t="s">
        <v>172</v>
      </c>
    </row>
    <row r="4" spans="1:8" s="30" customFormat="1" ht="20.100000000000001" customHeight="1" x14ac:dyDescent="0.15">
      <c r="A4" s="115"/>
      <c r="B4" s="273" t="s">
        <v>38</v>
      </c>
      <c r="C4" s="274"/>
      <c r="D4" s="116">
        <f>D5+D9+D16+D21+D30+D41+D49+D58+D62+D68+D79+D90+D96+D110</f>
        <v>4419</v>
      </c>
      <c r="E4" s="116">
        <f>E5+E9+E16+E21+E30+E41+E49+E58+E62+E68+E79+E90+E96+E110</f>
        <v>127093</v>
      </c>
      <c r="F4" s="116">
        <f>F5+F9+F16+F21+F30+F41+F49+F58+F62+F68+F79+F90+F96+F110</f>
        <v>1060</v>
      </c>
      <c r="G4" s="116">
        <f>E4+F4</f>
        <v>128153</v>
      </c>
      <c r="H4" s="116">
        <f>H5+H9+H16+H21+H30+H41+H49+H58+H62+H68+H79+H90+H96+H110</f>
        <v>7555</v>
      </c>
    </row>
    <row r="5" spans="1:8" s="30" customFormat="1" ht="20.100000000000001" customHeight="1" x14ac:dyDescent="0.15">
      <c r="A5" s="115"/>
      <c r="B5" s="117" t="s">
        <v>137</v>
      </c>
      <c r="C5" s="118" t="s">
        <v>39</v>
      </c>
      <c r="D5" s="116">
        <f>D6+D7+D8</f>
        <v>34</v>
      </c>
      <c r="E5" s="116">
        <f>E6+E7+E8</f>
        <v>763</v>
      </c>
      <c r="F5" s="116"/>
      <c r="G5" s="116">
        <f>E5+F5</f>
        <v>763</v>
      </c>
      <c r="H5" s="116">
        <f>H6+H7+H8</f>
        <v>44.981116321896486</v>
      </c>
    </row>
    <row r="6" spans="1:8" ht="20.100000000000001" customHeight="1" x14ac:dyDescent="0.15">
      <c r="A6" s="119">
        <v>1</v>
      </c>
      <c r="B6" s="120"/>
      <c r="C6" s="121" t="s">
        <v>40</v>
      </c>
      <c r="D6" s="122">
        <v>17</v>
      </c>
      <c r="E6" s="123">
        <v>543</v>
      </c>
      <c r="F6" s="123"/>
      <c r="G6" s="122">
        <f t="shared" ref="G6:G69" si="0">E6+F6</f>
        <v>543</v>
      </c>
      <c r="H6" s="123">
        <f>75550000/128153*G6/10000</f>
        <v>32.011462860799206</v>
      </c>
    </row>
    <row r="7" spans="1:8" ht="20.100000000000001" customHeight="1" x14ac:dyDescent="0.15">
      <c r="A7" s="119">
        <v>2</v>
      </c>
      <c r="B7" s="120"/>
      <c r="C7" s="121" t="s">
        <v>41</v>
      </c>
      <c r="D7" s="122">
        <v>10</v>
      </c>
      <c r="E7" s="123">
        <v>140</v>
      </c>
      <c r="F7" s="123"/>
      <c r="G7" s="122">
        <f t="shared" si="0"/>
        <v>140</v>
      </c>
      <c r="H7" s="123">
        <f>75550000/128153*G7/10000</f>
        <v>8.2534158388800893</v>
      </c>
    </row>
    <row r="8" spans="1:8" ht="20.100000000000001" customHeight="1" x14ac:dyDescent="0.15">
      <c r="A8" s="119">
        <v>3</v>
      </c>
      <c r="B8" s="120"/>
      <c r="C8" s="121" t="s">
        <v>173</v>
      </c>
      <c r="D8" s="122">
        <v>7</v>
      </c>
      <c r="E8" s="123">
        <v>80</v>
      </c>
      <c r="F8" s="123"/>
      <c r="G8" s="122">
        <f t="shared" si="0"/>
        <v>80</v>
      </c>
      <c r="H8" s="123">
        <f>75550000/128153*G8/10000</f>
        <v>4.7162376222171938</v>
      </c>
    </row>
    <row r="9" spans="1:8" s="30" customFormat="1" ht="20.100000000000001" customHeight="1" x14ac:dyDescent="0.15">
      <c r="A9" s="115"/>
      <c r="B9" s="117" t="s">
        <v>138</v>
      </c>
      <c r="C9" s="118" t="s">
        <v>43</v>
      </c>
      <c r="D9" s="116">
        <f>D10+D11+D12+D13+D14</f>
        <v>101</v>
      </c>
      <c r="E9" s="116">
        <f>E10+E11+E12+E13+E14+E15</f>
        <v>2523</v>
      </c>
      <c r="F9" s="116"/>
      <c r="G9" s="116">
        <f t="shared" si="0"/>
        <v>2523</v>
      </c>
      <c r="H9" s="116">
        <f>H10+H11+H12+H13+H14+H15</f>
        <v>148.73834401067472</v>
      </c>
    </row>
    <row r="10" spans="1:8" ht="20.100000000000001" customHeight="1" x14ac:dyDescent="0.15">
      <c r="A10" s="119">
        <v>4</v>
      </c>
      <c r="B10" s="120"/>
      <c r="C10" s="121" t="s">
        <v>40</v>
      </c>
      <c r="D10" s="122">
        <v>10</v>
      </c>
      <c r="E10" s="123">
        <v>355</v>
      </c>
      <c r="F10" s="123"/>
      <c r="G10" s="122">
        <f t="shared" si="0"/>
        <v>355</v>
      </c>
      <c r="H10" s="123">
        <f t="shared" ref="H10:H15" si="1">75550000/128153*G10/10000</f>
        <v>20.928304448588793</v>
      </c>
    </row>
    <row r="11" spans="1:8" ht="20.100000000000001" customHeight="1" x14ac:dyDescent="0.15">
      <c r="A11" s="119">
        <v>5</v>
      </c>
      <c r="B11" s="120"/>
      <c r="C11" s="121" t="s">
        <v>44</v>
      </c>
      <c r="D11" s="122">
        <v>41</v>
      </c>
      <c r="E11" s="124">
        <v>1528</v>
      </c>
      <c r="F11" s="124"/>
      <c r="G11" s="122">
        <f t="shared" si="0"/>
        <v>1528</v>
      </c>
      <c r="H11" s="123">
        <f t="shared" si="1"/>
        <v>90.08013858434839</v>
      </c>
    </row>
    <row r="12" spans="1:8" ht="20.100000000000001" customHeight="1" x14ac:dyDescent="0.15">
      <c r="A12" s="119">
        <v>6</v>
      </c>
      <c r="B12" s="120"/>
      <c r="C12" s="121" t="s">
        <v>45</v>
      </c>
      <c r="D12" s="122">
        <v>16</v>
      </c>
      <c r="E12" s="124">
        <v>160</v>
      </c>
      <c r="F12" s="124"/>
      <c r="G12" s="122">
        <f t="shared" si="0"/>
        <v>160</v>
      </c>
      <c r="H12" s="123">
        <f t="shared" si="1"/>
        <v>9.4324752444343876</v>
      </c>
    </row>
    <row r="13" spans="1:8" ht="20.100000000000001" customHeight="1" x14ac:dyDescent="0.15">
      <c r="A13" s="119">
        <v>7</v>
      </c>
      <c r="B13" s="120"/>
      <c r="C13" s="121" t="s">
        <v>46</v>
      </c>
      <c r="D13" s="122">
        <v>11</v>
      </c>
      <c r="E13" s="124">
        <v>210</v>
      </c>
      <c r="F13" s="124"/>
      <c r="G13" s="122">
        <f t="shared" si="0"/>
        <v>210</v>
      </c>
      <c r="H13" s="123">
        <f t="shared" si="1"/>
        <v>12.380123758320131</v>
      </c>
    </row>
    <row r="14" spans="1:8" ht="20.100000000000001" customHeight="1" x14ac:dyDescent="0.15">
      <c r="A14" s="119">
        <v>8</v>
      </c>
      <c r="B14" s="120"/>
      <c r="C14" s="121" t="s">
        <v>47</v>
      </c>
      <c r="D14" s="122">
        <v>23</v>
      </c>
      <c r="E14" s="124">
        <v>270</v>
      </c>
      <c r="F14" s="124"/>
      <c r="G14" s="122">
        <f t="shared" si="0"/>
        <v>270</v>
      </c>
      <c r="H14" s="123">
        <f t="shared" si="1"/>
        <v>15.917301974983028</v>
      </c>
    </row>
    <row r="15" spans="1:8" ht="20.100000000000001" customHeight="1" x14ac:dyDescent="0.15">
      <c r="A15" s="119">
        <v>9</v>
      </c>
      <c r="B15" s="120"/>
      <c r="C15" s="121" t="s">
        <v>48</v>
      </c>
      <c r="D15" s="122"/>
      <c r="E15" s="124"/>
      <c r="F15" s="124"/>
      <c r="G15" s="122">
        <f t="shared" si="0"/>
        <v>0</v>
      </c>
      <c r="H15" s="123">
        <f t="shared" si="1"/>
        <v>0</v>
      </c>
    </row>
    <row r="16" spans="1:8" s="30" customFormat="1" ht="20.100000000000001" customHeight="1" x14ac:dyDescent="0.15">
      <c r="A16" s="115"/>
      <c r="B16" s="117" t="s">
        <v>140</v>
      </c>
      <c r="C16" s="118" t="s">
        <v>49</v>
      </c>
      <c r="D16" s="116">
        <f>D17+D18+D19</f>
        <v>44</v>
      </c>
      <c r="E16" s="116">
        <f>E17+E18+E19</f>
        <v>1017</v>
      </c>
      <c r="F16" s="116">
        <f>F17+F18+F19</f>
        <v>33</v>
      </c>
      <c r="G16" s="116">
        <f t="shared" si="0"/>
        <v>1050</v>
      </c>
      <c r="H16" s="116">
        <f>H17+H18+H19</f>
        <v>61.900618791600664</v>
      </c>
    </row>
    <row r="17" spans="1:8" ht="20.100000000000001" customHeight="1" x14ac:dyDescent="0.15">
      <c r="A17" s="119">
        <v>10</v>
      </c>
      <c r="B17" s="120"/>
      <c r="C17" s="121" t="s">
        <v>40</v>
      </c>
      <c r="D17" s="122">
        <v>8</v>
      </c>
      <c r="E17" s="124">
        <v>327</v>
      </c>
      <c r="F17" s="124">
        <v>16</v>
      </c>
      <c r="G17" s="122">
        <f t="shared" si="0"/>
        <v>343</v>
      </c>
      <c r="H17" s="123">
        <f>75550000/128153*G17/10000</f>
        <v>20.220868805256217</v>
      </c>
    </row>
    <row r="18" spans="1:8" ht="20.100000000000001" customHeight="1" x14ac:dyDescent="0.15">
      <c r="A18" s="119">
        <v>11</v>
      </c>
      <c r="B18" s="120"/>
      <c r="C18" s="121" t="s">
        <v>50</v>
      </c>
      <c r="D18" s="122">
        <v>15</v>
      </c>
      <c r="E18" s="124">
        <v>380</v>
      </c>
      <c r="F18" s="124"/>
      <c r="G18" s="122">
        <f t="shared" si="0"/>
        <v>380</v>
      </c>
      <c r="H18" s="123">
        <f>75550000/128153*G18/10000</f>
        <v>22.402128705531666</v>
      </c>
    </row>
    <row r="19" spans="1:8" ht="20.100000000000001" customHeight="1" x14ac:dyDescent="0.15">
      <c r="A19" s="119">
        <v>12</v>
      </c>
      <c r="B19" s="120"/>
      <c r="C19" s="121" t="s">
        <v>51</v>
      </c>
      <c r="D19" s="122">
        <v>21</v>
      </c>
      <c r="E19" s="124">
        <v>310</v>
      </c>
      <c r="F19" s="124">
        <v>17</v>
      </c>
      <c r="G19" s="122">
        <f t="shared" si="0"/>
        <v>327</v>
      </c>
      <c r="H19" s="123">
        <f>75550000/128153*G19/10000</f>
        <v>19.277621280812777</v>
      </c>
    </row>
    <row r="20" spans="1:8" ht="20.100000000000001" customHeight="1" x14ac:dyDescent="0.15">
      <c r="A20" s="119">
        <v>13</v>
      </c>
      <c r="B20" s="120"/>
      <c r="C20" s="121" t="s">
        <v>52</v>
      </c>
      <c r="D20" s="122"/>
      <c r="E20" s="122"/>
      <c r="F20" s="122"/>
      <c r="G20" s="122">
        <f t="shared" si="0"/>
        <v>0</v>
      </c>
      <c r="H20" s="123">
        <f>75550000/128153*G20/10000</f>
        <v>0</v>
      </c>
    </row>
    <row r="21" spans="1:8" s="30" customFormat="1" ht="20.100000000000001" customHeight="1" x14ac:dyDescent="0.15">
      <c r="A21" s="115"/>
      <c r="B21" s="117" t="s">
        <v>141</v>
      </c>
      <c r="C21" s="118" t="s">
        <v>53</v>
      </c>
      <c r="D21" s="116">
        <f>D22+D23+D24+D25+D26+D27+D28+D29</f>
        <v>529</v>
      </c>
      <c r="E21" s="116">
        <f>E22+E23+E24+E25+E26+E27+E28+E29</f>
        <v>16037</v>
      </c>
      <c r="F21" s="116">
        <f>F22+F23+F24+F25+F26+F27+F28+F29</f>
        <v>561</v>
      </c>
      <c r="G21" s="116">
        <f t="shared" si="0"/>
        <v>16598</v>
      </c>
      <c r="H21" s="116">
        <f>H22+H23+H24+H25+H26+H27+H28+H29</f>
        <v>978.50140066951224</v>
      </c>
    </row>
    <row r="22" spans="1:8" ht="20.100000000000001" customHeight="1" x14ac:dyDescent="0.15">
      <c r="A22" s="119">
        <v>14</v>
      </c>
      <c r="B22" s="120"/>
      <c r="C22" s="121" t="s">
        <v>40</v>
      </c>
      <c r="D22" s="122">
        <v>8</v>
      </c>
      <c r="E22" s="122">
        <v>240</v>
      </c>
      <c r="F22" s="122">
        <v>270</v>
      </c>
      <c r="G22" s="122">
        <f t="shared" si="0"/>
        <v>510</v>
      </c>
      <c r="H22" s="123">
        <f t="shared" ref="H22:H29" si="2">75550000/128153*G22/10000</f>
        <v>30.066014841634605</v>
      </c>
    </row>
    <row r="23" spans="1:8" ht="20.100000000000001" customHeight="1" x14ac:dyDescent="0.15">
      <c r="A23" s="119">
        <v>15</v>
      </c>
      <c r="B23" s="120"/>
      <c r="C23" s="121" t="s">
        <v>54</v>
      </c>
      <c r="D23" s="122">
        <v>76</v>
      </c>
      <c r="E23" s="122">
        <v>1977</v>
      </c>
      <c r="F23" s="122"/>
      <c r="G23" s="122">
        <f t="shared" si="0"/>
        <v>1977</v>
      </c>
      <c r="H23" s="123">
        <f t="shared" si="2"/>
        <v>116.55002223904241</v>
      </c>
    </row>
    <row r="24" spans="1:8" ht="20.100000000000001" customHeight="1" x14ac:dyDescent="0.15">
      <c r="A24" s="119">
        <v>16</v>
      </c>
      <c r="B24" s="120"/>
      <c r="C24" s="121" t="s">
        <v>55</v>
      </c>
      <c r="D24" s="122">
        <v>21</v>
      </c>
      <c r="E24" s="122">
        <v>626</v>
      </c>
      <c r="F24" s="122">
        <v>198</v>
      </c>
      <c r="G24" s="122">
        <f t="shared" si="0"/>
        <v>824</v>
      </c>
      <c r="H24" s="123">
        <f t="shared" si="2"/>
        <v>48.57724750883709</v>
      </c>
    </row>
    <row r="25" spans="1:8" ht="20.100000000000001" customHeight="1" x14ac:dyDescent="0.15">
      <c r="A25" s="119">
        <v>17</v>
      </c>
      <c r="B25" s="120"/>
      <c r="C25" s="121" t="s">
        <v>56</v>
      </c>
      <c r="D25" s="122">
        <v>46</v>
      </c>
      <c r="E25" s="122">
        <v>1647</v>
      </c>
      <c r="F25" s="122"/>
      <c r="G25" s="122">
        <f t="shared" si="0"/>
        <v>1647</v>
      </c>
      <c r="H25" s="123">
        <f t="shared" si="2"/>
        <v>97.095542047396464</v>
      </c>
    </row>
    <row r="26" spans="1:8" ht="20.100000000000001" customHeight="1" x14ac:dyDescent="0.15">
      <c r="A26" s="119">
        <v>18</v>
      </c>
      <c r="B26" s="120"/>
      <c r="C26" s="121" t="s">
        <v>57</v>
      </c>
      <c r="D26" s="122">
        <v>140</v>
      </c>
      <c r="E26" s="122">
        <v>4367</v>
      </c>
      <c r="F26" s="122">
        <v>50</v>
      </c>
      <c r="G26" s="122">
        <f t="shared" si="0"/>
        <v>4417</v>
      </c>
      <c r="H26" s="123">
        <f t="shared" si="2"/>
        <v>260.3952697166668</v>
      </c>
    </row>
    <row r="27" spans="1:8" ht="20.100000000000001" customHeight="1" x14ac:dyDescent="0.15">
      <c r="A27" s="119">
        <v>19</v>
      </c>
      <c r="B27" s="120"/>
      <c r="C27" s="121" t="s">
        <v>58</v>
      </c>
      <c r="D27" s="122">
        <v>98</v>
      </c>
      <c r="E27" s="122">
        <v>2559</v>
      </c>
      <c r="F27" s="122">
        <v>43</v>
      </c>
      <c r="G27" s="122">
        <f t="shared" si="0"/>
        <v>2602</v>
      </c>
      <c r="H27" s="123">
        <f t="shared" si="2"/>
        <v>153.39562866261423</v>
      </c>
    </row>
    <row r="28" spans="1:8" ht="20.100000000000001" customHeight="1" x14ac:dyDescent="0.15">
      <c r="A28" s="119">
        <v>20</v>
      </c>
      <c r="B28" s="120"/>
      <c r="C28" s="121" t="s">
        <v>59</v>
      </c>
      <c r="D28" s="122">
        <v>63</v>
      </c>
      <c r="E28" s="122">
        <v>2104</v>
      </c>
      <c r="F28" s="122"/>
      <c r="G28" s="122">
        <f t="shared" si="0"/>
        <v>2104</v>
      </c>
      <c r="H28" s="123">
        <f t="shared" si="2"/>
        <v>124.03704946431219</v>
      </c>
    </row>
    <row r="29" spans="1:8" ht="20.100000000000001" customHeight="1" x14ac:dyDescent="0.15">
      <c r="A29" s="119">
        <v>21</v>
      </c>
      <c r="B29" s="120"/>
      <c r="C29" s="121" t="s">
        <v>60</v>
      </c>
      <c r="D29" s="122">
        <v>77</v>
      </c>
      <c r="E29" s="122">
        <v>2517</v>
      </c>
      <c r="F29" s="122"/>
      <c r="G29" s="122">
        <f t="shared" si="0"/>
        <v>2517</v>
      </c>
      <c r="H29" s="123">
        <f t="shared" si="2"/>
        <v>148.38462618900846</v>
      </c>
    </row>
    <row r="30" spans="1:8" s="30" customFormat="1" ht="20.100000000000001" customHeight="1" x14ac:dyDescent="0.15">
      <c r="A30" s="115"/>
      <c r="B30" s="117" t="s">
        <v>142</v>
      </c>
      <c r="C30" s="118" t="s">
        <v>61</v>
      </c>
      <c r="D30" s="116">
        <f>D31+D32+D33+D34+D35+D36+D37+D38+D39+D40</f>
        <v>211</v>
      </c>
      <c r="E30" s="116">
        <f>E31+E32+E33+E34+E35+E36+E37+E38+E39+E40</f>
        <v>3751</v>
      </c>
      <c r="F30" s="116">
        <f>F31+F32+F33+F34+F35+F36+F37+F38+F39+F40</f>
        <v>40</v>
      </c>
      <c r="G30" s="116">
        <f t="shared" si="0"/>
        <v>3791</v>
      </c>
      <c r="H30" s="116">
        <f>H31+H32+H33+H34+H35+H36+H37+H38+H39+H40</f>
        <v>223.49071032281728</v>
      </c>
    </row>
    <row r="31" spans="1:8" ht="20.100000000000001" customHeight="1" x14ac:dyDescent="0.15">
      <c r="A31" s="119">
        <v>22</v>
      </c>
      <c r="B31" s="120"/>
      <c r="C31" s="121" t="s">
        <v>40</v>
      </c>
      <c r="D31" s="122">
        <v>12</v>
      </c>
      <c r="E31" s="122">
        <v>470</v>
      </c>
      <c r="F31" s="122"/>
      <c r="G31" s="122">
        <f t="shared" si="0"/>
        <v>470</v>
      </c>
      <c r="H31" s="123">
        <f t="shared" ref="H31:H40" si="3">75550000/128153*G31/10000</f>
        <v>27.707896030526008</v>
      </c>
    </row>
    <row r="32" spans="1:8" ht="20.100000000000001" customHeight="1" x14ac:dyDescent="0.15">
      <c r="A32" s="119">
        <v>23</v>
      </c>
      <c r="B32" s="120"/>
      <c r="C32" s="121" t="s">
        <v>62</v>
      </c>
      <c r="D32" s="122"/>
      <c r="E32" s="122"/>
      <c r="F32" s="122"/>
      <c r="G32" s="122">
        <f t="shared" si="0"/>
        <v>0</v>
      </c>
      <c r="H32" s="123">
        <f t="shared" si="3"/>
        <v>0</v>
      </c>
    </row>
    <row r="33" spans="1:8" ht="20.100000000000001" customHeight="1" x14ac:dyDescent="0.15">
      <c r="A33" s="119">
        <v>24</v>
      </c>
      <c r="B33" s="120"/>
      <c r="C33" s="121" t="s">
        <v>63</v>
      </c>
      <c r="D33" s="122">
        <v>29</v>
      </c>
      <c r="E33" s="122">
        <v>606</v>
      </c>
      <c r="F33" s="122"/>
      <c r="G33" s="122">
        <f t="shared" si="0"/>
        <v>606</v>
      </c>
      <c r="H33" s="123">
        <f t="shared" si="3"/>
        <v>35.725499988295233</v>
      </c>
    </row>
    <row r="34" spans="1:8" ht="20.100000000000001" customHeight="1" x14ac:dyDescent="0.15">
      <c r="A34" s="119">
        <v>25</v>
      </c>
      <c r="B34" s="120"/>
      <c r="C34" s="121" t="s">
        <v>64</v>
      </c>
      <c r="D34" s="122">
        <v>25</v>
      </c>
      <c r="E34" s="122">
        <v>320</v>
      </c>
      <c r="F34" s="122"/>
      <c r="G34" s="122">
        <f t="shared" si="0"/>
        <v>320</v>
      </c>
      <c r="H34" s="123">
        <f t="shared" si="3"/>
        <v>18.864950488868775</v>
      </c>
    </row>
    <row r="35" spans="1:8" ht="20.100000000000001" customHeight="1" x14ac:dyDescent="0.15">
      <c r="A35" s="119">
        <v>26</v>
      </c>
      <c r="B35" s="120"/>
      <c r="C35" s="121" t="s">
        <v>65</v>
      </c>
      <c r="D35" s="122">
        <v>19</v>
      </c>
      <c r="E35" s="122">
        <v>250</v>
      </c>
      <c r="F35" s="122">
        <v>40</v>
      </c>
      <c r="G35" s="122">
        <f t="shared" si="0"/>
        <v>290</v>
      </c>
      <c r="H35" s="123">
        <f t="shared" si="3"/>
        <v>17.096361380537324</v>
      </c>
    </row>
    <row r="36" spans="1:8" ht="20.100000000000001" customHeight="1" x14ac:dyDescent="0.15">
      <c r="A36" s="119">
        <v>27</v>
      </c>
      <c r="B36" s="120"/>
      <c r="C36" s="121" t="s">
        <v>66</v>
      </c>
      <c r="D36" s="122">
        <v>30</v>
      </c>
      <c r="E36" s="122">
        <v>350</v>
      </c>
      <c r="F36" s="122"/>
      <c r="G36" s="122">
        <f t="shared" si="0"/>
        <v>350</v>
      </c>
      <c r="H36" s="123">
        <f t="shared" si="3"/>
        <v>20.633539597200222</v>
      </c>
    </row>
    <row r="37" spans="1:8" ht="20.100000000000001" customHeight="1" x14ac:dyDescent="0.15">
      <c r="A37" s="119">
        <v>28</v>
      </c>
      <c r="B37" s="120"/>
      <c r="C37" s="121" t="s">
        <v>67</v>
      </c>
      <c r="D37" s="122">
        <v>41</v>
      </c>
      <c r="E37" s="122">
        <v>520</v>
      </c>
      <c r="F37" s="122"/>
      <c r="G37" s="122">
        <f t="shared" si="0"/>
        <v>520</v>
      </c>
      <c r="H37" s="123">
        <f t="shared" si="3"/>
        <v>30.655544544411757</v>
      </c>
    </row>
    <row r="38" spans="1:8" ht="20.100000000000001" customHeight="1" x14ac:dyDescent="0.15">
      <c r="A38" s="119">
        <v>29</v>
      </c>
      <c r="B38" s="120"/>
      <c r="C38" s="121" t="s">
        <v>68</v>
      </c>
      <c r="D38" s="122">
        <v>50</v>
      </c>
      <c r="E38" s="122">
        <v>1120</v>
      </c>
      <c r="F38" s="122"/>
      <c r="G38" s="122">
        <f t="shared" si="0"/>
        <v>1120</v>
      </c>
      <c r="H38" s="123">
        <f t="shared" si="3"/>
        <v>66.027326711040715</v>
      </c>
    </row>
    <row r="39" spans="1:8" ht="20.100000000000001" customHeight="1" x14ac:dyDescent="0.15">
      <c r="A39" s="119">
        <v>30</v>
      </c>
      <c r="B39" s="120"/>
      <c r="C39" s="121" t="s">
        <v>143</v>
      </c>
      <c r="D39" s="122"/>
      <c r="E39" s="122"/>
      <c r="F39" s="122"/>
      <c r="G39" s="122">
        <f t="shared" si="0"/>
        <v>0</v>
      </c>
      <c r="H39" s="123">
        <f t="shared" si="3"/>
        <v>0</v>
      </c>
    </row>
    <row r="40" spans="1:8" ht="20.100000000000001" customHeight="1" x14ac:dyDescent="0.15">
      <c r="A40" s="119">
        <v>31</v>
      </c>
      <c r="B40" s="120"/>
      <c r="C40" s="121" t="s">
        <v>70</v>
      </c>
      <c r="D40" s="122">
        <v>5</v>
      </c>
      <c r="E40" s="122">
        <v>115</v>
      </c>
      <c r="F40" s="122"/>
      <c r="G40" s="122">
        <f t="shared" si="0"/>
        <v>115</v>
      </c>
      <c r="H40" s="123">
        <f t="shared" si="3"/>
        <v>6.7795915819372157</v>
      </c>
    </row>
    <row r="41" spans="1:8" s="30" customFormat="1" ht="20.100000000000001" customHeight="1" x14ac:dyDescent="0.15">
      <c r="A41" s="115"/>
      <c r="B41" s="117" t="s">
        <v>144</v>
      </c>
      <c r="C41" s="118" t="s">
        <v>71</v>
      </c>
      <c r="D41" s="116">
        <f>D42+D43+D44+D45+D46+D47+D48</f>
        <v>220</v>
      </c>
      <c r="E41" s="116">
        <f>E42+E43+E44+E45+E46+E47+E48</f>
        <v>6520</v>
      </c>
      <c r="F41" s="116">
        <f>F42+F43+F44+F45+F46+F47+F48</f>
        <v>0</v>
      </c>
      <c r="G41" s="116">
        <f t="shared" si="0"/>
        <v>6520</v>
      </c>
      <c r="H41" s="116">
        <f>H42+H43+H44+H45+H46+H47+H48</f>
        <v>384.37336621070119</v>
      </c>
    </row>
    <row r="42" spans="1:8" ht="20.100000000000001" customHeight="1" x14ac:dyDescent="0.15">
      <c r="A42" s="119">
        <v>32</v>
      </c>
      <c r="B42" s="120"/>
      <c r="C42" s="121" t="s">
        <v>40</v>
      </c>
      <c r="D42" s="122">
        <v>17</v>
      </c>
      <c r="E42" s="122">
        <v>1259</v>
      </c>
      <c r="F42" s="122"/>
      <c r="G42" s="122">
        <f t="shared" si="0"/>
        <v>1259</v>
      </c>
      <c r="H42" s="123">
        <f t="shared" ref="H42:H48" si="4">75550000/128153*G42/10000</f>
        <v>74.221789579643072</v>
      </c>
    </row>
    <row r="43" spans="1:8" ht="20.100000000000001" customHeight="1" x14ac:dyDescent="0.15">
      <c r="A43" s="119">
        <v>33</v>
      </c>
      <c r="B43" s="120"/>
      <c r="C43" s="121" t="s">
        <v>72</v>
      </c>
      <c r="D43" s="122">
        <v>12</v>
      </c>
      <c r="E43" s="122">
        <v>362</v>
      </c>
      <c r="F43" s="122"/>
      <c r="G43" s="122">
        <f t="shared" si="0"/>
        <v>362</v>
      </c>
      <c r="H43" s="123">
        <f t="shared" si="4"/>
        <v>21.340975240532799</v>
      </c>
    </row>
    <row r="44" spans="1:8" ht="20.100000000000001" customHeight="1" x14ac:dyDescent="0.15">
      <c r="A44" s="119">
        <v>34</v>
      </c>
      <c r="B44" s="120"/>
      <c r="C44" s="121" t="s">
        <v>73</v>
      </c>
      <c r="D44" s="122">
        <v>18</v>
      </c>
      <c r="E44" s="122">
        <v>240</v>
      </c>
      <c r="F44" s="122"/>
      <c r="G44" s="122">
        <f t="shared" si="0"/>
        <v>240</v>
      </c>
      <c r="H44" s="123">
        <f t="shared" si="4"/>
        <v>14.14871286665158</v>
      </c>
    </row>
    <row r="45" spans="1:8" ht="20.100000000000001" customHeight="1" x14ac:dyDescent="0.15">
      <c r="A45" s="119">
        <v>35</v>
      </c>
      <c r="B45" s="120"/>
      <c r="C45" s="121" t="s">
        <v>74</v>
      </c>
      <c r="D45" s="122">
        <v>50</v>
      </c>
      <c r="E45" s="122">
        <v>1704</v>
      </c>
      <c r="F45" s="122"/>
      <c r="G45" s="122">
        <f t="shared" si="0"/>
        <v>1704</v>
      </c>
      <c r="H45" s="123">
        <f t="shared" si="4"/>
        <v>100.45586135322621</v>
      </c>
    </row>
    <row r="46" spans="1:8" ht="20.100000000000001" customHeight="1" x14ac:dyDescent="0.15">
      <c r="A46" s="119">
        <v>36</v>
      </c>
      <c r="B46" s="120"/>
      <c r="C46" s="121" t="s">
        <v>75</v>
      </c>
      <c r="D46" s="122">
        <v>21</v>
      </c>
      <c r="E46" s="122">
        <v>780</v>
      </c>
      <c r="F46" s="122"/>
      <c r="G46" s="122">
        <f t="shared" si="0"/>
        <v>780</v>
      </c>
      <c r="H46" s="123">
        <f t="shared" si="4"/>
        <v>45.983316816617638</v>
      </c>
    </row>
    <row r="47" spans="1:8" ht="20.100000000000001" customHeight="1" x14ac:dyDescent="0.15">
      <c r="A47" s="119">
        <v>37</v>
      </c>
      <c r="B47" s="120"/>
      <c r="C47" s="121" t="s">
        <v>76</v>
      </c>
      <c r="D47" s="122">
        <v>74</v>
      </c>
      <c r="E47" s="122">
        <v>1805</v>
      </c>
      <c r="F47" s="122"/>
      <c r="G47" s="122">
        <f t="shared" si="0"/>
        <v>1805</v>
      </c>
      <c r="H47" s="123">
        <f t="shared" si="4"/>
        <v>106.41011135127542</v>
      </c>
    </row>
    <row r="48" spans="1:8" ht="20.100000000000001" customHeight="1" x14ac:dyDescent="0.15">
      <c r="A48" s="119">
        <v>38</v>
      </c>
      <c r="B48" s="120"/>
      <c r="C48" s="121" t="s">
        <v>77</v>
      </c>
      <c r="D48" s="122">
        <v>28</v>
      </c>
      <c r="E48" s="122">
        <v>370</v>
      </c>
      <c r="F48" s="122"/>
      <c r="G48" s="122">
        <f t="shared" si="0"/>
        <v>370</v>
      </c>
      <c r="H48" s="123">
        <f t="shared" si="4"/>
        <v>21.812599002754521</v>
      </c>
    </row>
    <row r="49" spans="1:8" s="30" customFormat="1" ht="20.100000000000001" customHeight="1" x14ac:dyDescent="0.15">
      <c r="A49" s="115"/>
      <c r="B49" s="117" t="s">
        <v>145</v>
      </c>
      <c r="C49" s="118" t="s">
        <v>78</v>
      </c>
      <c r="D49" s="116">
        <f>D50+D51+D52+D53+D54+D55+D56+D57</f>
        <v>423</v>
      </c>
      <c r="E49" s="116">
        <f>E50+E51+E52+E53+E54+E55+E56+E57</f>
        <v>13466</v>
      </c>
      <c r="F49" s="116">
        <f>F50+F51+F52+F53+F54+F55+F56+F57</f>
        <v>0</v>
      </c>
      <c r="G49" s="116">
        <f t="shared" si="0"/>
        <v>13466</v>
      </c>
      <c r="H49" s="116">
        <f>H50+H51+H52+H53+H54+H55+H56+H57</f>
        <v>793.86069775970907</v>
      </c>
    </row>
    <row r="50" spans="1:8" ht="20.100000000000001" customHeight="1" x14ac:dyDescent="0.15">
      <c r="A50" s="119">
        <v>39</v>
      </c>
      <c r="B50" s="120"/>
      <c r="C50" s="121" t="s">
        <v>40</v>
      </c>
      <c r="D50" s="122">
        <v>80</v>
      </c>
      <c r="E50" s="122">
        <v>2667</v>
      </c>
      <c r="F50" s="122"/>
      <c r="G50" s="122">
        <f t="shared" si="0"/>
        <v>2667</v>
      </c>
      <c r="H50" s="123">
        <f t="shared" ref="H50:H57" si="5">75550000/128153*G50/10000</f>
        <v>157.22757173066569</v>
      </c>
    </row>
    <row r="51" spans="1:8" ht="20.100000000000001" customHeight="1" x14ac:dyDescent="0.15">
      <c r="A51" s="119">
        <v>40</v>
      </c>
      <c r="B51" s="120"/>
      <c r="C51" s="125" t="s">
        <v>79</v>
      </c>
      <c r="D51" s="126">
        <v>7</v>
      </c>
      <c r="E51" s="126">
        <v>210</v>
      </c>
      <c r="F51" s="126"/>
      <c r="G51" s="122">
        <f t="shared" si="0"/>
        <v>210</v>
      </c>
      <c r="H51" s="123">
        <f t="shared" si="5"/>
        <v>12.380123758320131</v>
      </c>
    </row>
    <row r="52" spans="1:8" ht="20.100000000000001" customHeight="1" x14ac:dyDescent="0.15">
      <c r="A52" s="119">
        <v>41</v>
      </c>
      <c r="B52" s="120"/>
      <c r="C52" s="125" t="s">
        <v>80</v>
      </c>
      <c r="D52" s="126">
        <v>110</v>
      </c>
      <c r="E52" s="126">
        <v>2314</v>
      </c>
      <c r="F52" s="126"/>
      <c r="G52" s="122">
        <f t="shared" si="0"/>
        <v>2314</v>
      </c>
      <c r="H52" s="123">
        <f t="shared" si="5"/>
        <v>136.4171732226323</v>
      </c>
    </row>
    <row r="53" spans="1:8" ht="20.100000000000001" customHeight="1" x14ac:dyDescent="0.15">
      <c r="A53" s="119">
        <v>42</v>
      </c>
      <c r="B53" s="120"/>
      <c r="C53" s="125" t="s">
        <v>81</v>
      </c>
      <c r="D53" s="126">
        <v>40</v>
      </c>
      <c r="E53" s="126">
        <v>1584</v>
      </c>
      <c r="F53" s="126"/>
      <c r="G53" s="122">
        <f t="shared" si="0"/>
        <v>1584</v>
      </c>
      <c r="H53" s="123">
        <f t="shared" si="5"/>
        <v>93.381504919900436</v>
      </c>
    </row>
    <row r="54" spans="1:8" ht="20.100000000000001" customHeight="1" x14ac:dyDescent="0.15">
      <c r="A54" s="119">
        <v>43</v>
      </c>
      <c r="B54" s="120"/>
      <c r="C54" s="125" t="s">
        <v>82</v>
      </c>
      <c r="D54" s="126">
        <v>46</v>
      </c>
      <c r="E54" s="126">
        <v>1112</v>
      </c>
      <c r="F54" s="126"/>
      <c r="G54" s="122">
        <f t="shared" si="0"/>
        <v>1112</v>
      </c>
      <c r="H54" s="123">
        <f t="shared" si="5"/>
        <v>65.55570294881899</v>
      </c>
    </row>
    <row r="55" spans="1:8" ht="20.100000000000001" customHeight="1" x14ac:dyDescent="0.15">
      <c r="A55" s="119">
        <v>44</v>
      </c>
      <c r="B55" s="120"/>
      <c r="C55" s="125" t="s">
        <v>83</v>
      </c>
      <c r="D55" s="126">
        <v>3</v>
      </c>
      <c r="E55" s="126">
        <v>55</v>
      </c>
      <c r="F55" s="126"/>
      <c r="G55" s="122">
        <f t="shared" si="0"/>
        <v>55</v>
      </c>
      <c r="H55" s="123">
        <f t="shared" si="5"/>
        <v>3.2424133652743201</v>
      </c>
    </row>
    <row r="56" spans="1:8" ht="20.100000000000001" customHeight="1" x14ac:dyDescent="0.15">
      <c r="A56" s="119">
        <v>45</v>
      </c>
      <c r="B56" s="120"/>
      <c r="C56" s="125" t="s">
        <v>84</v>
      </c>
      <c r="D56" s="126">
        <v>116</v>
      </c>
      <c r="E56" s="126">
        <v>4678</v>
      </c>
      <c r="F56" s="126"/>
      <c r="G56" s="122">
        <f t="shared" si="0"/>
        <v>4678</v>
      </c>
      <c r="H56" s="123">
        <f t="shared" si="5"/>
        <v>275.78199495915038</v>
      </c>
    </row>
    <row r="57" spans="1:8" ht="20.100000000000001" customHeight="1" x14ac:dyDescent="0.15">
      <c r="A57" s="119">
        <v>46</v>
      </c>
      <c r="B57" s="120"/>
      <c r="C57" s="125" t="s">
        <v>85</v>
      </c>
      <c r="D57" s="126">
        <v>21</v>
      </c>
      <c r="E57" s="126">
        <v>846</v>
      </c>
      <c r="F57" s="126"/>
      <c r="G57" s="122">
        <f t="shared" si="0"/>
        <v>846</v>
      </c>
      <c r="H57" s="123">
        <f t="shared" si="5"/>
        <v>49.874212854946819</v>
      </c>
    </row>
    <row r="58" spans="1:8" s="30" customFormat="1" ht="20.100000000000001" customHeight="1" x14ac:dyDescent="0.15">
      <c r="A58" s="115"/>
      <c r="B58" s="117" t="s">
        <v>146</v>
      </c>
      <c r="C58" s="118" t="s">
        <v>86</v>
      </c>
      <c r="D58" s="116">
        <f>D59+D60+D61</f>
        <v>135</v>
      </c>
      <c r="E58" s="116">
        <f>E59+E60+E61</f>
        <v>3082</v>
      </c>
      <c r="F58" s="116">
        <f>F59+F60+F61</f>
        <v>0</v>
      </c>
      <c r="G58" s="116">
        <f t="shared" si="0"/>
        <v>3082</v>
      </c>
      <c r="H58" s="116">
        <f>H59+H60+H61</f>
        <v>181.69305439591739</v>
      </c>
    </row>
    <row r="59" spans="1:8" ht="20.100000000000001" customHeight="1" x14ac:dyDescent="0.15">
      <c r="A59" s="119">
        <v>47</v>
      </c>
      <c r="B59" s="120"/>
      <c r="C59" s="121" t="s">
        <v>40</v>
      </c>
      <c r="D59" s="122">
        <v>23</v>
      </c>
      <c r="E59" s="122">
        <v>424</v>
      </c>
      <c r="F59" s="122"/>
      <c r="G59" s="122">
        <f t="shared" si="0"/>
        <v>424</v>
      </c>
      <c r="H59" s="123">
        <f>75550000/128153*G59/10000</f>
        <v>24.996059397751125</v>
      </c>
    </row>
    <row r="60" spans="1:8" ht="20.100000000000001" customHeight="1" x14ac:dyDescent="0.15">
      <c r="A60" s="119">
        <v>48</v>
      </c>
      <c r="B60" s="120"/>
      <c r="C60" s="121" t="s">
        <v>87</v>
      </c>
      <c r="D60" s="122">
        <v>60</v>
      </c>
      <c r="E60" s="122">
        <v>1530</v>
      </c>
      <c r="F60" s="122"/>
      <c r="G60" s="122">
        <f t="shared" si="0"/>
        <v>1530</v>
      </c>
      <c r="H60" s="123">
        <f>75550000/128153*G60/10000</f>
        <v>90.198044524903821</v>
      </c>
    </row>
    <row r="61" spans="1:8" ht="20.100000000000001" customHeight="1" x14ac:dyDescent="0.15">
      <c r="A61" s="119">
        <v>49</v>
      </c>
      <c r="B61" s="120"/>
      <c r="C61" s="121" t="s">
        <v>88</v>
      </c>
      <c r="D61" s="122">
        <v>52</v>
      </c>
      <c r="E61" s="122">
        <v>1128</v>
      </c>
      <c r="F61" s="122"/>
      <c r="G61" s="122">
        <f t="shared" si="0"/>
        <v>1128</v>
      </c>
      <c r="H61" s="123">
        <f>75550000/128153*G61/10000</f>
        <v>66.498950473262425</v>
      </c>
    </row>
    <row r="62" spans="1:8" s="30" customFormat="1" ht="20.100000000000001" customHeight="1" x14ac:dyDescent="0.15">
      <c r="A62" s="115"/>
      <c r="B62" s="117" t="s">
        <v>147</v>
      </c>
      <c r="C62" s="118" t="s">
        <v>89</v>
      </c>
      <c r="D62" s="116">
        <f>D63+D64+D65+D66+D67</f>
        <v>564</v>
      </c>
      <c r="E62" s="116">
        <f>E63+E64+E65+E66+E67</f>
        <v>12104</v>
      </c>
      <c r="F62" s="116">
        <f>F63+F64+F65+F66+F67</f>
        <v>161</v>
      </c>
      <c r="G62" s="116">
        <f t="shared" si="0"/>
        <v>12265</v>
      </c>
      <c r="H62" s="116">
        <f>H63+H64+H65+H66+H67</f>
        <v>723.05818045617343</v>
      </c>
    </row>
    <row r="63" spans="1:8" ht="24" customHeight="1" x14ac:dyDescent="0.15">
      <c r="A63" s="119">
        <v>50</v>
      </c>
      <c r="B63" s="120"/>
      <c r="C63" s="127" t="s">
        <v>174</v>
      </c>
      <c r="D63" s="122">
        <v>42</v>
      </c>
      <c r="E63" s="122">
        <v>1091</v>
      </c>
      <c r="F63" s="122">
        <v>51</v>
      </c>
      <c r="G63" s="122">
        <f t="shared" si="0"/>
        <v>1142</v>
      </c>
      <c r="H63" s="123">
        <f>75550000/128153*G63/10000</f>
        <v>67.324292057150444</v>
      </c>
    </row>
    <row r="64" spans="1:8" ht="20.100000000000001" customHeight="1" x14ac:dyDescent="0.15">
      <c r="A64" s="119">
        <v>51</v>
      </c>
      <c r="B64" s="120"/>
      <c r="C64" s="121" t="s">
        <v>90</v>
      </c>
      <c r="D64" s="122">
        <v>64</v>
      </c>
      <c r="E64" s="122">
        <v>1886</v>
      </c>
      <c r="F64" s="122"/>
      <c r="G64" s="122">
        <f t="shared" si="0"/>
        <v>1886</v>
      </c>
      <c r="H64" s="123">
        <f>75550000/128153*G64/10000</f>
        <v>111.18530194377033</v>
      </c>
    </row>
    <row r="65" spans="1:8" ht="20.100000000000001" customHeight="1" x14ac:dyDescent="0.15">
      <c r="A65" s="119">
        <v>52</v>
      </c>
      <c r="B65" s="120"/>
      <c r="C65" s="121" t="s">
        <v>91</v>
      </c>
      <c r="D65" s="122">
        <v>88</v>
      </c>
      <c r="E65" s="122">
        <v>1341</v>
      </c>
      <c r="F65" s="122"/>
      <c r="G65" s="122">
        <f t="shared" si="0"/>
        <v>1341</v>
      </c>
      <c r="H65" s="123">
        <f>75550000/128153*G65/10000</f>
        <v>79.055933142415697</v>
      </c>
    </row>
    <row r="66" spans="1:8" ht="20.100000000000001" customHeight="1" x14ac:dyDescent="0.15">
      <c r="A66" s="119">
        <v>53</v>
      </c>
      <c r="B66" s="120"/>
      <c r="C66" s="121" t="s">
        <v>92</v>
      </c>
      <c r="D66" s="122">
        <v>102</v>
      </c>
      <c r="E66" s="122">
        <v>2221</v>
      </c>
      <c r="F66" s="122">
        <v>43</v>
      </c>
      <c r="G66" s="122">
        <f t="shared" si="0"/>
        <v>2264</v>
      </c>
      <c r="H66" s="123">
        <f>75550000/128153*G66/10000</f>
        <v>133.46952470874658</v>
      </c>
    </row>
    <row r="67" spans="1:8" ht="20.100000000000001" customHeight="1" x14ac:dyDescent="0.15">
      <c r="A67" s="119">
        <v>54</v>
      </c>
      <c r="B67" s="120"/>
      <c r="C67" s="121" t="s">
        <v>93</v>
      </c>
      <c r="D67" s="122">
        <v>268</v>
      </c>
      <c r="E67" s="122">
        <v>5565</v>
      </c>
      <c r="F67" s="122">
        <v>67</v>
      </c>
      <c r="G67" s="122">
        <f t="shared" si="0"/>
        <v>5632</v>
      </c>
      <c r="H67" s="123">
        <f>75550000/128153*G67/10000</f>
        <v>332.0231286040904</v>
      </c>
    </row>
    <row r="68" spans="1:8" s="30" customFormat="1" ht="20.100000000000001" customHeight="1" x14ac:dyDescent="0.15">
      <c r="A68" s="115"/>
      <c r="B68" s="117" t="s">
        <v>148</v>
      </c>
      <c r="C68" s="118" t="s">
        <v>94</v>
      </c>
      <c r="D68" s="116">
        <f>D69+D70+D71+D72+D73+D74+D75+D76+D77+D78</f>
        <v>388</v>
      </c>
      <c r="E68" s="116">
        <f>E69+E70+E71+E72+E73+E74+E75+E76+E77+E78</f>
        <v>14644</v>
      </c>
      <c r="F68" s="116">
        <f>F69+F70+F71+F72+F73+F74+F75+F76+F77+F78</f>
        <v>182</v>
      </c>
      <c r="G68" s="116">
        <f t="shared" si="0"/>
        <v>14826</v>
      </c>
      <c r="H68" s="116">
        <f>H69+H70+H71+H72+H73+H74+H75+H76+H77+H78</f>
        <v>874.03673733740141</v>
      </c>
    </row>
    <row r="69" spans="1:8" ht="20.100000000000001" customHeight="1" x14ac:dyDescent="0.15">
      <c r="A69" s="119">
        <v>55</v>
      </c>
      <c r="B69" s="120"/>
      <c r="C69" s="128" t="s">
        <v>40</v>
      </c>
      <c r="D69" s="122">
        <v>88</v>
      </c>
      <c r="E69" s="122">
        <v>3636</v>
      </c>
      <c r="F69" s="122">
        <v>81</v>
      </c>
      <c r="G69" s="122">
        <f t="shared" si="0"/>
        <v>3717</v>
      </c>
      <c r="H69" s="123">
        <f t="shared" ref="H69:H78" si="6">75550000/128153*G69/10000</f>
        <v>219.12819052226638</v>
      </c>
    </row>
    <row r="70" spans="1:8" ht="20.100000000000001" customHeight="1" x14ac:dyDescent="0.15">
      <c r="A70" s="119">
        <v>56</v>
      </c>
      <c r="B70" s="120"/>
      <c r="C70" s="128" t="s">
        <v>95</v>
      </c>
      <c r="D70" s="122">
        <v>20</v>
      </c>
      <c r="E70" s="122">
        <v>647</v>
      </c>
      <c r="F70" s="122">
        <v>20</v>
      </c>
      <c r="G70" s="122">
        <f t="shared" ref="G70:G110" si="7">E70+F70</f>
        <v>667</v>
      </c>
      <c r="H70" s="123">
        <f t="shared" si="6"/>
        <v>39.321631175235851</v>
      </c>
    </row>
    <row r="71" spans="1:8" ht="20.100000000000001" customHeight="1" x14ac:dyDescent="0.15">
      <c r="A71" s="119">
        <v>57</v>
      </c>
      <c r="B71" s="120"/>
      <c r="C71" s="128" t="s">
        <v>96</v>
      </c>
      <c r="D71" s="122">
        <v>33</v>
      </c>
      <c r="E71" s="122">
        <v>1092</v>
      </c>
      <c r="F71" s="122">
        <v>61</v>
      </c>
      <c r="G71" s="122">
        <f t="shared" si="7"/>
        <v>1153</v>
      </c>
      <c r="H71" s="123">
        <f t="shared" si="6"/>
        <v>67.972774730205302</v>
      </c>
    </row>
    <row r="72" spans="1:8" ht="20.100000000000001" customHeight="1" x14ac:dyDescent="0.15">
      <c r="A72" s="119">
        <v>58</v>
      </c>
      <c r="B72" s="120"/>
      <c r="C72" s="128" t="s">
        <v>97</v>
      </c>
      <c r="D72" s="122">
        <v>13</v>
      </c>
      <c r="E72" s="122">
        <v>340</v>
      </c>
      <c r="F72" s="122"/>
      <c r="G72" s="122">
        <f t="shared" si="7"/>
        <v>340</v>
      </c>
      <c r="H72" s="123">
        <f t="shared" si="6"/>
        <v>20.04400989442307</v>
      </c>
    </row>
    <row r="73" spans="1:8" ht="20.100000000000001" customHeight="1" x14ac:dyDescent="0.15">
      <c r="A73" s="119">
        <v>59</v>
      </c>
      <c r="B73" s="120"/>
      <c r="C73" s="128" t="s">
        <v>98</v>
      </c>
      <c r="D73" s="122">
        <v>1</v>
      </c>
      <c r="E73" s="122">
        <v>319</v>
      </c>
      <c r="F73" s="122"/>
      <c r="G73" s="122">
        <f t="shared" si="7"/>
        <v>319</v>
      </c>
      <c r="H73" s="123">
        <f t="shared" si="6"/>
        <v>18.80599751859106</v>
      </c>
    </row>
    <row r="74" spans="1:8" ht="20.100000000000001" customHeight="1" x14ac:dyDescent="0.15">
      <c r="A74" s="119">
        <v>60</v>
      </c>
      <c r="B74" s="120"/>
      <c r="C74" s="128" t="s">
        <v>149</v>
      </c>
      <c r="D74" s="122">
        <v>9</v>
      </c>
      <c r="E74" s="122">
        <v>207</v>
      </c>
      <c r="F74" s="122"/>
      <c r="G74" s="122">
        <f t="shared" si="7"/>
        <v>207</v>
      </c>
      <c r="H74" s="123">
        <f t="shared" si="6"/>
        <v>12.203264847486986</v>
      </c>
    </row>
    <row r="75" spans="1:8" ht="20.100000000000001" customHeight="1" x14ac:dyDescent="0.15">
      <c r="A75" s="119">
        <v>61</v>
      </c>
      <c r="B75" s="120"/>
      <c r="C75" s="128" t="s">
        <v>100</v>
      </c>
      <c r="D75" s="122"/>
      <c r="E75" s="122"/>
      <c r="F75" s="122"/>
      <c r="G75" s="122">
        <f t="shared" si="7"/>
        <v>0</v>
      </c>
      <c r="H75" s="123">
        <f t="shared" si="6"/>
        <v>0</v>
      </c>
    </row>
    <row r="76" spans="1:8" ht="20.100000000000001" customHeight="1" x14ac:dyDescent="0.15">
      <c r="A76" s="119">
        <v>62</v>
      </c>
      <c r="B76" s="120"/>
      <c r="C76" s="128" t="s">
        <v>101</v>
      </c>
      <c r="D76" s="122">
        <v>3</v>
      </c>
      <c r="E76" s="122">
        <v>90</v>
      </c>
      <c r="F76" s="122"/>
      <c r="G76" s="122">
        <f t="shared" si="7"/>
        <v>90</v>
      </c>
      <c r="H76" s="123">
        <f t="shared" si="6"/>
        <v>5.305767324994342</v>
      </c>
    </row>
    <row r="77" spans="1:8" ht="20.100000000000001" customHeight="1" x14ac:dyDescent="0.15">
      <c r="A77" s="119">
        <v>63</v>
      </c>
      <c r="B77" s="120"/>
      <c r="C77" s="128" t="s">
        <v>102</v>
      </c>
      <c r="D77" s="122">
        <v>104</v>
      </c>
      <c r="E77" s="122">
        <v>4077</v>
      </c>
      <c r="F77" s="122">
        <v>20</v>
      </c>
      <c r="G77" s="122">
        <f t="shared" si="7"/>
        <v>4097</v>
      </c>
      <c r="H77" s="123">
        <f t="shared" si="6"/>
        <v>241.530319227798</v>
      </c>
    </row>
    <row r="78" spans="1:8" ht="20.100000000000001" customHeight="1" x14ac:dyDescent="0.15">
      <c r="A78" s="119">
        <v>64</v>
      </c>
      <c r="B78" s="120"/>
      <c r="C78" s="128" t="s">
        <v>103</v>
      </c>
      <c r="D78" s="122">
        <v>117</v>
      </c>
      <c r="E78" s="122">
        <v>4236</v>
      </c>
      <c r="F78" s="122"/>
      <c r="G78" s="122">
        <f t="shared" si="7"/>
        <v>4236</v>
      </c>
      <c r="H78" s="123">
        <f t="shared" si="6"/>
        <v>249.72478209640039</v>
      </c>
    </row>
    <row r="79" spans="1:8" s="30" customFormat="1" ht="20.100000000000001" customHeight="1" x14ac:dyDescent="0.15">
      <c r="A79" s="115"/>
      <c r="B79" s="117" t="s">
        <v>150</v>
      </c>
      <c r="C79" s="118" t="s">
        <v>104</v>
      </c>
      <c r="D79" s="116">
        <f>D80+D81+D82+D83+D84+D85+D86+D87+D88+D89</f>
        <v>252</v>
      </c>
      <c r="E79" s="116">
        <f>E80+E81+E82+E83+E84+E85+E86+E87+E88+E89</f>
        <v>9675</v>
      </c>
      <c r="F79" s="116">
        <f>F80+F81+F82+F83+F84+F85+F86+F87+F88+F89</f>
        <v>2</v>
      </c>
      <c r="G79" s="116">
        <f t="shared" si="7"/>
        <v>9677</v>
      </c>
      <c r="H79" s="116">
        <f>H80+H81+H82+H83+H84+H85+H86+H87+H88+H89</f>
        <v>570.48789337744722</v>
      </c>
    </row>
    <row r="80" spans="1:8" ht="20.100000000000001" customHeight="1" x14ac:dyDescent="0.15">
      <c r="A80" s="119">
        <v>65</v>
      </c>
      <c r="B80" s="120"/>
      <c r="C80" s="121" t="s">
        <v>40</v>
      </c>
      <c r="D80" s="122">
        <v>17</v>
      </c>
      <c r="E80" s="122">
        <v>510</v>
      </c>
      <c r="F80" s="122"/>
      <c r="G80" s="122">
        <f t="shared" si="7"/>
        <v>510</v>
      </c>
      <c r="H80" s="123">
        <f t="shared" ref="H80:H89" si="8">75550000/128153*G80/10000</f>
        <v>30.066014841634605</v>
      </c>
    </row>
    <row r="81" spans="1:8" ht="20.100000000000001" customHeight="1" x14ac:dyDescent="0.15">
      <c r="A81" s="119">
        <v>66</v>
      </c>
      <c r="B81" s="120"/>
      <c r="C81" s="129" t="s">
        <v>105</v>
      </c>
      <c r="D81" s="122">
        <v>141</v>
      </c>
      <c r="E81" s="122">
        <v>7149</v>
      </c>
      <c r="F81" s="122">
        <v>2</v>
      </c>
      <c r="G81" s="122">
        <f t="shared" si="7"/>
        <v>7151</v>
      </c>
      <c r="H81" s="123">
        <f t="shared" si="8"/>
        <v>421.57269045593932</v>
      </c>
    </row>
    <row r="82" spans="1:8" ht="20.100000000000001" customHeight="1" x14ac:dyDescent="0.15">
      <c r="A82" s="119">
        <v>67</v>
      </c>
      <c r="B82" s="120"/>
      <c r="C82" s="129" t="s">
        <v>106</v>
      </c>
      <c r="D82" s="122">
        <v>32</v>
      </c>
      <c r="E82" s="122">
        <v>670</v>
      </c>
      <c r="F82" s="122"/>
      <c r="G82" s="122">
        <f t="shared" si="7"/>
        <v>670</v>
      </c>
      <c r="H82" s="123">
        <f t="shared" si="8"/>
        <v>39.49849008606899</v>
      </c>
    </row>
    <row r="83" spans="1:8" ht="20.100000000000001" customHeight="1" x14ac:dyDescent="0.15">
      <c r="A83" s="119">
        <v>68</v>
      </c>
      <c r="B83" s="120"/>
      <c r="C83" s="129" t="s">
        <v>107</v>
      </c>
      <c r="D83" s="122">
        <v>32</v>
      </c>
      <c r="E83" s="122">
        <v>848</v>
      </c>
      <c r="F83" s="122"/>
      <c r="G83" s="122">
        <f t="shared" si="7"/>
        <v>848</v>
      </c>
      <c r="H83" s="123">
        <f t="shared" si="8"/>
        <v>49.99211879550225</v>
      </c>
    </row>
    <row r="84" spans="1:8" ht="20.100000000000001" customHeight="1" x14ac:dyDescent="0.15">
      <c r="A84" s="119">
        <v>69</v>
      </c>
      <c r="B84" s="120"/>
      <c r="C84" s="129" t="s">
        <v>108</v>
      </c>
      <c r="D84" s="122">
        <v>4</v>
      </c>
      <c r="E84" s="122">
        <v>40</v>
      </c>
      <c r="F84" s="122"/>
      <c r="G84" s="122">
        <f t="shared" si="7"/>
        <v>40</v>
      </c>
      <c r="H84" s="123">
        <f t="shared" si="8"/>
        <v>2.3581188111085969</v>
      </c>
    </row>
    <row r="85" spans="1:8" ht="20.100000000000001" customHeight="1" x14ac:dyDescent="0.15">
      <c r="A85" s="119">
        <v>70</v>
      </c>
      <c r="B85" s="120"/>
      <c r="C85" s="129" t="s">
        <v>109</v>
      </c>
      <c r="D85" s="122">
        <v>3</v>
      </c>
      <c r="E85" s="122">
        <v>30</v>
      </c>
      <c r="F85" s="122"/>
      <c r="G85" s="122">
        <f t="shared" si="7"/>
        <v>30</v>
      </c>
      <c r="H85" s="123">
        <f t="shared" si="8"/>
        <v>1.7685891083314476</v>
      </c>
    </row>
    <row r="86" spans="1:8" ht="20.100000000000001" customHeight="1" x14ac:dyDescent="0.15">
      <c r="A86" s="119">
        <v>71</v>
      </c>
      <c r="B86" s="120"/>
      <c r="C86" s="129" t="s">
        <v>110</v>
      </c>
      <c r="D86" s="122"/>
      <c r="E86" s="122"/>
      <c r="F86" s="122"/>
      <c r="G86" s="122">
        <f t="shared" si="7"/>
        <v>0</v>
      </c>
      <c r="H86" s="123">
        <f t="shared" si="8"/>
        <v>0</v>
      </c>
    </row>
    <row r="87" spans="1:8" ht="20.100000000000001" customHeight="1" x14ac:dyDescent="0.15">
      <c r="A87" s="119">
        <v>72</v>
      </c>
      <c r="B87" s="120"/>
      <c r="C87" s="129" t="s">
        <v>111</v>
      </c>
      <c r="D87" s="122">
        <v>6</v>
      </c>
      <c r="E87" s="122">
        <v>238</v>
      </c>
      <c r="F87" s="122"/>
      <c r="G87" s="122">
        <f t="shared" si="7"/>
        <v>238</v>
      </c>
      <c r="H87" s="123">
        <f t="shared" si="8"/>
        <v>14.030806926096149</v>
      </c>
    </row>
    <row r="88" spans="1:8" ht="20.100000000000001" customHeight="1" x14ac:dyDescent="0.15">
      <c r="A88" s="119">
        <v>73</v>
      </c>
      <c r="B88" s="120"/>
      <c r="C88" s="129" t="s">
        <v>112</v>
      </c>
      <c r="D88" s="122"/>
      <c r="E88" s="122"/>
      <c r="F88" s="122"/>
      <c r="G88" s="122">
        <f t="shared" si="7"/>
        <v>0</v>
      </c>
      <c r="H88" s="123">
        <f t="shared" si="8"/>
        <v>0</v>
      </c>
    </row>
    <row r="89" spans="1:8" ht="20.100000000000001" customHeight="1" x14ac:dyDescent="0.15">
      <c r="A89" s="119">
        <v>74</v>
      </c>
      <c r="B89" s="120"/>
      <c r="C89" s="129" t="s">
        <v>113</v>
      </c>
      <c r="D89" s="122">
        <v>17</v>
      </c>
      <c r="E89" s="122">
        <v>190</v>
      </c>
      <c r="F89" s="122"/>
      <c r="G89" s="122">
        <f t="shared" si="7"/>
        <v>190</v>
      </c>
      <c r="H89" s="123">
        <f t="shared" si="8"/>
        <v>11.201064352765833</v>
      </c>
    </row>
    <row r="90" spans="1:8" s="30" customFormat="1" ht="20.100000000000001" customHeight="1" x14ac:dyDescent="0.15">
      <c r="A90" s="115"/>
      <c r="B90" s="117" t="s">
        <v>151</v>
      </c>
      <c r="C90" s="118" t="s">
        <v>114</v>
      </c>
      <c r="D90" s="116">
        <f>D91+D92+D93+D94+D95</f>
        <v>231</v>
      </c>
      <c r="E90" s="116">
        <f>E91+E92+E93+E94+E95</f>
        <v>5580</v>
      </c>
      <c r="F90" s="116">
        <f>F91+F92+F93+F94+F95</f>
        <v>0</v>
      </c>
      <c r="G90" s="116">
        <f t="shared" si="7"/>
        <v>5580</v>
      </c>
      <c r="H90" s="116">
        <f>H91+H92+H93+H94+H95</f>
        <v>328.95757414964925</v>
      </c>
    </row>
    <row r="91" spans="1:8" ht="20.100000000000001" customHeight="1" x14ac:dyDescent="0.15">
      <c r="A91" s="119">
        <v>75</v>
      </c>
      <c r="B91" s="120"/>
      <c r="C91" s="121" t="s">
        <v>40</v>
      </c>
      <c r="D91" s="122">
        <v>7</v>
      </c>
      <c r="E91" s="122">
        <v>286</v>
      </c>
      <c r="F91" s="122"/>
      <c r="G91" s="122">
        <f t="shared" si="7"/>
        <v>286</v>
      </c>
      <c r="H91" s="123">
        <f>75550000/128153*G91/10000</f>
        <v>16.860549499426465</v>
      </c>
    </row>
    <row r="92" spans="1:8" ht="20.100000000000001" customHeight="1" x14ac:dyDescent="0.15">
      <c r="A92" s="119">
        <v>76</v>
      </c>
      <c r="B92" s="120"/>
      <c r="C92" s="121" t="s">
        <v>115</v>
      </c>
      <c r="D92" s="122">
        <v>10</v>
      </c>
      <c r="E92" s="122">
        <v>118</v>
      </c>
      <c r="F92" s="122"/>
      <c r="G92" s="122">
        <f t="shared" si="7"/>
        <v>118</v>
      </c>
      <c r="H92" s="123">
        <f>75550000/128153*G92/10000</f>
        <v>6.9564504927703599</v>
      </c>
    </row>
    <row r="93" spans="1:8" ht="20.100000000000001" customHeight="1" x14ac:dyDescent="0.15">
      <c r="A93" s="119">
        <v>77</v>
      </c>
      <c r="B93" s="120"/>
      <c r="C93" s="121" t="s">
        <v>116</v>
      </c>
      <c r="D93" s="122">
        <v>8</v>
      </c>
      <c r="E93" s="122">
        <v>160</v>
      </c>
      <c r="F93" s="122"/>
      <c r="G93" s="122">
        <f t="shared" si="7"/>
        <v>160</v>
      </c>
      <c r="H93" s="123">
        <f>75550000/128153*G93/10000</f>
        <v>9.4324752444343876</v>
      </c>
    </row>
    <row r="94" spans="1:8" ht="20.100000000000001" customHeight="1" x14ac:dyDescent="0.15">
      <c r="A94" s="119">
        <v>78</v>
      </c>
      <c r="B94" s="120"/>
      <c r="C94" s="121" t="s">
        <v>117</v>
      </c>
      <c r="D94" s="122">
        <v>44</v>
      </c>
      <c r="E94" s="122">
        <v>902</v>
      </c>
      <c r="F94" s="122"/>
      <c r="G94" s="122">
        <f t="shared" si="7"/>
        <v>902</v>
      </c>
      <c r="H94" s="123">
        <f>75550000/128153*G94/10000</f>
        <v>53.175579190498858</v>
      </c>
    </row>
    <row r="95" spans="1:8" ht="20.100000000000001" customHeight="1" x14ac:dyDescent="0.15">
      <c r="A95" s="119">
        <v>79</v>
      </c>
      <c r="B95" s="120"/>
      <c r="C95" s="121" t="s">
        <v>118</v>
      </c>
      <c r="D95" s="122">
        <v>162</v>
      </c>
      <c r="E95" s="122">
        <v>4114</v>
      </c>
      <c r="F95" s="122"/>
      <c r="G95" s="122">
        <f t="shared" si="7"/>
        <v>4114</v>
      </c>
      <c r="H95" s="123">
        <f>75550000/128153*G95/10000</f>
        <v>242.53251972251917</v>
      </c>
    </row>
    <row r="96" spans="1:8" s="30" customFormat="1" ht="20.100000000000001" customHeight="1" x14ac:dyDescent="0.15">
      <c r="A96" s="115"/>
      <c r="B96" s="117" t="s">
        <v>152</v>
      </c>
      <c r="C96" s="118" t="s">
        <v>119</v>
      </c>
      <c r="D96" s="116">
        <f>D97+D98+D99+D100+D101+D102+D103+D104+D105+D106+D107+D108+D109</f>
        <v>1040</v>
      </c>
      <c r="E96" s="116">
        <f>E97+E98+E99+E100+E101+E102+E103+E104+E105+E106+E107+E108+E109</f>
        <v>30833</v>
      </c>
      <c r="F96" s="116">
        <f>F97+F98+F99+F100+F101+F102+F103+F104+F105+F106+F107+F108+F109</f>
        <v>0</v>
      </c>
      <c r="G96" s="116">
        <f t="shared" si="7"/>
        <v>30833</v>
      </c>
      <c r="H96" s="116">
        <f>H97+H98+H99+H100+H101+H102+H103+H104+H105+H106+H107+H108+H109</f>
        <v>1817.6969325727839</v>
      </c>
    </row>
    <row r="97" spans="1:8" ht="20.100000000000001" customHeight="1" x14ac:dyDescent="0.15">
      <c r="A97" s="119">
        <v>80</v>
      </c>
      <c r="B97" s="120"/>
      <c r="C97" s="121" t="s">
        <v>40</v>
      </c>
      <c r="D97" s="122"/>
      <c r="E97" s="122"/>
      <c r="F97" s="122"/>
      <c r="G97" s="122">
        <f t="shared" si="7"/>
        <v>0</v>
      </c>
      <c r="H97" s="123">
        <f t="shared" ref="H97:H110" si="9">75550000/128153*G97/10000</f>
        <v>0</v>
      </c>
    </row>
    <row r="98" spans="1:8" ht="20.100000000000001" customHeight="1" x14ac:dyDescent="0.15">
      <c r="A98" s="119">
        <v>81</v>
      </c>
      <c r="B98" s="120"/>
      <c r="C98" s="121" t="s">
        <v>120</v>
      </c>
      <c r="D98" s="122">
        <v>354</v>
      </c>
      <c r="E98" s="122">
        <v>10350</v>
      </c>
      <c r="F98" s="122"/>
      <c r="G98" s="122">
        <f t="shared" si="7"/>
        <v>10350</v>
      </c>
      <c r="H98" s="123">
        <f t="shared" si="9"/>
        <v>610.16324237434935</v>
      </c>
    </row>
    <row r="99" spans="1:8" ht="20.100000000000001" customHeight="1" x14ac:dyDescent="0.15">
      <c r="A99" s="119">
        <v>82</v>
      </c>
      <c r="B99" s="120"/>
      <c r="C99" s="129" t="s">
        <v>121</v>
      </c>
      <c r="D99" s="122">
        <v>126</v>
      </c>
      <c r="E99" s="122">
        <v>4141</v>
      </c>
      <c r="F99" s="122"/>
      <c r="G99" s="122">
        <f t="shared" si="7"/>
        <v>4141</v>
      </c>
      <c r="H99" s="123">
        <f t="shared" si="9"/>
        <v>244.12424992001746</v>
      </c>
    </row>
    <row r="100" spans="1:8" ht="20.100000000000001" customHeight="1" x14ac:dyDescent="0.15">
      <c r="A100" s="119">
        <v>83</v>
      </c>
      <c r="B100" s="130"/>
      <c r="C100" s="131" t="s">
        <v>122</v>
      </c>
      <c r="D100" s="122">
        <v>89</v>
      </c>
      <c r="E100" s="122">
        <v>2963</v>
      </c>
      <c r="F100" s="122"/>
      <c r="G100" s="122">
        <f t="shared" si="7"/>
        <v>2963</v>
      </c>
      <c r="H100" s="123">
        <f t="shared" si="9"/>
        <v>174.67765093286928</v>
      </c>
    </row>
    <row r="101" spans="1:8" ht="20.100000000000001" customHeight="1" x14ac:dyDescent="0.15">
      <c r="A101" s="119">
        <v>84</v>
      </c>
      <c r="B101" s="130"/>
      <c r="C101" s="132" t="s">
        <v>153</v>
      </c>
      <c r="D101" s="122">
        <v>65</v>
      </c>
      <c r="E101" s="122">
        <v>1601</v>
      </c>
      <c r="F101" s="122"/>
      <c r="G101" s="122">
        <f t="shared" si="7"/>
        <v>1601</v>
      </c>
      <c r="H101" s="123">
        <f t="shared" si="9"/>
        <v>94.383705414621573</v>
      </c>
    </row>
    <row r="102" spans="1:8" ht="20.100000000000001" customHeight="1" x14ac:dyDescent="0.15">
      <c r="A102" s="119">
        <v>85</v>
      </c>
      <c r="B102" s="130"/>
      <c r="C102" s="131" t="s">
        <v>154</v>
      </c>
      <c r="D102" s="122">
        <v>20</v>
      </c>
      <c r="E102" s="122">
        <v>307</v>
      </c>
      <c r="F102" s="122"/>
      <c r="G102" s="122">
        <f t="shared" si="7"/>
        <v>307</v>
      </c>
      <c r="H102" s="123">
        <f t="shared" si="9"/>
        <v>18.098561875258479</v>
      </c>
    </row>
    <row r="103" spans="1:8" ht="20.100000000000001" customHeight="1" x14ac:dyDescent="0.15">
      <c r="A103" s="119">
        <v>86</v>
      </c>
      <c r="B103" s="130"/>
      <c r="C103" s="131" t="s">
        <v>155</v>
      </c>
      <c r="D103" s="122">
        <v>99</v>
      </c>
      <c r="E103" s="122">
        <v>3183</v>
      </c>
      <c r="F103" s="122"/>
      <c r="G103" s="122">
        <f t="shared" si="7"/>
        <v>3183</v>
      </c>
      <c r="H103" s="123">
        <f t="shared" si="9"/>
        <v>187.64730439396658</v>
      </c>
    </row>
    <row r="104" spans="1:8" ht="20.100000000000001" customHeight="1" x14ac:dyDescent="0.15">
      <c r="A104" s="119">
        <v>87</v>
      </c>
      <c r="B104" s="130"/>
      <c r="C104" s="131" t="s">
        <v>126</v>
      </c>
      <c r="D104" s="122">
        <v>83</v>
      </c>
      <c r="E104" s="122">
        <v>2016</v>
      </c>
      <c r="F104" s="122"/>
      <c r="G104" s="122">
        <f t="shared" si="7"/>
        <v>2016</v>
      </c>
      <c r="H104" s="123">
        <f t="shared" si="9"/>
        <v>118.84918807987326</v>
      </c>
    </row>
    <row r="105" spans="1:8" ht="20.100000000000001" customHeight="1" x14ac:dyDescent="0.15">
      <c r="A105" s="119">
        <v>88</v>
      </c>
      <c r="B105" s="130"/>
      <c r="C105" s="131" t="s">
        <v>127</v>
      </c>
      <c r="D105" s="122">
        <v>134</v>
      </c>
      <c r="E105" s="122">
        <v>4416</v>
      </c>
      <c r="F105" s="122"/>
      <c r="G105" s="122">
        <f t="shared" si="7"/>
        <v>4416</v>
      </c>
      <c r="H105" s="123">
        <f t="shared" si="9"/>
        <v>260.33631674638906</v>
      </c>
    </row>
    <row r="106" spans="1:8" ht="20.100000000000001" customHeight="1" x14ac:dyDescent="0.15">
      <c r="A106" s="119">
        <v>89</v>
      </c>
      <c r="B106" s="130"/>
      <c r="C106" s="131" t="s">
        <v>128</v>
      </c>
      <c r="D106" s="122">
        <v>3</v>
      </c>
      <c r="E106" s="122">
        <v>70</v>
      </c>
      <c r="F106" s="122"/>
      <c r="G106" s="122">
        <f t="shared" si="7"/>
        <v>70</v>
      </c>
      <c r="H106" s="123">
        <f t="shared" si="9"/>
        <v>4.1267079194400447</v>
      </c>
    </row>
    <row r="107" spans="1:8" ht="20.100000000000001" customHeight="1" x14ac:dyDescent="0.15">
      <c r="A107" s="119">
        <v>90</v>
      </c>
      <c r="B107" s="130"/>
      <c r="C107" s="131" t="s">
        <v>129</v>
      </c>
      <c r="D107" s="122">
        <v>61</v>
      </c>
      <c r="E107" s="122">
        <v>1706</v>
      </c>
      <c r="F107" s="122"/>
      <c r="G107" s="122">
        <f t="shared" si="7"/>
        <v>1706</v>
      </c>
      <c r="H107" s="123">
        <f t="shared" si="9"/>
        <v>100.57376729378164</v>
      </c>
    </row>
    <row r="108" spans="1:8" ht="20.100000000000001" customHeight="1" x14ac:dyDescent="0.15">
      <c r="A108" s="119">
        <v>91</v>
      </c>
      <c r="B108" s="130"/>
      <c r="C108" s="131" t="s">
        <v>156</v>
      </c>
      <c r="D108" s="122">
        <v>6</v>
      </c>
      <c r="E108" s="122">
        <v>80</v>
      </c>
      <c r="F108" s="122"/>
      <c r="G108" s="122">
        <f t="shared" si="7"/>
        <v>80</v>
      </c>
      <c r="H108" s="123">
        <f t="shared" si="9"/>
        <v>4.7162376222171938</v>
      </c>
    </row>
    <row r="109" spans="1:8" ht="20.100000000000001" customHeight="1" x14ac:dyDescent="0.15">
      <c r="A109" s="119">
        <v>92</v>
      </c>
      <c r="B109" s="130"/>
      <c r="C109" s="131" t="s">
        <v>157</v>
      </c>
      <c r="D109" s="122"/>
      <c r="E109" s="122"/>
      <c r="F109" s="122"/>
      <c r="G109" s="122">
        <f t="shared" si="7"/>
        <v>0</v>
      </c>
      <c r="H109" s="123">
        <f t="shared" si="9"/>
        <v>0</v>
      </c>
    </row>
    <row r="110" spans="1:8" s="30" customFormat="1" ht="25.5" customHeight="1" x14ac:dyDescent="0.15">
      <c r="A110" s="115">
        <v>93</v>
      </c>
      <c r="B110" s="133" t="s">
        <v>175</v>
      </c>
      <c r="C110" s="134" t="s">
        <v>132</v>
      </c>
      <c r="D110" s="135">
        <v>247</v>
      </c>
      <c r="E110" s="135">
        <v>7098</v>
      </c>
      <c r="F110" s="135">
        <v>81</v>
      </c>
      <c r="G110" s="116">
        <f t="shared" si="7"/>
        <v>7179</v>
      </c>
      <c r="H110" s="136">
        <f t="shared" si="9"/>
        <v>423.22337362371542</v>
      </c>
    </row>
    <row r="111" spans="1:8" ht="20.100000000000001" customHeight="1" x14ac:dyDescent="0.15">
      <c r="A111" s="137"/>
      <c r="B111" s="275" t="s">
        <v>176</v>
      </c>
      <c r="C111" s="275"/>
      <c r="D111" s="275"/>
      <c r="E111" s="275"/>
      <c r="F111" s="275"/>
      <c r="G111" s="275"/>
      <c r="H111" s="275"/>
    </row>
    <row r="112" spans="1:8" ht="20.100000000000001" customHeight="1" x14ac:dyDescent="0.15">
      <c r="A112" s="137"/>
      <c r="B112" s="276" t="s">
        <v>177</v>
      </c>
      <c r="C112" s="276"/>
      <c r="D112" s="276"/>
      <c r="E112" s="276"/>
      <c r="F112" s="276"/>
      <c r="G112" s="276"/>
      <c r="H112" s="276"/>
    </row>
  </sheetData>
  <mergeCells count="5">
    <mergeCell ref="A1:C1"/>
    <mergeCell ref="A2:H2"/>
    <mergeCell ref="B4:C4"/>
    <mergeCell ref="B111:H111"/>
    <mergeCell ref="B112:H112"/>
  </mergeCells>
  <phoneticPr fontId="41" type="noConversion"/>
  <pageMargins left="0.70866141732283505" right="0.70866141732283505"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workbookViewId="0">
      <selection activeCell="K15" sqref="K15"/>
    </sheetView>
  </sheetViews>
  <sheetFormatPr defaultColWidth="9" defaultRowHeight="13.5" x14ac:dyDescent="0.15"/>
  <cols>
    <col min="1" max="1" width="5.625" style="94" customWidth="1"/>
    <col min="2" max="2" width="9" style="2"/>
    <col min="3" max="5" width="7.625" customWidth="1"/>
    <col min="6" max="7" width="6" customWidth="1"/>
    <col min="8" max="8" width="7.875" customWidth="1"/>
    <col min="9" max="11" width="9.625" customWidth="1"/>
  </cols>
  <sheetData>
    <row r="1" spans="1:16" ht="30" customHeight="1" x14ac:dyDescent="0.15">
      <c r="A1" s="281" t="s">
        <v>178</v>
      </c>
      <c r="B1" s="281"/>
      <c r="C1" s="281"/>
      <c r="D1" s="281"/>
      <c r="E1" s="281"/>
      <c r="F1" s="281"/>
      <c r="G1" s="281"/>
      <c r="H1" s="281"/>
      <c r="I1" s="281"/>
      <c r="J1" s="281"/>
      <c r="K1" s="281"/>
    </row>
    <row r="2" spans="1:16" ht="60" customHeight="1" x14ac:dyDescent="0.15">
      <c r="A2" s="282" t="s">
        <v>179</v>
      </c>
      <c r="B2" s="282"/>
      <c r="C2" s="282"/>
      <c r="D2" s="282"/>
      <c r="E2" s="282"/>
      <c r="F2" s="282"/>
      <c r="G2" s="282"/>
      <c r="H2" s="282"/>
      <c r="I2" s="282"/>
      <c r="J2" s="282"/>
      <c r="K2" s="282"/>
      <c r="L2" s="282"/>
      <c r="M2" s="282"/>
      <c r="N2" s="282"/>
      <c r="O2" s="282"/>
      <c r="P2" s="282"/>
    </row>
    <row r="3" spans="1:16" ht="39.950000000000003" customHeight="1" x14ac:dyDescent="0.15">
      <c r="A3" s="286" t="s">
        <v>2</v>
      </c>
      <c r="B3" s="280" t="s">
        <v>180</v>
      </c>
      <c r="C3" s="280" t="s">
        <v>181</v>
      </c>
      <c r="D3" s="280"/>
      <c r="E3" s="283" t="s">
        <v>182</v>
      </c>
      <c r="F3" s="284"/>
      <c r="G3" s="284"/>
      <c r="H3" s="285"/>
      <c r="I3" s="283" t="s">
        <v>183</v>
      </c>
      <c r="J3" s="284"/>
      <c r="K3" s="284"/>
      <c r="L3" s="285"/>
      <c r="M3" s="95" t="s">
        <v>184</v>
      </c>
      <c r="N3" s="95" t="s">
        <v>185</v>
      </c>
      <c r="O3" s="283" t="s">
        <v>186</v>
      </c>
      <c r="P3" s="285"/>
    </row>
    <row r="4" spans="1:16" s="92" customFormat="1" ht="18" customHeight="1" x14ac:dyDescent="0.15">
      <c r="A4" s="286"/>
      <c r="B4" s="286"/>
      <c r="C4" s="280" t="s">
        <v>187</v>
      </c>
      <c r="D4" s="280" t="s">
        <v>188</v>
      </c>
      <c r="E4" s="280" t="s">
        <v>189</v>
      </c>
      <c r="F4" s="280" t="s">
        <v>190</v>
      </c>
      <c r="G4" s="280" t="s">
        <v>191</v>
      </c>
      <c r="H4" s="277" t="s">
        <v>192</v>
      </c>
      <c r="I4" s="280" t="s">
        <v>189</v>
      </c>
      <c r="J4" s="280" t="s">
        <v>190</v>
      </c>
      <c r="K4" s="280" t="s">
        <v>191</v>
      </c>
      <c r="L4" s="277" t="s">
        <v>192</v>
      </c>
      <c r="M4" s="280" t="s">
        <v>193</v>
      </c>
      <c r="N4" s="280" t="s">
        <v>193</v>
      </c>
      <c r="O4" s="280" t="s">
        <v>193</v>
      </c>
      <c r="P4" s="277" t="s">
        <v>192</v>
      </c>
    </row>
    <row r="5" spans="1:16" s="93" customFormat="1" ht="18" customHeight="1" x14ac:dyDescent="0.15">
      <c r="A5" s="286"/>
      <c r="B5" s="286"/>
      <c r="C5" s="280"/>
      <c r="D5" s="280"/>
      <c r="E5" s="280"/>
      <c r="F5" s="280"/>
      <c r="G5" s="280"/>
      <c r="H5" s="278"/>
      <c r="I5" s="280"/>
      <c r="J5" s="280"/>
      <c r="K5" s="280"/>
      <c r="L5" s="278"/>
      <c r="M5" s="280"/>
      <c r="N5" s="280"/>
      <c r="O5" s="280"/>
      <c r="P5" s="278"/>
    </row>
    <row r="6" spans="1:16" s="92" customFormat="1" ht="18" customHeight="1" x14ac:dyDescent="0.15">
      <c r="A6" s="96">
        <v>1</v>
      </c>
      <c r="B6" s="96" t="s">
        <v>194</v>
      </c>
      <c r="C6" s="97">
        <v>2648</v>
      </c>
      <c r="D6" s="97">
        <f>H6+L6+P6</f>
        <v>7650</v>
      </c>
      <c r="E6" s="97"/>
      <c r="F6" s="97"/>
      <c r="G6" s="97">
        <v>100</v>
      </c>
      <c r="H6" s="98">
        <f>8*G6</f>
        <v>800</v>
      </c>
      <c r="I6" s="97"/>
      <c r="J6" s="97"/>
      <c r="K6" s="97">
        <v>877</v>
      </c>
      <c r="L6" s="97">
        <f>4*K6</f>
        <v>3508</v>
      </c>
      <c r="M6" s="97"/>
      <c r="N6" s="97"/>
      <c r="O6" s="97">
        <v>1671</v>
      </c>
      <c r="P6" s="107">
        <f>2*1671</f>
        <v>3342</v>
      </c>
    </row>
    <row r="7" spans="1:16" s="93" customFormat="1" ht="18" customHeight="1" x14ac:dyDescent="0.15">
      <c r="A7" s="95"/>
      <c r="B7" s="95" t="s">
        <v>195</v>
      </c>
      <c r="C7" s="99">
        <v>2480</v>
      </c>
      <c r="D7" s="99">
        <f>H7+L7+P7</f>
        <v>6978</v>
      </c>
      <c r="E7" s="99"/>
      <c r="F7" s="99"/>
      <c r="G7" s="99">
        <v>100</v>
      </c>
      <c r="H7" s="99">
        <f>8*G7</f>
        <v>800</v>
      </c>
      <c r="I7" s="99"/>
      <c r="J7" s="99"/>
      <c r="K7" s="99">
        <v>709</v>
      </c>
      <c r="L7" s="99">
        <f>4*K7</f>
        <v>2836</v>
      </c>
      <c r="M7" s="99"/>
      <c r="N7" s="99"/>
      <c r="O7" s="99">
        <v>1671</v>
      </c>
      <c r="P7" s="108">
        <f>2*O7</f>
        <v>3342</v>
      </c>
    </row>
    <row r="8" spans="1:16" s="92" customFormat="1" ht="18" customHeight="1" x14ac:dyDescent="0.15">
      <c r="A8" s="95"/>
      <c r="B8" s="95" t="s">
        <v>196</v>
      </c>
      <c r="C8" s="99">
        <v>68</v>
      </c>
      <c r="D8" s="99">
        <f>L8</f>
        <v>272</v>
      </c>
      <c r="E8" s="99"/>
      <c r="F8" s="99"/>
      <c r="G8" s="100"/>
      <c r="H8" s="101"/>
      <c r="I8" s="99"/>
      <c r="J8" s="99"/>
      <c r="K8" s="99">
        <v>68</v>
      </c>
      <c r="L8" s="99">
        <f>4*68</f>
        <v>272</v>
      </c>
      <c r="M8" s="99"/>
      <c r="N8" s="99"/>
      <c r="O8" s="99"/>
      <c r="P8" s="108"/>
    </row>
    <row r="9" spans="1:16" s="93" customFormat="1" ht="18" customHeight="1" x14ac:dyDescent="0.15">
      <c r="A9" s="95"/>
      <c r="B9" s="95" t="s">
        <v>197</v>
      </c>
      <c r="C9" s="99">
        <v>100</v>
      </c>
      <c r="D9" s="99">
        <f>L9</f>
        <v>400</v>
      </c>
      <c r="E9" s="99"/>
      <c r="F9" s="99"/>
      <c r="G9" s="99"/>
      <c r="H9" s="99"/>
      <c r="I9" s="99"/>
      <c r="J9" s="99"/>
      <c r="K9" s="99">
        <v>100</v>
      </c>
      <c r="L9" s="99">
        <f>4*100</f>
        <v>400</v>
      </c>
      <c r="M9" s="99"/>
      <c r="N9" s="99"/>
      <c r="O9" s="99"/>
      <c r="P9" s="108"/>
    </row>
    <row r="10" spans="1:16" s="92" customFormat="1" ht="18" customHeight="1" x14ac:dyDescent="0.15">
      <c r="A10" s="96">
        <v>2</v>
      </c>
      <c r="B10" s="96" t="s">
        <v>198</v>
      </c>
      <c r="C10" s="97">
        <v>711</v>
      </c>
      <c r="D10" s="97">
        <f>L10+P10</f>
        <v>1586</v>
      </c>
      <c r="E10" s="97"/>
      <c r="F10" s="97"/>
      <c r="G10" s="97"/>
      <c r="H10" s="97"/>
      <c r="I10" s="97"/>
      <c r="J10" s="97"/>
      <c r="K10" s="97">
        <v>82</v>
      </c>
      <c r="L10" s="97">
        <v>328</v>
      </c>
      <c r="M10" s="97"/>
      <c r="N10" s="97"/>
      <c r="O10" s="97">
        <v>629</v>
      </c>
      <c r="P10" s="107">
        <v>1258</v>
      </c>
    </row>
    <row r="11" spans="1:16" s="93" customFormat="1" ht="18" customHeight="1" x14ac:dyDescent="0.15">
      <c r="A11" s="95"/>
      <c r="B11" s="95" t="s">
        <v>195</v>
      </c>
      <c r="C11" s="99">
        <v>687</v>
      </c>
      <c r="D11" s="99">
        <f t="shared" ref="D11:D34" si="0">L11+P11</f>
        <v>1514</v>
      </c>
      <c r="E11" s="99"/>
      <c r="F11" s="99"/>
      <c r="G11" s="99"/>
      <c r="H11" s="99"/>
      <c r="I11" s="99"/>
      <c r="J11" s="99"/>
      <c r="K11" s="99">
        <v>70</v>
      </c>
      <c r="L11" s="99">
        <v>280</v>
      </c>
      <c r="M11" s="99"/>
      <c r="N11" s="99"/>
      <c r="O11" s="99">
        <v>617</v>
      </c>
      <c r="P11" s="108">
        <v>1234</v>
      </c>
    </row>
    <row r="12" spans="1:16" s="93" customFormat="1" ht="18" customHeight="1" x14ac:dyDescent="0.15">
      <c r="A12" s="95"/>
      <c r="B12" s="95" t="s">
        <v>199</v>
      </c>
      <c r="C12" s="99">
        <v>20</v>
      </c>
      <c r="D12" s="99">
        <f t="shared" si="0"/>
        <v>60</v>
      </c>
      <c r="E12" s="99"/>
      <c r="F12" s="99"/>
      <c r="G12" s="99"/>
      <c r="H12" s="99"/>
      <c r="I12" s="99"/>
      <c r="J12" s="99"/>
      <c r="K12" s="99">
        <v>10</v>
      </c>
      <c r="L12" s="99">
        <v>40</v>
      </c>
      <c r="M12" s="99"/>
      <c r="N12" s="99"/>
      <c r="O12" s="99">
        <v>10</v>
      </c>
      <c r="P12" s="108">
        <v>20</v>
      </c>
    </row>
    <row r="13" spans="1:16" s="93" customFormat="1" ht="18" customHeight="1" x14ac:dyDescent="0.15">
      <c r="A13" s="95"/>
      <c r="B13" s="95" t="s">
        <v>44</v>
      </c>
      <c r="C13" s="99">
        <v>2</v>
      </c>
      <c r="D13" s="99">
        <f t="shared" si="0"/>
        <v>8</v>
      </c>
      <c r="E13" s="99"/>
      <c r="F13" s="99"/>
      <c r="G13" s="99"/>
      <c r="H13" s="99"/>
      <c r="I13" s="99"/>
      <c r="J13" s="99"/>
      <c r="K13" s="99">
        <v>2</v>
      </c>
      <c r="L13" s="99">
        <v>8</v>
      </c>
      <c r="M13" s="99"/>
      <c r="N13" s="99"/>
      <c r="O13" s="99"/>
      <c r="P13" s="108"/>
    </row>
    <row r="14" spans="1:16" s="93" customFormat="1" ht="18" customHeight="1" x14ac:dyDescent="0.15">
      <c r="A14" s="95"/>
      <c r="B14" s="95" t="s">
        <v>48</v>
      </c>
      <c r="C14" s="99">
        <v>2</v>
      </c>
      <c r="D14" s="99">
        <f t="shared" si="0"/>
        <v>4</v>
      </c>
      <c r="E14" s="99"/>
      <c r="F14" s="99"/>
      <c r="G14" s="99"/>
      <c r="H14" s="99"/>
      <c r="I14" s="99"/>
      <c r="J14" s="99"/>
      <c r="K14" s="99"/>
      <c r="L14" s="99"/>
      <c r="M14" s="99"/>
      <c r="N14" s="99"/>
      <c r="O14" s="99">
        <v>2</v>
      </c>
      <c r="P14" s="108">
        <v>4</v>
      </c>
    </row>
    <row r="15" spans="1:16" s="92" customFormat="1" ht="18" customHeight="1" x14ac:dyDescent="0.15">
      <c r="A15" s="96">
        <v>3</v>
      </c>
      <c r="B15" s="96" t="s">
        <v>200</v>
      </c>
      <c r="C15" s="97">
        <v>159</v>
      </c>
      <c r="D15" s="97">
        <f t="shared" ref="D15:D21" si="1">L15+P15</f>
        <v>636</v>
      </c>
      <c r="E15" s="97"/>
      <c r="F15" s="97"/>
      <c r="G15" s="97"/>
      <c r="H15" s="97"/>
      <c r="I15" s="97"/>
      <c r="J15" s="97"/>
      <c r="K15" s="97">
        <v>159</v>
      </c>
      <c r="L15" s="97">
        <v>636</v>
      </c>
      <c r="M15" s="97"/>
      <c r="N15" s="97"/>
      <c r="O15" s="97"/>
      <c r="P15" s="107"/>
    </row>
    <row r="16" spans="1:16" s="92" customFormat="1" ht="18" customHeight="1" x14ac:dyDescent="0.15">
      <c r="A16" s="95"/>
      <c r="B16" s="95" t="s">
        <v>195</v>
      </c>
      <c r="C16" s="99">
        <v>159</v>
      </c>
      <c r="D16" s="99">
        <f t="shared" si="1"/>
        <v>636</v>
      </c>
      <c r="E16" s="99"/>
      <c r="F16" s="99"/>
      <c r="G16" s="99"/>
      <c r="H16" s="99"/>
      <c r="I16" s="99"/>
      <c r="J16" s="99"/>
      <c r="K16" s="99">
        <v>159</v>
      </c>
      <c r="L16" s="99">
        <v>636</v>
      </c>
      <c r="M16" s="99"/>
      <c r="N16" s="99"/>
      <c r="O16" s="99"/>
      <c r="P16" s="108"/>
    </row>
    <row r="17" spans="1:16" s="92" customFormat="1" ht="18" customHeight="1" x14ac:dyDescent="0.15">
      <c r="A17" s="96">
        <v>4</v>
      </c>
      <c r="B17" s="96" t="s">
        <v>201</v>
      </c>
      <c r="C17" s="97">
        <v>339</v>
      </c>
      <c r="D17" s="97">
        <f t="shared" si="1"/>
        <v>992</v>
      </c>
      <c r="E17" s="97"/>
      <c r="F17" s="97"/>
      <c r="G17" s="97"/>
      <c r="H17" s="97"/>
      <c r="I17" s="97"/>
      <c r="J17" s="97"/>
      <c r="K17" s="97">
        <v>157</v>
      </c>
      <c r="L17" s="97">
        <v>628</v>
      </c>
      <c r="M17" s="97"/>
      <c r="N17" s="97"/>
      <c r="O17" s="97">
        <v>182</v>
      </c>
      <c r="P17" s="107">
        <v>364</v>
      </c>
    </row>
    <row r="18" spans="1:16" s="92" customFormat="1" ht="18" customHeight="1" x14ac:dyDescent="0.15">
      <c r="A18" s="95"/>
      <c r="B18" s="95" t="s">
        <v>195</v>
      </c>
      <c r="C18" s="99">
        <v>331</v>
      </c>
      <c r="D18" s="99">
        <f t="shared" si="1"/>
        <v>960</v>
      </c>
      <c r="E18" s="99"/>
      <c r="F18" s="99"/>
      <c r="G18" s="99"/>
      <c r="H18" s="99"/>
      <c r="I18" s="99"/>
      <c r="J18" s="99"/>
      <c r="K18" s="99">
        <v>149</v>
      </c>
      <c r="L18" s="99">
        <v>596</v>
      </c>
      <c r="M18" s="99"/>
      <c r="N18" s="99"/>
      <c r="O18" s="99">
        <v>182</v>
      </c>
      <c r="P18" s="99">
        <v>364</v>
      </c>
    </row>
    <row r="19" spans="1:16" s="93" customFormat="1" ht="18" customHeight="1" x14ac:dyDescent="0.15">
      <c r="A19" s="95"/>
      <c r="B19" s="95" t="s">
        <v>58</v>
      </c>
      <c r="C19" s="99">
        <v>8</v>
      </c>
      <c r="D19" s="99">
        <f t="shared" si="1"/>
        <v>32</v>
      </c>
      <c r="E19" s="99"/>
      <c r="F19" s="99"/>
      <c r="G19" s="99"/>
      <c r="H19" s="99"/>
      <c r="I19" s="99"/>
      <c r="J19" s="99"/>
      <c r="K19" s="99">
        <v>8</v>
      </c>
      <c r="L19" s="99">
        <v>32</v>
      </c>
      <c r="M19" s="99"/>
      <c r="N19" s="99"/>
      <c r="O19" s="99"/>
      <c r="P19" s="108"/>
    </row>
    <row r="20" spans="1:16" s="92" customFormat="1" ht="18" customHeight="1" x14ac:dyDescent="0.15">
      <c r="A20" s="96">
        <v>5</v>
      </c>
      <c r="B20" s="96" t="s">
        <v>202</v>
      </c>
      <c r="C20" s="97">
        <v>18</v>
      </c>
      <c r="D20" s="97">
        <f t="shared" si="1"/>
        <v>56</v>
      </c>
      <c r="E20" s="97"/>
      <c r="F20" s="97"/>
      <c r="G20" s="97"/>
      <c r="H20" s="97"/>
      <c r="I20" s="97"/>
      <c r="J20" s="97"/>
      <c r="K20" s="97">
        <v>10</v>
      </c>
      <c r="L20" s="97">
        <v>40</v>
      </c>
      <c r="M20" s="97"/>
      <c r="N20" s="97"/>
      <c r="O20" s="97">
        <v>8</v>
      </c>
      <c r="P20" s="97">
        <v>16</v>
      </c>
    </row>
    <row r="21" spans="1:16" s="93" customFormat="1" ht="18" customHeight="1" x14ac:dyDescent="0.15">
      <c r="A21" s="95"/>
      <c r="B21" s="95" t="s">
        <v>64</v>
      </c>
      <c r="C21" s="99">
        <v>18</v>
      </c>
      <c r="D21" s="99">
        <f t="shared" si="1"/>
        <v>56</v>
      </c>
      <c r="E21" s="99"/>
      <c r="F21" s="99"/>
      <c r="G21" s="99"/>
      <c r="H21" s="99"/>
      <c r="I21" s="99"/>
      <c r="J21" s="99"/>
      <c r="K21" s="99">
        <v>10</v>
      </c>
      <c r="L21" s="99">
        <v>40</v>
      </c>
      <c r="M21" s="99"/>
      <c r="N21" s="99"/>
      <c r="O21" s="99">
        <v>8</v>
      </c>
      <c r="P21" s="99">
        <v>16</v>
      </c>
    </row>
    <row r="22" spans="1:16" s="92" customFormat="1" ht="18" customHeight="1" x14ac:dyDescent="0.15">
      <c r="A22" s="96">
        <v>6</v>
      </c>
      <c r="B22" s="96" t="s">
        <v>203</v>
      </c>
      <c r="C22" s="97">
        <v>57</v>
      </c>
      <c r="D22" s="97">
        <f t="shared" si="0"/>
        <v>228</v>
      </c>
      <c r="E22" s="97"/>
      <c r="F22" s="97"/>
      <c r="G22" s="97"/>
      <c r="H22" s="97"/>
      <c r="I22" s="97"/>
      <c r="J22" s="97"/>
      <c r="K22" s="97">
        <v>57</v>
      </c>
      <c r="L22" s="97">
        <v>228</v>
      </c>
      <c r="M22" s="97"/>
      <c r="N22" s="97"/>
      <c r="O22" s="97"/>
      <c r="P22" s="107"/>
    </row>
    <row r="23" spans="1:16" s="93" customFormat="1" ht="18" customHeight="1" x14ac:dyDescent="0.15">
      <c r="A23" s="95"/>
      <c r="B23" s="95" t="s">
        <v>195</v>
      </c>
      <c r="C23" s="99">
        <v>57</v>
      </c>
      <c r="D23" s="99">
        <f t="shared" si="0"/>
        <v>228</v>
      </c>
      <c r="E23" s="99"/>
      <c r="F23" s="99"/>
      <c r="G23" s="99"/>
      <c r="H23" s="99"/>
      <c r="I23" s="99"/>
      <c r="J23" s="99"/>
      <c r="K23" s="99">
        <v>57</v>
      </c>
      <c r="L23" s="99">
        <v>228</v>
      </c>
      <c r="M23" s="99"/>
      <c r="N23" s="99"/>
      <c r="O23" s="99"/>
      <c r="P23" s="108"/>
    </row>
    <row r="24" spans="1:16" s="92" customFormat="1" ht="18" customHeight="1" x14ac:dyDescent="0.15">
      <c r="A24" s="96">
        <v>7</v>
      </c>
      <c r="B24" s="96" t="s">
        <v>204</v>
      </c>
      <c r="C24" s="97">
        <v>25</v>
      </c>
      <c r="D24" s="97">
        <f t="shared" si="0"/>
        <v>34.159999999999997</v>
      </c>
      <c r="E24" s="97"/>
      <c r="F24" s="97"/>
      <c r="G24" s="102">
        <v>60</v>
      </c>
      <c r="H24" s="102">
        <v>480</v>
      </c>
      <c r="I24" s="97"/>
      <c r="J24" s="97"/>
      <c r="K24" s="97"/>
      <c r="L24" s="97"/>
      <c r="M24" s="97"/>
      <c r="N24" s="97"/>
      <c r="O24" s="97">
        <v>25</v>
      </c>
      <c r="P24" s="107">
        <v>34.159999999999997</v>
      </c>
    </row>
    <row r="25" spans="1:16" s="93" customFormat="1" ht="18" customHeight="1" x14ac:dyDescent="0.15">
      <c r="A25" s="95"/>
      <c r="B25" s="95" t="s">
        <v>195</v>
      </c>
      <c r="C25" s="99">
        <v>19</v>
      </c>
      <c r="D25" s="99">
        <f t="shared" si="0"/>
        <v>22.16</v>
      </c>
      <c r="E25" s="99"/>
      <c r="F25" s="99"/>
      <c r="G25" s="103">
        <v>60</v>
      </c>
      <c r="H25" s="103">
        <v>480</v>
      </c>
      <c r="I25" s="99"/>
      <c r="J25" s="99"/>
      <c r="K25" s="99"/>
      <c r="L25" s="99"/>
      <c r="M25" s="99"/>
      <c r="N25" s="99"/>
      <c r="O25" s="97">
        <v>19</v>
      </c>
      <c r="P25" s="108">
        <v>22.16</v>
      </c>
    </row>
    <row r="26" spans="1:16" s="92" customFormat="1" ht="18" customHeight="1" x14ac:dyDescent="0.15">
      <c r="A26" s="95"/>
      <c r="B26" s="95" t="s">
        <v>95</v>
      </c>
      <c r="C26" s="99">
        <v>6</v>
      </c>
      <c r="D26" s="99">
        <f t="shared" si="0"/>
        <v>12</v>
      </c>
      <c r="E26" s="99"/>
      <c r="F26" s="99"/>
      <c r="G26" s="99"/>
      <c r="H26" s="99"/>
      <c r="I26" s="99"/>
      <c r="J26" s="99"/>
      <c r="K26" s="99"/>
      <c r="L26" s="99"/>
      <c r="M26" s="99"/>
      <c r="N26" s="99"/>
      <c r="O26" s="99">
        <v>6</v>
      </c>
      <c r="P26" s="108">
        <v>12</v>
      </c>
    </row>
    <row r="27" spans="1:16" s="92" customFormat="1" ht="18" customHeight="1" x14ac:dyDescent="0.15">
      <c r="A27" s="96">
        <v>8</v>
      </c>
      <c r="B27" s="96" t="s">
        <v>205</v>
      </c>
      <c r="C27" s="97">
        <v>68</v>
      </c>
      <c r="D27" s="97">
        <f t="shared" si="0"/>
        <v>272</v>
      </c>
      <c r="E27" s="97"/>
      <c r="F27" s="97"/>
      <c r="G27" s="97"/>
      <c r="H27" s="97"/>
      <c r="I27" s="97"/>
      <c r="J27" s="97"/>
      <c r="K27" s="97">
        <v>68</v>
      </c>
      <c r="L27" s="97">
        <v>272</v>
      </c>
      <c r="M27" s="97"/>
      <c r="N27" s="97"/>
      <c r="O27" s="97"/>
      <c r="P27" s="107"/>
    </row>
    <row r="28" spans="1:16" s="92" customFormat="1" ht="18" customHeight="1" x14ac:dyDescent="0.15">
      <c r="A28" s="95"/>
      <c r="B28" s="95" t="s">
        <v>195</v>
      </c>
      <c r="C28" s="99">
        <v>50</v>
      </c>
      <c r="D28" s="99">
        <f t="shared" si="0"/>
        <v>200</v>
      </c>
      <c r="E28" s="99"/>
      <c r="F28" s="99"/>
      <c r="G28" s="99"/>
      <c r="H28" s="99"/>
      <c r="I28" s="99"/>
      <c r="J28" s="99"/>
      <c r="K28" s="99">
        <v>50</v>
      </c>
      <c r="L28" s="99">
        <v>200</v>
      </c>
      <c r="M28" s="99"/>
      <c r="N28" s="99"/>
      <c r="O28" s="99"/>
      <c r="P28" s="108"/>
    </row>
    <row r="29" spans="1:16" s="93" customFormat="1" ht="18" customHeight="1" x14ac:dyDescent="0.15">
      <c r="A29" s="95"/>
      <c r="B29" s="95" t="s">
        <v>107</v>
      </c>
      <c r="C29" s="99">
        <v>18</v>
      </c>
      <c r="D29" s="99">
        <f t="shared" si="0"/>
        <v>72</v>
      </c>
      <c r="E29" s="99"/>
      <c r="F29" s="99"/>
      <c r="G29" s="99"/>
      <c r="H29" s="99"/>
      <c r="I29" s="99"/>
      <c r="J29" s="99"/>
      <c r="K29" s="99">
        <v>18</v>
      </c>
      <c r="L29" s="99">
        <v>72</v>
      </c>
      <c r="M29" s="99"/>
      <c r="N29" s="99"/>
      <c r="O29" s="99"/>
      <c r="P29" s="108"/>
    </row>
    <row r="30" spans="1:16" s="92" customFormat="1" ht="18" customHeight="1" x14ac:dyDescent="0.15">
      <c r="A30" s="96">
        <v>9</v>
      </c>
      <c r="B30" s="96" t="s">
        <v>206</v>
      </c>
      <c r="C30" s="97">
        <v>100</v>
      </c>
      <c r="D30" s="97">
        <f t="shared" si="0"/>
        <v>340</v>
      </c>
      <c r="E30" s="97"/>
      <c r="F30" s="97"/>
      <c r="G30" s="97"/>
      <c r="H30" s="97"/>
      <c r="I30" s="97"/>
      <c r="J30" s="97"/>
      <c r="K30" s="97">
        <v>70</v>
      </c>
      <c r="L30" s="97">
        <v>280</v>
      </c>
      <c r="M30" s="97"/>
      <c r="N30" s="97"/>
      <c r="O30" s="97">
        <v>30</v>
      </c>
      <c r="P30" s="107">
        <v>60</v>
      </c>
    </row>
    <row r="31" spans="1:16" s="93" customFormat="1" ht="18" customHeight="1" x14ac:dyDescent="0.15">
      <c r="A31" s="95"/>
      <c r="B31" s="95" t="s">
        <v>195</v>
      </c>
      <c r="C31" s="99">
        <v>70</v>
      </c>
      <c r="D31" s="99">
        <f t="shared" si="0"/>
        <v>280</v>
      </c>
      <c r="E31" s="99"/>
      <c r="F31" s="99"/>
      <c r="G31" s="99"/>
      <c r="H31" s="99"/>
      <c r="I31" s="99"/>
      <c r="J31" s="99"/>
      <c r="K31" s="99">
        <v>70</v>
      </c>
      <c r="L31" s="99">
        <v>280</v>
      </c>
      <c r="M31" s="99"/>
      <c r="N31" s="99"/>
      <c r="O31" s="99"/>
      <c r="P31" s="108"/>
    </row>
    <row r="32" spans="1:16" s="92" customFormat="1" ht="18" customHeight="1" x14ac:dyDescent="0.15">
      <c r="A32" s="95"/>
      <c r="B32" s="95" t="s">
        <v>207</v>
      </c>
      <c r="C32" s="99">
        <v>30</v>
      </c>
      <c r="D32" s="99">
        <f t="shared" si="0"/>
        <v>60</v>
      </c>
      <c r="E32" s="99"/>
      <c r="F32" s="99"/>
      <c r="G32" s="99"/>
      <c r="H32" s="99"/>
      <c r="I32" s="99"/>
      <c r="J32" s="99"/>
      <c r="K32" s="109"/>
      <c r="L32" s="109"/>
      <c r="M32" s="99"/>
      <c r="N32" s="99"/>
      <c r="O32" s="99">
        <v>30</v>
      </c>
      <c r="P32" s="108">
        <v>60</v>
      </c>
    </row>
    <row r="33" spans="1:16" s="92" customFormat="1" ht="18" customHeight="1" x14ac:dyDescent="0.15">
      <c r="A33" s="96">
        <v>10</v>
      </c>
      <c r="B33" s="96" t="s">
        <v>208</v>
      </c>
      <c r="C33" s="97">
        <v>5</v>
      </c>
      <c r="D33" s="97">
        <f t="shared" si="0"/>
        <v>20</v>
      </c>
      <c r="E33" s="97"/>
      <c r="F33" s="97"/>
      <c r="G33" s="97"/>
      <c r="H33" s="97"/>
      <c r="I33" s="97"/>
      <c r="J33" s="97"/>
      <c r="K33" s="97">
        <v>5</v>
      </c>
      <c r="L33" s="97">
        <v>20</v>
      </c>
      <c r="M33" s="97"/>
      <c r="N33" s="97"/>
      <c r="O33" s="97"/>
      <c r="P33" s="107"/>
    </row>
    <row r="34" spans="1:16" s="93" customFormat="1" ht="18" customHeight="1" x14ac:dyDescent="0.15">
      <c r="A34" s="95"/>
      <c r="B34" s="95" t="s">
        <v>195</v>
      </c>
      <c r="C34" s="99">
        <v>5</v>
      </c>
      <c r="D34" s="99">
        <f t="shared" si="0"/>
        <v>20</v>
      </c>
      <c r="E34" s="99"/>
      <c r="F34" s="99"/>
      <c r="G34" s="99"/>
      <c r="H34" s="99"/>
      <c r="I34" s="99"/>
      <c r="J34" s="99"/>
      <c r="K34" s="99">
        <v>5</v>
      </c>
      <c r="L34" s="99">
        <v>20</v>
      </c>
      <c r="M34" s="99"/>
      <c r="N34" s="99"/>
      <c r="O34" s="99"/>
      <c r="P34" s="108"/>
    </row>
    <row r="35" spans="1:16" ht="30" customHeight="1" x14ac:dyDescent="0.15">
      <c r="A35" s="104" t="s">
        <v>27</v>
      </c>
      <c r="B35" s="105"/>
      <c r="C35" s="106">
        <f>C6+C10+C22+C24+C15+C20+C30+C33+C17+C27</f>
        <v>4130</v>
      </c>
      <c r="D35" s="99">
        <f>D6+D10+D22+D24+D15+D20+D30+D33+D17+D27</f>
        <v>11814.16</v>
      </c>
      <c r="E35" s="99"/>
      <c r="F35" s="99"/>
      <c r="G35" s="99">
        <v>100</v>
      </c>
      <c r="H35" s="99">
        <f>H6</f>
        <v>800</v>
      </c>
      <c r="I35" s="99"/>
      <c r="J35" s="99"/>
      <c r="K35" s="99">
        <f>K6+K10+K22++K24+K15+K20+K30+K33+K17+K27</f>
        <v>1485</v>
      </c>
      <c r="L35" s="106">
        <f>L6+L10+L22+L24+L15+L20+L30+L33+L17+L27</f>
        <v>5940</v>
      </c>
      <c r="M35" s="106"/>
      <c r="N35" s="99"/>
      <c r="O35" s="110">
        <f>O6+O10+O22+O24+O15+O20+O30+O33+O17+O27</f>
        <v>2545</v>
      </c>
      <c r="P35" s="108">
        <f>P6+P10+P22+P24+P15+P20+P30+P33+P17+P27</f>
        <v>5074.16</v>
      </c>
    </row>
    <row r="36" spans="1:16" x14ac:dyDescent="0.15">
      <c r="A36" s="240" t="s">
        <v>209</v>
      </c>
      <c r="B36" s="240"/>
      <c r="C36" s="240"/>
      <c r="D36" s="240"/>
      <c r="E36" s="240"/>
      <c r="F36" s="240"/>
      <c r="G36" s="240"/>
      <c r="H36" s="240"/>
      <c r="I36" s="240"/>
      <c r="J36" s="240"/>
      <c r="K36" s="240"/>
      <c r="L36" s="240"/>
      <c r="M36" s="240"/>
      <c r="N36" s="240"/>
      <c r="O36" s="240"/>
      <c r="P36" s="240"/>
    </row>
    <row r="37" spans="1:16" x14ac:dyDescent="0.15">
      <c r="A37" s="279"/>
      <c r="B37" s="279"/>
      <c r="C37" s="279"/>
      <c r="D37" s="279"/>
      <c r="E37" s="279"/>
      <c r="F37" s="279"/>
      <c r="G37" s="279"/>
      <c r="H37" s="279"/>
      <c r="I37" s="279"/>
      <c r="J37" s="279"/>
      <c r="K37" s="279"/>
      <c r="L37" s="279"/>
      <c r="M37" s="279"/>
      <c r="N37" s="279"/>
      <c r="O37" s="279"/>
      <c r="P37" s="279"/>
    </row>
  </sheetData>
  <mergeCells count="23">
    <mergeCell ref="A1:K1"/>
    <mergeCell ref="A2:P2"/>
    <mergeCell ref="C3:D3"/>
    <mergeCell ref="E3:H3"/>
    <mergeCell ref="I3:L3"/>
    <mergeCell ref="O3:P3"/>
    <mergeCell ref="A3:A5"/>
    <mergeCell ref="B3:B5"/>
    <mergeCell ref="C4:C5"/>
    <mergeCell ref="D4:D5"/>
    <mergeCell ref="E4:E5"/>
    <mergeCell ref="F4:F5"/>
    <mergeCell ref="G4:G5"/>
    <mergeCell ref="H4:H5"/>
    <mergeCell ref="I4:I5"/>
    <mergeCell ref="J4:J5"/>
    <mergeCell ref="P4:P5"/>
    <mergeCell ref="A36:P37"/>
    <mergeCell ref="K4:K5"/>
    <mergeCell ref="L4:L5"/>
    <mergeCell ref="M4:M5"/>
    <mergeCell ref="N4:N5"/>
    <mergeCell ref="O4:O5"/>
  </mergeCells>
  <phoneticPr fontId="41" type="noConversion"/>
  <pageMargins left="0.70866141732283505" right="0.70866141732283505" top="0.74803149606299202" bottom="0.74803149606299202" header="0.31496062992126" footer="0.3149606299212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A19" sqref="A19:F19"/>
    </sheetView>
  </sheetViews>
  <sheetFormatPr defaultColWidth="9" defaultRowHeight="13.5" x14ac:dyDescent="0.15"/>
  <cols>
    <col min="1" max="1" width="5.625" customWidth="1"/>
    <col min="2" max="6" width="16.625" customWidth="1"/>
  </cols>
  <sheetData>
    <row r="1" spans="1:6" ht="30" customHeight="1" x14ac:dyDescent="0.25">
      <c r="A1" s="71" t="s">
        <v>210</v>
      </c>
      <c r="B1" s="7"/>
      <c r="C1" s="7"/>
      <c r="D1" s="7"/>
      <c r="E1" s="7"/>
      <c r="F1" s="72"/>
    </row>
    <row r="2" spans="1:6" ht="30" customHeight="1" x14ac:dyDescent="0.15">
      <c r="A2" s="287" t="s">
        <v>211</v>
      </c>
      <c r="B2" s="287"/>
      <c r="C2" s="287"/>
      <c r="D2" s="287"/>
      <c r="E2" s="287"/>
      <c r="F2" s="287"/>
    </row>
    <row r="3" spans="1:6" ht="30" customHeight="1" x14ac:dyDescent="0.15">
      <c r="A3" s="288"/>
      <c r="B3" s="288"/>
      <c r="C3" s="288"/>
      <c r="D3" s="288"/>
      <c r="E3" s="288"/>
      <c r="F3" s="73"/>
    </row>
    <row r="4" spans="1:6" ht="30" customHeight="1" x14ac:dyDescent="0.15">
      <c r="A4" s="74" t="s">
        <v>2</v>
      </c>
      <c r="B4" s="74" t="s">
        <v>31</v>
      </c>
      <c r="C4" s="75" t="s">
        <v>212</v>
      </c>
      <c r="D4" s="75" t="s">
        <v>213</v>
      </c>
      <c r="E4" s="75" t="s">
        <v>214</v>
      </c>
      <c r="F4" s="76" t="s">
        <v>215</v>
      </c>
    </row>
    <row r="5" spans="1:6" ht="20.100000000000001" customHeight="1" x14ac:dyDescent="0.15">
      <c r="A5" s="77"/>
      <c r="B5" s="74" t="s">
        <v>38</v>
      </c>
      <c r="C5" s="78">
        <v>85</v>
      </c>
      <c r="D5" s="79">
        <v>628</v>
      </c>
      <c r="E5" s="80"/>
      <c r="F5" s="77">
        <v>167.25</v>
      </c>
    </row>
    <row r="6" spans="1:6" ht="20.100000000000001" customHeight="1" x14ac:dyDescent="0.15">
      <c r="A6" s="77"/>
      <c r="B6" s="74" t="s">
        <v>138</v>
      </c>
      <c r="C6" s="81"/>
      <c r="D6" s="82"/>
      <c r="E6" s="83"/>
      <c r="F6" s="77"/>
    </row>
    <row r="7" spans="1:6" ht="20.100000000000001" customHeight="1" x14ac:dyDescent="0.15">
      <c r="A7" s="84">
        <v>1</v>
      </c>
      <c r="B7" s="85" t="s">
        <v>46</v>
      </c>
      <c r="C7" s="86">
        <v>10</v>
      </c>
      <c r="D7" s="87">
        <v>120</v>
      </c>
      <c r="E7" s="88" t="s">
        <v>216</v>
      </c>
      <c r="F7" s="84">
        <v>30</v>
      </c>
    </row>
    <row r="8" spans="1:6" ht="20.100000000000001" customHeight="1" x14ac:dyDescent="0.15">
      <c r="A8" s="84">
        <v>2</v>
      </c>
      <c r="B8" s="85" t="s">
        <v>45</v>
      </c>
      <c r="C8" s="86">
        <v>34</v>
      </c>
      <c r="D8" s="87">
        <v>310</v>
      </c>
      <c r="E8" s="88" t="s">
        <v>216</v>
      </c>
      <c r="F8" s="84">
        <v>77.5</v>
      </c>
    </row>
    <row r="9" spans="1:6" ht="20.100000000000001" customHeight="1" x14ac:dyDescent="0.15">
      <c r="A9" s="85"/>
      <c r="B9" s="74" t="s">
        <v>140</v>
      </c>
      <c r="C9" s="81"/>
      <c r="D9" s="82"/>
      <c r="E9" s="83"/>
      <c r="F9" s="84"/>
    </row>
    <row r="10" spans="1:6" ht="20.100000000000001" customHeight="1" x14ac:dyDescent="0.15">
      <c r="A10" s="84">
        <v>3</v>
      </c>
      <c r="B10" s="85" t="s">
        <v>52</v>
      </c>
      <c r="C10" s="86">
        <v>6</v>
      </c>
      <c r="D10" s="87">
        <v>72</v>
      </c>
      <c r="E10" s="88" t="s">
        <v>217</v>
      </c>
      <c r="F10" s="84">
        <v>24</v>
      </c>
    </row>
    <row r="11" spans="1:6" ht="20.100000000000001" customHeight="1" x14ac:dyDescent="0.15">
      <c r="A11" s="77"/>
      <c r="B11" s="74" t="s">
        <v>145</v>
      </c>
      <c r="C11" s="81"/>
      <c r="D11" s="82"/>
      <c r="E11" s="83"/>
      <c r="F11" s="77"/>
    </row>
    <row r="12" spans="1:6" ht="20.100000000000001" customHeight="1" x14ac:dyDescent="0.15">
      <c r="A12" s="84">
        <v>4</v>
      </c>
      <c r="B12" s="85" t="s">
        <v>81</v>
      </c>
      <c r="C12" s="86">
        <v>9</v>
      </c>
      <c r="D12" s="87">
        <v>108</v>
      </c>
      <c r="E12" s="88" t="s">
        <v>216</v>
      </c>
      <c r="F12" s="84">
        <v>27</v>
      </c>
    </row>
    <row r="13" spans="1:6" ht="20.100000000000001" customHeight="1" x14ac:dyDescent="0.15">
      <c r="A13" s="89"/>
      <c r="B13" s="77" t="s">
        <v>150</v>
      </c>
      <c r="C13" s="90"/>
      <c r="D13" s="90"/>
      <c r="E13" s="91"/>
      <c r="F13" s="84"/>
    </row>
    <row r="14" spans="1:6" ht="20.100000000000001" customHeight="1" x14ac:dyDescent="0.15">
      <c r="A14" s="84">
        <v>5</v>
      </c>
      <c r="B14" s="84" t="s">
        <v>107</v>
      </c>
      <c r="C14" s="90">
        <v>1</v>
      </c>
      <c r="D14" s="90">
        <v>2</v>
      </c>
      <c r="E14" s="91" t="s">
        <v>216</v>
      </c>
      <c r="F14" s="84">
        <v>0.5</v>
      </c>
    </row>
    <row r="15" spans="1:6" ht="20.100000000000001" customHeight="1" x14ac:dyDescent="0.15">
      <c r="A15" s="84"/>
      <c r="B15" s="77" t="s">
        <v>151</v>
      </c>
      <c r="C15" s="90"/>
      <c r="D15" s="90"/>
      <c r="E15" s="91"/>
      <c r="F15" s="84"/>
    </row>
    <row r="16" spans="1:6" ht="20.100000000000001" customHeight="1" x14ac:dyDescent="0.15">
      <c r="A16" s="84">
        <v>6</v>
      </c>
      <c r="B16" s="84" t="s">
        <v>218</v>
      </c>
      <c r="C16" s="90">
        <v>7</v>
      </c>
      <c r="D16" s="90">
        <v>15</v>
      </c>
      <c r="E16" s="91" t="s">
        <v>216</v>
      </c>
      <c r="F16" s="84">
        <v>3.75</v>
      </c>
    </row>
    <row r="17" spans="1:6" ht="20.100000000000001" customHeight="1" x14ac:dyDescent="0.15">
      <c r="A17" s="84"/>
      <c r="B17" s="77" t="s">
        <v>152</v>
      </c>
      <c r="C17" s="90"/>
      <c r="D17" s="90"/>
      <c r="E17" s="91"/>
      <c r="F17" s="84"/>
    </row>
    <row r="18" spans="1:6" ht="20.100000000000001" customHeight="1" x14ac:dyDescent="0.15">
      <c r="A18" s="84">
        <v>7</v>
      </c>
      <c r="B18" s="84" t="s">
        <v>126</v>
      </c>
      <c r="C18" s="90">
        <v>18</v>
      </c>
      <c r="D18" s="90">
        <v>1</v>
      </c>
      <c r="E18" s="91" t="s">
        <v>216</v>
      </c>
      <c r="F18" s="84">
        <v>4.5</v>
      </c>
    </row>
    <row r="19" spans="1:6" ht="20.100000000000001" customHeight="1" x14ac:dyDescent="0.15">
      <c r="A19" s="240" t="s">
        <v>219</v>
      </c>
      <c r="B19" s="240"/>
      <c r="C19" s="240"/>
      <c r="D19" s="240"/>
      <c r="E19" s="240"/>
      <c r="F19" s="240"/>
    </row>
  </sheetData>
  <mergeCells count="3">
    <mergeCell ref="A2:F2"/>
    <mergeCell ref="A3:E3"/>
    <mergeCell ref="A19:F19"/>
  </mergeCells>
  <phoneticPr fontId="41" type="noConversion"/>
  <pageMargins left="0.70866141732283505" right="0.70866141732283505" top="0.74803149606299202" bottom="0.74803149606299202" header="0.31496062992126" footer="0.31496062992126"/>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E4" sqref="E4"/>
    </sheetView>
  </sheetViews>
  <sheetFormatPr defaultColWidth="9" defaultRowHeight="13.5" x14ac:dyDescent="0.15"/>
  <cols>
    <col min="1" max="1" width="5.625" customWidth="1"/>
    <col min="2" max="6" width="16.625" customWidth="1"/>
  </cols>
  <sheetData>
    <row r="1" spans="1:6" ht="30" customHeight="1" x14ac:dyDescent="0.25">
      <c r="A1" s="289" t="s">
        <v>220</v>
      </c>
      <c r="B1" s="289"/>
      <c r="C1" s="290"/>
      <c r="D1" s="290"/>
      <c r="E1" s="3"/>
      <c r="F1" s="4"/>
    </row>
    <row r="2" spans="1:6" ht="30" customHeight="1" x14ac:dyDescent="0.15">
      <c r="A2" s="291" t="s">
        <v>221</v>
      </c>
      <c r="B2" s="291"/>
      <c r="C2" s="291"/>
      <c r="D2" s="291"/>
      <c r="E2" s="291"/>
      <c r="F2" s="291"/>
    </row>
    <row r="3" spans="1:6" ht="30" customHeight="1" x14ac:dyDescent="0.15">
      <c r="A3" s="15"/>
      <c r="B3" s="15"/>
      <c r="C3" s="15"/>
      <c r="D3" s="15"/>
      <c r="E3" s="15"/>
      <c r="F3" s="15"/>
    </row>
    <row r="4" spans="1:6" s="2" customFormat="1" ht="30" customHeight="1" x14ac:dyDescent="0.15">
      <c r="A4" s="8" t="s">
        <v>2</v>
      </c>
      <c r="B4" s="292" t="s">
        <v>31</v>
      </c>
      <c r="C4" s="292"/>
      <c r="D4" s="9" t="s">
        <v>222</v>
      </c>
      <c r="E4" s="9" t="s">
        <v>223</v>
      </c>
      <c r="F4" s="9" t="s">
        <v>224</v>
      </c>
    </row>
    <row r="5" spans="1:6" s="2" customFormat="1" ht="20.100000000000001" customHeight="1" x14ac:dyDescent="0.15">
      <c r="A5" s="59"/>
      <c r="B5" s="293" t="s">
        <v>38</v>
      </c>
      <c r="C5" s="293"/>
      <c r="D5" s="61">
        <v>202</v>
      </c>
      <c r="E5" s="294">
        <v>1</v>
      </c>
      <c r="F5" s="61">
        <v>202</v>
      </c>
    </row>
    <row r="6" spans="1:6" s="2" customFormat="1" ht="20.100000000000001" customHeight="1" x14ac:dyDescent="0.15">
      <c r="A6" s="62"/>
      <c r="B6" s="60" t="s">
        <v>138</v>
      </c>
      <c r="C6" s="60" t="s">
        <v>43</v>
      </c>
      <c r="D6" s="61">
        <v>198</v>
      </c>
      <c r="E6" s="294"/>
      <c r="F6" s="63">
        <v>198</v>
      </c>
    </row>
    <row r="7" spans="1:6" s="2" customFormat="1" ht="20.100000000000001" customHeight="1" x14ac:dyDescent="0.15">
      <c r="A7" s="64">
        <v>1</v>
      </c>
      <c r="B7" s="12"/>
      <c r="C7" s="12" t="s">
        <v>40</v>
      </c>
      <c r="D7" s="11">
        <v>198</v>
      </c>
      <c r="E7" s="294"/>
      <c r="F7" s="65">
        <v>198</v>
      </c>
    </row>
    <row r="8" spans="1:6" s="30" customFormat="1" ht="20.100000000000001" customHeight="1" x14ac:dyDescent="0.15">
      <c r="A8" s="25"/>
      <c r="B8" s="60" t="s">
        <v>150</v>
      </c>
      <c r="C8" s="60" t="s">
        <v>104</v>
      </c>
      <c r="D8" s="61">
        <v>4</v>
      </c>
      <c r="E8" s="294"/>
      <c r="F8" s="63">
        <v>4</v>
      </c>
    </row>
    <row r="9" spans="1:6" s="2" customFormat="1" ht="20.100000000000001" customHeight="1" x14ac:dyDescent="0.15">
      <c r="A9" s="64">
        <v>2</v>
      </c>
      <c r="B9" s="12"/>
      <c r="C9" s="12" t="s">
        <v>40</v>
      </c>
      <c r="D9" s="11">
        <v>4</v>
      </c>
      <c r="E9" s="294"/>
      <c r="F9" s="65">
        <v>4</v>
      </c>
    </row>
    <row r="10" spans="1:6" s="2" customFormat="1" ht="20.100000000000001" customHeight="1" x14ac:dyDescent="0.15">
      <c r="A10" s="66"/>
      <c r="B10" s="67"/>
      <c r="C10" s="67"/>
      <c r="D10" s="68"/>
      <c r="E10" s="69"/>
      <c r="F10" s="70"/>
    </row>
  </sheetData>
  <mergeCells count="6">
    <mergeCell ref="A1:B1"/>
    <mergeCell ref="C1:D1"/>
    <mergeCell ref="A2:F2"/>
    <mergeCell ref="B4:C4"/>
    <mergeCell ref="B5:C5"/>
    <mergeCell ref="E5:E9"/>
  </mergeCells>
  <phoneticPr fontId="41" type="noConversion"/>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0"/>
  <sheetViews>
    <sheetView workbookViewId="0">
      <selection activeCell="K4" sqref="K4"/>
    </sheetView>
  </sheetViews>
  <sheetFormatPr defaultColWidth="9" defaultRowHeight="13.5" x14ac:dyDescent="0.15"/>
  <cols>
    <col min="1" max="1" width="7.625" customWidth="1"/>
    <col min="2" max="2" width="15.625" customWidth="1"/>
    <col min="3" max="4" width="20.625" customWidth="1"/>
    <col min="5" max="5" width="25.625" customWidth="1"/>
  </cols>
  <sheetData>
    <row r="1" spans="1:5" s="1" customFormat="1" ht="30" customHeight="1" x14ac:dyDescent="0.25">
      <c r="A1" s="49" t="s">
        <v>225</v>
      </c>
      <c r="B1" s="7"/>
      <c r="C1" s="7"/>
      <c r="D1" s="7"/>
      <c r="E1" s="7"/>
    </row>
    <row r="2" spans="1:5" s="1" customFormat="1" ht="30" customHeight="1" x14ac:dyDescent="0.25">
      <c r="A2" s="262" t="s">
        <v>226</v>
      </c>
      <c r="B2" s="262"/>
      <c r="C2" s="262"/>
      <c r="D2" s="262"/>
      <c r="E2" s="262"/>
    </row>
    <row r="3" spans="1:5" s="1" customFormat="1" ht="30" customHeight="1" x14ac:dyDescent="0.25">
      <c r="A3" s="50" t="s">
        <v>2</v>
      </c>
      <c r="B3" s="50" t="s">
        <v>227</v>
      </c>
      <c r="C3" s="50" t="s">
        <v>228</v>
      </c>
      <c r="D3" s="50" t="s">
        <v>229</v>
      </c>
      <c r="E3" s="51" t="s">
        <v>230</v>
      </c>
    </row>
    <row r="4" spans="1:5" s="1" customFormat="1" ht="30" customHeight="1" x14ac:dyDescent="0.25">
      <c r="A4" s="50"/>
      <c r="B4" s="50" t="s">
        <v>38</v>
      </c>
      <c r="C4" s="50"/>
      <c r="D4" s="50">
        <f>D5+D9+D11+D16+D19+D29+D33+D40+D45+D54+D61+D63+D69</f>
        <v>500</v>
      </c>
      <c r="E4" s="51"/>
    </row>
    <row r="5" spans="1:5" s="48" customFormat="1" ht="20.100000000000001" customHeight="1" x14ac:dyDescent="0.2">
      <c r="A5" s="52"/>
      <c r="B5" s="52" t="s">
        <v>137</v>
      </c>
      <c r="C5" s="52" t="s">
        <v>5</v>
      </c>
      <c r="D5" s="52">
        <f>D6+D7+D8</f>
        <v>15</v>
      </c>
      <c r="E5" s="53"/>
    </row>
    <row r="6" spans="1:5" s="48" customFormat="1" ht="20.100000000000001" customHeight="1" x14ac:dyDescent="0.2">
      <c r="A6" s="54">
        <v>1</v>
      </c>
      <c r="B6" s="54"/>
      <c r="C6" s="54" t="s">
        <v>196</v>
      </c>
      <c r="D6" s="54">
        <v>5</v>
      </c>
      <c r="E6" s="55"/>
    </row>
    <row r="7" spans="1:5" s="48" customFormat="1" ht="20.100000000000001" customHeight="1" x14ac:dyDescent="0.2">
      <c r="A7" s="54">
        <v>2</v>
      </c>
      <c r="B7" s="54"/>
      <c r="C7" s="54" t="s">
        <v>41</v>
      </c>
      <c r="D7" s="54">
        <v>5</v>
      </c>
      <c r="E7" s="55"/>
    </row>
    <row r="8" spans="1:5" s="48" customFormat="1" ht="20.100000000000001" customHeight="1" x14ac:dyDescent="0.2">
      <c r="A8" s="54">
        <v>3</v>
      </c>
      <c r="B8" s="54"/>
      <c r="C8" s="54" t="s">
        <v>42</v>
      </c>
      <c r="D8" s="54">
        <v>5</v>
      </c>
      <c r="E8" s="55"/>
    </row>
    <row r="9" spans="1:5" s="48" customFormat="1" ht="20.100000000000001" customHeight="1" x14ac:dyDescent="0.2">
      <c r="A9" s="52"/>
      <c r="B9" s="52" t="s">
        <v>138</v>
      </c>
      <c r="C9" s="52" t="s">
        <v>5</v>
      </c>
      <c r="D9" s="52">
        <f>D10</f>
        <v>5</v>
      </c>
      <c r="E9" s="53"/>
    </row>
    <row r="10" spans="1:5" s="48" customFormat="1" ht="20.100000000000001" customHeight="1" x14ac:dyDescent="0.2">
      <c r="A10" s="54">
        <v>4</v>
      </c>
      <c r="B10" s="56"/>
      <c r="C10" s="54" t="s">
        <v>45</v>
      </c>
      <c r="D10" s="54">
        <v>5</v>
      </c>
      <c r="E10" s="55"/>
    </row>
    <row r="11" spans="1:5" s="48" customFormat="1" ht="20.100000000000001" customHeight="1" x14ac:dyDescent="0.2">
      <c r="A11" s="52"/>
      <c r="B11" s="52" t="s">
        <v>140</v>
      </c>
      <c r="C11" s="52" t="s">
        <v>5</v>
      </c>
      <c r="D11" s="52">
        <f>D12+D13+D14+D15</f>
        <v>75</v>
      </c>
      <c r="E11" s="53"/>
    </row>
    <row r="12" spans="1:5" s="48" customFormat="1" ht="20.100000000000001" customHeight="1" x14ac:dyDescent="0.2">
      <c r="A12" s="52">
        <v>5</v>
      </c>
      <c r="B12" s="52"/>
      <c r="C12" s="54" t="s">
        <v>40</v>
      </c>
      <c r="D12" s="54">
        <v>60</v>
      </c>
      <c r="E12" s="53"/>
    </row>
    <row r="13" spans="1:5" s="48" customFormat="1" ht="20.100000000000001" customHeight="1" x14ac:dyDescent="0.2">
      <c r="A13" s="54">
        <v>6</v>
      </c>
      <c r="B13" s="54"/>
      <c r="C13" s="54" t="s">
        <v>50</v>
      </c>
      <c r="D13" s="54">
        <v>5</v>
      </c>
      <c r="E13" s="55"/>
    </row>
    <row r="14" spans="1:5" s="48" customFormat="1" ht="20.100000000000001" customHeight="1" x14ac:dyDescent="0.2">
      <c r="A14" s="54">
        <v>7</v>
      </c>
      <c r="B14" s="54"/>
      <c r="C14" s="54" t="s">
        <v>51</v>
      </c>
      <c r="D14" s="54">
        <v>5</v>
      </c>
      <c r="E14" s="55"/>
    </row>
    <row r="15" spans="1:5" s="48" customFormat="1" ht="20.100000000000001" customHeight="1" x14ac:dyDescent="0.2">
      <c r="A15" s="54">
        <v>8</v>
      </c>
      <c r="B15" s="54"/>
      <c r="C15" s="54" t="s">
        <v>52</v>
      </c>
      <c r="D15" s="54">
        <v>5</v>
      </c>
      <c r="E15" s="55"/>
    </row>
    <row r="16" spans="1:5" s="48" customFormat="1" ht="20.100000000000001" customHeight="1" x14ac:dyDescent="0.2">
      <c r="A16" s="52"/>
      <c r="B16" s="52" t="s">
        <v>141</v>
      </c>
      <c r="C16" s="52" t="s">
        <v>5</v>
      </c>
      <c r="D16" s="52">
        <f>D17+D18</f>
        <v>10</v>
      </c>
      <c r="E16" s="53"/>
    </row>
    <row r="17" spans="1:5" s="48" customFormat="1" ht="20.100000000000001" customHeight="1" x14ac:dyDescent="0.2">
      <c r="A17" s="54">
        <v>9</v>
      </c>
      <c r="B17" s="54"/>
      <c r="C17" s="54" t="s">
        <v>40</v>
      </c>
      <c r="D17" s="54">
        <v>5</v>
      </c>
      <c r="E17" s="55" t="s">
        <v>231</v>
      </c>
    </row>
    <row r="18" spans="1:5" s="48" customFormat="1" ht="20.100000000000001" customHeight="1" x14ac:dyDescent="0.2">
      <c r="A18" s="54">
        <v>10</v>
      </c>
      <c r="B18" s="54"/>
      <c r="C18" s="54" t="s">
        <v>57</v>
      </c>
      <c r="D18" s="54">
        <v>5</v>
      </c>
      <c r="E18" s="55"/>
    </row>
    <row r="19" spans="1:5" s="48" customFormat="1" ht="20.100000000000001" customHeight="1" x14ac:dyDescent="0.2">
      <c r="A19" s="52"/>
      <c r="B19" s="52" t="s">
        <v>142</v>
      </c>
      <c r="C19" s="52" t="s">
        <v>5</v>
      </c>
      <c r="D19" s="52">
        <f>D20+D21+D22+D23+D24+D25+D26+D27+D28</f>
        <v>100</v>
      </c>
      <c r="E19" s="53"/>
    </row>
    <row r="20" spans="1:5" s="48" customFormat="1" ht="20.100000000000001" customHeight="1" x14ac:dyDescent="0.2">
      <c r="A20" s="52">
        <v>12</v>
      </c>
      <c r="B20" s="52"/>
      <c r="C20" s="54" t="s">
        <v>40</v>
      </c>
      <c r="D20" s="52">
        <v>50</v>
      </c>
      <c r="E20" s="53"/>
    </row>
    <row r="21" spans="1:5" s="48" customFormat="1" ht="20.100000000000001" customHeight="1" x14ac:dyDescent="0.2">
      <c r="A21" s="54">
        <v>13</v>
      </c>
      <c r="B21" s="56"/>
      <c r="C21" s="54" t="s">
        <v>143</v>
      </c>
      <c r="D21" s="54">
        <v>10</v>
      </c>
      <c r="E21" s="55"/>
    </row>
    <row r="22" spans="1:5" s="48" customFormat="1" ht="20.100000000000001" customHeight="1" x14ac:dyDescent="0.2">
      <c r="A22" s="54">
        <v>14</v>
      </c>
      <c r="B22" s="54"/>
      <c r="C22" s="54" t="s">
        <v>68</v>
      </c>
      <c r="D22" s="54">
        <v>10</v>
      </c>
      <c r="E22" s="55"/>
    </row>
    <row r="23" spans="1:5" s="48" customFormat="1" ht="20.100000000000001" customHeight="1" x14ac:dyDescent="0.2">
      <c r="A23" s="54">
        <v>15</v>
      </c>
      <c r="B23" s="54"/>
      <c r="C23" s="54" t="s">
        <v>65</v>
      </c>
      <c r="D23" s="54">
        <v>5</v>
      </c>
      <c r="E23" s="55"/>
    </row>
    <row r="24" spans="1:5" s="48" customFormat="1" ht="20.100000000000001" customHeight="1" x14ac:dyDescent="0.2">
      <c r="A24" s="54">
        <v>16</v>
      </c>
      <c r="B24" s="54"/>
      <c r="C24" s="54" t="s">
        <v>62</v>
      </c>
      <c r="D24" s="54">
        <v>5</v>
      </c>
      <c r="E24" s="55"/>
    </row>
    <row r="25" spans="1:5" s="48" customFormat="1" ht="20.100000000000001" customHeight="1" x14ac:dyDescent="0.2">
      <c r="A25" s="54">
        <v>17</v>
      </c>
      <c r="B25" s="54"/>
      <c r="C25" s="54" t="s">
        <v>66</v>
      </c>
      <c r="D25" s="54">
        <v>5</v>
      </c>
      <c r="E25" s="55"/>
    </row>
    <row r="26" spans="1:5" s="48" customFormat="1" ht="20.100000000000001" customHeight="1" x14ac:dyDescent="0.2">
      <c r="A26" s="54">
        <v>18</v>
      </c>
      <c r="B26" s="54"/>
      <c r="C26" s="54" t="s">
        <v>64</v>
      </c>
      <c r="D26" s="54">
        <v>5</v>
      </c>
      <c r="E26" s="55"/>
    </row>
    <row r="27" spans="1:5" s="48" customFormat="1" ht="20.100000000000001" customHeight="1" x14ac:dyDescent="0.2">
      <c r="A27" s="54">
        <v>19</v>
      </c>
      <c r="B27" s="54"/>
      <c r="C27" s="54" t="s">
        <v>70</v>
      </c>
      <c r="D27" s="54">
        <v>5</v>
      </c>
      <c r="E27" s="55"/>
    </row>
    <row r="28" spans="1:5" s="48" customFormat="1" ht="20.100000000000001" customHeight="1" x14ac:dyDescent="0.2">
      <c r="A28" s="54">
        <v>20</v>
      </c>
      <c r="B28" s="54"/>
      <c r="C28" s="54" t="s">
        <v>67</v>
      </c>
      <c r="D28" s="54">
        <v>5</v>
      </c>
      <c r="E28" s="55"/>
    </row>
    <row r="29" spans="1:5" s="48" customFormat="1" ht="20.100000000000001" customHeight="1" x14ac:dyDescent="0.2">
      <c r="A29" s="52"/>
      <c r="B29" s="52" t="s">
        <v>144</v>
      </c>
      <c r="C29" s="52" t="s">
        <v>5</v>
      </c>
      <c r="D29" s="52">
        <f>D30+D31+D32</f>
        <v>30</v>
      </c>
      <c r="E29" s="53"/>
    </row>
    <row r="30" spans="1:5" s="48" customFormat="1" ht="20.100000000000001" customHeight="1" x14ac:dyDescent="0.2">
      <c r="A30" s="54">
        <v>21</v>
      </c>
      <c r="B30" s="52"/>
      <c r="C30" s="54" t="s">
        <v>40</v>
      </c>
      <c r="D30" s="52">
        <v>20</v>
      </c>
      <c r="E30" s="53"/>
    </row>
    <row r="31" spans="1:5" s="48" customFormat="1" ht="20.100000000000001" customHeight="1" x14ac:dyDescent="0.2">
      <c r="A31" s="54">
        <v>22</v>
      </c>
      <c r="B31" s="56"/>
      <c r="C31" s="54" t="s">
        <v>77</v>
      </c>
      <c r="D31" s="54">
        <v>5</v>
      </c>
      <c r="E31" s="55"/>
    </row>
    <row r="32" spans="1:5" s="48" customFormat="1" ht="20.100000000000001" customHeight="1" x14ac:dyDescent="0.2">
      <c r="A32" s="54">
        <v>23</v>
      </c>
      <c r="B32" s="54"/>
      <c r="C32" s="54" t="s">
        <v>74</v>
      </c>
      <c r="D32" s="54">
        <v>5</v>
      </c>
      <c r="E32" s="55"/>
    </row>
    <row r="33" spans="1:5" s="48" customFormat="1" ht="20.100000000000001" customHeight="1" x14ac:dyDescent="0.2">
      <c r="A33" s="52"/>
      <c r="B33" s="52" t="s">
        <v>145</v>
      </c>
      <c r="C33" s="52" t="s">
        <v>5</v>
      </c>
      <c r="D33" s="52">
        <f>D34+D35+D36+D37+D38+D39</f>
        <v>70</v>
      </c>
      <c r="E33" s="53"/>
    </row>
    <row r="34" spans="1:5" s="48" customFormat="1" ht="30" customHeight="1" x14ac:dyDescent="0.2">
      <c r="A34" s="54">
        <v>24</v>
      </c>
      <c r="B34" s="57"/>
      <c r="C34" s="54" t="s">
        <v>40</v>
      </c>
      <c r="D34" s="54">
        <v>45</v>
      </c>
      <c r="E34" s="58" t="s">
        <v>232</v>
      </c>
    </row>
    <row r="35" spans="1:5" s="48" customFormat="1" ht="20.100000000000001" customHeight="1" x14ac:dyDescent="0.2">
      <c r="A35" s="54">
        <v>25</v>
      </c>
      <c r="B35" s="54"/>
      <c r="C35" s="54" t="s">
        <v>79</v>
      </c>
      <c r="D35" s="54">
        <v>5</v>
      </c>
      <c r="E35" s="55"/>
    </row>
    <row r="36" spans="1:5" s="48" customFormat="1" ht="20.100000000000001" customHeight="1" x14ac:dyDescent="0.2">
      <c r="A36" s="54">
        <v>26</v>
      </c>
      <c r="B36" s="54"/>
      <c r="C36" s="54" t="s">
        <v>80</v>
      </c>
      <c r="D36" s="54">
        <v>5</v>
      </c>
      <c r="E36" s="55"/>
    </row>
    <row r="37" spans="1:5" s="48" customFormat="1" ht="20.100000000000001" customHeight="1" x14ac:dyDescent="0.2">
      <c r="A37" s="54">
        <v>28</v>
      </c>
      <c r="B37" s="54"/>
      <c r="C37" s="54" t="s">
        <v>82</v>
      </c>
      <c r="D37" s="54">
        <v>5</v>
      </c>
      <c r="E37" s="55"/>
    </row>
    <row r="38" spans="1:5" s="48" customFormat="1" ht="20.100000000000001" customHeight="1" x14ac:dyDescent="0.2">
      <c r="A38" s="54">
        <v>29</v>
      </c>
      <c r="B38" s="54"/>
      <c r="C38" s="54" t="s">
        <v>85</v>
      </c>
      <c r="D38" s="54">
        <v>5</v>
      </c>
      <c r="E38" s="55"/>
    </row>
    <row r="39" spans="1:5" s="48" customFormat="1" ht="20.100000000000001" customHeight="1" x14ac:dyDescent="0.2">
      <c r="A39" s="54">
        <v>30</v>
      </c>
      <c r="B39" s="54"/>
      <c r="C39" s="54" t="s">
        <v>81</v>
      </c>
      <c r="D39" s="54">
        <v>5</v>
      </c>
      <c r="E39" s="55"/>
    </row>
    <row r="40" spans="1:5" s="48" customFormat="1" ht="20.100000000000001" customHeight="1" x14ac:dyDescent="0.2">
      <c r="A40" s="52"/>
      <c r="B40" s="52" t="s">
        <v>147</v>
      </c>
      <c r="C40" s="52" t="s">
        <v>5</v>
      </c>
      <c r="D40" s="52">
        <f>D41+D42+D43+D44</f>
        <v>30</v>
      </c>
      <c r="E40" s="53"/>
    </row>
    <row r="41" spans="1:5" s="48" customFormat="1" ht="20.100000000000001" customHeight="1" x14ac:dyDescent="0.2">
      <c r="A41" s="54">
        <v>31</v>
      </c>
      <c r="B41" s="56"/>
      <c r="C41" s="54" t="s">
        <v>40</v>
      </c>
      <c r="D41" s="54">
        <v>10</v>
      </c>
      <c r="E41" s="55" t="s">
        <v>233</v>
      </c>
    </row>
    <row r="42" spans="1:5" s="48" customFormat="1" ht="20.100000000000001" customHeight="1" x14ac:dyDescent="0.2">
      <c r="A42" s="54">
        <v>37</v>
      </c>
      <c r="B42" s="54"/>
      <c r="C42" s="54" t="s">
        <v>91</v>
      </c>
      <c r="D42" s="54">
        <v>10</v>
      </c>
      <c r="E42" s="55"/>
    </row>
    <row r="43" spans="1:5" s="48" customFormat="1" ht="20.100000000000001" customHeight="1" x14ac:dyDescent="0.2">
      <c r="A43" s="54">
        <v>32</v>
      </c>
      <c r="B43" s="54"/>
      <c r="C43" s="54" t="s">
        <v>92</v>
      </c>
      <c r="D43" s="54">
        <v>5</v>
      </c>
      <c r="E43" s="55"/>
    </row>
    <row r="44" spans="1:5" s="48" customFormat="1" ht="20.100000000000001" customHeight="1" x14ac:dyDescent="0.2">
      <c r="A44" s="54">
        <v>33</v>
      </c>
      <c r="B44" s="54"/>
      <c r="C44" s="54" t="s">
        <v>90</v>
      </c>
      <c r="D44" s="54">
        <v>5</v>
      </c>
      <c r="E44" s="55"/>
    </row>
    <row r="45" spans="1:5" s="48" customFormat="1" ht="20.100000000000001" customHeight="1" x14ac:dyDescent="0.2">
      <c r="A45" s="52"/>
      <c r="B45" s="52" t="s">
        <v>148</v>
      </c>
      <c r="C45" s="52" t="s">
        <v>5</v>
      </c>
      <c r="D45" s="52">
        <f>D46+D47+D48+D49+D50+D51+D52+D53</f>
        <v>80</v>
      </c>
      <c r="E45" s="53"/>
    </row>
    <row r="46" spans="1:5" s="48" customFormat="1" ht="20.100000000000001" customHeight="1" x14ac:dyDescent="0.2">
      <c r="A46" s="54">
        <v>35</v>
      </c>
      <c r="B46" s="52"/>
      <c r="C46" s="54" t="s">
        <v>40</v>
      </c>
      <c r="D46" s="54">
        <v>40</v>
      </c>
      <c r="E46" s="53"/>
    </row>
    <row r="47" spans="1:5" s="48" customFormat="1" ht="20.100000000000001" customHeight="1" x14ac:dyDescent="0.2">
      <c r="A47" s="54">
        <v>36</v>
      </c>
      <c r="B47" s="56"/>
      <c r="C47" s="54" t="s">
        <v>102</v>
      </c>
      <c r="D47" s="54">
        <v>10</v>
      </c>
      <c r="E47" s="55"/>
    </row>
    <row r="48" spans="1:5" s="48" customFormat="1" ht="20.100000000000001" customHeight="1" x14ac:dyDescent="0.2">
      <c r="A48" s="54">
        <v>38</v>
      </c>
      <c r="B48" s="54"/>
      <c r="C48" s="54" t="s">
        <v>96</v>
      </c>
      <c r="D48" s="54">
        <v>5</v>
      </c>
      <c r="E48" s="55"/>
    </row>
    <row r="49" spans="1:5" s="48" customFormat="1" ht="20.100000000000001" customHeight="1" x14ac:dyDescent="0.2">
      <c r="A49" s="54">
        <v>39</v>
      </c>
      <c r="B49" s="54"/>
      <c r="C49" s="54" t="s">
        <v>149</v>
      </c>
      <c r="D49" s="54">
        <v>5</v>
      </c>
      <c r="E49" s="55"/>
    </row>
    <row r="50" spans="1:5" s="48" customFormat="1" ht="20.100000000000001" customHeight="1" x14ac:dyDescent="0.2">
      <c r="A50" s="54">
        <v>40</v>
      </c>
      <c r="B50" s="54"/>
      <c r="C50" s="54" t="s">
        <v>100</v>
      </c>
      <c r="D50" s="54">
        <v>5</v>
      </c>
      <c r="E50" s="55"/>
    </row>
    <row r="51" spans="1:5" s="48" customFormat="1" ht="20.100000000000001" customHeight="1" x14ac:dyDescent="0.2">
      <c r="A51" s="54">
        <v>11</v>
      </c>
      <c r="B51" s="54"/>
      <c r="C51" s="54" t="s">
        <v>103</v>
      </c>
      <c r="D51" s="54">
        <v>5</v>
      </c>
      <c r="E51" s="55"/>
    </row>
    <row r="52" spans="1:5" s="48" customFormat="1" ht="20.100000000000001" customHeight="1" x14ac:dyDescent="0.2">
      <c r="A52" s="54">
        <v>41</v>
      </c>
      <c r="B52" s="54"/>
      <c r="C52" s="54" t="s">
        <v>97</v>
      </c>
      <c r="D52" s="54">
        <v>5</v>
      </c>
      <c r="E52" s="55"/>
    </row>
    <row r="53" spans="1:5" s="48" customFormat="1" ht="20.100000000000001" customHeight="1" x14ac:dyDescent="0.2">
      <c r="A53" s="54">
        <v>42</v>
      </c>
      <c r="B53" s="54"/>
      <c r="C53" s="54" t="s">
        <v>101</v>
      </c>
      <c r="D53" s="54">
        <v>5</v>
      </c>
      <c r="E53" s="55"/>
    </row>
    <row r="54" spans="1:5" s="48" customFormat="1" ht="20.100000000000001" customHeight="1" x14ac:dyDescent="0.2">
      <c r="A54" s="52"/>
      <c r="B54" s="52" t="s">
        <v>150</v>
      </c>
      <c r="C54" s="52" t="s">
        <v>5</v>
      </c>
      <c r="D54" s="52">
        <f>D55+D56+D57+D58+D59+D60</f>
        <v>40</v>
      </c>
      <c r="E54" s="53"/>
    </row>
    <row r="55" spans="1:5" s="48" customFormat="1" ht="20.100000000000001" customHeight="1" x14ac:dyDescent="0.2">
      <c r="A55" s="54">
        <v>43</v>
      </c>
      <c r="B55" s="56"/>
      <c r="C55" s="54" t="s">
        <v>112</v>
      </c>
      <c r="D55" s="54">
        <v>10</v>
      </c>
      <c r="E55" s="55"/>
    </row>
    <row r="56" spans="1:5" s="48" customFormat="1" ht="20.100000000000001" customHeight="1" x14ac:dyDescent="0.2">
      <c r="A56" s="54">
        <v>44</v>
      </c>
      <c r="B56" s="54"/>
      <c r="C56" s="54" t="s">
        <v>106</v>
      </c>
      <c r="D56" s="54">
        <v>10</v>
      </c>
      <c r="E56" s="55"/>
    </row>
    <row r="57" spans="1:5" s="48" customFormat="1" ht="20.100000000000001" customHeight="1" x14ac:dyDescent="0.2">
      <c r="A57" s="54">
        <v>45</v>
      </c>
      <c r="B57" s="54"/>
      <c r="C57" s="54" t="s">
        <v>113</v>
      </c>
      <c r="D57" s="54">
        <v>5</v>
      </c>
      <c r="E57" s="55"/>
    </row>
    <row r="58" spans="1:5" s="48" customFormat="1" ht="20.100000000000001" customHeight="1" x14ac:dyDescent="0.2">
      <c r="A58" s="54">
        <v>46</v>
      </c>
      <c r="B58" s="54"/>
      <c r="C58" s="54" t="s">
        <v>110</v>
      </c>
      <c r="D58" s="54">
        <v>5</v>
      </c>
      <c r="E58" s="55"/>
    </row>
    <row r="59" spans="1:5" s="48" customFormat="1" ht="20.100000000000001" customHeight="1" x14ac:dyDescent="0.2">
      <c r="A59" s="54">
        <v>47</v>
      </c>
      <c r="B59" s="54"/>
      <c r="C59" s="54" t="s">
        <v>111</v>
      </c>
      <c r="D59" s="54">
        <v>5</v>
      </c>
      <c r="E59" s="55"/>
    </row>
    <row r="60" spans="1:5" s="48" customFormat="1" ht="20.100000000000001" customHeight="1" x14ac:dyDescent="0.2">
      <c r="A60" s="54">
        <v>48</v>
      </c>
      <c r="B60" s="54"/>
      <c r="C60" s="54" t="s">
        <v>105</v>
      </c>
      <c r="D60" s="54">
        <v>5</v>
      </c>
      <c r="E60" s="55"/>
    </row>
    <row r="61" spans="1:5" s="48" customFormat="1" ht="20.100000000000001" customHeight="1" x14ac:dyDescent="0.2">
      <c r="A61" s="52"/>
      <c r="B61" s="52" t="s">
        <v>151</v>
      </c>
      <c r="C61" s="52" t="s">
        <v>5</v>
      </c>
      <c r="D61" s="52">
        <f>D62</f>
        <v>5</v>
      </c>
      <c r="E61" s="53"/>
    </row>
    <row r="62" spans="1:5" s="48" customFormat="1" ht="20.100000000000001" customHeight="1" x14ac:dyDescent="0.2">
      <c r="A62" s="54">
        <v>49</v>
      </c>
      <c r="B62" s="56"/>
      <c r="C62" s="54" t="s">
        <v>116</v>
      </c>
      <c r="D62" s="54">
        <v>5</v>
      </c>
      <c r="E62" s="55"/>
    </row>
    <row r="63" spans="1:5" s="48" customFormat="1" ht="20.100000000000001" customHeight="1" x14ac:dyDescent="0.2">
      <c r="A63" s="52"/>
      <c r="B63" s="52" t="s">
        <v>152</v>
      </c>
      <c r="C63" s="52" t="s">
        <v>5</v>
      </c>
      <c r="D63" s="52">
        <f>D64+D65+D66+D67+D68</f>
        <v>35</v>
      </c>
      <c r="E63" s="53"/>
    </row>
    <row r="64" spans="1:5" s="48" customFormat="1" ht="20.100000000000001" customHeight="1" x14ac:dyDescent="0.2">
      <c r="A64" s="54">
        <v>50</v>
      </c>
      <c r="B64" s="56"/>
      <c r="C64" s="54" t="s">
        <v>129</v>
      </c>
      <c r="D64" s="54">
        <v>10</v>
      </c>
      <c r="E64" s="55"/>
    </row>
    <row r="65" spans="1:5" s="48" customFormat="1" ht="20.100000000000001" customHeight="1" x14ac:dyDescent="0.2">
      <c r="A65" s="54">
        <v>51</v>
      </c>
      <c r="B65" s="54"/>
      <c r="C65" s="54" t="s">
        <v>154</v>
      </c>
      <c r="D65" s="54">
        <v>10</v>
      </c>
      <c r="E65" s="55"/>
    </row>
    <row r="66" spans="1:5" s="48" customFormat="1" ht="20.100000000000001" customHeight="1" x14ac:dyDescent="0.2">
      <c r="A66" s="54">
        <v>52</v>
      </c>
      <c r="B66" s="54"/>
      <c r="C66" s="54" t="s">
        <v>157</v>
      </c>
      <c r="D66" s="54">
        <v>5</v>
      </c>
      <c r="E66" s="55"/>
    </row>
    <row r="67" spans="1:5" s="48" customFormat="1" ht="20.100000000000001" customHeight="1" x14ac:dyDescent="0.2">
      <c r="A67" s="54">
        <v>53</v>
      </c>
      <c r="B67" s="54"/>
      <c r="C67" s="54" t="s">
        <v>156</v>
      </c>
      <c r="D67" s="54">
        <v>5</v>
      </c>
      <c r="E67" s="55"/>
    </row>
    <row r="68" spans="1:5" s="48" customFormat="1" ht="20.100000000000001" customHeight="1" x14ac:dyDescent="0.2">
      <c r="A68" s="54">
        <v>34</v>
      </c>
      <c r="B68" s="54"/>
      <c r="C68" s="54" t="s">
        <v>128</v>
      </c>
      <c r="D68" s="54">
        <v>5</v>
      </c>
      <c r="E68" s="55"/>
    </row>
    <row r="69" spans="1:5" s="48" customFormat="1" ht="20.100000000000001" customHeight="1" x14ac:dyDescent="0.2">
      <c r="A69" s="52"/>
      <c r="B69" s="52" t="s">
        <v>234</v>
      </c>
      <c r="C69" s="52" t="s">
        <v>5</v>
      </c>
      <c r="D69" s="52">
        <f>D70</f>
        <v>5</v>
      </c>
      <c r="E69" s="53"/>
    </row>
    <row r="70" spans="1:5" s="48" customFormat="1" ht="20.100000000000001" customHeight="1" x14ac:dyDescent="0.2">
      <c r="A70" s="54">
        <v>54</v>
      </c>
      <c r="B70" s="54"/>
      <c r="C70" s="54" t="s">
        <v>162</v>
      </c>
      <c r="D70" s="54">
        <v>5</v>
      </c>
      <c r="E70" s="55"/>
    </row>
  </sheetData>
  <mergeCells count="1">
    <mergeCell ref="A2:E2"/>
  </mergeCells>
  <phoneticPr fontId="41" type="noConversion"/>
  <pageMargins left="0.70866141732283505" right="0.70866141732283505" top="0.74803149606299202" bottom="0.74803149606299202" header="0.31496062992126" footer="0.31496062992126"/>
  <pageSetup paperSize="9" scale="98"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9" defaultRowHeight="13.5" x14ac:dyDescent="0.15"/>
  <cols>
    <col min="1" max="1" width="5.625" customWidth="1"/>
    <col min="2" max="2" width="32.625" customWidth="1"/>
    <col min="3" max="3" width="33.125" customWidth="1"/>
  </cols>
  <sheetData>
    <row r="1" spans="1:5" ht="30" customHeight="1" x14ac:dyDescent="0.25">
      <c r="A1" s="43" t="s">
        <v>235</v>
      </c>
      <c r="B1" s="44"/>
      <c r="C1" s="45"/>
    </row>
    <row r="2" spans="1:5" ht="30" customHeight="1" x14ac:dyDescent="0.15">
      <c r="A2" s="295" t="s">
        <v>236</v>
      </c>
      <c r="B2" s="295"/>
      <c r="C2" s="295"/>
      <c r="D2" s="295"/>
      <c r="E2" s="295"/>
    </row>
    <row r="3" spans="1:5" ht="30" customHeight="1" x14ac:dyDescent="0.15">
      <c r="A3" s="46"/>
      <c r="B3" s="47"/>
      <c r="C3" s="46"/>
      <c r="D3" s="267" t="s">
        <v>237</v>
      </c>
      <c r="E3" s="267"/>
    </row>
    <row r="4" spans="1:5" s="2" customFormat="1" ht="39.950000000000003" customHeight="1" x14ac:dyDescent="0.15">
      <c r="A4" s="8" t="s">
        <v>2</v>
      </c>
      <c r="B4" s="9" t="s">
        <v>238</v>
      </c>
      <c r="C4" s="10" t="s">
        <v>239</v>
      </c>
      <c r="D4" s="9" t="s">
        <v>240</v>
      </c>
      <c r="E4" s="9" t="s">
        <v>230</v>
      </c>
    </row>
    <row r="5" spans="1:5" s="2" customFormat="1" ht="39.950000000000003" customHeight="1" x14ac:dyDescent="0.15">
      <c r="A5" s="20">
        <v>1</v>
      </c>
      <c r="B5" s="12" t="s">
        <v>241</v>
      </c>
      <c r="C5" s="13" t="s">
        <v>242</v>
      </c>
      <c r="D5" s="11">
        <v>7200</v>
      </c>
      <c r="E5" s="18"/>
    </row>
  </sheetData>
  <mergeCells count="2">
    <mergeCell ref="A2:E2"/>
    <mergeCell ref="D3:E3"/>
  </mergeCells>
  <phoneticPr fontId="4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5</vt:i4>
      </vt:variant>
    </vt:vector>
  </HeadingPairs>
  <TitlesOfParts>
    <vt:vector size="19" baseType="lpstr">
      <vt:lpstr>2018分配总表</vt:lpstr>
      <vt:lpstr>1.2018年度农客油补</vt:lpstr>
      <vt:lpstr>明细表</vt:lpstr>
      <vt:lpstr>3.2018年度水客油补</vt:lpstr>
      <vt:lpstr>4.省统筹新能源公交</vt:lpstr>
      <vt:lpstr>5.省统筹新能源农客</vt:lpstr>
      <vt:lpstr>6.省统筹新能源出租</vt:lpstr>
      <vt:lpstr>7.省统筹隐患清零奖补</vt:lpstr>
      <vt:lpstr>8.“两客”智能监管平台</vt:lpstr>
      <vt:lpstr>9.省统筹水路客运结构调整</vt:lpstr>
      <vt:lpstr>10.省统筹公交都市</vt:lpstr>
      <vt:lpstr>11.省统筹“绿色公交”</vt:lpstr>
      <vt:lpstr>12.省统筹监管平台运维</vt:lpstr>
      <vt:lpstr>13.省统筹油补三方审计</vt:lpstr>
      <vt:lpstr>'1.2018年度农客油补'!Print_Titles</vt:lpstr>
      <vt:lpstr>'3.2018年度水客油补'!Print_Titles</vt:lpstr>
      <vt:lpstr>'4.省统筹新能源公交'!Print_Titles</vt:lpstr>
      <vt:lpstr>'7.省统筹隐患清零奖补'!Print_Titles</vt:lpstr>
      <vt:lpstr>明细表!Print_Titles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胡基 null</cp:lastModifiedBy>
  <cp:lastPrinted>2020-07-08T09:10:58Z</cp:lastPrinted>
  <dcterms:created xsi:type="dcterms:W3CDTF">2006-09-16T00:00:00Z</dcterms:created>
  <dcterms:modified xsi:type="dcterms:W3CDTF">2020-07-14T09:06:27Z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