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<sst xmlns="http://schemas.openxmlformats.org/spreadsheetml/2006/main" count="188" uniqueCount="188">
  <si>
    <t>附件</t>
  </si>
  <si>
    <t>湖南省城乡居民基本养老保险2023年个人账户结余资金上解计划表</t>
  </si>
  <si>
    <t>截至2023年12月31日</t>
  </si>
  <si>
    <t>单位：万元</t>
  </si>
  <si>
    <t>市县名称</t>
  </si>
  <si>
    <t>2023年个人账户收入</t>
  </si>
  <si>
    <t>2023年个人账户支出</t>
  </si>
  <si>
    <t>2023年个人账户结余</t>
  </si>
  <si>
    <t>以前年度未上解/多上解</t>
  </si>
  <si>
    <t>本次应上解金额</t>
  </si>
  <si>
    <t>备注</t>
  </si>
  <si>
    <t>全省合计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</si>
  <si>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</si>
  <si>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</si>
  <si>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</si>
  <si>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</si>
  <si>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</si>
  <si>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</si>
  <si>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</si>
  <si>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</si>
  <si>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</si>
  <si>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含长沙高新区</t>
  </si>
  <si>
    <t>开福区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</si>
  <si>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</si>
  <si>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</si>
  <si>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</si>
  <si>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</si>
  <si>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</si>
  <si>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</si>
  <si>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</si>
  <si>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</si>
  <si>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</si>
  <si>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</si>
  <si>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</si>
  <si>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</si>
  <si>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</si>
  <si>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</si>
  <si>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</si>
  <si>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</si>
  <si>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</si>
  <si>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</si>
  <si>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含湘潭九华区</t>
  </si>
  <si>
    <t>岳塘区</t>
  </si>
  <si>
    <t>含湘潭高新区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</si>
  <si>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</si>
  <si>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</si>
  <si>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</si>
  <si>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</si>
  <si>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</si>
  <si>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</si>
  <si>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</si>
  <si>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</si>
  <si>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</si>
  <si>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</si>
  <si>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</si>
  <si>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</si>
  <si>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</si>
  <si>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</si>
  <si>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常宁市</t>
  </si>
  <si>
    <t>耒阳市</t>
  </si>
  <si>
    <t>衡东县</t>
  </si>
  <si>
    <t>祁东县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</si>
  <si>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</si>
  <si>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</si>
  <si>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</si>
  <si>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</si>
  <si>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</si>
  <si>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</si>
  <si>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</si>
  <si>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</si>
  <si>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</si>
  <si>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</si>
  <si>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邵阳县</t>
  </si>
  <si>
    <t>洞口县</t>
  </si>
  <si>
    <t>绥宁县</t>
  </si>
  <si>
    <t>新宁县</t>
  </si>
  <si>
    <t>城步县</t>
  </si>
  <si>
    <t>岳阳市</t>
  </si>
  <si>
    <t>岳阳市小计</t>
  </si>
  <si>
    <t>岳阳市本级及所辖区小计</t>
  </si>
  <si>
    <t>开发区</t>
  </si>
  <si>
    <t>南湖风景区</t>
  </si>
  <si>
    <t>岳阳楼区</t>
  </si>
  <si>
    <t>君山区</t>
  </si>
  <si>
    <t>云溪区</t>
  </si>
  <si>
    <t>屈原管理区</t>
  </si>
  <si>
    <t>平江县</t>
  </si>
  <si>
    <t>湘阴县</t>
  </si>
  <si>
    <t>临湘市</t>
  </si>
  <si>
    <t>华容县</t>
  </si>
  <si>
    <t>岳阳县</t>
  </si>
  <si>
    <t>汨罗市</t>
  </si>
  <si>
    <t>常德市</t>
  </si>
  <si>
    <t>常德市小计</t>
  </si>
  <si>
    <t>常德市本级及所辖区小计</t>
  </si>
  <si>
    <t>鼎城区</t>
  </si>
  <si>
    <t>西洞庭管理区</t>
  </si>
  <si>
    <t>西湖区</t>
  </si>
  <si>
    <t>武陵区</t>
  </si>
  <si>
    <t>安乡县</t>
  </si>
  <si>
    <t>汉寿县</t>
  </si>
  <si>
    <t>澧县</t>
  </si>
  <si>
    <t>临澧县</t>
  </si>
  <si>
    <t>石门县</t>
  </si>
  <si>
    <t>桃源县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</si>
  <si>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</si>
  <si>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</si>
  <si>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</si>
  <si>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</si>
  <si>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</si>
  <si>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</si>
  <si>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</si>
  <si>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</si>
  <si>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</si>
  <si>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</si>
  <si>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</si>
  <si>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</si>
  <si>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</si>
  <si>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</si>
  <si>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</si>
  <si>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</si>
  <si>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安化县</t>
  </si>
  <si>
    <t>桃江县</t>
  </si>
  <si>
    <t>永州市</t>
  </si>
  <si>
    <t>永州市小计</t>
  </si>
  <si>
    <t>永州市本级及所辖区小计</t>
  </si>
  <si>
    <t>零陵区</t>
  </si>
  <si>
    <t>冷水滩区</t>
  </si>
  <si>
    <t>回龙圩区</t>
  </si>
  <si>
    <t>金洞管理区</t>
  </si>
  <si>
    <t>凤凰园区</t>
  </si>
  <si>
    <t>东安县</t>
  </si>
  <si>
    <t>道县</t>
  </si>
  <si>
    <t>江永县</t>
  </si>
  <si>
    <t>江华县</t>
  </si>
  <si>
    <t>双牌县</t>
  </si>
  <si>
    <t>祁阳县</t>
  </si>
  <si>
    <t>宁远县</t>
  </si>
  <si>
    <t>蓝山县</t>
  </si>
  <si>
    <t>新田县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</si>
  <si>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</si>
  <si>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</si>
  <si>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</si>
  <si>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</si>
  <si>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</si>
  <si>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</si>
  <si>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</si>
  <si>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宜章县</t>
  </si>
  <si>
    <t>临武县</t>
  </si>
  <si>
    <t>桂东县</t>
  </si>
  <si>
    <t>安仁县</t>
  </si>
  <si>
    <t>永兴县</t>
  </si>
  <si>
    <t>嘉禾县</t>
  </si>
  <si>
    <t>汝城县</t>
  </si>
  <si>
    <t>娄底市</t>
  </si>
  <si>
    <t>娄底市小计</t>
  </si>
  <si>
    <t>娄底市本级及所辖区小计</t>
  </si>
  <si>
    <t>娄星区</t>
  </si>
  <si>
    <t>冷水江市</t>
  </si>
  <si>
    <t>双峰县</t>
  </si>
  <si>
    <t>新化县</t>
  </si>
  <si>
    <t>涟源市</t>
  </si>
  <si>
    <t>怀化市</t>
  </si>
  <si>
    <t>怀化市小计</t>
  </si>
  <si>
    <t>怀化市本级及所辖区小计</t>
  </si>
  <si>
    <t>鹤城区</t>
  </si>
  <si>
    <t>沅陵县</t>
  </si>
  <si>
    <t>溆浦县</t>
  </si>
  <si>
    <t>麻阳县</t>
  </si>
  <si>
    <t>新晃县</t>
  </si>
  <si>
    <t>芷江县</t>
  </si>
  <si>
    <t>洪江市</t>
  </si>
  <si>
    <t>洪江区</t>
  </si>
  <si>
    <t>靖州县</t>
  </si>
  <si>
    <t>通道县</t>
  </si>
  <si>
    <t>中方县</t>
  </si>
  <si>
    <t>辰溪县</t>
  </si>
  <si>
    <t>会同县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</si>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</sst>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9">
    <numFmt numFmtId="176" formatCode="#,##0.0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.0_ "/>
    <numFmt numFmtId="42" formatCode="_ &quot;￥&quot;* #,##0_ ;_ &quot;￥&quot;* \-#,##0_ ;_ &quot;￥&quot;* &quot;-&quot;_ ;_ @_ "/>
    <numFmt numFmtId="179" formatCode="0.00_ "/>
    <numFmt numFmtId="180" formatCode="0.0_);[Red]\(0.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  <charset val="0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15" borderId="12" applyNumberFormat="false" applyAlignment="false" applyProtection="false">
      <alignment vertical="center"/>
    </xf>
    <xf numFmtId="0" fontId="12" fillId="17" borderId="13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22" borderId="16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15" borderId="17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4" fillId="34" borderId="17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 applyProtection="true">
      <alignment vertical="center"/>
    </xf>
    <xf numFmtId="179" fontId="1" fillId="0" borderId="0" xfId="0" applyNumberFormat="true" applyFont="true" applyFill="true" applyBorder="true" applyAlignment="true" applyProtection="true">
      <alignment wrapText="true"/>
    </xf>
    <xf numFmtId="178" fontId="1" fillId="0" borderId="0" xfId="0" applyNumberFormat="true" applyFont="true" applyFill="true" applyBorder="true" applyAlignment="true" applyProtection="true"/>
    <xf numFmtId="0" fontId="2" fillId="0" borderId="0" xfId="0" applyNumberFormat="true" applyFont="true" applyFill="true" applyBorder="true" applyAlignment="true" applyProtection="true">
      <alignment horizontal="center" vertical="center" wrapText="true"/>
    </xf>
    <xf numFmtId="178" fontId="2" fillId="0" borderId="0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1" fillId="0" borderId="2" xfId="0" applyNumberFormat="true" applyFont="true" applyFill="true" applyBorder="true" applyAlignment="true" applyProtection="true">
      <alignment horizontal="center" vertical="center"/>
    </xf>
    <xf numFmtId="178" fontId="1" fillId="0" borderId="2" xfId="0" applyNumberFormat="true" applyFont="true" applyFill="true" applyBorder="true" applyAlignment="true">
      <alignment horizontal="center" vertical="center" wrapText="true"/>
    </xf>
    <xf numFmtId="177" fontId="1" fillId="2" borderId="3" xfId="0" applyNumberFormat="true" applyFont="true" applyFill="true" applyBorder="true" applyAlignment="true" applyProtection="true">
      <alignment horizontal="center" vertical="center"/>
    </xf>
    <xf numFmtId="177" fontId="1" fillId="2" borderId="4" xfId="0" applyNumberFormat="true" applyFont="true" applyFill="true" applyBorder="true" applyAlignment="true" applyProtection="true">
      <alignment horizontal="center" vertical="center"/>
    </xf>
    <xf numFmtId="178" fontId="1" fillId="2" borderId="4" xfId="0" applyNumberFormat="true" applyFont="true" applyFill="true" applyBorder="true" applyAlignment="true" applyProtection="true">
      <alignment horizontal="center" vertical="center"/>
    </xf>
    <xf numFmtId="0" fontId="1" fillId="0" borderId="3" xfId="0" applyNumberFormat="true" applyFont="true" applyFill="true" applyBorder="true" applyAlignment="true" applyProtection="true">
      <alignment horizontal="center" vertical="center"/>
    </xf>
    <xf numFmtId="179" fontId="1" fillId="2" borderId="4" xfId="0" applyNumberFormat="true" applyFont="true" applyFill="true" applyBorder="true" applyAlignment="true" applyProtection="true">
      <alignment horizontal="left" vertical="center" wrapText="true"/>
    </xf>
    <xf numFmtId="179" fontId="1" fillId="3" borderId="4" xfId="0" applyNumberFormat="true" applyFont="true" applyFill="true" applyBorder="true" applyAlignment="true" applyProtection="true">
      <alignment horizontal="left" vertical="center" wrapText="true"/>
    </xf>
    <xf numFmtId="178" fontId="1" fillId="3" borderId="4" xfId="0" applyNumberFormat="true" applyFont="true" applyFill="true" applyBorder="true" applyAlignment="true" applyProtection="true">
      <alignment horizontal="center" vertical="center"/>
    </xf>
    <xf numFmtId="179" fontId="1" fillId="0" borderId="4" xfId="0" applyNumberFormat="true" applyFont="true" applyFill="true" applyBorder="true" applyAlignment="true" applyProtection="true">
      <alignment horizontal="center" vertical="center" wrapText="true"/>
    </xf>
    <xf numFmtId="178" fontId="1" fillId="0" borderId="4" xfId="0" applyNumberFormat="true" applyFont="true" applyFill="true" applyBorder="true" applyAlignment="true" applyProtection="true">
      <alignment horizontal="center" vertical="center"/>
    </xf>
    <xf numFmtId="179" fontId="1" fillId="0" borderId="4" xfId="0" applyNumberFormat="true" applyFont="true" applyFill="true" applyBorder="true" applyAlignment="true" applyProtection="true">
      <alignment horizontal="left" vertical="center" wrapText="true"/>
    </xf>
    <xf numFmtId="0" fontId="1" fillId="0" borderId="4" xfId="0" applyNumberFormat="true" applyFont="true" applyFill="true" applyBorder="true" applyAlignment="true" applyProtection="true">
      <alignment horizontal="left" vertical="center" wrapText="true"/>
    </xf>
    <xf numFmtId="0" fontId="1" fillId="0" borderId="0" xfId="0" applyNumberFormat="true" applyFont="true" applyFill="true" applyBorder="true" applyAlignment="true" applyProtection="true"/>
    <xf numFmtId="180" fontId="3" fillId="0" borderId="0" xfId="0" applyNumberFormat="true" applyFont="true" applyAlignment="true">
      <alignment horizontal="right" vertical="center"/>
    </xf>
    <xf numFmtId="178" fontId="1" fillId="0" borderId="5" xfId="0" applyNumberFormat="true" applyFont="true" applyFill="true" applyBorder="true" applyAlignment="true">
      <alignment horizontal="center" vertical="center" wrapText="true"/>
    </xf>
    <xf numFmtId="176" fontId="1" fillId="2" borderId="6" xfId="0" applyNumberFormat="true" applyFont="true" applyFill="true" applyBorder="true" applyAlignment="true" applyProtection="true">
      <alignment horizontal="center" vertical="center"/>
    </xf>
    <xf numFmtId="176" fontId="1" fillId="0" borderId="6" xfId="0" applyNumberFormat="true" applyFont="true" applyFill="true" applyBorder="true" applyAlignment="true" applyProtection="true">
      <alignment horizontal="center" vertical="center"/>
    </xf>
    <xf numFmtId="176" fontId="1" fillId="3" borderId="6" xfId="0" applyNumberFormat="true" applyFont="true" applyFill="true" applyBorder="true" applyAlignment="true" applyProtection="true">
      <alignment horizontal="center" vertical="center"/>
    </xf>
    <xf numFmtId="0" fontId="1" fillId="0" borderId="6" xfId="0" applyNumberFormat="true" applyFont="true" applyFill="true" applyBorder="true" applyAlignment="true" applyProtection="true"/>
    <xf numFmtId="0" fontId="1" fillId="0" borderId="6" xfId="0" applyNumberFormat="true" applyFont="true" applyFill="true" applyBorder="true" applyAlignment="true" applyProtection="true">
      <alignment vertical="center"/>
    </xf>
    <xf numFmtId="0" fontId="4" fillId="0" borderId="6" xfId="0" applyNumberFormat="true" applyFont="true" applyFill="true" applyBorder="true" applyAlignment="true"/>
    <xf numFmtId="178" fontId="5" fillId="0" borderId="6" xfId="0" applyNumberFormat="true" applyFont="true" applyFill="true" applyBorder="true" applyAlignment="true" applyProtection="true">
      <alignment horizontal="left" vertical="center" wrapText="true"/>
    </xf>
    <xf numFmtId="179" fontId="1" fillId="2" borderId="4" xfId="0" applyNumberFormat="true" applyFont="true" applyFill="true" applyBorder="true" applyAlignment="true" applyProtection="true">
      <alignment horizontal="center" vertical="center" wrapText="true"/>
    </xf>
    <xf numFmtId="0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1" fillId="0" borderId="7" xfId="0" applyNumberFormat="true" applyFont="true" applyFill="true" applyBorder="true" applyAlignment="true" applyProtection="true">
      <alignment horizontal="center" vertical="center" wrapText="true"/>
    </xf>
    <xf numFmtId="179" fontId="1" fillId="0" borderId="8" xfId="0" applyNumberFormat="true" applyFont="true" applyFill="true" applyBorder="true" applyAlignment="true" applyProtection="true">
      <alignment horizontal="center" vertical="center" wrapText="true"/>
    </xf>
    <xf numFmtId="178" fontId="1" fillId="0" borderId="8" xfId="0" applyNumberFormat="true" applyFont="true" applyFill="true" applyBorder="true" applyAlignment="true" applyProtection="true">
      <alignment horizontal="center" vertical="center"/>
    </xf>
    <xf numFmtId="0" fontId="1" fillId="0" borderId="9" xfId="0" applyNumberFormat="true" applyFont="true" applyFill="true" applyBorder="true" applyAlignment="true" applyProtection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200D-1EAA/2023&#24180;&#20010;&#20154;&#36134;&#25143;&#24773;&#20917;&#34920;-&#25253;&#36130;&#25919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年个账上解计划表（当年算法）"/>
      <sheetName val="2023年个账上解计划表（当期算法）"/>
      <sheetName val="差额分析"/>
      <sheetName val="2021年基础数据"/>
      <sheetName val="系统取数汇总表"/>
      <sheetName val="2023转移"/>
      <sheetName val="衡阳市本级分配"/>
    </sheetNames>
    <sheetDataSet>
      <sheetData sheetId="0"/>
      <sheetData sheetId="1"/>
      <sheetData sheetId="2"/>
      <sheetData sheetId="3"/>
      <sheetData sheetId="4">
        <row r="3">
          <cell r="E3" t="str">
            <v>收入</v>
          </cell>
          <cell r="F3" t="str">
            <v>支出</v>
          </cell>
        </row>
        <row r="6">
          <cell r="D6" t="str">
            <v>芙蓉区</v>
          </cell>
          <cell r="E6">
            <v>10851613.84</v>
          </cell>
          <cell r="F6">
            <v>1802892</v>
          </cell>
        </row>
        <row r="7">
          <cell r="D7" t="str">
            <v>天心区</v>
          </cell>
          <cell r="E7">
            <v>12905935.55</v>
          </cell>
          <cell r="F7">
            <v>2683934</v>
          </cell>
        </row>
        <row r="8">
          <cell r="D8" t="str">
            <v>岳麓区</v>
          </cell>
          <cell r="E8">
            <v>36669380.81</v>
          </cell>
          <cell r="F8">
            <v>5632513</v>
          </cell>
        </row>
        <row r="9">
          <cell r="D9" t="str">
            <v>开福区</v>
          </cell>
          <cell r="E9">
            <v>18742636.61</v>
          </cell>
          <cell r="F9">
            <v>3213060</v>
          </cell>
        </row>
        <row r="10">
          <cell r="D10" t="str">
            <v>雨花区</v>
          </cell>
          <cell r="E10">
            <v>29201188.93</v>
          </cell>
          <cell r="F10">
            <v>3734339</v>
          </cell>
        </row>
        <row r="11">
          <cell r="D11" t="str">
            <v>长沙县</v>
          </cell>
          <cell r="E11">
            <v>83815255.63</v>
          </cell>
          <cell r="F11">
            <v>17761553.86</v>
          </cell>
        </row>
        <row r="12">
          <cell r="D12" t="str">
            <v>望城区</v>
          </cell>
          <cell r="E12">
            <v>55797723.82</v>
          </cell>
          <cell r="F12">
            <v>10229558.64</v>
          </cell>
        </row>
        <row r="13">
          <cell r="D13" t="str">
            <v>宁乡市</v>
          </cell>
          <cell r="E13">
            <v>252865802.25</v>
          </cell>
          <cell r="F13">
            <v>35449815.54</v>
          </cell>
        </row>
        <row r="14">
          <cell r="D14" t="str">
            <v>浏阳市</v>
          </cell>
          <cell r="E14">
            <v>168640121.5</v>
          </cell>
          <cell r="F14">
            <v>25579454.08</v>
          </cell>
        </row>
        <row r="15">
          <cell r="D15" t="str">
            <v>荷塘区</v>
          </cell>
          <cell r="E15">
            <v>17615332</v>
          </cell>
          <cell r="F15">
            <v>1861266</v>
          </cell>
        </row>
        <row r="16">
          <cell r="D16" t="str">
            <v>芦淞区</v>
          </cell>
          <cell r="E16">
            <v>6979720</v>
          </cell>
          <cell r="F16">
            <v>820139</v>
          </cell>
        </row>
        <row r="17">
          <cell r="D17" t="str">
            <v>石峰区</v>
          </cell>
          <cell r="E17">
            <v>7937973.68</v>
          </cell>
          <cell r="F17">
            <v>513678.79</v>
          </cell>
        </row>
        <row r="18">
          <cell r="D18" t="str">
            <v>天元区</v>
          </cell>
          <cell r="E18">
            <v>28632566</v>
          </cell>
          <cell r="F18">
            <v>4754388</v>
          </cell>
        </row>
        <row r="19">
          <cell r="D19" t="str">
            <v>株洲县</v>
          </cell>
          <cell r="E19">
            <v>61367836</v>
          </cell>
          <cell r="F19">
            <v>9175014.39</v>
          </cell>
        </row>
        <row r="20">
          <cell r="D20" t="str">
            <v>攸县</v>
          </cell>
          <cell r="E20">
            <v>115804036.61</v>
          </cell>
          <cell r="F20">
            <v>12734474.78</v>
          </cell>
        </row>
        <row r="21">
          <cell r="D21" t="str">
            <v>茶陵县</v>
          </cell>
          <cell r="E21">
            <v>92372884.49</v>
          </cell>
          <cell r="F21">
            <v>10899959.23</v>
          </cell>
        </row>
        <row r="22">
          <cell r="D22" t="str">
            <v>炎陵县</v>
          </cell>
          <cell r="E22">
            <v>29094325</v>
          </cell>
          <cell r="F22">
            <v>2716975.38</v>
          </cell>
        </row>
        <row r="23">
          <cell r="D23" t="str">
            <v>醴陵市</v>
          </cell>
          <cell r="E23">
            <v>126997883.5</v>
          </cell>
          <cell r="F23">
            <v>12988408.63</v>
          </cell>
        </row>
        <row r="24">
          <cell r="D24" t="str">
            <v>雨湖区</v>
          </cell>
          <cell r="E24">
            <v>37753904</v>
          </cell>
          <cell r="F24">
            <v>3574906</v>
          </cell>
        </row>
        <row r="25">
          <cell r="D25" t="str">
            <v>岳塘区</v>
          </cell>
          <cell r="E25">
            <v>12648484.3</v>
          </cell>
          <cell r="F25">
            <v>1014729.59</v>
          </cell>
        </row>
        <row r="26">
          <cell r="D26" t="str">
            <v>湘潭县</v>
          </cell>
          <cell r="E26">
            <v>196656300</v>
          </cell>
          <cell r="F26">
            <v>26448206.38</v>
          </cell>
        </row>
        <row r="27">
          <cell r="D27" t="str">
            <v>湘乡市</v>
          </cell>
          <cell r="E27">
            <v>160070350.14</v>
          </cell>
          <cell r="F27">
            <v>13725087.39</v>
          </cell>
        </row>
        <row r="28">
          <cell r="D28" t="str">
            <v>韶山市</v>
          </cell>
          <cell r="E28">
            <v>46452790</v>
          </cell>
          <cell r="F28">
            <v>2880854</v>
          </cell>
        </row>
        <row r="29">
          <cell r="D29" t="str">
            <v>珠晖区</v>
          </cell>
          <cell r="E29">
            <v>25081738.6</v>
          </cell>
          <cell r="F29">
            <v>6387594</v>
          </cell>
        </row>
        <row r="30">
          <cell r="D30" t="str">
            <v>雁峰区</v>
          </cell>
          <cell r="E30">
            <v>4982707.8</v>
          </cell>
          <cell r="F30">
            <v>3132084</v>
          </cell>
        </row>
        <row r="31">
          <cell r="D31" t="str">
            <v>石鼓区</v>
          </cell>
          <cell r="E31">
            <v>9794968.05</v>
          </cell>
          <cell r="F31">
            <v>3901236</v>
          </cell>
        </row>
        <row r="32">
          <cell r="D32" t="str">
            <v>蒸湘区</v>
          </cell>
          <cell r="E32">
            <v>13964915.26</v>
          </cell>
          <cell r="F32">
            <v>4526000</v>
          </cell>
        </row>
        <row r="33">
          <cell r="D33" t="str">
            <v>南岳区</v>
          </cell>
          <cell r="E33">
            <v>9276248</v>
          </cell>
          <cell r="F33">
            <v>1429800</v>
          </cell>
        </row>
        <row r="34">
          <cell r="D34" t="str">
            <v>衡阳县</v>
          </cell>
          <cell r="E34">
            <v>172627026.82</v>
          </cell>
          <cell r="F34">
            <v>19119519.22</v>
          </cell>
        </row>
        <row r="35">
          <cell r="D35" t="str">
            <v>衡南县</v>
          </cell>
          <cell r="E35">
            <v>120140750.41</v>
          </cell>
          <cell r="F35">
            <v>12281597.02</v>
          </cell>
        </row>
        <row r="36">
          <cell r="D36" t="str">
            <v>衡山县</v>
          </cell>
          <cell r="E36">
            <v>51241850.49</v>
          </cell>
          <cell r="F36">
            <v>12636986.08</v>
          </cell>
        </row>
        <row r="37">
          <cell r="D37" t="str">
            <v>衡东县</v>
          </cell>
          <cell r="E37">
            <v>55746042.4</v>
          </cell>
          <cell r="F37">
            <v>8915935.08</v>
          </cell>
        </row>
        <row r="38">
          <cell r="D38" t="str">
            <v>祁东县</v>
          </cell>
          <cell r="E38">
            <v>102228540.04</v>
          </cell>
          <cell r="F38">
            <v>20431519.83</v>
          </cell>
        </row>
        <row r="39">
          <cell r="D39" t="str">
            <v>耒阳市</v>
          </cell>
          <cell r="E39">
            <v>88541674</v>
          </cell>
          <cell r="F39">
            <v>30043501.51</v>
          </cell>
        </row>
        <row r="40">
          <cell r="D40" t="str">
            <v>常宁市</v>
          </cell>
          <cell r="E40">
            <v>81628814.8</v>
          </cell>
          <cell r="F40">
            <v>15887718.41</v>
          </cell>
        </row>
        <row r="41">
          <cell r="D41" t="str">
            <v>双清区</v>
          </cell>
          <cell r="E41">
            <v>68446272</v>
          </cell>
          <cell r="F41">
            <v>30212328</v>
          </cell>
        </row>
        <row r="42">
          <cell r="D42" t="str">
            <v>大祥区</v>
          </cell>
          <cell r="E42">
            <v>54867415</v>
          </cell>
          <cell r="F42">
            <v>23957113</v>
          </cell>
        </row>
        <row r="43">
          <cell r="D43" t="str">
            <v>北塔区</v>
          </cell>
          <cell r="E43">
            <v>53095629</v>
          </cell>
          <cell r="F43">
            <v>13887410</v>
          </cell>
        </row>
        <row r="44">
          <cell r="D44" t="str">
            <v>邵东市</v>
          </cell>
          <cell r="E44">
            <v>169652779.65</v>
          </cell>
          <cell r="F44">
            <v>26531186.31</v>
          </cell>
        </row>
        <row r="45">
          <cell r="D45" t="str">
            <v>新邵县</v>
          </cell>
          <cell r="E45">
            <v>93446849.64</v>
          </cell>
          <cell r="F45">
            <v>30456887</v>
          </cell>
        </row>
        <row r="46">
          <cell r="D46" t="str">
            <v>邵阳县</v>
          </cell>
          <cell r="E46">
            <v>81494010</v>
          </cell>
          <cell r="F46">
            <v>25293830.08</v>
          </cell>
        </row>
        <row r="47">
          <cell r="D47" t="str">
            <v>隆回县</v>
          </cell>
          <cell r="E47">
            <v>213640177.17</v>
          </cell>
          <cell r="F47">
            <v>32270762.72</v>
          </cell>
        </row>
        <row r="48">
          <cell r="D48" t="str">
            <v>洞口县</v>
          </cell>
          <cell r="E48">
            <v>84048865.92</v>
          </cell>
          <cell r="F48">
            <v>24052041.26</v>
          </cell>
        </row>
        <row r="49">
          <cell r="D49" t="str">
            <v>绥宁县</v>
          </cell>
          <cell r="E49">
            <v>35358504.27</v>
          </cell>
          <cell r="F49">
            <v>6259636.84</v>
          </cell>
        </row>
        <row r="50">
          <cell r="D50" t="str">
            <v>新宁县</v>
          </cell>
          <cell r="E50">
            <v>71065661.84</v>
          </cell>
          <cell r="F50">
            <v>9390136.32</v>
          </cell>
        </row>
        <row r="51">
          <cell r="D51" t="str">
            <v>城步县</v>
          </cell>
          <cell r="E51">
            <v>32577377.37</v>
          </cell>
          <cell r="F51">
            <v>3215498.97</v>
          </cell>
        </row>
        <row r="52">
          <cell r="D52" t="str">
            <v>武冈市</v>
          </cell>
          <cell r="E52">
            <v>93832899.02</v>
          </cell>
          <cell r="F52">
            <v>18485152.58</v>
          </cell>
        </row>
        <row r="53">
          <cell r="D53" t="str">
            <v>岳阳楼区</v>
          </cell>
          <cell r="E53">
            <v>26055411.84</v>
          </cell>
          <cell r="F53">
            <v>8167025.71</v>
          </cell>
        </row>
        <row r="54">
          <cell r="D54" t="str">
            <v>云溪区</v>
          </cell>
          <cell r="E54">
            <v>45669910</v>
          </cell>
          <cell r="F54">
            <v>1391562.58</v>
          </cell>
        </row>
        <row r="55">
          <cell r="D55" t="str">
            <v>君山区</v>
          </cell>
          <cell r="E55">
            <v>19381080.3</v>
          </cell>
          <cell r="F55">
            <v>2298142.03</v>
          </cell>
        </row>
        <row r="56">
          <cell r="D56" t="str">
            <v>岳阳县</v>
          </cell>
          <cell r="E56">
            <v>92245731.87</v>
          </cell>
          <cell r="F56">
            <v>9642599</v>
          </cell>
        </row>
        <row r="57">
          <cell r="D57" t="str">
            <v>华容县</v>
          </cell>
          <cell r="E57">
            <v>141528506.52</v>
          </cell>
          <cell r="F57">
            <v>18980738.49</v>
          </cell>
        </row>
        <row r="58">
          <cell r="D58" t="str">
            <v>湘阴县</v>
          </cell>
          <cell r="E58">
            <v>102414437.72</v>
          </cell>
          <cell r="F58">
            <v>9278899.34</v>
          </cell>
        </row>
        <row r="59">
          <cell r="D59" t="str">
            <v>平江县</v>
          </cell>
          <cell r="E59">
            <v>233997042.75</v>
          </cell>
          <cell r="F59">
            <v>28030139.25</v>
          </cell>
        </row>
        <row r="60">
          <cell r="D60" t="str">
            <v>开发区</v>
          </cell>
          <cell r="E60">
            <v>11905530.4</v>
          </cell>
          <cell r="F60">
            <v>12463387</v>
          </cell>
        </row>
        <row r="61">
          <cell r="D61" t="str">
            <v>屈原管理区</v>
          </cell>
          <cell r="E61">
            <v>2731594</v>
          </cell>
          <cell r="F61">
            <v>68190.62</v>
          </cell>
        </row>
        <row r="62">
          <cell r="D62" t="str">
            <v>南湖风景区</v>
          </cell>
          <cell r="E62">
            <v>2932090</v>
          </cell>
          <cell r="F62">
            <v>799095</v>
          </cell>
        </row>
        <row r="63">
          <cell r="D63" t="str">
            <v>汨罗市</v>
          </cell>
          <cell r="E63">
            <v>185491411.4</v>
          </cell>
          <cell r="F63">
            <v>25019225.42</v>
          </cell>
        </row>
        <row r="64">
          <cell r="D64" t="str">
            <v>临湘市</v>
          </cell>
          <cell r="E64">
            <v>40364146.66</v>
          </cell>
          <cell r="F64">
            <v>5168293.04</v>
          </cell>
        </row>
        <row r="65">
          <cell r="D65" t="str">
            <v>武陵区</v>
          </cell>
          <cell r="E65">
            <v>74159030.08</v>
          </cell>
          <cell r="F65">
            <v>6975247</v>
          </cell>
        </row>
        <row r="66">
          <cell r="D66" t="str">
            <v>鼎城区</v>
          </cell>
          <cell r="E66">
            <v>183934636</v>
          </cell>
          <cell r="F66">
            <v>29977702.35</v>
          </cell>
        </row>
        <row r="67">
          <cell r="D67" t="str">
            <v>安乡县</v>
          </cell>
          <cell r="E67">
            <v>174899318.32</v>
          </cell>
          <cell r="F67">
            <v>25348639.34</v>
          </cell>
        </row>
        <row r="68">
          <cell r="D68" t="str">
            <v>汉寿县</v>
          </cell>
          <cell r="E68">
            <v>148228124.19</v>
          </cell>
          <cell r="F68">
            <v>22917285.38</v>
          </cell>
        </row>
        <row r="69">
          <cell r="D69" t="str">
            <v>澧县</v>
          </cell>
          <cell r="E69">
            <v>219429053.07</v>
          </cell>
          <cell r="F69">
            <v>34674785.82</v>
          </cell>
        </row>
        <row r="70">
          <cell r="D70" t="str">
            <v>临澧县</v>
          </cell>
          <cell r="E70">
            <v>101898356.04</v>
          </cell>
          <cell r="F70">
            <v>13707212.15</v>
          </cell>
        </row>
        <row r="71">
          <cell r="D71" t="str">
            <v>桃源县</v>
          </cell>
          <cell r="E71">
            <v>180052437.56</v>
          </cell>
          <cell r="F71">
            <v>19775006.58</v>
          </cell>
        </row>
        <row r="72">
          <cell r="D72" t="str">
            <v>石门县</v>
          </cell>
          <cell r="E72">
            <v>118191690.97</v>
          </cell>
          <cell r="F72">
            <v>13815985.73</v>
          </cell>
        </row>
        <row r="73">
          <cell r="D73" t="str">
            <v>西洞庭管理区</v>
          </cell>
          <cell r="E73">
            <v>1216560</v>
          </cell>
          <cell r="F73">
            <v>229002</v>
          </cell>
        </row>
        <row r="74">
          <cell r="D74" t="str">
            <v>西湖区</v>
          </cell>
          <cell r="E74">
            <v>3509750</v>
          </cell>
          <cell r="F74">
            <v>223129.65</v>
          </cell>
        </row>
        <row r="75">
          <cell r="D75" t="str">
            <v>津市市</v>
          </cell>
          <cell r="E75">
            <v>46867470.93</v>
          </cell>
          <cell r="F75">
            <v>5187677</v>
          </cell>
        </row>
        <row r="76">
          <cell r="D76" t="str">
            <v>永定区</v>
          </cell>
          <cell r="E76">
            <v>48251326.41</v>
          </cell>
          <cell r="F76">
            <v>17360601.43</v>
          </cell>
        </row>
        <row r="77">
          <cell r="D77" t="str">
            <v>武陵源区</v>
          </cell>
          <cell r="E77">
            <v>7399050</v>
          </cell>
          <cell r="F77">
            <v>1362057</v>
          </cell>
        </row>
        <row r="78">
          <cell r="D78" t="str">
            <v>慈利县</v>
          </cell>
          <cell r="E78">
            <v>79363818.69</v>
          </cell>
          <cell r="F78">
            <v>25919617.97</v>
          </cell>
        </row>
        <row r="79">
          <cell r="D79" t="str">
            <v>桑植县</v>
          </cell>
          <cell r="E79">
            <v>59853357.31</v>
          </cell>
          <cell r="F79">
            <v>10396012.94</v>
          </cell>
        </row>
        <row r="80">
          <cell r="D80" t="str">
            <v>资阳区</v>
          </cell>
          <cell r="E80">
            <v>85087824.85</v>
          </cell>
          <cell r="F80">
            <v>11591926</v>
          </cell>
        </row>
        <row r="81">
          <cell r="D81" t="str">
            <v>赫山区</v>
          </cell>
          <cell r="E81">
            <v>217971992.69</v>
          </cell>
          <cell r="F81">
            <v>54003371</v>
          </cell>
        </row>
        <row r="82">
          <cell r="D82" t="str">
            <v>南县</v>
          </cell>
          <cell r="E82">
            <v>164802610.94</v>
          </cell>
          <cell r="F82">
            <v>22983951.09</v>
          </cell>
        </row>
        <row r="83">
          <cell r="D83" t="str">
            <v>桃江县</v>
          </cell>
          <cell r="E83">
            <v>209424484.22</v>
          </cell>
          <cell r="F83">
            <v>34210539.27</v>
          </cell>
        </row>
        <row r="84">
          <cell r="D84" t="str">
            <v>安化县</v>
          </cell>
          <cell r="E84">
            <v>127079188.15</v>
          </cell>
          <cell r="F84">
            <v>28735830.24</v>
          </cell>
        </row>
        <row r="85">
          <cell r="D85" t="str">
            <v>大通湖区</v>
          </cell>
          <cell r="E85">
            <v>7930242.86</v>
          </cell>
          <cell r="F85">
            <v>900500.1</v>
          </cell>
        </row>
        <row r="86">
          <cell r="D86" t="str">
            <v>沅江市</v>
          </cell>
          <cell r="E86">
            <v>146653984.75</v>
          </cell>
          <cell r="F86">
            <v>23834792.49</v>
          </cell>
        </row>
        <row r="87">
          <cell r="D87" t="str">
            <v>北湖区</v>
          </cell>
          <cell r="E87">
            <v>39654083</v>
          </cell>
          <cell r="F87">
            <v>23351589</v>
          </cell>
        </row>
        <row r="88">
          <cell r="D88" t="str">
            <v>苏仙区</v>
          </cell>
          <cell r="E88">
            <v>45007745.2</v>
          </cell>
          <cell r="F88">
            <v>21681089.87</v>
          </cell>
        </row>
        <row r="89">
          <cell r="D89" t="str">
            <v>桂阳县</v>
          </cell>
          <cell r="E89">
            <v>90307161.42</v>
          </cell>
          <cell r="F89">
            <v>24196223.87</v>
          </cell>
        </row>
        <row r="90">
          <cell r="D90" t="str">
            <v>宜章县</v>
          </cell>
          <cell r="E90">
            <v>98270628.02</v>
          </cell>
          <cell r="F90">
            <v>24009759.38</v>
          </cell>
        </row>
        <row r="91">
          <cell r="D91" t="str">
            <v>永兴县</v>
          </cell>
          <cell r="E91">
            <v>105499230.17</v>
          </cell>
          <cell r="F91">
            <v>27170181.53</v>
          </cell>
        </row>
        <row r="92">
          <cell r="D92" t="str">
            <v>嘉禾县</v>
          </cell>
          <cell r="E92">
            <v>57854869.28</v>
          </cell>
          <cell r="F92">
            <v>20729934.45</v>
          </cell>
        </row>
        <row r="93">
          <cell r="D93" t="str">
            <v>临武县</v>
          </cell>
          <cell r="E93">
            <v>51934835</v>
          </cell>
          <cell r="F93">
            <v>21892167.75</v>
          </cell>
        </row>
        <row r="94">
          <cell r="D94" t="str">
            <v>汝城县</v>
          </cell>
          <cell r="E94">
            <v>66394640</v>
          </cell>
          <cell r="F94">
            <v>28751498.47</v>
          </cell>
        </row>
        <row r="95">
          <cell r="D95" t="str">
            <v>桂东县</v>
          </cell>
          <cell r="E95">
            <v>28273072.84</v>
          </cell>
          <cell r="F95">
            <v>8215670.65</v>
          </cell>
        </row>
        <row r="96">
          <cell r="D96" t="str">
            <v>安仁县</v>
          </cell>
          <cell r="E96">
            <v>45417240.23</v>
          </cell>
          <cell r="F96">
            <v>14689377.34</v>
          </cell>
        </row>
        <row r="97">
          <cell r="D97" t="str">
            <v>资兴市</v>
          </cell>
          <cell r="E97">
            <v>47998135.26</v>
          </cell>
          <cell r="F97">
            <v>17400801.36</v>
          </cell>
        </row>
        <row r="98">
          <cell r="D98" t="str">
            <v>零陵区</v>
          </cell>
          <cell r="E98">
            <v>75664897.4</v>
          </cell>
          <cell r="F98">
            <v>20698532.39</v>
          </cell>
        </row>
        <row r="99">
          <cell r="D99" t="str">
            <v>冷水滩区</v>
          </cell>
          <cell r="E99">
            <v>103379711.5</v>
          </cell>
          <cell r="F99">
            <v>26404937.18</v>
          </cell>
        </row>
        <row r="100">
          <cell r="D100" t="str">
            <v>祁阳县</v>
          </cell>
          <cell r="E100">
            <v>171442195.34</v>
          </cell>
          <cell r="F100">
            <v>20073611.01</v>
          </cell>
        </row>
        <row r="101">
          <cell r="D101" t="str">
            <v>东安县</v>
          </cell>
          <cell r="E101">
            <v>119708708.12</v>
          </cell>
          <cell r="F101">
            <v>20196328.06</v>
          </cell>
        </row>
        <row r="102">
          <cell r="D102" t="str">
            <v>双牌县</v>
          </cell>
          <cell r="E102">
            <v>26721902.45</v>
          </cell>
          <cell r="F102">
            <v>2560870.7</v>
          </cell>
        </row>
        <row r="103">
          <cell r="D103" t="str">
            <v>道县</v>
          </cell>
          <cell r="E103">
            <v>58639493.21</v>
          </cell>
          <cell r="F103">
            <v>10446653.47</v>
          </cell>
        </row>
        <row r="104">
          <cell r="D104" t="str">
            <v>江永县</v>
          </cell>
          <cell r="E104">
            <v>41950994</v>
          </cell>
          <cell r="F104">
            <v>9049614.33</v>
          </cell>
        </row>
        <row r="105">
          <cell r="D105" t="str">
            <v>宁远县</v>
          </cell>
          <cell r="E105">
            <v>131345424.9</v>
          </cell>
          <cell r="F105">
            <v>37955048.98</v>
          </cell>
        </row>
        <row r="106">
          <cell r="D106" t="str">
            <v>蓝山县</v>
          </cell>
          <cell r="E106">
            <v>72270879.85</v>
          </cell>
          <cell r="F106">
            <v>14821965.63</v>
          </cell>
        </row>
        <row r="107">
          <cell r="D107" t="str">
            <v>新田县</v>
          </cell>
          <cell r="E107">
            <v>44725176</v>
          </cell>
          <cell r="F107">
            <v>7552658.51</v>
          </cell>
        </row>
        <row r="108">
          <cell r="D108" t="str">
            <v>江华县</v>
          </cell>
          <cell r="E108">
            <v>62911778.66</v>
          </cell>
          <cell r="F108">
            <v>6820354.72</v>
          </cell>
        </row>
        <row r="109">
          <cell r="D109" t="str">
            <v>回龙圩区</v>
          </cell>
          <cell r="E109">
            <v>1081240</v>
          </cell>
          <cell r="F109">
            <v>38775.08</v>
          </cell>
        </row>
        <row r="110">
          <cell r="D110" t="str">
            <v>金洞管理区</v>
          </cell>
          <cell r="E110">
            <v>5888840</v>
          </cell>
          <cell r="F110">
            <v>736925</v>
          </cell>
        </row>
        <row r="111">
          <cell r="D111" t="str">
            <v>凤凰园区</v>
          </cell>
          <cell r="E111">
            <v>7504836.72</v>
          </cell>
          <cell r="F111">
            <v>5872837</v>
          </cell>
        </row>
        <row r="112">
          <cell r="D112" t="str">
            <v>鹤城区</v>
          </cell>
          <cell r="E112">
            <v>21227040.05</v>
          </cell>
          <cell r="F112">
            <v>2365971</v>
          </cell>
        </row>
        <row r="113">
          <cell r="D113" t="str">
            <v>中方县</v>
          </cell>
          <cell r="E113">
            <v>22432340</v>
          </cell>
          <cell r="F113">
            <v>3200768.55</v>
          </cell>
        </row>
        <row r="114">
          <cell r="D114" t="str">
            <v>沅陵县</v>
          </cell>
          <cell r="E114">
            <v>56088727.18</v>
          </cell>
          <cell r="F114">
            <v>14434209.23</v>
          </cell>
        </row>
        <row r="115">
          <cell r="D115" t="str">
            <v>辰溪县</v>
          </cell>
          <cell r="E115">
            <v>52314205.84</v>
          </cell>
          <cell r="F115">
            <v>7093193.17</v>
          </cell>
        </row>
        <row r="116">
          <cell r="D116" t="str">
            <v>溆浦县</v>
          </cell>
          <cell r="E116">
            <v>114944938.7</v>
          </cell>
          <cell r="F116">
            <v>12374266.74</v>
          </cell>
        </row>
        <row r="117">
          <cell r="D117" t="str">
            <v>会同县</v>
          </cell>
          <cell r="E117">
            <v>37789998.82</v>
          </cell>
          <cell r="F117">
            <v>6342717.08</v>
          </cell>
        </row>
        <row r="118">
          <cell r="D118" t="str">
            <v>麻阳县</v>
          </cell>
          <cell r="E118">
            <v>37082760</v>
          </cell>
          <cell r="F118">
            <v>3942175.35</v>
          </cell>
        </row>
        <row r="119">
          <cell r="D119" t="str">
            <v>新晃县</v>
          </cell>
          <cell r="E119">
            <v>22788439.97</v>
          </cell>
          <cell r="F119">
            <v>3586775.08</v>
          </cell>
        </row>
        <row r="120">
          <cell r="D120" t="str">
            <v>芷江县</v>
          </cell>
          <cell r="E120">
            <v>35171285.21</v>
          </cell>
          <cell r="F120">
            <v>7209731.32</v>
          </cell>
        </row>
        <row r="121">
          <cell r="D121" t="str">
            <v>靖州县</v>
          </cell>
          <cell r="E121">
            <v>26694322.16</v>
          </cell>
          <cell r="F121">
            <v>6101126.49</v>
          </cell>
        </row>
        <row r="122">
          <cell r="D122" t="str">
            <v>通道县</v>
          </cell>
          <cell r="E122">
            <v>21428852.11</v>
          </cell>
          <cell r="F122">
            <v>3618708.08</v>
          </cell>
        </row>
        <row r="123">
          <cell r="D123" t="str">
            <v>洪江区</v>
          </cell>
          <cell r="E123">
            <v>5981190</v>
          </cell>
          <cell r="F123">
            <v>806219</v>
          </cell>
        </row>
        <row r="124">
          <cell r="D124" t="str">
            <v>洪江市</v>
          </cell>
          <cell r="E124">
            <v>49353974.9</v>
          </cell>
          <cell r="F124">
            <v>6584599.03</v>
          </cell>
        </row>
        <row r="125">
          <cell r="D125" t="str">
            <v>娄星区</v>
          </cell>
          <cell r="E125">
            <v>43888447.84</v>
          </cell>
          <cell r="F125">
            <v>5913084.22</v>
          </cell>
        </row>
        <row r="126">
          <cell r="D126" t="str">
            <v>双峰县</v>
          </cell>
          <cell r="E126">
            <v>93997391.88</v>
          </cell>
          <cell r="F126">
            <v>10406466.63</v>
          </cell>
        </row>
        <row r="127">
          <cell r="D127" t="str">
            <v>新化县</v>
          </cell>
          <cell r="E127">
            <v>126006561.13</v>
          </cell>
          <cell r="F127">
            <v>15487541.04</v>
          </cell>
        </row>
        <row r="128">
          <cell r="D128" t="str">
            <v>冷水江市</v>
          </cell>
          <cell r="E128">
            <v>14644157.7</v>
          </cell>
          <cell r="F128">
            <v>2339851.17</v>
          </cell>
        </row>
        <row r="129">
          <cell r="D129" t="str">
            <v>涟源市</v>
          </cell>
          <cell r="E129">
            <v>121034937.75</v>
          </cell>
          <cell r="F129">
            <v>21106104.25</v>
          </cell>
        </row>
        <row r="130">
          <cell r="D130" t="str">
            <v>吉首市</v>
          </cell>
          <cell r="E130">
            <v>23915157.79</v>
          </cell>
          <cell r="F130">
            <v>1897837</v>
          </cell>
        </row>
        <row r="131">
          <cell r="D131" t="str">
            <v>泸溪县</v>
          </cell>
          <cell r="E131">
            <v>31038907.07</v>
          </cell>
          <cell r="F131">
            <v>3880718.07</v>
          </cell>
        </row>
        <row r="132">
          <cell r="D132" t="str">
            <v>凤凰县</v>
          </cell>
          <cell r="E132">
            <v>51461794.06</v>
          </cell>
          <cell r="F132">
            <v>8991398.96</v>
          </cell>
        </row>
        <row r="133">
          <cell r="D133" t="str">
            <v>花垣县</v>
          </cell>
          <cell r="E133">
            <v>38233539.22</v>
          </cell>
          <cell r="F133">
            <v>6465463.9</v>
          </cell>
        </row>
        <row r="134">
          <cell r="D134" t="str">
            <v>保靖县</v>
          </cell>
          <cell r="E134">
            <v>36281824.02</v>
          </cell>
          <cell r="F134">
            <v>4700844.2</v>
          </cell>
        </row>
        <row r="135">
          <cell r="D135" t="str">
            <v>古丈县</v>
          </cell>
          <cell r="E135">
            <v>19026336</v>
          </cell>
          <cell r="F135">
            <v>3261365</v>
          </cell>
        </row>
        <row r="136">
          <cell r="D136" t="str">
            <v>永顺县</v>
          </cell>
          <cell r="E136">
            <v>57372243.05</v>
          </cell>
          <cell r="F136">
            <v>9434671.69</v>
          </cell>
        </row>
        <row r="137">
          <cell r="D137" t="str">
            <v>龙山县</v>
          </cell>
          <cell r="E137">
            <v>75418252.41</v>
          </cell>
          <cell r="F137">
            <v>61542894.01</v>
          </cell>
        </row>
        <row r="138">
          <cell r="E138">
            <v>9543042307.13</v>
          </cell>
          <cell r="F138">
            <v>1766744957.91</v>
          </cell>
        </row>
        <row r="141">
          <cell r="E141" t="str">
            <v>差额：衡阳市本级</v>
          </cell>
        </row>
        <row r="142">
          <cell r="E142" t="str">
            <v>湘潭岳塘区加入高新区支出账务数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64"/>
  <sheetViews>
    <sheetView tabSelected="1" topLeftCell="A49" workbookViewId="0">
      <selection activeCell="K29" sqref="K29"/>
    </sheetView>
  </sheetViews>
  <sheetFormatPr defaultColWidth="9" defaultRowHeight="13.5" outlineLevelCol="7"/>
  <cols>
    <col min="2" max="8" width="12.625" customWidth="true"/>
  </cols>
  <sheetData>
    <row r="1" spans="1:8">
      <c r="A1" s="1" t="s">
        <v>0</v>
      </c>
      <c r="B1" s="2"/>
      <c r="C1" s="3"/>
      <c r="D1" s="3"/>
      <c r="E1" s="3"/>
      <c r="F1" s="3"/>
      <c r="G1" s="3"/>
      <c r="H1" s="20"/>
    </row>
    <row r="2" ht="22.5" spans="1:8">
      <c r="A2" s="4" t="s">
        <v>1</v>
      </c>
      <c r="B2" s="4"/>
      <c r="C2" s="5"/>
      <c r="D2" s="5"/>
      <c r="E2" s="5"/>
      <c r="F2" s="5"/>
      <c r="G2" s="5"/>
      <c r="H2" s="4"/>
    </row>
    <row r="3" ht="23.25" spans="1:8">
      <c r="A3" s="4"/>
      <c r="B3" s="4"/>
      <c r="C3" s="5"/>
      <c r="D3" s="3"/>
      <c r="E3" s="3" t="s">
        <v>2</v>
      </c>
      <c r="F3" s="3"/>
      <c r="G3" s="3"/>
      <c r="H3" s="21" t="s">
        <v>3</v>
      </c>
    </row>
    <row r="4" ht="27" spans="1:8">
      <c r="A4" s="6" t="s">
        <v>4</v>
      </c>
      <c r="B4" s="7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22" t="s">
        <v>10</v>
      </c>
    </row>
    <row r="5" spans="1:8">
      <c r="A5" s="9" t="s">
        <v>11</v>
      </c>
      <c r="B5" s="10"/>
      <c r="C5" s="11">
        <f ca="1">C6+C17+C28+C35+C49+C63+C77+C90+C96+C105+C121+C134+C141+C156</f>
        <v>954304.230713</v>
      </c>
      <c r="D5" s="11">
        <f ca="1">D6+D17+D28+D35+D49+D63+D77+D90+D96+D105+D121+D134+D141+D156</f>
        <v>176674.495791</v>
      </c>
      <c r="E5" s="11">
        <f ca="1">E6+E17+E28+E35+E49+E63+E77+E90+E96+E105+E121+E134+E141+E156</f>
        <v>777629.734922</v>
      </c>
      <c r="F5" s="11">
        <f>F6+F17+F28+F35+F49+F63+F77+F90+F96+F105+F121+F134+F141+F156</f>
        <v>-4614.4</v>
      </c>
      <c r="G5" s="11">
        <f ca="1">G6+G17+G28+G35+G49+G63+G77+G90+G96+G105+G121+G134+G141+G156</f>
        <v>782244.1</v>
      </c>
      <c r="H5" s="23"/>
    </row>
    <row r="6" spans="1:8">
      <c r="A6" s="12" t="s">
        <v>12</v>
      </c>
      <c r="B6" s="13" t="s">
        <v>13</v>
      </c>
      <c r="C6" s="11">
        <f>SUM(C7,C15,C16)</f>
        <v>66948.965894</v>
      </c>
      <c r="D6" s="11">
        <f>SUM(D7,D15,D16)</f>
        <v>10608.712012</v>
      </c>
      <c r="E6" s="11">
        <f>SUM(E7,E15,E16)</f>
        <v>56340.253882</v>
      </c>
      <c r="F6" s="11"/>
      <c r="G6" s="11">
        <f>SUM(G7,G15,G16)</f>
        <v>56340.2</v>
      </c>
      <c r="H6" s="11"/>
    </row>
    <row r="7" ht="27" spans="1:8">
      <c r="A7" s="12"/>
      <c r="B7" s="14" t="s">
        <v>14</v>
      </c>
      <c r="C7" s="15">
        <f>SUM(C8:C14)</f>
        <v>24798.373519</v>
      </c>
      <c r="D7" s="15">
        <f>SUM(D8:D14)</f>
        <v>4505.78505</v>
      </c>
      <c r="E7" s="15">
        <f>SUM(E8:E14)</f>
        <v>20292.588469</v>
      </c>
      <c r="F7" s="15"/>
      <c r="G7" s="15">
        <f>SUM(G8:G14)</f>
        <v>20292.5</v>
      </c>
      <c r="H7" s="15"/>
    </row>
    <row r="8" spans="1:8">
      <c r="A8" s="12"/>
      <c r="B8" s="16" t="s">
        <v>15</v>
      </c>
      <c r="C8" s="17">
        <v>8381.525563</v>
      </c>
      <c r="D8" s="17">
        <v>1776.155386</v>
      </c>
      <c r="E8" s="17">
        <f t="shared" ref="E8:E16" si="0">C8-D8</f>
        <v>6605.370177</v>
      </c>
      <c r="F8" s="20"/>
      <c r="G8" s="17">
        <f>ROUND(E8-F8,1)-0.1</f>
        <v>6605.3</v>
      </c>
      <c r="H8" s="24"/>
    </row>
    <row r="9" spans="1:8">
      <c r="A9" s="12"/>
      <c r="B9" s="16" t="s">
        <v>16</v>
      </c>
      <c r="C9" s="17">
        <v>5579.772382</v>
      </c>
      <c r="D9" s="17">
        <v>1022.955864</v>
      </c>
      <c r="E9" s="17">
        <f t="shared" si="0"/>
        <v>4556.816518</v>
      </c>
      <c r="F9" s="17"/>
      <c r="G9" s="17">
        <f>ROUND(E9-F9,1)-0.1</f>
        <v>4556.7</v>
      </c>
      <c r="H9" s="24"/>
    </row>
    <row r="10" spans="1:8">
      <c r="A10" s="12"/>
      <c r="B10" s="16" t="s">
        <v>17</v>
      </c>
      <c r="C10" s="17">
        <v>2920.118893</v>
      </c>
      <c r="D10" s="17">
        <v>373.4339</v>
      </c>
      <c r="E10" s="17">
        <f t="shared" si="0"/>
        <v>2546.684993</v>
      </c>
      <c r="F10" s="17"/>
      <c r="G10" s="17">
        <f t="shared" ref="G10:G16" si="1">ROUND(E10-F10,1)</f>
        <v>2546.7</v>
      </c>
      <c r="H10" s="24"/>
    </row>
    <row r="11" spans="1:8">
      <c r="A11" s="12"/>
      <c r="B11" s="16" t="s">
        <v>18</v>
      </c>
      <c r="C11" s="17">
        <v>1085.161384</v>
      </c>
      <c r="D11" s="17">
        <v>180.2892</v>
      </c>
      <c r="E11" s="17">
        <f t="shared" si="0"/>
        <v>904.872184</v>
      </c>
      <c r="F11" s="17"/>
      <c r="G11" s="17">
        <f t="shared" si="1"/>
        <v>904.9</v>
      </c>
      <c r="H11" s="24"/>
    </row>
    <row r="12" spans="1:8">
      <c r="A12" s="12"/>
      <c r="B12" s="16" t="s">
        <v>19</v>
      </c>
      <c r="C12" s="17">
        <v>1290.593555</v>
      </c>
      <c r="D12" s="17">
        <v>268.3934</v>
      </c>
      <c r="E12" s="17">
        <f t="shared" si="0"/>
        <v>1022.200155</v>
      </c>
      <c r="F12" s="17"/>
      <c r="G12" s="17">
        <f t="shared" si="1"/>
        <v>1022.2</v>
      </c>
      <c r="H12" s="24"/>
    </row>
    <row r="13" spans="1:8">
      <c r="A13" s="12"/>
      <c r="B13" s="16" t="s">
        <v>20</v>
      </c>
      <c r="C13" s="17">
        <v>3666.938081</v>
      </c>
      <c r="D13" s="17">
        <v>563.2513</v>
      </c>
      <c r="E13" s="17">
        <f t="shared" si="0"/>
        <v>3103.686781</v>
      </c>
      <c r="F13" s="17"/>
      <c r="G13" s="17">
        <f t="shared" si="1"/>
        <v>3103.7</v>
      </c>
      <c r="H13" s="24" t="s">
        <v>21</v>
      </c>
    </row>
    <row r="14" spans="1:8">
      <c r="A14" s="12"/>
      <c r="B14" s="16" t="s">
        <v>22</v>
      </c>
      <c r="C14" s="17">
        <v>1874.263661</v>
      </c>
      <c r="D14" s="17">
        <v>321.306</v>
      </c>
      <c r="E14" s="17">
        <f t="shared" si="0"/>
        <v>1552.957661</v>
      </c>
      <c r="F14" s="17"/>
      <c r="G14" s="17">
        <f t="shared" si="1"/>
        <v>1553</v>
      </c>
      <c r="H14" s="24"/>
    </row>
    <row r="15" spans="1:8">
      <c r="A15" s="12"/>
      <c r="B15" s="18" t="s">
        <v>23</v>
      </c>
      <c r="C15" s="17">
        <v>16864.01215</v>
      </c>
      <c r="D15" s="17">
        <v>2557.945408</v>
      </c>
      <c r="E15" s="17">
        <f t="shared" si="0"/>
        <v>14306.066742</v>
      </c>
      <c r="F15" s="17"/>
      <c r="G15" s="17">
        <f t="shared" si="1"/>
        <v>14306.1</v>
      </c>
      <c r="H15" s="24"/>
    </row>
    <row r="16" spans="1:8">
      <c r="A16" s="12"/>
      <c r="B16" s="18" t="s">
        <v>24</v>
      </c>
      <c r="C16" s="17">
        <v>25286.580225</v>
      </c>
      <c r="D16" s="17">
        <v>3544.981554</v>
      </c>
      <c r="E16" s="17">
        <f t="shared" si="0"/>
        <v>21741.598671</v>
      </c>
      <c r="F16" s="17"/>
      <c r="G16" s="17">
        <f t="shared" si="1"/>
        <v>21741.6</v>
      </c>
      <c r="H16" s="24"/>
    </row>
    <row r="17" spans="1:8">
      <c r="A17" s="12" t="s">
        <v>25</v>
      </c>
      <c r="B17" s="13" t="s">
        <v>26</v>
      </c>
      <c r="C17" s="11">
        <f ca="1">SUM(C18,C23,C24,C25,C26,C27)</f>
        <v>48680.255728</v>
      </c>
      <c r="D17" s="11">
        <f ca="1">SUM(D18,D23,D24,D25,D26,D27)</f>
        <v>5646.43042</v>
      </c>
      <c r="E17" s="11">
        <f ca="1">SUM(E18,E23,E24,E25,E26,E27)</f>
        <v>43033.825308</v>
      </c>
      <c r="F17" s="11"/>
      <c r="G17" s="11">
        <f ca="1">SUM(G18,G23,G24,G25,G26,G27)</f>
        <v>43033.8</v>
      </c>
      <c r="H17" s="23"/>
    </row>
    <row r="18" ht="27" spans="1:8">
      <c r="A18" s="12"/>
      <c r="B18" s="14" t="s">
        <v>27</v>
      </c>
      <c r="C18" s="15">
        <f ca="1">SUM(C19:C22)</f>
        <v>6116.559168</v>
      </c>
      <c r="D18" s="15">
        <f ca="1">SUM(D19:D22)</f>
        <v>794.947179</v>
      </c>
      <c r="E18" s="15">
        <f ca="1">SUM(E19:E22)</f>
        <v>5321.611989</v>
      </c>
      <c r="F18" s="15"/>
      <c r="G18" s="15">
        <f ca="1">SUM(G19:G22)</f>
        <v>5321.6</v>
      </c>
      <c r="H18" s="25"/>
    </row>
    <row r="19" spans="1:8">
      <c r="A19" s="12"/>
      <c r="B19" s="16" t="s">
        <v>28</v>
      </c>
      <c r="C19" s="17">
        <f ca="1">VLOOKUP($B19,[1]系统取数汇总表!$D$1:$F$65536,2,0)/10000</f>
        <v>2863.2566</v>
      </c>
      <c r="D19" s="17">
        <f ca="1">VLOOKUP($B19,[1]系统取数汇总表!$D$1:$F$65536,3,0)/10000</f>
        <v>475.4388</v>
      </c>
      <c r="E19" s="17">
        <f ca="1" t="shared" ref="E19:E27" si="2">C19-D19</f>
        <v>2387.8178</v>
      </c>
      <c r="F19" s="17"/>
      <c r="G19" s="17">
        <f ca="1" t="shared" ref="G19:G27" si="3">ROUND(E19-F19,1)</f>
        <v>2387.8</v>
      </c>
      <c r="H19" s="26"/>
    </row>
    <row r="20" spans="1:8">
      <c r="A20" s="12"/>
      <c r="B20" s="16" t="s">
        <v>29</v>
      </c>
      <c r="C20" s="17">
        <f ca="1">VLOOKUP($B20,[1]系统取数汇总表!$D$1:$F$65536,2,0)/10000</f>
        <v>697.972</v>
      </c>
      <c r="D20" s="17">
        <f ca="1">VLOOKUP($B20,[1]系统取数汇总表!$D$1:$F$65536,3,0)/10000</f>
        <v>82.0139</v>
      </c>
      <c r="E20" s="17">
        <f ca="1" t="shared" si="2"/>
        <v>615.9581</v>
      </c>
      <c r="F20" s="17"/>
      <c r="G20" s="17">
        <f ca="1" t="shared" si="3"/>
        <v>616</v>
      </c>
      <c r="H20" s="26"/>
    </row>
    <row r="21" spans="1:8">
      <c r="A21" s="12"/>
      <c r="B21" s="16" t="s">
        <v>30</v>
      </c>
      <c r="C21" s="17">
        <f ca="1">VLOOKUP($B21,[1]系统取数汇总表!$D$1:$F$65536,2,0)/10000</f>
        <v>1761.5332</v>
      </c>
      <c r="D21" s="17">
        <f ca="1">VLOOKUP($B21,[1]系统取数汇总表!$D$1:$F$65536,3,0)/10000</f>
        <v>186.1266</v>
      </c>
      <c r="E21" s="17">
        <f ca="1" t="shared" si="2"/>
        <v>1575.4066</v>
      </c>
      <c r="F21" s="17"/>
      <c r="G21" s="17">
        <f ca="1" t="shared" si="3"/>
        <v>1575.4</v>
      </c>
      <c r="H21" s="26"/>
    </row>
    <row r="22" spans="1:8">
      <c r="A22" s="12"/>
      <c r="B22" s="16" t="s">
        <v>31</v>
      </c>
      <c r="C22" s="17">
        <f ca="1">VLOOKUP($B22,[1]系统取数汇总表!$D$1:$F$65536,2,0)/10000</f>
        <v>793.797368</v>
      </c>
      <c r="D22" s="17">
        <f ca="1">VLOOKUP($B22,[1]系统取数汇总表!$D$1:$F$65536,3,0)/10000</f>
        <v>51.367879</v>
      </c>
      <c r="E22" s="17">
        <f ca="1" t="shared" si="2"/>
        <v>742.429489</v>
      </c>
      <c r="F22" s="17"/>
      <c r="G22" s="17">
        <f ca="1" t="shared" si="3"/>
        <v>742.4</v>
      </c>
      <c r="H22" s="26"/>
    </row>
    <row r="23" spans="1:8">
      <c r="A23" s="12"/>
      <c r="B23" s="18" t="s">
        <v>32</v>
      </c>
      <c r="C23" s="17">
        <f ca="1">VLOOKUP($B23,[1]系统取数汇总表!$D$1:$F$65536,2,0)/10000</f>
        <v>6136.7836</v>
      </c>
      <c r="D23" s="17">
        <f ca="1">VLOOKUP($B23,[1]系统取数汇总表!$D$1:$F$65536,3,0)/10000</f>
        <v>917.501439</v>
      </c>
      <c r="E23" s="17">
        <f ca="1" t="shared" si="2"/>
        <v>5219.282161</v>
      </c>
      <c r="F23" s="17"/>
      <c r="G23" s="17">
        <f ca="1" t="shared" si="3"/>
        <v>5219.3</v>
      </c>
      <c r="H23" s="26"/>
    </row>
    <row r="24" spans="1:8">
      <c r="A24" s="12"/>
      <c r="B24" s="19" t="s">
        <v>33</v>
      </c>
      <c r="C24" s="17">
        <f ca="1">VLOOKUP($B24,[1]系统取数汇总表!$D$1:$F$65536,2,0)/10000</f>
        <v>12699.78835</v>
      </c>
      <c r="D24" s="17">
        <f ca="1">VLOOKUP($B24,[1]系统取数汇总表!$D$1:$F$65536,3,0)/10000</f>
        <v>1298.840863</v>
      </c>
      <c r="E24" s="17">
        <f ca="1" t="shared" si="2"/>
        <v>11400.947487</v>
      </c>
      <c r="F24" s="17"/>
      <c r="G24" s="17">
        <f ca="1" t="shared" si="3"/>
        <v>11400.9</v>
      </c>
      <c r="H24" s="26"/>
    </row>
    <row r="25" spans="1:8">
      <c r="A25" s="12"/>
      <c r="B25" s="19" t="s">
        <v>34</v>
      </c>
      <c r="C25" s="17">
        <f ca="1">VLOOKUP($B25,[1]系统取数汇总表!$D$1:$F$65536,2,0)/10000</f>
        <v>11580.403661</v>
      </c>
      <c r="D25" s="17">
        <f ca="1">VLOOKUP($B25,[1]系统取数汇总表!$D$1:$F$65536,3,0)/10000</f>
        <v>1273.447478</v>
      </c>
      <c r="E25" s="17">
        <f ca="1" t="shared" si="2"/>
        <v>10306.956183</v>
      </c>
      <c r="F25" s="17"/>
      <c r="G25" s="17">
        <f ca="1" t="shared" si="3"/>
        <v>10307</v>
      </c>
      <c r="H25" s="26"/>
    </row>
    <row r="26" spans="1:8">
      <c r="A26" s="12"/>
      <c r="B26" s="19" t="s">
        <v>35</v>
      </c>
      <c r="C26" s="17">
        <f ca="1">VLOOKUP($B26,[1]系统取数汇总表!$D$1:$F$65536,2,0)/10000</f>
        <v>9237.288449</v>
      </c>
      <c r="D26" s="17">
        <f ca="1">VLOOKUP($B26,[1]系统取数汇总表!$D$1:$F$65536,3,0)/10000</f>
        <v>1089.995923</v>
      </c>
      <c r="E26" s="17">
        <f ca="1" t="shared" si="2"/>
        <v>8147.292526</v>
      </c>
      <c r="F26" s="17"/>
      <c r="G26" s="17">
        <f ca="1" t="shared" si="3"/>
        <v>8147.3</v>
      </c>
      <c r="H26" s="26"/>
    </row>
    <row r="27" spans="1:8">
      <c r="A27" s="12"/>
      <c r="B27" s="19" t="s">
        <v>36</v>
      </c>
      <c r="C27" s="17">
        <f ca="1">VLOOKUP($B27,[1]系统取数汇总表!$D$1:$F$65536,2,0)/10000</f>
        <v>2909.4325</v>
      </c>
      <c r="D27" s="17">
        <f ca="1">VLOOKUP($B27,[1]系统取数汇总表!$D$1:$F$65536,3,0)/10000</f>
        <v>271.697538</v>
      </c>
      <c r="E27" s="17">
        <f ca="1" t="shared" si="2"/>
        <v>2637.734962</v>
      </c>
      <c r="F27" s="17"/>
      <c r="G27" s="17">
        <f ca="1" t="shared" si="3"/>
        <v>2637.7</v>
      </c>
      <c r="H27" s="26"/>
    </row>
    <row r="28" spans="1:8">
      <c r="A28" s="12" t="s">
        <v>37</v>
      </c>
      <c r="B28" s="13" t="s">
        <v>38</v>
      </c>
      <c r="C28" s="11">
        <f>SUM(C29,C32,C33,C34)</f>
        <v>45358.182844</v>
      </c>
      <c r="D28" s="11">
        <f>SUM(D29,D32,D33,D34)</f>
        <v>4764.378336</v>
      </c>
      <c r="E28" s="11">
        <f>SUM(E29,E32,E33,E34)</f>
        <v>40593.804508</v>
      </c>
      <c r="F28" s="11">
        <f>SUM(F29,F32,F33,F34)</f>
        <v>-7600</v>
      </c>
      <c r="G28" s="11">
        <f>SUM(G29,G32,G33,G34)</f>
        <v>48193.8</v>
      </c>
      <c r="H28" s="23"/>
    </row>
    <row r="29" ht="27" spans="1:8">
      <c r="A29" s="12"/>
      <c r="B29" s="14" t="s">
        <v>39</v>
      </c>
      <c r="C29" s="15">
        <f>SUM(C30:C31)</f>
        <v>5040.23883</v>
      </c>
      <c r="D29" s="15">
        <f>SUM(D30:D31)</f>
        <v>458.963559</v>
      </c>
      <c r="E29" s="15">
        <f>SUM(E30:E31)</f>
        <v>4581.275271</v>
      </c>
      <c r="F29" s="15">
        <f>SUM(F30:F31)</f>
        <v>0</v>
      </c>
      <c r="G29" s="15">
        <f>SUM(G30:G31)</f>
        <v>4581.3</v>
      </c>
      <c r="H29" s="25"/>
    </row>
    <row r="30" spans="1:8">
      <c r="A30" s="12"/>
      <c r="B30" s="16" t="s">
        <v>40</v>
      </c>
      <c r="C30" s="17">
        <v>3775.3904</v>
      </c>
      <c r="D30" s="17">
        <v>357.4906</v>
      </c>
      <c r="E30" s="17">
        <f t="shared" ref="E30:E34" si="4">C30-D30</f>
        <v>3417.8998</v>
      </c>
      <c r="F30" s="17"/>
      <c r="G30" s="17">
        <f t="shared" ref="G30:G34" si="5">ROUND(E30-F30,1)</f>
        <v>3417.9</v>
      </c>
      <c r="H30" s="26" t="s">
        <v>41</v>
      </c>
    </row>
    <row r="31" spans="1:8">
      <c r="A31" s="12"/>
      <c r="B31" s="16" t="s">
        <v>42</v>
      </c>
      <c r="C31" s="17">
        <v>1264.84843</v>
      </c>
      <c r="D31" s="17">
        <v>101.472959</v>
      </c>
      <c r="E31" s="17">
        <f t="shared" si="4"/>
        <v>1163.375471</v>
      </c>
      <c r="F31" s="17"/>
      <c r="G31" s="17">
        <f t="shared" si="5"/>
        <v>1163.4</v>
      </c>
      <c r="H31" s="26" t="s">
        <v>43</v>
      </c>
    </row>
    <row r="32" spans="1:8">
      <c r="A32" s="12"/>
      <c r="B32" s="18" t="s">
        <v>44</v>
      </c>
      <c r="C32" s="17">
        <v>19665.63</v>
      </c>
      <c r="D32" s="17">
        <v>2644.820638</v>
      </c>
      <c r="E32" s="17">
        <f t="shared" si="4"/>
        <v>17020.809362</v>
      </c>
      <c r="F32" s="17"/>
      <c r="G32" s="17">
        <f t="shared" si="5"/>
        <v>17020.8</v>
      </c>
      <c r="H32" s="26"/>
    </row>
    <row r="33" spans="1:8">
      <c r="A33" s="12"/>
      <c r="B33" s="18" t="s">
        <v>45</v>
      </c>
      <c r="C33" s="17">
        <v>16007.035014</v>
      </c>
      <c r="D33" s="17">
        <v>1372.508739</v>
      </c>
      <c r="E33" s="17">
        <f t="shared" si="4"/>
        <v>14634.526275</v>
      </c>
      <c r="F33" s="17">
        <v>-7600</v>
      </c>
      <c r="G33" s="17">
        <f t="shared" si="5"/>
        <v>22234.5</v>
      </c>
      <c r="H33" s="26"/>
    </row>
    <row r="34" spans="1:8">
      <c r="A34" s="12"/>
      <c r="B34" s="18" t="s">
        <v>46</v>
      </c>
      <c r="C34" s="17">
        <v>4645.279</v>
      </c>
      <c r="D34" s="17">
        <v>288.0854</v>
      </c>
      <c r="E34" s="17">
        <f t="shared" si="4"/>
        <v>4357.1936</v>
      </c>
      <c r="F34" s="17"/>
      <c r="G34" s="17">
        <f t="shared" si="5"/>
        <v>4357.2</v>
      </c>
      <c r="H34" s="26"/>
    </row>
    <row r="35" spans="1:8">
      <c r="A35" s="12" t="s">
        <v>47</v>
      </c>
      <c r="B35" s="13" t="s">
        <v>48</v>
      </c>
      <c r="C35" s="11">
        <f>SUM(C37:C48)</f>
        <v>73525.527667</v>
      </c>
      <c r="D35" s="11">
        <f>SUM(D37:D48)</f>
        <v>13869.349115</v>
      </c>
      <c r="E35" s="11">
        <f>SUM(E37:E48)</f>
        <v>59656.178552</v>
      </c>
      <c r="F35" s="11">
        <f>SUM(F37:F48)</f>
        <v>2300</v>
      </c>
      <c r="G35" s="11">
        <f>SUM(G37:G48)</f>
        <v>57356.2</v>
      </c>
      <c r="H35" s="23"/>
    </row>
    <row r="36" ht="27" spans="1:8">
      <c r="A36" s="12"/>
      <c r="B36" s="14" t="s">
        <v>49</v>
      </c>
      <c r="C36" s="15">
        <f>SUM(C37:C41)</f>
        <v>6310.057771</v>
      </c>
      <c r="D36" s="15">
        <f>SUM(D37:D41)</f>
        <v>1937.6714</v>
      </c>
      <c r="E36" s="15">
        <f>SUM(E37:E41)</f>
        <v>4372.386371</v>
      </c>
      <c r="F36" s="15">
        <f>SUM(F37:F41)</f>
        <v>100</v>
      </c>
      <c r="G36" s="15">
        <f>SUM(G37:G41)</f>
        <v>4272.4</v>
      </c>
      <c r="H36" s="25"/>
    </row>
    <row r="37" spans="1:8">
      <c r="A37" s="12"/>
      <c r="B37" s="16" t="s">
        <v>50</v>
      </c>
      <c r="C37" s="17">
        <v>927.6248</v>
      </c>
      <c r="D37" s="17">
        <v>142.98</v>
      </c>
      <c r="E37" s="17">
        <f t="shared" ref="E37:E48" si="6">C37-D37</f>
        <v>784.6448</v>
      </c>
      <c r="F37" s="17"/>
      <c r="G37" s="17">
        <f t="shared" ref="G37:G48" si="7">ROUND(E37-F37,1)</f>
        <v>784.6</v>
      </c>
      <c r="H37" s="26"/>
    </row>
    <row r="38" spans="1:8">
      <c r="A38" s="12"/>
      <c r="B38" s="16" t="s">
        <v>51</v>
      </c>
      <c r="C38" s="17">
        <v>2508.17386</v>
      </c>
      <c r="D38" s="17">
        <v>638.7594</v>
      </c>
      <c r="E38" s="17">
        <f t="shared" si="6"/>
        <v>1869.41446</v>
      </c>
      <c r="F38" s="17"/>
      <c r="G38" s="17">
        <f t="shared" si="7"/>
        <v>1869.4</v>
      </c>
      <c r="H38" s="27"/>
    </row>
    <row r="39" spans="1:8">
      <c r="A39" s="12"/>
      <c r="B39" s="16" t="s">
        <v>52</v>
      </c>
      <c r="C39" s="17">
        <v>498.27078</v>
      </c>
      <c r="D39" s="17">
        <v>313.2084</v>
      </c>
      <c r="E39" s="17">
        <f t="shared" si="6"/>
        <v>185.06238</v>
      </c>
      <c r="F39" s="17"/>
      <c r="G39" s="17">
        <f t="shared" si="7"/>
        <v>185.1</v>
      </c>
      <c r="H39" s="27"/>
    </row>
    <row r="40" spans="1:8">
      <c r="A40" s="12"/>
      <c r="B40" s="16" t="s">
        <v>53</v>
      </c>
      <c r="C40" s="17">
        <v>979.496805</v>
      </c>
      <c r="D40" s="17">
        <v>390.1236</v>
      </c>
      <c r="E40" s="17">
        <f t="shared" si="6"/>
        <v>589.373205</v>
      </c>
      <c r="F40" s="17"/>
      <c r="G40" s="17">
        <f t="shared" si="7"/>
        <v>589.4</v>
      </c>
      <c r="H40" s="27"/>
    </row>
    <row r="41" spans="1:8">
      <c r="A41" s="12"/>
      <c r="B41" s="16" t="s">
        <v>54</v>
      </c>
      <c r="C41" s="17">
        <v>1396.491526</v>
      </c>
      <c r="D41" s="17">
        <v>452.6</v>
      </c>
      <c r="E41" s="17">
        <f t="shared" si="6"/>
        <v>943.891526</v>
      </c>
      <c r="F41" s="17">
        <v>100</v>
      </c>
      <c r="G41" s="17">
        <f t="shared" si="7"/>
        <v>843.9</v>
      </c>
      <c r="H41" s="26"/>
    </row>
    <row r="42" spans="1:8">
      <c r="A42" s="12"/>
      <c r="B42" s="18" t="s">
        <v>55</v>
      </c>
      <c r="C42" s="17">
        <v>12014.075041</v>
      </c>
      <c r="D42" s="17">
        <v>1228.159702</v>
      </c>
      <c r="E42" s="17">
        <f t="shared" si="6"/>
        <v>10785.915339</v>
      </c>
      <c r="F42" s="17"/>
      <c r="G42" s="17">
        <f t="shared" si="7"/>
        <v>10785.9</v>
      </c>
      <c r="H42" s="26"/>
    </row>
    <row r="43" spans="1:8">
      <c r="A43" s="12"/>
      <c r="B43" s="18" t="s">
        <v>56</v>
      </c>
      <c r="C43" s="17">
        <v>17262.702682</v>
      </c>
      <c r="D43" s="17">
        <v>1911.951922</v>
      </c>
      <c r="E43" s="17">
        <f t="shared" si="6"/>
        <v>15350.75076</v>
      </c>
      <c r="F43" s="17">
        <v>9900</v>
      </c>
      <c r="G43" s="17">
        <f t="shared" si="7"/>
        <v>5450.8</v>
      </c>
      <c r="H43" s="26"/>
    </row>
    <row r="44" spans="1:8">
      <c r="A44" s="12"/>
      <c r="B44" s="18" t="s">
        <v>57</v>
      </c>
      <c r="C44" s="17">
        <v>5124.185049</v>
      </c>
      <c r="D44" s="17">
        <v>1263.698608</v>
      </c>
      <c r="E44" s="17">
        <f t="shared" si="6"/>
        <v>3860.486441</v>
      </c>
      <c r="F44" s="17"/>
      <c r="G44" s="17">
        <f t="shared" si="7"/>
        <v>3860.5</v>
      </c>
      <c r="H44" s="26"/>
    </row>
    <row r="45" spans="1:8">
      <c r="A45" s="12"/>
      <c r="B45" s="18" t="s">
        <v>58</v>
      </c>
      <c r="C45" s="17">
        <v>8162.88148</v>
      </c>
      <c r="D45" s="17">
        <v>1588.771841</v>
      </c>
      <c r="E45" s="17">
        <f t="shared" si="6"/>
        <v>6574.109639</v>
      </c>
      <c r="F45" s="17">
        <v>-7700</v>
      </c>
      <c r="G45" s="17">
        <f t="shared" si="7"/>
        <v>14274.1</v>
      </c>
      <c r="H45" s="26"/>
    </row>
    <row r="46" spans="1:8">
      <c r="A46" s="12"/>
      <c r="B46" s="18" t="s">
        <v>59</v>
      </c>
      <c r="C46" s="17">
        <v>8854.1674</v>
      </c>
      <c r="D46" s="17">
        <v>3004.350151</v>
      </c>
      <c r="E46" s="17">
        <f t="shared" si="6"/>
        <v>5849.817249</v>
      </c>
      <c r="F46" s="17"/>
      <c r="G46" s="17">
        <f t="shared" si="7"/>
        <v>5849.8</v>
      </c>
      <c r="H46" s="26"/>
    </row>
    <row r="47" spans="1:8">
      <c r="A47" s="12"/>
      <c r="B47" s="18" t="s">
        <v>60</v>
      </c>
      <c r="C47" s="17">
        <v>5574.60424</v>
      </c>
      <c r="D47" s="17">
        <v>891.593508</v>
      </c>
      <c r="E47" s="17">
        <f t="shared" si="6"/>
        <v>4683.010732</v>
      </c>
      <c r="F47" s="17"/>
      <c r="G47" s="17">
        <f t="shared" si="7"/>
        <v>4683</v>
      </c>
      <c r="H47" s="26"/>
    </row>
    <row r="48" spans="1:8">
      <c r="A48" s="12"/>
      <c r="B48" s="18" t="s">
        <v>61</v>
      </c>
      <c r="C48" s="17">
        <v>10222.854004</v>
      </c>
      <c r="D48" s="17">
        <v>2043.151983</v>
      </c>
      <c r="E48" s="17">
        <f t="shared" si="6"/>
        <v>8179.702021</v>
      </c>
      <c r="F48" s="17"/>
      <c r="G48" s="17">
        <f t="shared" si="7"/>
        <v>8179.7</v>
      </c>
      <c r="H48" s="26"/>
    </row>
    <row r="49" spans="1:8">
      <c r="A49" s="12" t="s">
        <v>62</v>
      </c>
      <c r="B49" s="13" t="s">
        <v>63</v>
      </c>
      <c r="C49" s="11">
        <f>SUM(C50,C54:C62)</f>
        <v>105152.644088</v>
      </c>
      <c r="D49" s="11">
        <f>SUM(D50,D54:D62)</f>
        <v>24401.198308</v>
      </c>
      <c r="E49" s="11">
        <f>SUM(E50,E54:E62)</f>
        <v>80751.44578</v>
      </c>
      <c r="F49" s="11">
        <f>SUM(F50,F54:F62)</f>
        <v>372.2</v>
      </c>
      <c r="G49" s="11">
        <f>SUM(G50,G54:G62)</f>
        <v>80379.3</v>
      </c>
      <c r="H49" s="23"/>
    </row>
    <row r="50" ht="27" spans="1:8">
      <c r="A50" s="12"/>
      <c r="B50" s="14" t="s">
        <v>64</v>
      </c>
      <c r="C50" s="15">
        <f>SUM(C51:C53)</f>
        <v>17640.9316</v>
      </c>
      <c r="D50" s="15">
        <f>SUM(D51:D53)</f>
        <v>6805.6851</v>
      </c>
      <c r="E50" s="15">
        <f>SUM(E51:E53)</f>
        <v>10835.2465</v>
      </c>
      <c r="F50" s="15">
        <f>SUM(F51:F53)</f>
        <v>372.2</v>
      </c>
      <c r="G50" s="15">
        <f>SUM(G51:G53)</f>
        <v>10463</v>
      </c>
      <c r="H50" s="25"/>
    </row>
    <row r="51" spans="1:8">
      <c r="A51" s="12"/>
      <c r="B51" s="16" t="s">
        <v>65</v>
      </c>
      <c r="C51" s="17">
        <v>6844.6272</v>
      </c>
      <c r="D51" s="17">
        <v>3021.2328</v>
      </c>
      <c r="E51" s="17">
        <f t="shared" ref="E51:E62" si="8">C51-D51</f>
        <v>3823.3944</v>
      </c>
      <c r="F51" s="17"/>
      <c r="G51" s="17">
        <f t="shared" ref="G51:G62" si="9">ROUND(E51-F51,1)</f>
        <v>3823.4</v>
      </c>
      <c r="H51" s="26"/>
    </row>
    <row r="52" spans="1:8">
      <c r="A52" s="12"/>
      <c r="B52" s="16" t="s">
        <v>66</v>
      </c>
      <c r="C52" s="17">
        <v>5486.7415</v>
      </c>
      <c r="D52" s="17">
        <v>2395.7113</v>
      </c>
      <c r="E52" s="17">
        <f t="shared" si="8"/>
        <v>3091.0302</v>
      </c>
      <c r="F52" s="17"/>
      <c r="G52" s="17">
        <f t="shared" si="9"/>
        <v>3091</v>
      </c>
      <c r="H52" s="26"/>
    </row>
    <row r="53" spans="1:8">
      <c r="A53" s="12"/>
      <c r="B53" s="16" t="s">
        <v>67</v>
      </c>
      <c r="C53" s="17">
        <v>5309.5629</v>
      </c>
      <c r="D53" s="17">
        <v>1388.741</v>
      </c>
      <c r="E53" s="17">
        <f t="shared" si="8"/>
        <v>3920.8219</v>
      </c>
      <c r="F53" s="17">
        <v>372.2</v>
      </c>
      <c r="G53" s="17">
        <f t="shared" si="9"/>
        <v>3548.6</v>
      </c>
      <c r="H53" s="26"/>
    </row>
    <row r="54" spans="1:8">
      <c r="A54" s="12"/>
      <c r="B54" s="18" t="s">
        <v>68</v>
      </c>
      <c r="C54" s="17">
        <v>16965.277965</v>
      </c>
      <c r="D54" s="17">
        <v>2653.118631</v>
      </c>
      <c r="E54" s="17">
        <f t="shared" si="8"/>
        <v>14312.159334</v>
      </c>
      <c r="F54" s="17"/>
      <c r="G54" s="17">
        <f t="shared" si="9"/>
        <v>14312.2</v>
      </c>
      <c r="H54" s="26"/>
    </row>
    <row r="55" spans="1:8">
      <c r="A55" s="12"/>
      <c r="B55" s="18" t="s">
        <v>69</v>
      </c>
      <c r="C55" s="17">
        <v>9344.684964</v>
      </c>
      <c r="D55" s="17">
        <v>3045.6887</v>
      </c>
      <c r="E55" s="17">
        <f t="shared" si="8"/>
        <v>6298.996264</v>
      </c>
      <c r="F55" s="17"/>
      <c r="G55" s="17">
        <f t="shared" si="9"/>
        <v>6299</v>
      </c>
      <c r="H55" s="26"/>
    </row>
    <row r="56" spans="1:8">
      <c r="A56" s="12"/>
      <c r="B56" s="18" t="s">
        <v>70</v>
      </c>
      <c r="C56" s="17">
        <v>21364.017717</v>
      </c>
      <c r="D56" s="17">
        <v>3227.076272</v>
      </c>
      <c r="E56" s="17">
        <f t="shared" si="8"/>
        <v>18136.941445</v>
      </c>
      <c r="F56" s="17"/>
      <c r="G56" s="17">
        <f t="shared" si="9"/>
        <v>18136.9</v>
      </c>
      <c r="H56" s="26"/>
    </row>
    <row r="57" spans="1:8">
      <c r="A57" s="12"/>
      <c r="B57" s="18" t="s">
        <v>71</v>
      </c>
      <c r="C57" s="17">
        <v>9383.289902</v>
      </c>
      <c r="D57" s="17">
        <v>1848.515258</v>
      </c>
      <c r="E57" s="17">
        <f t="shared" si="8"/>
        <v>7534.774644</v>
      </c>
      <c r="F57" s="17"/>
      <c r="G57" s="17">
        <f t="shared" si="9"/>
        <v>7534.8</v>
      </c>
      <c r="H57" s="26"/>
    </row>
    <row r="58" spans="1:8">
      <c r="A58" s="12"/>
      <c r="B58" s="18" t="s">
        <v>72</v>
      </c>
      <c r="C58" s="17">
        <v>8149.401</v>
      </c>
      <c r="D58" s="17">
        <v>2529.383008</v>
      </c>
      <c r="E58" s="17">
        <f t="shared" si="8"/>
        <v>5620.017992</v>
      </c>
      <c r="F58" s="17"/>
      <c r="G58" s="17">
        <f t="shared" si="9"/>
        <v>5620</v>
      </c>
      <c r="H58" s="26"/>
    </row>
    <row r="59" spans="1:8">
      <c r="A59" s="12"/>
      <c r="B59" s="18" t="s">
        <v>73</v>
      </c>
      <c r="C59" s="17">
        <v>8404.886592</v>
      </c>
      <c r="D59" s="17">
        <v>2405.204126</v>
      </c>
      <c r="E59" s="17">
        <f t="shared" si="8"/>
        <v>5999.682466</v>
      </c>
      <c r="F59" s="17"/>
      <c r="G59" s="17">
        <f t="shared" si="9"/>
        <v>5999.7</v>
      </c>
      <c r="H59" s="26"/>
    </row>
    <row r="60" spans="1:8">
      <c r="A60" s="12"/>
      <c r="B60" s="18" t="s">
        <v>74</v>
      </c>
      <c r="C60" s="17">
        <v>3535.850427</v>
      </c>
      <c r="D60" s="17">
        <v>625.963684</v>
      </c>
      <c r="E60" s="17">
        <f t="shared" si="8"/>
        <v>2909.886743</v>
      </c>
      <c r="F60" s="17"/>
      <c r="G60" s="17">
        <f t="shared" si="9"/>
        <v>2909.9</v>
      </c>
      <c r="H60" s="26"/>
    </row>
    <row r="61" spans="1:8">
      <c r="A61" s="12"/>
      <c r="B61" s="18" t="s">
        <v>75</v>
      </c>
      <c r="C61" s="17">
        <v>7106.566184</v>
      </c>
      <c r="D61" s="17">
        <v>939.013632</v>
      </c>
      <c r="E61" s="17">
        <f t="shared" si="8"/>
        <v>6167.552552</v>
      </c>
      <c r="F61" s="17"/>
      <c r="G61" s="17">
        <f t="shared" si="9"/>
        <v>6167.6</v>
      </c>
      <c r="H61" s="26"/>
    </row>
    <row r="62" spans="1:8">
      <c r="A62" s="12"/>
      <c r="B62" s="18" t="s">
        <v>76</v>
      </c>
      <c r="C62" s="17">
        <v>3257.737737</v>
      </c>
      <c r="D62" s="17">
        <v>321.549897</v>
      </c>
      <c r="E62" s="17">
        <f t="shared" si="8"/>
        <v>2936.18784</v>
      </c>
      <c r="F62" s="17"/>
      <c r="G62" s="17">
        <f t="shared" si="9"/>
        <v>2936.2</v>
      </c>
      <c r="H62" s="26"/>
    </row>
    <row r="63" spans="1:8">
      <c r="A63" s="12" t="s">
        <v>77</v>
      </c>
      <c r="B63" s="13" t="s">
        <v>78</v>
      </c>
      <c r="C63" s="11">
        <f>SUM(C64,C71:C76)</f>
        <v>90471.689346</v>
      </c>
      <c r="D63" s="11">
        <f>SUM(D64,D71:D76)</f>
        <v>12130.729748</v>
      </c>
      <c r="E63" s="11">
        <f>SUM(E64,E71:E76)</f>
        <v>78340.959598</v>
      </c>
      <c r="F63" s="11">
        <f>SUM(F64,F71:F76)</f>
        <v>0</v>
      </c>
      <c r="G63" s="11">
        <f>SUM(G64,G71:G76)</f>
        <v>78340.9</v>
      </c>
      <c r="H63" s="23"/>
    </row>
    <row r="64" ht="27" spans="1:8">
      <c r="A64" s="12"/>
      <c r="B64" s="14" t="s">
        <v>79</v>
      </c>
      <c r="C64" s="15">
        <f>SUM(C65:C70)</f>
        <v>10867.561654</v>
      </c>
      <c r="D64" s="15">
        <f>SUM(D65:D70)</f>
        <v>2518.740294</v>
      </c>
      <c r="E64" s="15">
        <f>SUM(E65:E70)</f>
        <v>8348.82136</v>
      </c>
      <c r="F64" s="15">
        <f>SUM(F65:F70)</f>
        <v>0</v>
      </c>
      <c r="G64" s="15">
        <f>SUM(G65:G70)</f>
        <v>8348.7</v>
      </c>
      <c r="H64" s="25"/>
    </row>
    <row r="65" spans="1:8">
      <c r="A65" s="12"/>
      <c r="B65" s="16" t="s">
        <v>80</v>
      </c>
      <c r="C65" s="17">
        <v>1190.55304</v>
      </c>
      <c r="D65" s="17">
        <v>1246.3387</v>
      </c>
      <c r="E65" s="17">
        <f t="shared" ref="E65:E76" si="10">C65-D65</f>
        <v>-55.78566</v>
      </c>
      <c r="F65" s="17"/>
      <c r="G65" s="17">
        <f t="shared" ref="G65:G76" si="11">ROUND(E65-F65,1)</f>
        <v>-55.8</v>
      </c>
      <c r="H65" s="26"/>
    </row>
    <row r="66" spans="1:8">
      <c r="A66" s="12"/>
      <c r="B66" s="16" t="s">
        <v>81</v>
      </c>
      <c r="C66" s="17">
        <v>293.209</v>
      </c>
      <c r="D66" s="17">
        <v>79.9095</v>
      </c>
      <c r="E66" s="17">
        <f t="shared" si="10"/>
        <v>213.2995</v>
      </c>
      <c r="F66" s="17"/>
      <c r="G66" s="17">
        <f t="shared" si="11"/>
        <v>213.3</v>
      </c>
      <c r="H66" s="26"/>
    </row>
    <row r="67" spans="1:8">
      <c r="A67" s="12"/>
      <c r="B67" s="16" t="s">
        <v>82</v>
      </c>
      <c r="C67" s="17">
        <v>2605.541184</v>
      </c>
      <c r="D67" s="17">
        <v>816.702571</v>
      </c>
      <c r="E67" s="17">
        <f t="shared" si="10"/>
        <v>1788.838613</v>
      </c>
      <c r="F67" s="17"/>
      <c r="G67" s="17">
        <f t="shared" si="11"/>
        <v>1788.8</v>
      </c>
      <c r="H67" s="26"/>
    </row>
    <row r="68" spans="1:8">
      <c r="A68" s="12"/>
      <c r="B68" s="16" t="s">
        <v>83</v>
      </c>
      <c r="C68" s="17">
        <v>1938.10803</v>
      </c>
      <c r="D68" s="17">
        <v>229.814203</v>
      </c>
      <c r="E68" s="17">
        <f t="shared" si="10"/>
        <v>1708.293827</v>
      </c>
      <c r="F68" s="17"/>
      <c r="G68" s="17">
        <f t="shared" si="11"/>
        <v>1708.3</v>
      </c>
      <c r="H68" s="28"/>
    </row>
    <row r="69" spans="1:8">
      <c r="A69" s="12"/>
      <c r="B69" s="16" t="s">
        <v>84</v>
      </c>
      <c r="C69" s="17">
        <v>4566.991</v>
      </c>
      <c r="D69" s="17">
        <v>139.156258</v>
      </c>
      <c r="E69" s="17">
        <f t="shared" si="10"/>
        <v>4427.834742</v>
      </c>
      <c r="F69" s="17"/>
      <c r="G69" s="17">
        <f t="shared" si="11"/>
        <v>4427.8</v>
      </c>
      <c r="H69" s="28"/>
    </row>
    <row r="70" spans="1:8">
      <c r="A70" s="12"/>
      <c r="B70" s="16" t="s">
        <v>85</v>
      </c>
      <c r="C70" s="17">
        <v>273.1594</v>
      </c>
      <c r="D70" s="17">
        <v>6.819062</v>
      </c>
      <c r="E70" s="17">
        <f t="shared" si="10"/>
        <v>266.340338</v>
      </c>
      <c r="F70" s="17"/>
      <c r="G70" s="17">
        <f t="shared" si="11"/>
        <v>266.3</v>
      </c>
      <c r="H70" s="28"/>
    </row>
    <row r="71" spans="1:8">
      <c r="A71" s="12"/>
      <c r="B71" s="18" t="s">
        <v>86</v>
      </c>
      <c r="C71" s="17">
        <v>23399.704275</v>
      </c>
      <c r="D71" s="17">
        <v>2803.013925</v>
      </c>
      <c r="E71" s="17">
        <f t="shared" si="10"/>
        <v>20596.69035</v>
      </c>
      <c r="F71" s="17"/>
      <c r="G71" s="17">
        <f t="shared" si="11"/>
        <v>20596.7</v>
      </c>
      <c r="H71" s="26"/>
    </row>
    <row r="72" spans="1:8">
      <c r="A72" s="12"/>
      <c r="B72" s="18" t="s">
        <v>87</v>
      </c>
      <c r="C72" s="17">
        <v>10241.443772</v>
      </c>
      <c r="D72" s="17">
        <v>927.889934</v>
      </c>
      <c r="E72" s="17">
        <f t="shared" si="10"/>
        <v>9313.553838</v>
      </c>
      <c r="F72" s="17"/>
      <c r="G72" s="17">
        <f t="shared" si="11"/>
        <v>9313.6</v>
      </c>
      <c r="H72" s="26"/>
    </row>
    <row r="73" spans="1:8">
      <c r="A73" s="12"/>
      <c r="B73" s="18" t="s">
        <v>88</v>
      </c>
      <c r="C73" s="17">
        <v>4036.414666</v>
      </c>
      <c r="D73" s="17">
        <v>516.829304</v>
      </c>
      <c r="E73" s="17">
        <f t="shared" si="10"/>
        <v>3519.585362</v>
      </c>
      <c r="F73" s="17"/>
      <c r="G73" s="17">
        <f t="shared" si="11"/>
        <v>3519.6</v>
      </c>
      <c r="H73" s="26"/>
    </row>
    <row r="74" spans="1:8">
      <c r="A74" s="12"/>
      <c r="B74" s="18" t="s">
        <v>89</v>
      </c>
      <c r="C74" s="17">
        <v>14152.850652</v>
      </c>
      <c r="D74" s="17">
        <v>1898.073849</v>
      </c>
      <c r="E74" s="17">
        <f t="shared" si="10"/>
        <v>12254.776803</v>
      </c>
      <c r="F74" s="17"/>
      <c r="G74" s="17">
        <f t="shared" si="11"/>
        <v>12254.8</v>
      </c>
      <c r="H74" s="26"/>
    </row>
    <row r="75" spans="1:8">
      <c r="A75" s="12"/>
      <c r="B75" s="18" t="s">
        <v>90</v>
      </c>
      <c r="C75" s="17">
        <v>9224.573187</v>
      </c>
      <c r="D75" s="17">
        <v>964.2599</v>
      </c>
      <c r="E75" s="17">
        <f t="shared" si="10"/>
        <v>8260.313287</v>
      </c>
      <c r="F75" s="17"/>
      <c r="G75" s="17">
        <f t="shared" si="11"/>
        <v>8260.3</v>
      </c>
      <c r="H75" s="26"/>
    </row>
    <row r="76" spans="1:8">
      <c r="A76" s="12"/>
      <c r="B76" s="18" t="s">
        <v>91</v>
      </c>
      <c r="C76" s="17">
        <v>18549.14114</v>
      </c>
      <c r="D76" s="17">
        <v>2501.922542</v>
      </c>
      <c r="E76" s="17">
        <f t="shared" si="10"/>
        <v>16047.218598</v>
      </c>
      <c r="F76" s="17"/>
      <c r="G76" s="17">
        <f t="shared" si="11"/>
        <v>16047.2</v>
      </c>
      <c r="H76" s="26"/>
    </row>
    <row r="77" spans="1:8">
      <c r="A77" s="12" t="s">
        <v>92</v>
      </c>
      <c r="B77" s="13" t="s">
        <v>93</v>
      </c>
      <c r="C77" s="11">
        <f>SUM(C78,C83:C89)</f>
        <v>125238.642716</v>
      </c>
      <c r="D77" s="11">
        <f>SUM(D78,D83:D89)</f>
        <v>17283.1673</v>
      </c>
      <c r="E77" s="11">
        <f>SUM(E78,E83:E89)</f>
        <v>107955.475416</v>
      </c>
      <c r="F77" s="11">
        <f>SUM(F78,F83:F89)</f>
        <v>313.4</v>
      </c>
      <c r="G77" s="11">
        <f>SUM(G78,G83:G89)</f>
        <v>107642.2</v>
      </c>
      <c r="H77" s="23"/>
    </row>
    <row r="78" ht="27" spans="1:8">
      <c r="A78" s="12"/>
      <c r="B78" s="14" t="s">
        <v>94</v>
      </c>
      <c r="C78" s="15">
        <f>SUM(C79:C82)</f>
        <v>26281.997608</v>
      </c>
      <c r="D78" s="15">
        <f>SUM(D79:D82)</f>
        <v>3740.5081</v>
      </c>
      <c r="E78" s="15">
        <f>SUM(E79:E82)</f>
        <v>22541.489508</v>
      </c>
      <c r="F78" s="15">
        <f>SUM(F79:F82)</f>
        <v>313.4</v>
      </c>
      <c r="G78" s="15">
        <f>SUM(G79:G82)</f>
        <v>22228.2</v>
      </c>
      <c r="H78" s="25"/>
    </row>
    <row r="79" spans="1:8">
      <c r="A79" s="12"/>
      <c r="B79" s="16" t="s">
        <v>95</v>
      </c>
      <c r="C79" s="17">
        <v>18393.4636</v>
      </c>
      <c r="D79" s="17">
        <v>2997.770235</v>
      </c>
      <c r="E79" s="17">
        <f t="shared" ref="E79:E89" si="12">C79-D79</f>
        <v>15395.693365</v>
      </c>
      <c r="F79" s="17"/>
      <c r="G79" s="17">
        <f t="shared" ref="G79:G89" si="13">ROUND(E79-F79,1)</f>
        <v>15395.7</v>
      </c>
      <c r="H79" s="26"/>
    </row>
    <row r="80" spans="1:8">
      <c r="A80" s="12"/>
      <c r="B80" s="16" t="s">
        <v>96</v>
      </c>
      <c r="C80" s="17">
        <v>121.656</v>
      </c>
      <c r="D80" s="17">
        <v>22.9002</v>
      </c>
      <c r="E80" s="17">
        <f t="shared" si="12"/>
        <v>98.7558</v>
      </c>
      <c r="F80" s="17"/>
      <c r="G80" s="17">
        <f t="shared" si="13"/>
        <v>98.8</v>
      </c>
      <c r="H80" s="26"/>
    </row>
    <row r="81" spans="1:8">
      <c r="A81" s="12"/>
      <c r="B81" s="16" t="s">
        <v>97</v>
      </c>
      <c r="C81" s="17">
        <v>350.975</v>
      </c>
      <c r="D81" s="17">
        <v>22.312965</v>
      </c>
      <c r="E81" s="17">
        <f t="shared" si="12"/>
        <v>328.662035</v>
      </c>
      <c r="F81" s="17">
        <v>313.4</v>
      </c>
      <c r="G81" s="17">
        <f t="shared" si="13"/>
        <v>15.3</v>
      </c>
      <c r="H81" s="26"/>
    </row>
    <row r="82" spans="1:8">
      <c r="A82" s="12"/>
      <c r="B82" s="16" t="s">
        <v>98</v>
      </c>
      <c r="C82" s="17">
        <v>7415.903008</v>
      </c>
      <c r="D82" s="17">
        <v>697.5247</v>
      </c>
      <c r="E82" s="17">
        <f t="shared" si="12"/>
        <v>6718.378308</v>
      </c>
      <c r="F82" s="17"/>
      <c r="G82" s="17">
        <f t="shared" si="13"/>
        <v>6718.4</v>
      </c>
      <c r="H82" s="26"/>
    </row>
    <row r="83" spans="1:8">
      <c r="A83" s="12"/>
      <c r="B83" s="18" t="s">
        <v>99</v>
      </c>
      <c r="C83" s="17">
        <v>17489.931832</v>
      </c>
      <c r="D83" s="17">
        <v>2534.863934</v>
      </c>
      <c r="E83" s="17">
        <f t="shared" si="12"/>
        <v>14955.067898</v>
      </c>
      <c r="F83" s="17"/>
      <c r="G83" s="17">
        <f t="shared" si="13"/>
        <v>14955.1</v>
      </c>
      <c r="H83" s="26"/>
    </row>
    <row r="84" spans="1:8">
      <c r="A84" s="12"/>
      <c r="B84" s="18" t="s">
        <v>100</v>
      </c>
      <c r="C84" s="17">
        <v>14822.812419</v>
      </c>
      <c r="D84" s="17">
        <v>2291.728538</v>
      </c>
      <c r="E84" s="17">
        <f t="shared" si="12"/>
        <v>12531.083881</v>
      </c>
      <c r="F84" s="17"/>
      <c r="G84" s="17">
        <f t="shared" si="13"/>
        <v>12531.1</v>
      </c>
      <c r="H84" s="26"/>
    </row>
    <row r="85" spans="1:8">
      <c r="A85" s="12"/>
      <c r="B85" s="18" t="s">
        <v>101</v>
      </c>
      <c r="C85" s="17">
        <v>21942.905307</v>
      </c>
      <c r="D85" s="17">
        <v>3467.478582</v>
      </c>
      <c r="E85" s="17">
        <f t="shared" si="12"/>
        <v>18475.426725</v>
      </c>
      <c r="F85" s="17"/>
      <c r="G85" s="17">
        <f t="shared" si="13"/>
        <v>18475.4</v>
      </c>
      <c r="H85" s="26"/>
    </row>
    <row r="86" spans="1:8">
      <c r="A86" s="12"/>
      <c r="B86" s="18" t="s">
        <v>102</v>
      </c>
      <c r="C86" s="17">
        <v>10189.835604</v>
      </c>
      <c r="D86" s="17">
        <v>1370.721215</v>
      </c>
      <c r="E86" s="17">
        <f t="shared" si="12"/>
        <v>8819.114389</v>
      </c>
      <c r="F86" s="17"/>
      <c r="G86" s="17">
        <f t="shared" si="13"/>
        <v>8819.1</v>
      </c>
      <c r="H86" s="26"/>
    </row>
    <row r="87" spans="1:8">
      <c r="A87" s="12"/>
      <c r="B87" s="18" t="s">
        <v>103</v>
      </c>
      <c r="C87" s="17">
        <v>11819.169097</v>
      </c>
      <c r="D87" s="17">
        <v>1381.598573</v>
      </c>
      <c r="E87" s="17">
        <f t="shared" si="12"/>
        <v>10437.570524</v>
      </c>
      <c r="F87" s="17"/>
      <c r="G87" s="17">
        <f t="shared" si="13"/>
        <v>10437.6</v>
      </c>
      <c r="H87" s="26"/>
    </row>
    <row r="88" spans="1:8">
      <c r="A88" s="12"/>
      <c r="B88" s="18" t="s">
        <v>104</v>
      </c>
      <c r="C88" s="17">
        <v>18005.243756</v>
      </c>
      <c r="D88" s="17">
        <v>1977.500658</v>
      </c>
      <c r="E88" s="17">
        <f t="shared" si="12"/>
        <v>16027.743098</v>
      </c>
      <c r="F88" s="17"/>
      <c r="G88" s="17">
        <f t="shared" si="13"/>
        <v>16027.7</v>
      </c>
      <c r="H88" s="26"/>
    </row>
    <row r="89" spans="1:8">
      <c r="A89" s="12"/>
      <c r="B89" s="18" t="s">
        <v>105</v>
      </c>
      <c r="C89" s="17">
        <v>4686.747093</v>
      </c>
      <c r="D89" s="17">
        <v>518.7677</v>
      </c>
      <c r="E89" s="17">
        <f t="shared" si="12"/>
        <v>4167.979393</v>
      </c>
      <c r="F89" s="17"/>
      <c r="G89" s="17">
        <f t="shared" si="13"/>
        <v>4168</v>
      </c>
      <c r="H89" s="26"/>
    </row>
    <row r="90" spans="1:8">
      <c r="A90" s="12" t="s">
        <v>106</v>
      </c>
      <c r="B90" s="13" t="s">
        <v>107</v>
      </c>
      <c r="C90" s="11">
        <f>SUM(C91,C94:C95)</f>
        <v>19486.755241</v>
      </c>
      <c r="D90" s="11">
        <f>SUM(D91,D94:D95)</f>
        <v>5503.828934</v>
      </c>
      <c r="E90" s="11">
        <f>SUM(E91,E94:E95)</f>
        <v>13982.926307</v>
      </c>
      <c r="F90" s="11">
        <f>SUM(F91,F94:F95)</f>
        <v>0</v>
      </c>
      <c r="G90" s="11">
        <f>SUM(G91,G94:G95)</f>
        <v>13982.9</v>
      </c>
      <c r="H90" s="23"/>
    </row>
    <row r="91" ht="27" spans="1:8">
      <c r="A91" s="12"/>
      <c r="B91" s="14" t="s">
        <v>108</v>
      </c>
      <c r="C91" s="15">
        <f>SUM(C92:C93)</f>
        <v>5565.037641</v>
      </c>
      <c r="D91" s="15">
        <f>SUM(D92:D93)</f>
        <v>1872.265843</v>
      </c>
      <c r="E91" s="15">
        <f>SUM(E92:E93)</f>
        <v>3692.771798</v>
      </c>
      <c r="F91" s="15">
        <f>SUM(F92:F93)</f>
        <v>0</v>
      </c>
      <c r="G91" s="15">
        <f>SUM(G92:G93)</f>
        <v>3692.8</v>
      </c>
      <c r="H91" s="25"/>
    </row>
    <row r="92" spans="1:8">
      <c r="A92" s="12"/>
      <c r="B92" s="16" t="s">
        <v>109</v>
      </c>
      <c r="C92" s="17">
        <v>4825.132641</v>
      </c>
      <c r="D92" s="17">
        <v>1736.060143</v>
      </c>
      <c r="E92" s="17">
        <f t="shared" ref="E92:E95" si="14">C92-D92</f>
        <v>3089.072498</v>
      </c>
      <c r="F92" s="17"/>
      <c r="G92" s="17">
        <f t="shared" ref="G92:G95" si="15">ROUND(E92-F92,1)</f>
        <v>3089.1</v>
      </c>
      <c r="H92" s="26"/>
    </row>
    <row r="93" spans="1:8">
      <c r="A93" s="12"/>
      <c r="B93" s="16" t="s">
        <v>110</v>
      </c>
      <c r="C93" s="17">
        <v>739.905</v>
      </c>
      <c r="D93" s="17">
        <v>136.2057</v>
      </c>
      <c r="E93" s="17">
        <f t="shared" si="14"/>
        <v>603.6993</v>
      </c>
      <c r="F93" s="17"/>
      <c r="G93" s="17">
        <f t="shared" si="15"/>
        <v>603.7</v>
      </c>
      <c r="H93" s="26"/>
    </row>
    <row r="94" spans="1:8">
      <c r="A94" s="12"/>
      <c r="B94" s="18" t="s">
        <v>111</v>
      </c>
      <c r="C94" s="17">
        <v>7936.381869</v>
      </c>
      <c r="D94" s="17">
        <v>2591.961797</v>
      </c>
      <c r="E94" s="17">
        <f t="shared" si="14"/>
        <v>5344.420072</v>
      </c>
      <c r="F94" s="17"/>
      <c r="G94" s="17">
        <f t="shared" si="15"/>
        <v>5344.4</v>
      </c>
      <c r="H94" s="26"/>
    </row>
    <row r="95" spans="1:8">
      <c r="A95" s="12"/>
      <c r="B95" s="18" t="s">
        <v>112</v>
      </c>
      <c r="C95" s="17">
        <v>5985.335731</v>
      </c>
      <c r="D95" s="17">
        <v>1039.601294</v>
      </c>
      <c r="E95" s="17">
        <f t="shared" si="14"/>
        <v>4945.734437</v>
      </c>
      <c r="F95" s="17"/>
      <c r="G95" s="17">
        <f t="shared" si="15"/>
        <v>4945.7</v>
      </c>
      <c r="H95" s="26"/>
    </row>
    <row r="96" spans="1:8">
      <c r="A96" s="12" t="s">
        <v>113</v>
      </c>
      <c r="B96" s="13" t="s">
        <v>114</v>
      </c>
      <c r="C96" s="11">
        <f>SUM(C97,C101:C104)</f>
        <v>95895.032846</v>
      </c>
      <c r="D96" s="11">
        <f>SUM(D97,D101:D104)</f>
        <v>17626.091019</v>
      </c>
      <c r="E96" s="11">
        <f>SUM(E97,E101:E104)</f>
        <v>78268.941827</v>
      </c>
      <c r="F96" s="11">
        <f>SUM(F97,F101:F104)</f>
        <v>0</v>
      </c>
      <c r="G96" s="11">
        <f>SUM(G97,G101:G104)</f>
        <v>78269</v>
      </c>
      <c r="H96" s="23"/>
    </row>
    <row r="97" ht="27" spans="1:8">
      <c r="A97" s="12"/>
      <c r="B97" s="14" t="s">
        <v>115</v>
      </c>
      <c r="C97" s="15">
        <f>SUM(C98:C100)</f>
        <v>31099.00604</v>
      </c>
      <c r="D97" s="15">
        <f>SUM(D98:D100)</f>
        <v>6649.57971</v>
      </c>
      <c r="E97" s="15">
        <f>SUM(E98:E100)</f>
        <v>24449.42633</v>
      </c>
      <c r="F97" s="15">
        <f>SUM(F98:F100)</f>
        <v>0</v>
      </c>
      <c r="G97" s="15">
        <f>SUM(G98:G100)</f>
        <v>24449.5</v>
      </c>
      <c r="H97" s="25"/>
    </row>
    <row r="98" spans="1:8">
      <c r="A98" s="12"/>
      <c r="B98" s="16" t="s">
        <v>116</v>
      </c>
      <c r="C98" s="17">
        <v>8508.782485</v>
      </c>
      <c r="D98" s="17">
        <v>1159.1926</v>
      </c>
      <c r="E98" s="17">
        <f t="shared" ref="E98:E104" si="16">C98-D98</f>
        <v>7349.589885</v>
      </c>
      <c r="F98" s="17"/>
      <c r="G98" s="17">
        <f t="shared" ref="G98:G104" si="17">ROUND(E98-F98,1)</f>
        <v>7349.6</v>
      </c>
      <c r="H98" s="26"/>
    </row>
    <row r="99" spans="1:8">
      <c r="A99" s="12"/>
      <c r="B99" s="16" t="s">
        <v>117</v>
      </c>
      <c r="C99" s="17">
        <v>21797.199269</v>
      </c>
      <c r="D99" s="17">
        <v>5400.3371</v>
      </c>
      <c r="E99" s="17">
        <f t="shared" si="16"/>
        <v>16396.862169</v>
      </c>
      <c r="F99" s="17"/>
      <c r="G99" s="17">
        <f t="shared" si="17"/>
        <v>16396.9</v>
      </c>
      <c r="H99" s="29"/>
    </row>
    <row r="100" spans="1:8">
      <c r="A100" s="12"/>
      <c r="B100" s="16" t="s">
        <v>118</v>
      </c>
      <c r="C100" s="17">
        <v>793.024286</v>
      </c>
      <c r="D100" s="17">
        <v>90.05001</v>
      </c>
      <c r="E100" s="17">
        <f t="shared" si="16"/>
        <v>702.974276</v>
      </c>
      <c r="F100" s="17"/>
      <c r="G100" s="17">
        <f t="shared" si="17"/>
        <v>703</v>
      </c>
      <c r="H100" s="26"/>
    </row>
    <row r="101" spans="1:8">
      <c r="A101" s="12"/>
      <c r="B101" s="18" t="s">
        <v>119</v>
      </c>
      <c r="C101" s="17">
        <v>14665.398475</v>
      </c>
      <c r="D101" s="17">
        <v>2383.479249</v>
      </c>
      <c r="E101" s="17">
        <f t="shared" si="16"/>
        <v>12281.919226</v>
      </c>
      <c r="F101" s="17"/>
      <c r="G101" s="17">
        <f t="shared" si="17"/>
        <v>12281.9</v>
      </c>
      <c r="H101" s="26"/>
    </row>
    <row r="102" spans="1:8">
      <c r="A102" s="12"/>
      <c r="B102" s="18" t="s">
        <v>120</v>
      </c>
      <c r="C102" s="17">
        <v>16480.261094</v>
      </c>
      <c r="D102" s="17">
        <v>2298.395109</v>
      </c>
      <c r="E102" s="17">
        <f t="shared" si="16"/>
        <v>14181.865985</v>
      </c>
      <c r="F102" s="17"/>
      <c r="G102" s="17">
        <f t="shared" si="17"/>
        <v>14181.9</v>
      </c>
      <c r="H102" s="26"/>
    </row>
    <row r="103" spans="1:8">
      <c r="A103" s="12"/>
      <c r="B103" s="18" t="s">
        <v>121</v>
      </c>
      <c r="C103" s="17">
        <v>12707.918815</v>
      </c>
      <c r="D103" s="17">
        <v>2873.583024</v>
      </c>
      <c r="E103" s="17">
        <f t="shared" si="16"/>
        <v>9834.335791</v>
      </c>
      <c r="F103" s="17"/>
      <c r="G103" s="17">
        <f t="shared" si="17"/>
        <v>9834.3</v>
      </c>
      <c r="H103" s="26"/>
    </row>
    <row r="104" spans="1:8">
      <c r="A104" s="12"/>
      <c r="B104" s="18" t="s">
        <v>122</v>
      </c>
      <c r="C104" s="17">
        <v>20942.448422</v>
      </c>
      <c r="D104" s="17">
        <v>3421.053927</v>
      </c>
      <c r="E104" s="17">
        <f t="shared" si="16"/>
        <v>17521.394495</v>
      </c>
      <c r="F104" s="17"/>
      <c r="G104" s="17">
        <f t="shared" si="17"/>
        <v>17521.4</v>
      </c>
      <c r="H104" s="26"/>
    </row>
    <row r="105" spans="1:8">
      <c r="A105" s="12" t="s">
        <v>123</v>
      </c>
      <c r="B105" s="13" t="s">
        <v>124</v>
      </c>
      <c r="C105" s="11">
        <f>SUM(C106,C112:C120)</f>
        <v>92323.607815</v>
      </c>
      <c r="D105" s="11">
        <f>SUM(D106,D112:D120)</f>
        <v>18322.911206</v>
      </c>
      <c r="E105" s="11">
        <f>SUM(E106,E112:E120)</f>
        <v>74000.696609</v>
      </c>
      <c r="F105" s="11">
        <f>SUM(F106,F112:F120)</f>
        <v>0</v>
      </c>
      <c r="G105" s="11">
        <f>SUM(G106,G112:G120)</f>
        <v>74000.6</v>
      </c>
      <c r="H105" s="23"/>
    </row>
    <row r="106" ht="27" spans="1:8">
      <c r="A106" s="12"/>
      <c r="B106" s="14" t="s">
        <v>125</v>
      </c>
      <c r="C106" s="15">
        <f>SUM(C107:C111)</f>
        <v>19351.952562</v>
      </c>
      <c r="D106" s="15">
        <f>SUM(D107:D111)</f>
        <v>5375.200665</v>
      </c>
      <c r="E106" s="15">
        <f>SUM(E107:E111)</f>
        <v>13976.751897</v>
      </c>
      <c r="F106" s="15">
        <f>SUM(F107:F111)</f>
        <v>0</v>
      </c>
      <c r="G106" s="15">
        <f>SUM(G107:G111)</f>
        <v>13976.7</v>
      </c>
      <c r="H106" s="25"/>
    </row>
    <row r="107" spans="1:8">
      <c r="A107" s="12"/>
      <c r="B107" s="16" t="s">
        <v>126</v>
      </c>
      <c r="C107" s="17">
        <v>7566.48974</v>
      </c>
      <c r="D107" s="17">
        <v>2069.853239</v>
      </c>
      <c r="E107" s="17">
        <f t="shared" ref="E107:E120" si="18">C107-D107</f>
        <v>5496.636501</v>
      </c>
      <c r="F107" s="17"/>
      <c r="G107" s="17">
        <f t="shared" ref="G107:G120" si="19">ROUND(E107-F107,1)</f>
        <v>5496.6</v>
      </c>
      <c r="H107" s="26"/>
    </row>
    <row r="108" spans="1:8">
      <c r="A108" s="12"/>
      <c r="B108" s="16" t="s">
        <v>127</v>
      </c>
      <c r="C108" s="17">
        <v>10337.97115</v>
      </c>
      <c r="D108" s="17">
        <v>2640.493718</v>
      </c>
      <c r="E108" s="17">
        <f t="shared" si="18"/>
        <v>7697.477432</v>
      </c>
      <c r="F108" s="17"/>
      <c r="G108" s="17">
        <f t="shared" si="19"/>
        <v>7697.5</v>
      </c>
      <c r="H108" s="26"/>
    </row>
    <row r="109" spans="1:8">
      <c r="A109" s="12"/>
      <c r="B109" s="16" t="s">
        <v>128</v>
      </c>
      <c r="C109" s="17">
        <v>108.124</v>
      </c>
      <c r="D109" s="17">
        <v>3.877508</v>
      </c>
      <c r="E109" s="17">
        <f t="shared" si="18"/>
        <v>104.246492</v>
      </c>
      <c r="F109" s="17"/>
      <c r="G109" s="17">
        <f t="shared" si="19"/>
        <v>104.2</v>
      </c>
      <c r="H109" s="26"/>
    </row>
    <row r="110" spans="1:8">
      <c r="A110" s="12"/>
      <c r="B110" s="16" t="s">
        <v>129</v>
      </c>
      <c r="C110" s="17">
        <v>588.884</v>
      </c>
      <c r="D110" s="17">
        <v>73.6925</v>
      </c>
      <c r="E110" s="17">
        <f t="shared" si="18"/>
        <v>515.1915</v>
      </c>
      <c r="F110" s="17"/>
      <c r="G110" s="17">
        <f t="shared" si="19"/>
        <v>515.2</v>
      </c>
      <c r="H110" s="26"/>
    </row>
    <row r="111" spans="1:8">
      <c r="A111" s="12"/>
      <c r="B111" s="16" t="s">
        <v>130</v>
      </c>
      <c r="C111" s="17">
        <v>750.483672</v>
      </c>
      <c r="D111" s="17">
        <v>587.2837</v>
      </c>
      <c r="E111" s="17">
        <f t="shared" si="18"/>
        <v>163.199972</v>
      </c>
      <c r="F111" s="17"/>
      <c r="G111" s="17">
        <f t="shared" si="19"/>
        <v>163.2</v>
      </c>
      <c r="H111" s="26"/>
    </row>
    <row r="112" spans="1:8">
      <c r="A112" s="12"/>
      <c r="B112" s="18" t="s">
        <v>131</v>
      </c>
      <c r="C112" s="17">
        <v>11970.870812</v>
      </c>
      <c r="D112" s="17">
        <v>2019.632806</v>
      </c>
      <c r="E112" s="17">
        <f t="shared" si="18"/>
        <v>9951.238006</v>
      </c>
      <c r="F112" s="17"/>
      <c r="G112" s="17">
        <f t="shared" si="19"/>
        <v>9951.2</v>
      </c>
      <c r="H112" s="26"/>
    </row>
    <row r="113" spans="1:8">
      <c r="A113" s="12"/>
      <c r="B113" s="18" t="s">
        <v>132</v>
      </c>
      <c r="C113" s="17">
        <v>5863.949321</v>
      </c>
      <c r="D113" s="17">
        <v>1044.665347</v>
      </c>
      <c r="E113" s="17">
        <f t="shared" si="18"/>
        <v>4819.283974</v>
      </c>
      <c r="F113" s="17"/>
      <c r="G113" s="17">
        <f t="shared" si="19"/>
        <v>4819.3</v>
      </c>
      <c r="H113" s="26"/>
    </row>
    <row r="114" spans="1:8">
      <c r="A114" s="12"/>
      <c r="B114" s="18" t="s">
        <v>133</v>
      </c>
      <c r="C114" s="17">
        <v>4195.0994</v>
      </c>
      <c r="D114" s="17">
        <v>904.961433</v>
      </c>
      <c r="E114" s="17">
        <f t="shared" si="18"/>
        <v>3290.137967</v>
      </c>
      <c r="F114" s="17"/>
      <c r="G114" s="17">
        <f t="shared" si="19"/>
        <v>3290.1</v>
      </c>
      <c r="H114" s="26"/>
    </row>
    <row r="115" spans="1:8">
      <c r="A115" s="12"/>
      <c r="B115" s="18" t="s">
        <v>134</v>
      </c>
      <c r="C115" s="17">
        <v>6291.177866</v>
      </c>
      <c r="D115" s="17">
        <v>682.035472</v>
      </c>
      <c r="E115" s="17">
        <f t="shared" si="18"/>
        <v>5609.142394</v>
      </c>
      <c r="F115" s="17"/>
      <c r="G115" s="17">
        <f t="shared" si="19"/>
        <v>5609.1</v>
      </c>
      <c r="H115" s="26"/>
    </row>
    <row r="116" spans="1:8">
      <c r="A116" s="12"/>
      <c r="B116" s="18" t="s">
        <v>135</v>
      </c>
      <c r="C116" s="17">
        <v>2672.190245</v>
      </c>
      <c r="D116" s="17">
        <v>256.08707</v>
      </c>
      <c r="E116" s="17">
        <f t="shared" si="18"/>
        <v>2416.103175</v>
      </c>
      <c r="F116" s="17"/>
      <c r="G116" s="17">
        <f t="shared" si="19"/>
        <v>2416.1</v>
      </c>
      <c r="H116" s="26"/>
    </row>
    <row r="117" spans="1:8">
      <c r="A117" s="12"/>
      <c r="B117" s="18" t="s">
        <v>136</v>
      </c>
      <c r="C117" s="17">
        <v>17144.219534</v>
      </c>
      <c r="D117" s="17">
        <v>2007.361101</v>
      </c>
      <c r="E117" s="17">
        <f t="shared" si="18"/>
        <v>15136.858433</v>
      </c>
      <c r="F117" s="17"/>
      <c r="G117" s="17">
        <f t="shared" si="19"/>
        <v>15136.9</v>
      </c>
      <c r="H117" s="26"/>
    </row>
    <row r="118" spans="1:8">
      <c r="A118" s="12"/>
      <c r="B118" s="18" t="s">
        <v>137</v>
      </c>
      <c r="C118" s="17">
        <v>13134.54249</v>
      </c>
      <c r="D118" s="17">
        <v>3795.504898</v>
      </c>
      <c r="E118" s="17">
        <f t="shared" si="18"/>
        <v>9339.037592</v>
      </c>
      <c r="F118" s="17"/>
      <c r="G118" s="17">
        <f t="shared" si="19"/>
        <v>9339</v>
      </c>
      <c r="H118" s="26"/>
    </row>
    <row r="119" spans="1:8">
      <c r="A119" s="12"/>
      <c r="B119" s="18" t="s">
        <v>138</v>
      </c>
      <c r="C119" s="17">
        <v>7227.087985</v>
      </c>
      <c r="D119" s="17">
        <v>1482.196563</v>
      </c>
      <c r="E119" s="17">
        <f t="shared" si="18"/>
        <v>5744.891422</v>
      </c>
      <c r="F119" s="17"/>
      <c r="G119" s="17">
        <f t="shared" si="19"/>
        <v>5744.9</v>
      </c>
      <c r="H119" s="26"/>
    </row>
    <row r="120" spans="1:8">
      <c r="A120" s="12"/>
      <c r="B120" s="18" t="s">
        <v>139</v>
      </c>
      <c r="C120" s="17">
        <v>4472.5176</v>
      </c>
      <c r="D120" s="17">
        <v>755.265851</v>
      </c>
      <c r="E120" s="17">
        <f t="shared" si="18"/>
        <v>3717.251749</v>
      </c>
      <c r="F120" s="17"/>
      <c r="G120" s="17">
        <f t="shared" si="19"/>
        <v>3717.3</v>
      </c>
      <c r="H120" s="26"/>
    </row>
    <row r="121" spans="1:8">
      <c r="A121" s="12" t="s">
        <v>140</v>
      </c>
      <c r="B121" s="13" t="s">
        <v>141</v>
      </c>
      <c r="C121" s="11">
        <f>SUM(C122,C125:C133)</f>
        <v>67661.164042</v>
      </c>
      <c r="D121" s="11">
        <f>SUM(D122,D125:D133)</f>
        <v>23208.829367</v>
      </c>
      <c r="E121" s="11">
        <f>SUM(E122,E125:E133)</f>
        <v>44452.334675</v>
      </c>
      <c r="F121" s="11">
        <f>SUM(F122,F125:F133)</f>
        <v>0</v>
      </c>
      <c r="G121" s="11">
        <f>SUM(G122,G125:G133)</f>
        <v>44452.3</v>
      </c>
      <c r="H121" s="23"/>
    </row>
    <row r="122" ht="27" spans="1:8">
      <c r="A122" s="12"/>
      <c r="B122" s="14" t="s">
        <v>142</v>
      </c>
      <c r="C122" s="15">
        <f>SUM(C123:C124)</f>
        <v>8466.18282</v>
      </c>
      <c r="D122" s="15">
        <f>SUM(D123:D124)</f>
        <v>4503.267887</v>
      </c>
      <c r="E122" s="15">
        <f>SUM(E123:E124)</f>
        <v>3962.914933</v>
      </c>
      <c r="F122" s="15">
        <f>SUM(F123:F124)</f>
        <v>0</v>
      </c>
      <c r="G122" s="15">
        <f>SUM(G123:G124)</f>
        <v>3962.9</v>
      </c>
      <c r="H122" s="25"/>
    </row>
    <row r="123" spans="1:8">
      <c r="A123" s="12"/>
      <c r="B123" s="16" t="s">
        <v>143</v>
      </c>
      <c r="C123" s="17">
        <v>3965.4083</v>
      </c>
      <c r="D123" s="17">
        <v>2335.1589</v>
      </c>
      <c r="E123" s="17">
        <f t="shared" ref="E123:E133" si="20">C123-D123</f>
        <v>1630.2494</v>
      </c>
      <c r="F123" s="17"/>
      <c r="G123" s="17">
        <f t="shared" ref="G123:G133" si="21">ROUND(E123-F123,1)</f>
        <v>1630.2</v>
      </c>
      <c r="H123" s="26"/>
    </row>
    <row r="124" spans="1:8">
      <c r="A124" s="12"/>
      <c r="B124" s="16" t="s">
        <v>144</v>
      </c>
      <c r="C124" s="17">
        <v>4500.77452</v>
      </c>
      <c r="D124" s="17">
        <v>2168.108987</v>
      </c>
      <c r="E124" s="17">
        <f t="shared" si="20"/>
        <v>2332.665533</v>
      </c>
      <c r="F124" s="17"/>
      <c r="G124" s="17">
        <f t="shared" si="21"/>
        <v>2332.7</v>
      </c>
      <c r="H124" s="26"/>
    </row>
    <row r="125" spans="1:8">
      <c r="A125" s="12"/>
      <c r="B125" s="18" t="s">
        <v>145</v>
      </c>
      <c r="C125" s="17">
        <v>4799.813526</v>
      </c>
      <c r="D125" s="17">
        <v>1740.080136</v>
      </c>
      <c r="E125" s="17">
        <f t="shared" si="20"/>
        <v>3059.73339</v>
      </c>
      <c r="F125" s="17"/>
      <c r="G125" s="17">
        <f t="shared" si="21"/>
        <v>3059.7</v>
      </c>
      <c r="H125" s="26"/>
    </row>
    <row r="126" spans="1:8">
      <c r="A126" s="12"/>
      <c r="B126" s="18" t="s">
        <v>146</v>
      </c>
      <c r="C126" s="17">
        <v>9030.716142</v>
      </c>
      <c r="D126" s="17">
        <v>2419.622387</v>
      </c>
      <c r="E126" s="17">
        <f t="shared" si="20"/>
        <v>6611.093755</v>
      </c>
      <c r="F126" s="17"/>
      <c r="G126" s="17">
        <f t="shared" si="21"/>
        <v>6611.1</v>
      </c>
      <c r="H126" s="26"/>
    </row>
    <row r="127" spans="1:8">
      <c r="A127" s="12"/>
      <c r="B127" s="18" t="s">
        <v>147</v>
      </c>
      <c r="C127" s="17">
        <v>9827.062802</v>
      </c>
      <c r="D127" s="17">
        <v>2400.975938</v>
      </c>
      <c r="E127" s="17">
        <f t="shared" si="20"/>
        <v>7426.086864</v>
      </c>
      <c r="F127" s="17"/>
      <c r="G127" s="17">
        <f t="shared" si="21"/>
        <v>7426.1</v>
      </c>
      <c r="H127" s="26"/>
    </row>
    <row r="128" spans="1:8">
      <c r="A128" s="12"/>
      <c r="B128" s="18" t="s">
        <v>148</v>
      </c>
      <c r="C128" s="17">
        <v>5193.4835</v>
      </c>
      <c r="D128" s="17">
        <v>2189.216775</v>
      </c>
      <c r="E128" s="17">
        <f t="shared" si="20"/>
        <v>3004.266725</v>
      </c>
      <c r="F128" s="17"/>
      <c r="G128" s="17">
        <f t="shared" si="21"/>
        <v>3004.3</v>
      </c>
      <c r="H128" s="26"/>
    </row>
    <row r="129" spans="1:8">
      <c r="A129" s="12"/>
      <c r="B129" s="18" t="s">
        <v>149</v>
      </c>
      <c r="C129" s="17">
        <v>2827.307284</v>
      </c>
      <c r="D129" s="17">
        <v>821.567065</v>
      </c>
      <c r="E129" s="17">
        <f t="shared" si="20"/>
        <v>2005.740219</v>
      </c>
      <c r="F129" s="17"/>
      <c r="G129" s="17">
        <f t="shared" si="21"/>
        <v>2005.7</v>
      </c>
      <c r="H129" s="26"/>
    </row>
    <row r="130" spans="1:8">
      <c r="A130" s="12"/>
      <c r="B130" s="18" t="s">
        <v>150</v>
      </c>
      <c r="C130" s="17">
        <v>4541.724023</v>
      </c>
      <c r="D130" s="17">
        <v>1468.937734</v>
      </c>
      <c r="E130" s="17">
        <f t="shared" si="20"/>
        <v>3072.786289</v>
      </c>
      <c r="F130" s="17"/>
      <c r="G130" s="17">
        <f t="shared" si="21"/>
        <v>3072.8</v>
      </c>
      <c r="H130" s="26"/>
    </row>
    <row r="131" spans="1:8">
      <c r="A131" s="12"/>
      <c r="B131" s="18" t="s">
        <v>151</v>
      </c>
      <c r="C131" s="17">
        <v>10549.923017</v>
      </c>
      <c r="D131" s="17">
        <v>2717.018153</v>
      </c>
      <c r="E131" s="17">
        <f t="shared" si="20"/>
        <v>7832.904864</v>
      </c>
      <c r="F131" s="17"/>
      <c r="G131" s="17">
        <f t="shared" si="21"/>
        <v>7832.9</v>
      </c>
      <c r="H131" s="26"/>
    </row>
    <row r="132" spans="1:8">
      <c r="A132" s="12"/>
      <c r="B132" s="18" t="s">
        <v>152</v>
      </c>
      <c r="C132" s="17">
        <v>5785.486928</v>
      </c>
      <c r="D132" s="17">
        <v>2072.993445</v>
      </c>
      <c r="E132" s="17">
        <f t="shared" si="20"/>
        <v>3712.493483</v>
      </c>
      <c r="F132" s="17"/>
      <c r="G132" s="17">
        <f t="shared" si="21"/>
        <v>3712.5</v>
      </c>
      <c r="H132" s="26"/>
    </row>
    <row r="133" spans="1:8">
      <c r="A133" s="12"/>
      <c r="B133" s="18" t="s">
        <v>153</v>
      </c>
      <c r="C133" s="17">
        <v>6639.464</v>
      </c>
      <c r="D133" s="17">
        <v>2875.149847</v>
      </c>
      <c r="E133" s="17">
        <f t="shared" si="20"/>
        <v>3764.314153</v>
      </c>
      <c r="F133" s="17"/>
      <c r="G133" s="17">
        <f t="shared" si="21"/>
        <v>3764.3</v>
      </c>
      <c r="H133" s="26"/>
    </row>
    <row r="134" spans="1:8">
      <c r="A134" s="12" t="s">
        <v>154</v>
      </c>
      <c r="B134" s="13" t="s">
        <v>155</v>
      </c>
      <c r="C134" s="11">
        <f>SUM(C135,C137:C140)</f>
        <v>39957.14963</v>
      </c>
      <c r="D134" s="11">
        <f>SUM(D135,D137:D140)</f>
        <v>5525.304731</v>
      </c>
      <c r="E134" s="11">
        <f>SUM(E135,E137:E140)</f>
        <v>34431.844899</v>
      </c>
      <c r="F134" s="11">
        <f>SUM(F135,F137:F140)</f>
        <v>0</v>
      </c>
      <c r="G134" s="11">
        <f>SUM(G135,G137:G140)</f>
        <v>34431.8</v>
      </c>
      <c r="H134" s="23"/>
    </row>
    <row r="135" ht="27" spans="1:8">
      <c r="A135" s="12"/>
      <c r="B135" s="14" t="s">
        <v>156</v>
      </c>
      <c r="C135" s="15">
        <f t="shared" ref="C135:H135" si="22">SUM(C136:C136)</f>
        <v>4388.844784</v>
      </c>
      <c r="D135" s="15">
        <f t="shared" si="22"/>
        <v>591.308422</v>
      </c>
      <c r="E135" s="15">
        <f t="shared" si="22"/>
        <v>3797.536362</v>
      </c>
      <c r="F135" s="15">
        <f t="shared" si="22"/>
        <v>0</v>
      </c>
      <c r="G135" s="15">
        <f t="shared" si="22"/>
        <v>3797.5</v>
      </c>
      <c r="H135" s="25"/>
    </row>
    <row r="136" spans="1:8">
      <c r="A136" s="12"/>
      <c r="B136" s="16" t="s">
        <v>157</v>
      </c>
      <c r="C136" s="17">
        <v>4388.844784</v>
      </c>
      <c r="D136" s="17">
        <v>591.308422</v>
      </c>
      <c r="E136" s="17">
        <f t="shared" ref="E136:E140" si="23">C136-D136</f>
        <v>3797.536362</v>
      </c>
      <c r="F136" s="17"/>
      <c r="G136" s="17">
        <f t="shared" ref="G136:G140" si="24">ROUND(E136-F136,1)</f>
        <v>3797.5</v>
      </c>
      <c r="H136" s="26"/>
    </row>
    <row r="137" spans="1:8">
      <c r="A137" s="12"/>
      <c r="B137" s="18" t="s">
        <v>158</v>
      </c>
      <c r="C137" s="17">
        <v>1464.41577</v>
      </c>
      <c r="D137" s="17">
        <v>233.985117</v>
      </c>
      <c r="E137" s="17">
        <f t="shared" si="23"/>
        <v>1230.430653</v>
      </c>
      <c r="F137" s="17"/>
      <c r="G137" s="17">
        <f t="shared" si="24"/>
        <v>1230.4</v>
      </c>
      <c r="H137" s="26"/>
    </row>
    <row r="138" spans="1:8">
      <c r="A138" s="12"/>
      <c r="B138" s="18" t="s">
        <v>159</v>
      </c>
      <c r="C138" s="17">
        <v>9399.739188</v>
      </c>
      <c r="D138" s="17">
        <v>1040.646663</v>
      </c>
      <c r="E138" s="17">
        <f t="shared" si="23"/>
        <v>8359.092525</v>
      </c>
      <c r="F138" s="17"/>
      <c r="G138" s="17">
        <f t="shared" si="24"/>
        <v>8359.1</v>
      </c>
      <c r="H138" s="26"/>
    </row>
    <row r="139" spans="1:8">
      <c r="A139" s="12"/>
      <c r="B139" s="18" t="s">
        <v>160</v>
      </c>
      <c r="C139" s="17">
        <v>12600.656113</v>
      </c>
      <c r="D139" s="17">
        <v>1548.754104</v>
      </c>
      <c r="E139" s="17">
        <f t="shared" si="23"/>
        <v>11051.902009</v>
      </c>
      <c r="F139" s="17"/>
      <c r="G139" s="17">
        <f t="shared" si="24"/>
        <v>11051.9</v>
      </c>
      <c r="H139" s="26"/>
    </row>
    <row r="140" spans="1:8">
      <c r="A140" s="12"/>
      <c r="B140" s="18" t="s">
        <v>161</v>
      </c>
      <c r="C140" s="17">
        <v>12103.493775</v>
      </c>
      <c r="D140" s="17">
        <v>2110.610425</v>
      </c>
      <c r="E140" s="17">
        <f t="shared" si="23"/>
        <v>9992.88335</v>
      </c>
      <c r="F140" s="17"/>
      <c r="G140" s="17">
        <f t="shared" si="24"/>
        <v>9992.9</v>
      </c>
      <c r="H140" s="26"/>
    </row>
    <row r="141" spans="1:8">
      <c r="A141" s="12" t="s">
        <v>162</v>
      </c>
      <c r="B141" s="30" t="s">
        <v>163</v>
      </c>
      <c r="C141" s="11">
        <f>SUM(C142,C144:C155)</f>
        <v>50329.807494</v>
      </c>
      <c r="D141" s="11">
        <f>SUM(D142,D144:D155)</f>
        <v>7766.046012</v>
      </c>
      <c r="E141" s="11">
        <f>SUM(E142,E144:E155)</f>
        <v>42563.761482</v>
      </c>
      <c r="F141" s="11">
        <f>SUM(F142,F144:F155)</f>
        <v>0</v>
      </c>
      <c r="G141" s="11">
        <f>SUM(G142,G144:G155)</f>
        <v>42563.9</v>
      </c>
      <c r="H141" s="23"/>
    </row>
    <row r="142" ht="27" spans="1:8">
      <c r="A142" s="12"/>
      <c r="B142" s="14" t="s">
        <v>164</v>
      </c>
      <c r="C142" s="15">
        <f t="shared" ref="C142:H142" si="25">SUM(C143:C143)</f>
        <v>2122.704005</v>
      </c>
      <c r="D142" s="15">
        <f t="shared" si="25"/>
        <v>236.5971</v>
      </c>
      <c r="E142" s="15">
        <f t="shared" si="25"/>
        <v>1886.106905</v>
      </c>
      <c r="F142" s="15">
        <f t="shared" si="25"/>
        <v>0</v>
      </c>
      <c r="G142" s="15">
        <f t="shared" si="25"/>
        <v>1886.1</v>
      </c>
      <c r="H142" s="25"/>
    </row>
    <row r="143" spans="1:8">
      <c r="A143" s="12"/>
      <c r="B143" s="16" t="s">
        <v>165</v>
      </c>
      <c r="C143" s="17">
        <v>2122.704005</v>
      </c>
      <c r="D143" s="17">
        <v>236.5971</v>
      </c>
      <c r="E143" s="17">
        <f t="shared" ref="E143:E155" si="26">C143-D143</f>
        <v>1886.106905</v>
      </c>
      <c r="F143" s="17"/>
      <c r="G143" s="17">
        <f t="shared" ref="G143:G155" si="27">ROUND(E143-F143,1)</f>
        <v>1886.1</v>
      </c>
      <c r="H143" s="26"/>
    </row>
    <row r="144" spans="1:8">
      <c r="A144" s="12"/>
      <c r="B144" s="18" t="s">
        <v>166</v>
      </c>
      <c r="C144" s="17">
        <v>5608.872718</v>
      </c>
      <c r="D144" s="17">
        <v>1443.420923</v>
      </c>
      <c r="E144" s="17">
        <f t="shared" si="26"/>
        <v>4165.451795</v>
      </c>
      <c r="F144" s="17"/>
      <c r="G144" s="17">
        <f t="shared" si="27"/>
        <v>4165.5</v>
      </c>
      <c r="H144" s="26"/>
    </row>
    <row r="145" spans="1:8">
      <c r="A145" s="12"/>
      <c r="B145" s="18" t="s">
        <v>167</v>
      </c>
      <c r="C145" s="17">
        <v>11494.49387</v>
      </c>
      <c r="D145" s="17">
        <v>1237.426674</v>
      </c>
      <c r="E145" s="17">
        <f t="shared" si="26"/>
        <v>10257.067196</v>
      </c>
      <c r="F145" s="17"/>
      <c r="G145" s="17">
        <f t="shared" si="27"/>
        <v>10257.1</v>
      </c>
      <c r="H145" s="26"/>
    </row>
    <row r="146" spans="1:8">
      <c r="A146" s="12"/>
      <c r="B146" s="18" t="s">
        <v>168</v>
      </c>
      <c r="C146" s="17">
        <v>3708.276</v>
      </c>
      <c r="D146" s="17">
        <v>394.217535</v>
      </c>
      <c r="E146" s="17">
        <f t="shared" si="26"/>
        <v>3314.058465</v>
      </c>
      <c r="F146" s="17"/>
      <c r="G146" s="17">
        <f t="shared" si="27"/>
        <v>3314.1</v>
      </c>
      <c r="H146" s="26"/>
    </row>
    <row r="147" spans="1:8">
      <c r="A147" s="12"/>
      <c r="B147" s="18" t="s">
        <v>169</v>
      </c>
      <c r="C147" s="17">
        <v>2278.843997</v>
      </c>
      <c r="D147" s="17">
        <v>358.677508</v>
      </c>
      <c r="E147" s="17">
        <f t="shared" si="26"/>
        <v>1920.166489</v>
      </c>
      <c r="F147" s="17"/>
      <c r="G147" s="17">
        <f t="shared" si="27"/>
        <v>1920.2</v>
      </c>
      <c r="H147" s="26"/>
    </row>
    <row r="148" spans="1:8">
      <c r="A148" s="12"/>
      <c r="B148" s="18" t="s">
        <v>170</v>
      </c>
      <c r="C148" s="17">
        <v>3517.128521</v>
      </c>
      <c r="D148" s="17">
        <v>720.973132</v>
      </c>
      <c r="E148" s="17">
        <f t="shared" si="26"/>
        <v>2796.155389</v>
      </c>
      <c r="F148" s="17"/>
      <c r="G148" s="17">
        <f t="shared" si="27"/>
        <v>2796.2</v>
      </c>
      <c r="H148" s="26"/>
    </row>
    <row r="149" spans="1:8">
      <c r="A149" s="12"/>
      <c r="B149" s="18" t="s">
        <v>171</v>
      </c>
      <c r="C149" s="17">
        <v>4935.39749</v>
      </c>
      <c r="D149" s="17">
        <v>658.459903</v>
      </c>
      <c r="E149" s="17">
        <f t="shared" si="26"/>
        <v>4276.937587</v>
      </c>
      <c r="F149" s="17"/>
      <c r="G149" s="17">
        <f t="shared" si="27"/>
        <v>4276.9</v>
      </c>
      <c r="H149" s="26"/>
    </row>
    <row r="150" spans="1:8">
      <c r="A150" s="12"/>
      <c r="B150" s="18" t="s">
        <v>172</v>
      </c>
      <c r="C150" s="17">
        <v>598.119</v>
      </c>
      <c r="D150" s="17">
        <v>80.6219</v>
      </c>
      <c r="E150" s="17">
        <f t="shared" si="26"/>
        <v>517.4971</v>
      </c>
      <c r="F150" s="17"/>
      <c r="G150" s="17">
        <f t="shared" si="27"/>
        <v>517.5</v>
      </c>
      <c r="H150" s="26"/>
    </row>
    <row r="151" spans="1:8">
      <c r="A151" s="12"/>
      <c r="B151" s="18" t="s">
        <v>173</v>
      </c>
      <c r="C151" s="17">
        <v>2669.432216</v>
      </c>
      <c r="D151" s="17">
        <v>610.112649</v>
      </c>
      <c r="E151" s="17">
        <f t="shared" si="26"/>
        <v>2059.319567</v>
      </c>
      <c r="F151" s="17"/>
      <c r="G151" s="17">
        <f t="shared" si="27"/>
        <v>2059.3</v>
      </c>
      <c r="H151" s="26"/>
    </row>
    <row r="152" spans="1:8">
      <c r="A152" s="12"/>
      <c r="B152" s="18" t="s">
        <v>174</v>
      </c>
      <c r="C152" s="17">
        <v>2142.885211</v>
      </c>
      <c r="D152" s="17">
        <v>361.870808</v>
      </c>
      <c r="E152" s="17">
        <f t="shared" si="26"/>
        <v>1781.014403</v>
      </c>
      <c r="F152" s="17"/>
      <c r="G152" s="17">
        <f t="shared" si="27"/>
        <v>1781</v>
      </c>
      <c r="H152" s="26"/>
    </row>
    <row r="153" spans="1:8">
      <c r="A153" s="12"/>
      <c r="B153" s="18" t="s">
        <v>175</v>
      </c>
      <c r="C153" s="17">
        <v>2243.234</v>
      </c>
      <c r="D153" s="17">
        <v>320.076855</v>
      </c>
      <c r="E153" s="17">
        <f t="shared" si="26"/>
        <v>1923.157145</v>
      </c>
      <c r="F153" s="17"/>
      <c r="G153" s="17">
        <f t="shared" si="27"/>
        <v>1923.2</v>
      </c>
      <c r="H153" s="26"/>
    </row>
    <row r="154" spans="1:8">
      <c r="A154" s="12"/>
      <c r="B154" s="18" t="s">
        <v>176</v>
      </c>
      <c r="C154" s="17">
        <v>5231.420584</v>
      </c>
      <c r="D154" s="17">
        <v>709.319317</v>
      </c>
      <c r="E154" s="17">
        <f t="shared" si="26"/>
        <v>4522.101267</v>
      </c>
      <c r="F154" s="17"/>
      <c r="G154" s="17">
        <f t="shared" si="27"/>
        <v>4522.1</v>
      </c>
      <c r="H154" s="26"/>
    </row>
    <row r="155" spans="1:8">
      <c r="A155" s="12"/>
      <c r="B155" s="18" t="s">
        <v>177</v>
      </c>
      <c r="C155" s="17">
        <v>3778.999882</v>
      </c>
      <c r="D155" s="17">
        <v>634.271708</v>
      </c>
      <c r="E155" s="17">
        <f t="shared" si="26"/>
        <v>3144.728174</v>
      </c>
      <c r="F155" s="17"/>
      <c r="G155" s="17">
        <f t="shared" si="27"/>
        <v>3144.7</v>
      </c>
      <c r="H155" s="26"/>
    </row>
    <row r="156" spans="1:8">
      <c r="A156" s="31" t="s">
        <v>178</v>
      </c>
      <c r="B156" s="30" t="s">
        <v>179</v>
      </c>
      <c r="C156" s="11">
        <f>SUM(C157:C164)</f>
        <v>33274.805362</v>
      </c>
      <c r="D156" s="11">
        <f>SUM(D157:D164)</f>
        <v>10017.519283</v>
      </c>
      <c r="E156" s="11">
        <f>SUM(E157:E164)</f>
        <v>23257.286079</v>
      </c>
      <c r="F156" s="11">
        <f>SUM(F157:F164)</f>
        <v>0</v>
      </c>
      <c r="G156" s="11">
        <f>SUM(G157:G164)</f>
        <v>23257.2</v>
      </c>
      <c r="H156" s="23"/>
    </row>
    <row r="157" spans="1:8">
      <c r="A157" s="31"/>
      <c r="B157" s="16" t="s">
        <v>180</v>
      </c>
      <c r="C157" s="17">
        <v>2391.515779</v>
      </c>
      <c r="D157" s="17">
        <v>189.7837</v>
      </c>
      <c r="E157" s="17">
        <f t="shared" ref="E157:E164" si="28">C157-D157</f>
        <v>2201.732079</v>
      </c>
      <c r="F157" s="17"/>
      <c r="G157" s="17">
        <f t="shared" ref="G157:G164" si="29">ROUND(E157-F157,1)</f>
        <v>2201.7</v>
      </c>
      <c r="H157" s="26"/>
    </row>
    <row r="158" spans="1:8">
      <c r="A158" s="31"/>
      <c r="B158" s="16" t="s">
        <v>181</v>
      </c>
      <c r="C158" s="17">
        <v>3103.890707</v>
      </c>
      <c r="D158" s="17">
        <v>388.071807</v>
      </c>
      <c r="E158" s="17">
        <f t="shared" si="28"/>
        <v>2715.8189</v>
      </c>
      <c r="F158" s="17"/>
      <c r="G158" s="17">
        <f t="shared" si="29"/>
        <v>2715.8</v>
      </c>
      <c r="H158" s="26"/>
    </row>
    <row r="159" spans="1:8">
      <c r="A159" s="31"/>
      <c r="B159" s="16" t="s">
        <v>182</v>
      </c>
      <c r="C159" s="17">
        <v>5146.179406</v>
      </c>
      <c r="D159" s="17">
        <v>899.139896</v>
      </c>
      <c r="E159" s="17">
        <f t="shared" si="28"/>
        <v>4247.03951</v>
      </c>
      <c r="F159" s="17"/>
      <c r="G159" s="17">
        <f t="shared" si="29"/>
        <v>4247</v>
      </c>
      <c r="H159" s="26"/>
    </row>
    <row r="160" spans="1:8">
      <c r="A160" s="31"/>
      <c r="B160" s="16" t="s">
        <v>183</v>
      </c>
      <c r="C160" s="17">
        <v>3823.353922</v>
      </c>
      <c r="D160" s="17">
        <v>646.54639</v>
      </c>
      <c r="E160" s="17">
        <f t="shared" si="28"/>
        <v>3176.807532</v>
      </c>
      <c r="F160" s="17"/>
      <c r="G160" s="17">
        <f t="shared" si="29"/>
        <v>3176.8</v>
      </c>
      <c r="H160" s="26"/>
    </row>
    <row r="161" spans="1:8">
      <c r="A161" s="31"/>
      <c r="B161" s="16" t="s">
        <v>184</v>
      </c>
      <c r="C161" s="17">
        <v>3628.182402</v>
      </c>
      <c r="D161" s="17">
        <v>470.08442</v>
      </c>
      <c r="E161" s="17">
        <f t="shared" si="28"/>
        <v>3158.097982</v>
      </c>
      <c r="F161" s="17"/>
      <c r="G161" s="17">
        <f t="shared" si="29"/>
        <v>3158.1</v>
      </c>
      <c r="H161" s="26"/>
    </row>
    <row r="162" spans="1:8">
      <c r="A162" s="31"/>
      <c r="B162" s="16" t="s">
        <v>185</v>
      </c>
      <c r="C162" s="17">
        <v>1902.6336</v>
      </c>
      <c r="D162" s="17">
        <v>326.1365</v>
      </c>
      <c r="E162" s="17">
        <f t="shared" si="28"/>
        <v>1576.4971</v>
      </c>
      <c r="F162" s="17"/>
      <c r="G162" s="17">
        <f t="shared" si="29"/>
        <v>1576.5</v>
      </c>
      <c r="H162" s="26"/>
    </row>
    <row r="163" spans="1:8">
      <c r="A163" s="31"/>
      <c r="B163" s="16" t="s">
        <v>186</v>
      </c>
      <c r="C163" s="17">
        <v>5737.224305</v>
      </c>
      <c r="D163" s="17">
        <v>943.467169</v>
      </c>
      <c r="E163" s="17">
        <f t="shared" si="28"/>
        <v>4793.757136</v>
      </c>
      <c r="F163" s="17"/>
      <c r="G163" s="17">
        <f t="shared" si="29"/>
        <v>4793.8</v>
      </c>
      <c r="H163" s="26"/>
    </row>
    <row r="164" ht="14.25" spans="1:8">
      <c r="A164" s="32"/>
      <c r="B164" s="33" t="s">
        <v>187</v>
      </c>
      <c r="C164" s="34">
        <v>7541.825241</v>
      </c>
      <c r="D164" s="34">
        <v>6154.289401</v>
      </c>
      <c r="E164" s="34">
        <f t="shared" si="28"/>
        <v>1387.53584</v>
      </c>
      <c r="F164" s="34"/>
      <c r="G164" s="34">
        <f t="shared" si="29"/>
        <v>1387.5</v>
      </c>
      <c r="H164" s="35"/>
    </row>
  </sheetData>
  <sheetCalcPr fullCalcOnLoad="1"/>
  <mergeCells count="17">
    <mergeCell ref="A2:H2"/>
    <mergeCell ref="A4:B4"/>
    <mergeCell ref="A5:B5"/>
    <mergeCell ref="A6:A16"/>
    <mergeCell ref="A17:A27"/>
    <mergeCell ref="A28:A34"/>
    <mergeCell ref="A35:A48"/>
    <mergeCell ref="A49:A62"/>
    <mergeCell ref="A63:A76"/>
    <mergeCell ref="A77:A89"/>
    <mergeCell ref="A90:A95"/>
    <mergeCell ref="A96:A104"/>
    <mergeCell ref="A105:A120"/>
    <mergeCell ref="A121:A133"/>
    <mergeCell ref="A134:A140"/>
    <mergeCell ref="A141:A155"/>
    <mergeCell ref="A156:A164"/>
  </mergeCells>
  <pageMargins left="0.196527777777778" right="0.118055555555556" top="0.472222222222222" bottom="0.590277777777778" header="0.354166666666667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2024-06-05T09:58:58Z</dcterms:created>
  <dcterms:modified xsi:type="dcterms:W3CDTF">2024-06-05T10:19:40Z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