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" windowWidth="28800" windowHeight="12255"/>
  </bookViews>
  <sheets>
    <sheet name="分配表" sheetId="8" r:id="rId1"/>
  </sheets>
  <externalReferences>
    <externalReference r:id="rId2"/>
  </externalReferences>
  <definedNames>
    <definedName name="_xlnm._FilterDatabase" localSheetId="0" hidden="1">分配表!$A$7:$W$156</definedName>
    <definedName name="_xlnm.Print_Titles" localSheetId="0">分配表!$4:$7</definedName>
    <definedName name="Q_02_01" comment="QACQS=53">#REF!</definedName>
    <definedName name="Q_02_02" comment="QACQS=37">#REF!</definedName>
    <definedName name="Q_03_01" comment="QACQS=39">#REF!</definedName>
    <definedName name="Q_03_02" comment="QACQS=13,QBCQF=deptfullcode">#REF!</definedName>
    <definedName name="Q_03_03" comment="QACQS=39">#REF!</definedName>
    <definedName name="Q_03_04" comment="QACQS=40">#REF!</definedName>
    <definedName name="R_01_01" comment="SEDT=0">[1]附表1省级基本信息表!$E$7:$G$7,[1]附表1省级基本信息表!$I$7:$J$7</definedName>
    <definedName name="S_01_01" comment="SADS=1">[1]附表1省级基本信息表!$C$7:$G$7,[1]附表1省级基本信息表!$I$7:$L$7</definedName>
    <definedName name="S_02_01" comment="SADS=1,SEDT=1">#REF!</definedName>
    <definedName name="S_02_02" comment="SADS=1,SEDT=2,SFDTDL=2">#REF!</definedName>
    <definedName name="S_02_04" comment="SADS=1,SEDT=0,SFDTDL=100">#REF!</definedName>
    <definedName name="S_02_05" comment="SADS=1,SEDT=0">#REF!</definedName>
    <definedName name="S_02_06" comment="SADS=1,SEDT=1">#REF!</definedName>
    <definedName name="S_02_07" comment="SADS=1,SEDT=2,SFDTDL=2">#REF!,#REF!</definedName>
    <definedName name="S_02_08" comment="SADS=1,SEDT=0,SFDTDL=100">#REF!</definedName>
    <definedName name="S_03_01" comment="SADS=1,SEDT=0,SFDTDL=100">[1]附表2省级分县基本信息汇总表!$D$943:$J$943,[1]附表2省级分县基本信息汇总表!$L$943:$N$943,[1]附表2省级分县基本信息汇总表!$W$943</definedName>
    <definedName name="S_03_02" comment="SADS=1,SEDT=1">#REF!</definedName>
    <definedName name="S_03_03" comment="SADS=1,SEDT=2,SFDTDL=2">#REF!</definedName>
    <definedName name="S_03_04" comment="SADS=1,SEDT=1">#REF!</definedName>
    <definedName name="S_03_05" comment="SADS=1,SEDT=2,SFDTDL=2">#REF!</definedName>
    <definedName name="S_03_06" comment="SADS=1">#REF!</definedName>
    <definedName name="S_03_07" comment="SADS=1,SEDT=1">#REF!</definedName>
    <definedName name="S_03_08" comment="SADS=1,SEDT=0,SFDTDL=500">#REF!</definedName>
    <definedName name="S_04_07" comment="SADS=1,SEDT=2,SFDTDL=2">'[1]附表4省级集中连片地区分县实施情况汇总表 '!$I$9,'[1]附表4省级集中连片地区分县实施情况汇总表 '!$S$9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5" i="8" l="1"/>
  <c r="T155" i="8"/>
  <c r="P155" i="8"/>
  <c r="O155" i="8"/>
  <c r="N155" i="8"/>
  <c r="M155" i="8"/>
  <c r="L155" i="8"/>
  <c r="K155" i="8"/>
  <c r="D155" i="8"/>
  <c r="W154" i="8"/>
  <c r="T154" i="8"/>
  <c r="P154" i="8"/>
  <c r="O154" i="8"/>
  <c r="N154" i="8"/>
  <c r="M154" i="8"/>
  <c r="L154" i="8"/>
  <c r="K154" i="8"/>
  <c r="D154" i="8"/>
  <c r="W153" i="8"/>
  <c r="T153" i="8"/>
  <c r="P153" i="8"/>
  <c r="O153" i="8"/>
  <c r="N153" i="8"/>
  <c r="M153" i="8"/>
  <c r="L153" i="8"/>
  <c r="K153" i="8"/>
  <c r="D153" i="8"/>
  <c r="W152" i="8"/>
  <c r="T152" i="8"/>
  <c r="P152" i="8"/>
  <c r="O152" i="8"/>
  <c r="N152" i="8"/>
  <c r="M152" i="8"/>
  <c r="L152" i="8"/>
  <c r="K152" i="8"/>
  <c r="D152" i="8"/>
  <c r="W151" i="8"/>
  <c r="T151" i="8"/>
  <c r="P151" i="8"/>
  <c r="O151" i="8"/>
  <c r="N151" i="8"/>
  <c r="M151" i="8"/>
  <c r="L151" i="8"/>
  <c r="K151" i="8"/>
  <c r="D151" i="8"/>
  <c r="W150" i="8"/>
  <c r="T150" i="8"/>
  <c r="P150" i="8"/>
  <c r="O150" i="8"/>
  <c r="N150" i="8"/>
  <c r="M150" i="8"/>
  <c r="L150" i="8"/>
  <c r="K150" i="8"/>
  <c r="D150" i="8"/>
  <c r="W149" i="8"/>
  <c r="T149" i="8"/>
  <c r="P149" i="8"/>
  <c r="O149" i="8"/>
  <c r="N149" i="8"/>
  <c r="M149" i="8"/>
  <c r="L149" i="8"/>
  <c r="K149" i="8"/>
  <c r="D149" i="8"/>
  <c r="W148" i="8"/>
  <c r="T148" i="8"/>
  <c r="P148" i="8"/>
  <c r="O148" i="8"/>
  <c r="N148" i="8"/>
  <c r="M148" i="8"/>
  <c r="L148" i="8"/>
  <c r="K148" i="8"/>
  <c r="D148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K147" i="8"/>
  <c r="G147" i="8"/>
  <c r="F147" i="8"/>
  <c r="E147" i="8"/>
  <c r="D147" i="8"/>
  <c r="W146" i="8"/>
  <c r="T146" i="8"/>
  <c r="P146" i="8"/>
  <c r="O146" i="8"/>
  <c r="N146" i="8"/>
  <c r="M146" i="8"/>
  <c r="L146" i="8"/>
  <c r="K146" i="8"/>
  <c r="D146" i="8"/>
  <c r="W145" i="8"/>
  <c r="T145" i="8"/>
  <c r="P145" i="8"/>
  <c r="O145" i="8"/>
  <c r="N145" i="8"/>
  <c r="M145" i="8"/>
  <c r="L145" i="8"/>
  <c r="K145" i="8"/>
  <c r="D145" i="8"/>
  <c r="W144" i="8"/>
  <c r="T144" i="8"/>
  <c r="P144" i="8"/>
  <c r="O144" i="8"/>
  <c r="N144" i="8"/>
  <c r="M144" i="8"/>
  <c r="L144" i="8"/>
  <c r="K144" i="8"/>
  <c r="D144" i="8"/>
  <c r="W143" i="8"/>
  <c r="T143" i="8"/>
  <c r="P143" i="8"/>
  <c r="O143" i="8"/>
  <c r="N143" i="8"/>
  <c r="M143" i="8"/>
  <c r="L143" i="8"/>
  <c r="K143" i="8"/>
  <c r="D143" i="8"/>
  <c r="W142" i="8"/>
  <c r="T142" i="8"/>
  <c r="P142" i="8"/>
  <c r="O142" i="8"/>
  <c r="N142" i="8"/>
  <c r="M142" i="8"/>
  <c r="L142" i="8"/>
  <c r="K142" i="8"/>
  <c r="D142" i="8"/>
  <c r="W141" i="8"/>
  <c r="T141" i="8"/>
  <c r="P141" i="8"/>
  <c r="O141" i="8"/>
  <c r="N141" i="8"/>
  <c r="M141" i="8"/>
  <c r="L141" i="8"/>
  <c r="K141" i="8"/>
  <c r="D141" i="8"/>
  <c r="W140" i="8"/>
  <c r="T140" i="8"/>
  <c r="P140" i="8"/>
  <c r="O140" i="8"/>
  <c r="N140" i="8"/>
  <c r="M140" i="8"/>
  <c r="L140" i="8"/>
  <c r="K140" i="8"/>
  <c r="D140" i="8"/>
  <c r="W139" i="8"/>
  <c r="T139" i="8"/>
  <c r="P139" i="8"/>
  <c r="O139" i="8"/>
  <c r="N139" i="8"/>
  <c r="M139" i="8"/>
  <c r="L139" i="8"/>
  <c r="K139" i="8"/>
  <c r="D139" i="8"/>
  <c r="W138" i="8"/>
  <c r="T138" i="8"/>
  <c r="P138" i="8"/>
  <c r="O138" i="8"/>
  <c r="N138" i="8"/>
  <c r="M138" i="8"/>
  <c r="L138" i="8"/>
  <c r="K138" i="8"/>
  <c r="D138" i="8"/>
  <c r="W137" i="8"/>
  <c r="T137" i="8"/>
  <c r="P137" i="8"/>
  <c r="O137" i="8"/>
  <c r="N137" i="8"/>
  <c r="M137" i="8"/>
  <c r="L137" i="8"/>
  <c r="K137" i="8"/>
  <c r="D137" i="8"/>
  <c r="W136" i="8"/>
  <c r="T136" i="8"/>
  <c r="P136" i="8"/>
  <c r="O136" i="8"/>
  <c r="N136" i="8"/>
  <c r="M136" i="8"/>
  <c r="L136" i="8"/>
  <c r="K136" i="8"/>
  <c r="D136" i="8"/>
  <c r="W135" i="8"/>
  <c r="T135" i="8"/>
  <c r="P135" i="8"/>
  <c r="O135" i="8"/>
  <c r="N135" i="8"/>
  <c r="M135" i="8"/>
  <c r="L135" i="8"/>
  <c r="K135" i="8"/>
  <c r="D135" i="8"/>
  <c r="W134" i="8"/>
  <c r="T134" i="8"/>
  <c r="P134" i="8"/>
  <c r="O134" i="8"/>
  <c r="N134" i="8"/>
  <c r="M134" i="8"/>
  <c r="L134" i="8"/>
  <c r="K134" i="8"/>
  <c r="D134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G133" i="8"/>
  <c r="F133" i="8"/>
  <c r="E133" i="8"/>
  <c r="D133" i="8"/>
  <c r="W132" i="8"/>
  <c r="T132" i="8"/>
  <c r="P132" i="8"/>
  <c r="O132" i="8"/>
  <c r="N132" i="8"/>
  <c r="M132" i="8"/>
  <c r="L132" i="8"/>
  <c r="K132" i="8"/>
  <c r="D132" i="8"/>
  <c r="W131" i="8"/>
  <c r="T131" i="8"/>
  <c r="P131" i="8"/>
  <c r="O131" i="8"/>
  <c r="N131" i="8"/>
  <c r="M131" i="8"/>
  <c r="L131" i="8"/>
  <c r="K131" i="8"/>
  <c r="D131" i="8"/>
  <c r="W130" i="8"/>
  <c r="T130" i="8"/>
  <c r="P130" i="8"/>
  <c r="O130" i="8"/>
  <c r="N130" i="8"/>
  <c r="M130" i="8"/>
  <c r="L130" i="8"/>
  <c r="K130" i="8"/>
  <c r="D130" i="8"/>
  <c r="W129" i="8"/>
  <c r="T129" i="8"/>
  <c r="P129" i="8"/>
  <c r="O129" i="8"/>
  <c r="N129" i="8"/>
  <c r="M129" i="8"/>
  <c r="L129" i="8"/>
  <c r="K129" i="8"/>
  <c r="D129" i="8"/>
  <c r="W128" i="8"/>
  <c r="T128" i="8"/>
  <c r="P128" i="8"/>
  <c r="O128" i="8"/>
  <c r="N128" i="8"/>
  <c r="M128" i="8"/>
  <c r="L128" i="8"/>
  <c r="K128" i="8"/>
  <c r="D128" i="8"/>
  <c r="W127" i="8"/>
  <c r="T127" i="8"/>
  <c r="Q127" i="8"/>
  <c r="P127" i="8"/>
  <c r="O127" i="8"/>
  <c r="N127" i="8"/>
  <c r="M127" i="8"/>
  <c r="L127" i="8"/>
  <c r="K127" i="8"/>
  <c r="D127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G126" i="8"/>
  <c r="F126" i="8"/>
  <c r="E126" i="8"/>
  <c r="D126" i="8"/>
  <c r="W125" i="8"/>
  <c r="T125" i="8"/>
  <c r="P125" i="8"/>
  <c r="O125" i="8"/>
  <c r="N125" i="8"/>
  <c r="M125" i="8"/>
  <c r="L125" i="8"/>
  <c r="K125" i="8"/>
  <c r="D125" i="8"/>
  <c r="W124" i="8"/>
  <c r="T124" i="8"/>
  <c r="P124" i="8"/>
  <c r="O124" i="8"/>
  <c r="N124" i="8"/>
  <c r="M124" i="8"/>
  <c r="L124" i="8"/>
  <c r="K124" i="8"/>
  <c r="D124" i="8"/>
  <c r="W123" i="8"/>
  <c r="T123" i="8"/>
  <c r="P123" i="8"/>
  <c r="O123" i="8"/>
  <c r="N123" i="8"/>
  <c r="M123" i="8"/>
  <c r="L123" i="8"/>
  <c r="K123" i="8"/>
  <c r="D123" i="8"/>
  <c r="W122" i="8"/>
  <c r="T122" i="8"/>
  <c r="P122" i="8"/>
  <c r="O122" i="8"/>
  <c r="N122" i="8"/>
  <c r="M122" i="8"/>
  <c r="L122" i="8"/>
  <c r="K122" i="8"/>
  <c r="D122" i="8"/>
  <c r="W121" i="8"/>
  <c r="T121" i="8"/>
  <c r="P121" i="8"/>
  <c r="O121" i="8"/>
  <c r="N121" i="8"/>
  <c r="M121" i="8"/>
  <c r="L121" i="8"/>
  <c r="K121" i="8"/>
  <c r="D121" i="8"/>
  <c r="W120" i="8"/>
  <c r="T120" i="8"/>
  <c r="P120" i="8"/>
  <c r="O120" i="8"/>
  <c r="N120" i="8"/>
  <c r="M120" i="8"/>
  <c r="L120" i="8"/>
  <c r="K120" i="8"/>
  <c r="D120" i="8"/>
  <c r="W119" i="8"/>
  <c r="T119" i="8"/>
  <c r="P119" i="8"/>
  <c r="O119" i="8"/>
  <c r="N119" i="8"/>
  <c r="M119" i="8"/>
  <c r="L119" i="8"/>
  <c r="K119" i="8"/>
  <c r="D119" i="8"/>
  <c r="W118" i="8"/>
  <c r="T118" i="8"/>
  <c r="P118" i="8"/>
  <c r="O118" i="8"/>
  <c r="N118" i="8"/>
  <c r="M118" i="8"/>
  <c r="L118" i="8"/>
  <c r="K118" i="8"/>
  <c r="D118" i="8"/>
  <c r="W117" i="8"/>
  <c r="T117" i="8"/>
  <c r="P117" i="8"/>
  <c r="O117" i="8"/>
  <c r="N117" i="8"/>
  <c r="M117" i="8"/>
  <c r="L117" i="8"/>
  <c r="K117" i="8"/>
  <c r="D117" i="8"/>
  <c r="W116" i="8"/>
  <c r="T116" i="8"/>
  <c r="P116" i="8"/>
  <c r="O116" i="8"/>
  <c r="N116" i="8"/>
  <c r="M116" i="8"/>
  <c r="L116" i="8"/>
  <c r="K116" i="8"/>
  <c r="D116" i="8"/>
  <c r="W115" i="8"/>
  <c r="T115" i="8"/>
  <c r="P115" i="8"/>
  <c r="O115" i="8"/>
  <c r="N115" i="8"/>
  <c r="M115" i="8"/>
  <c r="L115" i="8"/>
  <c r="K115" i="8"/>
  <c r="D115" i="8"/>
  <c r="W114" i="8"/>
  <c r="T114" i="8"/>
  <c r="P114" i="8"/>
  <c r="O114" i="8"/>
  <c r="N114" i="8"/>
  <c r="M114" i="8"/>
  <c r="L114" i="8"/>
  <c r="K114" i="8"/>
  <c r="D114" i="8"/>
  <c r="W113" i="8"/>
  <c r="T113" i="8"/>
  <c r="P113" i="8"/>
  <c r="O113" i="8"/>
  <c r="N113" i="8"/>
  <c r="M113" i="8"/>
  <c r="L113" i="8"/>
  <c r="K113" i="8"/>
  <c r="D113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G112" i="8"/>
  <c r="F112" i="8"/>
  <c r="E112" i="8"/>
  <c r="D112" i="8"/>
  <c r="W111" i="8"/>
  <c r="T111" i="8"/>
  <c r="P111" i="8"/>
  <c r="O111" i="8"/>
  <c r="N111" i="8"/>
  <c r="M111" i="8"/>
  <c r="L111" i="8"/>
  <c r="K111" i="8"/>
  <c r="D111" i="8"/>
  <c r="W110" i="8"/>
  <c r="T110" i="8"/>
  <c r="P110" i="8"/>
  <c r="O110" i="8"/>
  <c r="N110" i="8"/>
  <c r="M110" i="8"/>
  <c r="L110" i="8"/>
  <c r="K110" i="8"/>
  <c r="D110" i="8"/>
  <c r="W109" i="8"/>
  <c r="T109" i="8"/>
  <c r="P109" i="8"/>
  <c r="O109" i="8"/>
  <c r="N109" i="8"/>
  <c r="M109" i="8"/>
  <c r="L109" i="8"/>
  <c r="K109" i="8"/>
  <c r="D109" i="8"/>
  <c r="W108" i="8"/>
  <c r="T108" i="8"/>
  <c r="P108" i="8"/>
  <c r="O108" i="8"/>
  <c r="N108" i="8"/>
  <c r="M108" i="8"/>
  <c r="L108" i="8"/>
  <c r="K108" i="8"/>
  <c r="D108" i="8"/>
  <c r="W107" i="8"/>
  <c r="T107" i="8"/>
  <c r="P107" i="8"/>
  <c r="O107" i="8"/>
  <c r="N107" i="8"/>
  <c r="M107" i="8"/>
  <c r="L107" i="8"/>
  <c r="K107" i="8"/>
  <c r="D107" i="8"/>
  <c r="W106" i="8"/>
  <c r="T106" i="8"/>
  <c r="P106" i="8"/>
  <c r="O106" i="8"/>
  <c r="N106" i="8"/>
  <c r="M106" i="8"/>
  <c r="L106" i="8"/>
  <c r="K106" i="8"/>
  <c r="D106" i="8"/>
  <c r="W105" i="8"/>
  <c r="T105" i="8"/>
  <c r="P105" i="8"/>
  <c r="O105" i="8"/>
  <c r="N105" i="8"/>
  <c r="M105" i="8"/>
  <c r="L105" i="8"/>
  <c r="K105" i="8"/>
  <c r="D105" i="8"/>
  <c r="W104" i="8"/>
  <c r="T104" i="8"/>
  <c r="P104" i="8"/>
  <c r="O104" i="8"/>
  <c r="N104" i="8"/>
  <c r="M104" i="8"/>
  <c r="L104" i="8"/>
  <c r="K104" i="8"/>
  <c r="D104" i="8"/>
  <c r="W103" i="8"/>
  <c r="T103" i="8"/>
  <c r="P103" i="8"/>
  <c r="O103" i="8"/>
  <c r="N103" i="8"/>
  <c r="M103" i="8"/>
  <c r="L103" i="8"/>
  <c r="K103" i="8"/>
  <c r="D103" i="8"/>
  <c r="W102" i="8"/>
  <c r="T102" i="8"/>
  <c r="P102" i="8"/>
  <c r="O102" i="8"/>
  <c r="N102" i="8"/>
  <c r="M102" i="8"/>
  <c r="L102" i="8"/>
  <c r="K102" i="8"/>
  <c r="D102" i="8"/>
  <c r="W101" i="8"/>
  <c r="T101" i="8"/>
  <c r="P101" i="8"/>
  <c r="O101" i="8"/>
  <c r="N101" i="8"/>
  <c r="M101" i="8"/>
  <c r="L101" i="8"/>
  <c r="K101" i="8"/>
  <c r="D101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G100" i="8"/>
  <c r="F100" i="8"/>
  <c r="E100" i="8"/>
  <c r="D100" i="8"/>
  <c r="W99" i="8"/>
  <c r="T99" i="8"/>
  <c r="P99" i="8"/>
  <c r="O99" i="8"/>
  <c r="N99" i="8"/>
  <c r="M99" i="8"/>
  <c r="L99" i="8"/>
  <c r="K99" i="8"/>
  <c r="D99" i="8"/>
  <c r="W98" i="8"/>
  <c r="T98" i="8"/>
  <c r="P98" i="8"/>
  <c r="O98" i="8"/>
  <c r="N98" i="8"/>
  <c r="M98" i="8"/>
  <c r="L98" i="8"/>
  <c r="K98" i="8"/>
  <c r="D98" i="8"/>
  <c r="W97" i="8"/>
  <c r="T97" i="8"/>
  <c r="P97" i="8"/>
  <c r="O97" i="8"/>
  <c r="N97" i="8"/>
  <c r="M97" i="8"/>
  <c r="L97" i="8"/>
  <c r="K97" i="8"/>
  <c r="D97" i="8"/>
  <c r="W96" i="8"/>
  <c r="T96" i="8"/>
  <c r="P96" i="8"/>
  <c r="O96" i="8"/>
  <c r="N96" i="8"/>
  <c r="M96" i="8"/>
  <c r="L96" i="8"/>
  <c r="K96" i="8"/>
  <c r="D96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G95" i="8"/>
  <c r="F95" i="8"/>
  <c r="E95" i="8"/>
  <c r="D95" i="8"/>
  <c r="W94" i="8"/>
  <c r="T94" i="8"/>
  <c r="P94" i="8"/>
  <c r="O94" i="8"/>
  <c r="N94" i="8"/>
  <c r="M94" i="8"/>
  <c r="L94" i="8"/>
  <c r="K94" i="8"/>
  <c r="D94" i="8"/>
  <c r="W93" i="8"/>
  <c r="T93" i="8"/>
  <c r="P93" i="8"/>
  <c r="O93" i="8"/>
  <c r="N93" i="8"/>
  <c r="M93" i="8"/>
  <c r="L93" i="8"/>
  <c r="K93" i="8"/>
  <c r="D93" i="8"/>
  <c r="W92" i="8"/>
  <c r="T92" i="8"/>
  <c r="P92" i="8"/>
  <c r="O92" i="8"/>
  <c r="N92" i="8"/>
  <c r="M92" i="8"/>
  <c r="L92" i="8"/>
  <c r="K92" i="8"/>
  <c r="D92" i="8"/>
  <c r="W91" i="8"/>
  <c r="T91" i="8"/>
  <c r="P91" i="8"/>
  <c r="O91" i="8"/>
  <c r="N91" i="8"/>
  <c r="M91" i="8"/>
  <c r="L91" i="8"/>
  <c r="K91" i="8"/>
  <c r="D91" i="8"/>
  <c r="W90" i="8"/>
  <c r="T90" i="8"/>
  <c r="P90" i="8"/>
  <c r="O90" i="8"/>
  <c r="N90" i="8"/>
  <c r="M90" i="8"/>
  <c r="L90" i="8"/>
  <c r="K90" i="8"/>
  <c r="D90" i="8"/>
  <c r="W89" i="8"/>
  <c r="T89" i="8"/>
  <c r="P89" i="8"/>
  <c r="O89" i="8"/>
  <c r="N89" i="8"/>
  <c r="M89" i="8"/>
  <c r="L89" i="8"/>
  <c r="K89" i="8"/>
  <c r="D89" i="8"/>
  <c r="W88" i="8"/>
  <c r="T88" i="8"/>
  <c r="P88" i="8"/>
  <c r="O88" i="8"/>
  <c r="N88" i="8"/>
  <c r="M88" i="8"/>
  <c r="L88" i="8"/>
  <c r="K88" i="8"/>
  <c r="D88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G87" i="8"/>
  <c r="F87" i="8"/>
  <c r="E87" i="8"/>
  <c r="D87" i="8"/>
  <c r="W86" i="8"/>
  <c r="T86" i="8"/>
  <c r="P86" i="8"/>
  <c r="O86" i="8"/>
  <c r="N86" i="8"/>
  <c r="M86" i="8"/>
  <c r="L86" i="8"/>
  <c r="K86" i="8"/>
  <c r="D86" i="8"/>
  <c r="W85" i="8"/>
  <c r="T85" i="8"/>
  <c r="P85" i="8"/>
  <c r="O85" i="8"/>
  <c r="N85" i="8"/>
  <c r="M85" i="8"/>
  <c r="L85" i="8"/>
  <c r="K85" i="8"/>
  <c r="D85" i="8"/>
  <c r="W84" i="8"/>
  <c r="T84" i="8"/>
  <c r="P84" i="8"/>
  <c r="O84" i="8"/>
  <c r="N84" i="8"/>
  <c r="M84" i="8"/>
  <c r="L84" i="8"/>
  <c r="K84" i="8"/>
  <c r="D84" i="8"/>
  <c r="W83" i="8"/>
  <c r="T83" i="8"/>
  <c r="P83" i="8"/>
  <c r="O83" i="8"/>
  <c r="N83" i="8"/>
  <c r="M83" i="8"/>
  <c r="L83" i="8"/>
  <c r="K83" i="8"/>
  <c r="D83" i="8"/>
  <c r="W82" i="8"/>
  <c r="T82" i="8"/>
  <c r="P82" i="8"/>
  <c r="O82" i="8"/>
  <c r="N82" i="8"/>
  <c r="M82" i="8"/>
  <c r="L82" i="8"/>
  <c r="K82" i="8"/>
  <c r="D82" i="8"/>
  <c r="W81" i="8"/>
  <c r="T81" i="8"/>
  <c r="P81" i="8"/>
  <c r="O81" i="8"/>
  <c r="N81" i="8"/>
  <c r="M81" i="8"/>
  <c r="L81" i="8"/>
  <c r="K81" i="8"/>
  <c r="D81" i="8"/>
  <c r="W80" i="8"/>
  <c r="T80" i="8"/>
  <c r="P80" i="8"/>
  <c r="O80" i="8"/>
  <c r="N80" i="8"/>
  <c r="M80" i="8"/>
  <c r="L80" i="8"/>
  <c r="K80" i="8"/>
  <c r="D80" i="8"/>
  <c r="W79" i="8"/>
  <c r="T79" i="8"/>
  <c r="P79" i="8"/>
  <c r="O79" i="8"/>
  <c r="N79" i="8"/>
  <c r="M79" i="8"/>
  <c r="L79" i="8"/>
  <c r="K79" i="8"/>
  <c r="D79" i="8"/>
  <c r="W78" i="8"/>
  <c r="T78" i="8"/>
  <c r="P78" i="8"/>
  <c r="O78" i="8"/>
  <c r="N78" i="8"/>
  <c r="M78" i="8"/>
  <c r="L78" i="8"/>
  <c r="K78" i="8"/>
  <c r="D78" i="8"/>
  <c r="W77" i="8"/>
  <c r="T77" i="8"/>
  <c r="P77" i="8"/>
  <c r="O77" i="8"/>
  <c r="N77" i="8"/>
  <c r="M77" i="8"/>
  <c r="L77" i="8"/>
  <c r="K77" i="8"/>
  <c r="D77" i="8"/>
  <c r="W76" i="8"/>
  <c r="T76" i="8"/>
  <c r="P76" i="8"/>
  <c r="O76" i="8"/>
  <c r="N76" i="8"/>
  <c r="M76" i="8"/>
  <c r="L76" i="8"/>
  <c r="K76" i="8"/>
  <c r="D76" i="8"/>
  <c r="W75" i="8"/>
  <c r="T75" i="8"/>
  <c r="P75" i="8"/>
  <c r="O75" i="8"/>
  <c r="N75" i="8"/>
  <c r="M75" i="8"/>
  <c r="L75" i="8"/>
  <c r="K75" i="8"/>
  <c r="D75" i="8"/>
  <c r="W74" i="8"/>
  <c r="T74" i="8"/>
  <c r="P74" i="8"/>
  <c r="O74" i="8"/>
  <c r="N74" i="8"/>
  <c r="M74" i="8"/>
  <c r="L74" i="8"/>
  <c r="K74" i="8"/>
  <c r="D74" i="8"/>
  <c r="W73" i="8"/>
  <c r="T73" i="8"/>
  <c r="P73" i="8"/>
  <c r="O73" i="8"/>
  <c r="N73" i="8"/>
  <c r="M73" i="8"/>
  <c r="L73" i="8"/>
  <c r="K73" i="8"/>
  <c r="D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G72" i="8"/>
  <c r="F72" i="8"/>
  <c r="E72" i="8"/>
  <c r="D72" i="8"/>
  <c r="W71" i="8"/>
  <c r="T71" i="8"/>
  <c r="P71" i="8"/>
  <c r="O71" i="8"/>
  <c r="N71" i="8"/>
  <c r="M71" i="8"/>
  <c r="L71" i="8"/>
  <c r="K71" i="8"/>
  <c r="D71" i="8"/>
  <c r="W70" i="8"/>
  <c r="T70" i="8"/>
  <c r="P70" i="8"/>
  <c r="O70" i="8"/>
  <c r="N70" i="8"/>
  <c r="M70" i="8"/>
  <c r="L70" i="8"/>
  <c r="K70" i="8"/>
  <c r="D70" i="8"/>
  <c r="W69" i="8"/>
  <c r="T69" i="8"/>
  <c r="P69" i="8"/>
  <c r="O69" i="8"/>
  <c r="N69" i="8"/>
  <c r="M69" i="8"/>
  <c r="L69" i="8"/>
  <c r="K69" i="8"/>
  <c r="D69" i="8"/>
  <c r="W68" i="8"/>
  <c r="T68" i="8"/>
  <c r="P68" i="8"/>
  <c r="O68" i="8"/>
  <c r="N68" i="8"/>
  <c r="M68" i="8"/>
  <c r="L68" i="8"/>
  <c r="K68" i="8"/>
  <c r="D68" i="8"/>
  <c r="W67" i="8"/>
  <c r="T67" i="8"/>
  <c r="P67" i="8"/>
  <c r="O67" i="8"/>
  <c r="N67" i="8"/>
  <c r="M67" i="8"/>
  <c r="L67" i="8"/>
  <c r="K67" i="8"/>
  <c r="D67" i="8"/>
  <c r="W66" i="8"/>
  <c r="T66" i="8"/>
  <c r="P66" i="8"/>
  <c r="O66" i="8"/>
  <c r="N66" i="8"/>
  <c r="M66" i="8"/>
  <c r="L66" i="8"/>
  <c r="K66" i="8"/>
  <c r="D66" i="8"/>
  <c r="W65" i="8"/>
  <c r="T65" i="8"/>
  <c r="Q65" i="8"/>
  <c r="P65" i="8"/>
  <c r="O65" i="8"/>
  <c r="N65" i="8"/>
  <c r="M65" i="8"/>
  <c r="L65" i="8"/>
  <c r="K65" i="8"/>
  <c r="D65" i="8"/>
  <c r="W64" i="8"/>
  <c r="T64" i="8"/>
  <c r="P64" i="8"/>
  <c r="O64" i="8"/>
  <c r="N64" i="8"/>
  <c r="M64" i="8"/>
  <c r="L64" i="8"/>
  <c r="K64" i="8"/>
  <c r="D64" i="8"/>
  <c r="W63" i="8"/>
  <c r="T63" i="8"/>
  <c r="P63" i="8"/>
  <c r="O63" i="8"/>
  <c r="N63" i="8"/>
  <c r="M63" i="8"/>
  <c r="L63" i="8"/>
  <c r="K63" i="8"/>
  <c r="D63" i="8"/>
  <c r="W62" i="8"/>
  <c r="T62" i="8"/>
  <c r="P62" i="8"/>
  <c r="O62" i="8"/>
  <c r="N62" i="8"/>
  <c r="M62" i="8"/>
  <c r="L62" i="8"/>
  <c r="K62" i="8"/>
  <c r="D62" i="8"/>
  <c r="W61" i="8"/>
  <c r="T61" i="8"/>
  <c r="P61" i="8"/>
  <c r="O61" i="8"/>
  <c r="N61" i="8"/>
  <c r="M61" i="8"/>
  <c r="L61" i="8"/>
  <c r="K61" i="8"/>
  <c r="D61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G60" i="8"/>
  <c r="F60" i="8"/>
  <c r="E60" i="8"/>
  <c r="D60" i="8"/>
  <c r="W59" i="8"/>
  <c r="T59" i="8"/>
  <c r="P59" i="8"/>
  <c r="O59" i="8"/>
  <c r="N59" i="8"/>
  <c r="M59" i="8"/>
  <c r="L59" i="8"/>
  <c r="K59" i="8"/>
  <c r="D59" i="8"/>
  <c r="W58" i="8"/>
  <c r="T58" i="8"/>
  <c r="P58" i="8"/>
  <c r="O58" i="8"/>
  <c r="N58" i="8"/>
  <c r="M58" i="8"/>
  <c r="L58" i="8"/>
  <c r="K58" i="8"/>
  <c r="D58" i="8"/>
  <c r="W57" i="8"/>
  <c r="T57" i="8"/>
  <c r="P57" i="8"/>
  <c r="O57" i="8"/>
  <c r="N57" i="8"/>
  <c r="M57" i="8"/>
  <c r="L57" i="8"/>
  <c r="K57" i="8"/>
  <c r="D57" i="8"/>
  <c r="W56" i="8"/>
  <c r="T56" i="8"/>
  <c r="P56" i="8"/>
  <c r="O56" i="8"/>
  <c r="N56" i="8"/>
  <c r="M56" i="8"/>
  <c r="L56" i="8"/>
  <c r="K56" i="8"/>
  <c r="D56" i="8"/>
  <c r="W55" i="8"/>
  <c r="T55" i="8"/>
  <c r="P55" i="8"/>
  <c r="O55" i="8"/>
  <c r="N55" i="8"/>
  <c r="M55" i="8"/>
  <c r="L55" i="8"/>
  <c r="K55" i="8"/>
  <c r="D55" i="8"/>
  <c r="W54" i="8"/>
  <c r="T54" i="8"/>
  <c r="P54" i="8"/>
  <c r="O54" i="8"/>
  <c r="N54" i="8"/>
  <c r="M54" i="8"/>
  <c r="L54" i="8"/>
  <c r="K54" i="8"/>
  <c r="D54" i="8"/>
  <c r="W53" i="8"/>
  <c r="T53" i="8"/>
  <c r="P53" i="8"/>
  <c r="O53" i="8"/>
  <c r="N53" i="8"/>
  <c r="M53" i="8"/>
  <c r="L53" i="8"/>
  <c r="K53" i="8"/>
  <c r="D53" i="8"/>
  <c r="W52" i="8"/>
  <c r="T52" i="8"/>
  <c r="P52" i="8"/>
  <c r="O52" i="8"/>
  <c r="N52" i="8"/>
  <c r="M52" i="8"/>
  <c r="L52" i="8"/>
  <c r="K52" i="8"/>
  <c r="D52" i="8"/>
  <c r="W51" i="8"/>
  <c r="T51" i="8"/>
  <c r="P51" i="8"/>
  <c r="O51" i="8"/>
  <c r="N51" i="8"/>
  <c r="M51" i="8"/>
  <c r="L51" i="8"/>
  <c r="K51" i="8"/>
  <c r="D51" i="8"/>
  <c r="W50" i="8"/>
  <c r="T50" i="8"/>
  <c r="P50" i="8"/>
  <c r="O50" i="8"/>
  <c r="N50" i="8"/>
  <c r="M50" i="8"/>
  <c r="L50" i="8"/>
  <c r="K50" i="8"/>
  <c r="D50" i="8"/>
  <c r="W49" i="8"/>
  <c r="T49" i="8"/>
  <c r="P49" i="8"/>
  <c r="O49" i="8"/>
  <c r="N49" i="8"/>
  <c r="M49" i="8"/>
  <c r="L49" i="8"/>
  <c r="K49" i="8"/>
  <c r="D49" i="8"/>
  <c r="W48" i="8"/>
  <c r="T48" i="8"/>
  <c r="P48" i="8"/>
  <c r="O48" i="8"/>
  <c r="N48" i="8"/>
  <c r="M48" i="8"/>
  <c r="L48" i="8"/>
  <c r="K48" i="8"/>
  <c r="D48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G47" i="8"/>
  <c r="F47" i="8"/>
  <c r="E47" i="8"/>
  <c r="D47" i="8"/>
  <c r="W46" i="8"/>
  <c r="T46" i="8"/>
  <c r="P46" i="8"/>
  <c r="O46" i="8"/>
  <c r="N46" i="8"/>
  <c r="M46" i="8"/>
  <c r="L46" i="8"/>
  <c r="K46" i="8"/>
  <c r="D46" i="8"/>
  <c r="W45" i="8"/>
  <c r="T45" i="8"/>
  <c r="P45" i="8"/>
  <c r="O45" i="8"/>
  <c r="N45" i="8"/>
  <c r="M45" i="8"/>
  <c r="L45" i="8"/>
  <c r="K45" i="8"/>
  <c r="D45" i="8"/>
  <c r="W44" i="8"/>
  <c r="T44" i="8"/>
  <c r="P44" i="8"/>
  <c r="O44" i="8"/>
  <c r="N44" i="8"/>
  <c r="M44" i="8"/>
  <c r="L44" i="8"/>
  <c r="K44" i="8"/>
  <c r="D44" i="8"/>
  <c r="W43" i="8"/>
  <c r="T43" i="8"/>
  <c r="Q43" i="8"/>
  <c r="P43" i="8"/>
  <c r="O43" i="8"/>
  <c r="N43" i="8"/>
  <c r="M43" i="8"/>
  <c r="L43" i="8"/>
  <c r="K43" i="8"/>
  <c r="D43" i="8"/>
  <c r="W42" i="8"/>
  <c r="T42" i="8"/>
  <c r="P42" i="8"/>
  <c r="O42" i="8"/>
  <c r="N42" i="8"/>
  <c r="M42" i="8"/>
  <c r="L42" i="8"/>
  <c r="K42" i="8"/>
  <c r="D42" i="8"/>
  <c r="W41" i="8"/>
  <c r="T41" i="8"/>
  <c r="P41" i="8"/>
  <c r="O41" i="8"/>
  <c r="N41" i="8"/>
  <c r="M41" i="8"/>
  <c r="L41" i="8"/>
  <c r="K41" i="8"/>
  <c r="D41" i="8"/>
  <c r="W40" i="8"/>
  <c r="T40" i="8"/>
  <c r="P40" i="8"/>
  <c r="O40" i="8"/>
  <c r="N40" i="8"/>
  <c r="M40" i="8"/>
  <c r="L40" i="8"/>
  <c r="K40" i="8"/>
  <c r="D40" i="8"/>
  <c r="W39" i="8"/>
  <c r="T39" i="8"/>
  <c r="P39" i="8"/>
  <c r="O39" i="8"/>
  <c r="N39" i="8"/>
  <c r="M39" i="8"/>
  <c r="L39" i="8"/>
  <c r="K39" i="8"/>
  <c r="D39" i="8"/>
  <c r="W38" i="8"/>
  <c r="T38" i="8"/>
  <c r="P38" i="8"/>
  <c r="O38" i="8"/>
  <c r="N38" i="8"/>
  <c r="M38" i="8"/>
  <c r="L38" i="8"/>
  <c r="K38" i="8"/>
  <c r="D38" i="8"/>
  <c r="W37" i="8"/>
  <c r="T37" i="8"/>
  <c r="P37" i="8"/>
  <c r="O37" i="8"/>
  <c r="N37" i="8"/>
  <c r="M37" i="8"/>
  <c r="L37" i="8"/>
  <c r="K37" i="8"/>
  <c r="D37" i="8"/>
  <c r="W36" i="8"/>
  <c r="T36" i="8"/>
  <c r="P36" i="8"/>
  <c r="O36" i="8"/>
  <c r="N36" i="8"/>
  <c r="M36" i="8"/>
  <c r="L36" i="8"/>
  <c r="K36" i="8"/>
  <c r="D36" i="8"/>
  <c r="W35" i="8"/>
  <c r="T35" i="8"/>
  <c r="P35" i="8"/>
  <c r="O35" i="8"/>
  <c r="N35" i="8"/>
  <c r="M35" i="8"/>
  <c r="L35" i="8"/>
  <c r="K35" i="8"/>
  <c r="D35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G34" i="8"/>
  <c r="F34" i="8"/>
  <c r="E34" i="8"/>
  <c r="D34" i="8"/>
  <c r="W33" i="8"/>
  <c r="T33" i="8"/>
  <c r="P33" i="8"/>
  <c r="O33" i="8"/>
  <c r="N33" i="8"/>
  <c r="M33" i="8"/>
  <c r="L33" i="8"/>
  <c r="K33" i="8"/>
  <c r="D33" i="8"/>
  <c r="W32" i="8"/>
  <c r="T32" i="8"/>
  <c r="P32" i="8"/>
  <c r="O32" i="8"/>
  <c r="N32" i="8"/>
  <c r="M32" i="8"/>
  <c r="L32" i="8"/>
  <c r="K32" i="8"/>
  <c r="D32" i="8"/>
  <c r="W31" i="8"/>
  <c r="T31" i="8"/>
  <c r="P31" i="8"/>
  <c r="O31" i="8"/>
  <c r="N31" i="8"/>
  <c r="M31" i="8"/>
  <c r="L31" i="8"/>
  <c r="K31" i="8"/>
  <c r="D31" i="8"/>
  <c r="W30" i="8"/>
  <c r="T30" i="8"/>
  <c r="P30" i="8"/>
  <c r="O30" i="8"/>
  <c r="N30" i="8"/>
  <c r="M30" i="8"/>
  <c r="L30" i="8"/>
  <c r="K30" i="8"/>
  <c r="D30" i="8"/>
  <c r="W29" i="8"/>
  <c r="T29" i="8"/>
  <c r="P29" i="8"/>
  <c r="O29" i="8"/>
  <c r="N29" i="8"/>
  <c r="M29" i="8"/>
  <c r="L29" i="8"/>
  <c r="K29" i="8"/>
  <c r="D29" i="8"/>
  <c r="W28" i="8"/>
  <c r="T28" i="8"/>
  <c r="P28" i="8"/>
  <c r="O28" i="8"/>
  <c r="N28" i="8"/>
  <c r="M28" i="8"/>
  <c r="L28" i="8"/>
  <c r="K28" i="8"/>
  <c r="D28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G27" i="8"/>
  <c r="F27" i="8"/>
  <c r="E27" i="8"/>
  <c r="D27" i="8"/>
  <c r="W26" i="8"/>
  <c r="T26" i="8"/>
  <c r="P26" i="8"/>
  <c r="O26" i="8"/>
  <c r="N26" i="8"/>
  <c r="M26" i="8"/>
  <c r="L26" i="8"/>
  <c r="K26" i="8"/>
  <c r="D26" i="8"/>
  <c r="W25" i="8"/>
  <c r="T25" i="8"/>
  <c r="P25" i="8"/>
  <c r="O25" i="8"/>
  <c r="N25" i="8"/>
  <c r="M25" i="8"/>
  <c r="L25" i="8"/>
  <c r="K25" i="8"/>
  <c r="D25" i="8"/>
  <c r="W24" i="8"/>
  <c r="T24" i="8"/>
  <c r="P24" i="8"/>
  <c r="O24" i="8"/>
  <c r="N24" i="8"/>
  <c r="M24" i="8"/>
  <c r="L24" i="8"/>
  <c r="K24" i="8"/>
  <c r="D24" i="8"/>
  <c r="W23" i="8"/>
  <c r="T23" i="8"/>
  <c r="P23" i="8"/>
  <c r="O23" i="8"/>
  <c r="N23" i="8"/>
  <c r="M23" i="8"/>
  <c r="L23" i="8"/>
  <c r="K23" i="8"/>
  <c r="D23" i="8"/>
  <c r="W22" i="8"/>
  <c r="T22" i="8"/>
  <c r="P22" i="8"/>
  <c r="O22" i="8"/>
  <c r="N22" i="8"/>
  <c r="M22" i="8"/>
  <c r="L22" i="8"/>
  <c r="K22" i="8"/>
  <c r="D22" i="8"/>
  <c r="W21" i="8"/>
  <c r="T21" i="8"/>
  <c r="P21" i="8"/>
  <c r="O21" i="8"/>
  <c r="N21" i="8"/>
  <c r="M21" i="8"/>
  <c r="L21" i="8"/>
  <c r="K21" i="8"/>
  <c r="D21" i="8"/>
  <c r="W20" i="8"/>
  <c r="T20" i="8"/>
  <c r="P20" i="8"/>
  <c r="O20" i="8"/>
  <c r="N20" i="8"/>
  <c r="M20" i="8"/>
  <c r="L20" i="8"/>
  <c r="K20" i="8"/>
  <c r="D20" i="8"/>
  <c r="W19" i="8"/>
  <c r="T19" i="8"/>
  <c r="P19" i="8"/>
  <c r="O19" i="8"/>
  <c r="N19" i="8"/>
  <c r="M19" i="8"/>
  <c r="L19" i="8"/>
  <c r="K19" i="8"/>
  <c r="D19" i="8"/>
  <c r="W18" i="8"/>
  <c r="T18" i="8"/>
  <c r="P18" i="8"/>
  <c r="O18" i="8"/>
  <c r="N18" i="8"/>
  <c r="M18" i="8"/>
  <c r="L18" i="8"/>
  <c r="K18" i="8"/>
  <c r="D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G17" i="8"/>
  <c r="F17" i="8"/>
  <c r="E17" i="8"/>
  <c r="D17" i="8"/>
  <c r="W16" i="8"/>
  <c r="T16" i="8"/>
  <c r="P16" i="8"/>
  <c r="O16" i="8"/>
  <c r="N16" i="8"/>
  <c r="M16" i="8"/>
  <c r="L16" i="8"/>
  <c r="K16" i="8"/>
  <c r="D16" i="8"/>
  <c r="W15" i="8"/>
  <c r="T15" i="8"/>
  <c r="P15" i="8"/>
  <c r="O15" i="8"/>
  <c r="N15" i="8"/>
  <c r="M15" i="8"/>
  <c r="L15" i="8"/>
  <c r="K15" i="8"/>
  <c r="D15" i="8"/>
  <c r="W14" i="8"/>
  <c r="T14" i="8"/>
  <c r="P14" i="8"/>
  <c r="O14" i="8"/>
  <c r="N14" i="8"/>
  <c r="M14" i="8"/>
  <c r="L14" i="8"/>
  <c r="K14" i="8"/>
  <c r="D14" i="8"/>
  <c r="W13" i="8"/>
  <c r="T13" i="8"/>
  <c r="P13" i="8"/>
  <c r="O13" i="8"/>
  <c r="N13" i="8"/>
  <c r="M13" i="8"/>
  <c r="L13" i="8"/>
  <c r="K13" i="8"/>
  <c r="D13" i="8"/>
  <c r="W12" i="8"/>
  <c r="T12" i="8"/>
  <c r="P12" i="8"/>
  <c r="O12" i="8"/>
  <c r="N12" i="8"/>
  <c r="M12" i="8"/>
  <c r="L12" i="8"/>
  <c r="K12" i="8"/>
  <c r="D12" i="8"/>
  <c r="W11" i="8"/>
  <c r="T11" i="8"/>
  <c r="P11" i="8"/>
  <c r="O11" i="8"/>
  <c r="N11" i="8"/>
  <c r="M11" i="8"/>
  <c r="L11" i="8"/>
  <c r="K11" i="8"/>
  <c r="D11" i="8"/>
  <c r="W10" i="8"/>
  <c r="T10" i="8"/>
  <c r="P10" i="8"/>
  <c r="O10" i="8"/>
  <c r="N10" i="8"/>
  <c r="M10" i="8"/>
  <c r="L10" i="8"/>
  <c r="K10" i="8"/>
  <c r="D10" i="8"/>
  <c r="W9" i="8"/>
  <c r="V9" i="8"/>
  <c r="U9" i="8"/>
  <c r="T9" i="8"/>
  <c r="S9" i="8"/>
  <c r="R9" i="8"/>
  <c r="Q9" i="8"/>
  <c r="P9" i="8"/>
  <c r="O9" i="8"/>
  <c r="N9" i="8"/>
  <c r="M9" i="8"/>
  <c r="L9" i="8"/>
  <c r="K9" i="8"/>
  <c r="G9" i="8"/>
  <c r="F9" i="8"/>
  <c r="E9" i="8"/>
  <c r="D9" i="8"/>
  <c r="W8" i="8"/>
  <c r="V8" i="8"/>
  <c r="U8" i="8"/>
  <c r="T8" i="8"/>
  <c r="S8" i="8"/>
  <c r="R8" i="8"/>
  <c r="Q8" i="8"/>
  <c r="P8" i="8"/>
  <c r="O8" i="8"/>
  <c r="N8" i="8"/>
  <c r="M8" i="8"/>
  <c r="L8" i="8"/>
  <c r="K8" i="8"/>
  <c r="G8" i="8"/>
  <c r="F8" i="8"/>
  <c r="E8" i="8"/>
  <c r="D8" i="8"/>
</calcChain>
</file>

<file path=xl/sharedStrings.xml><?xml version="1.0" encoding="utf-8"?>
<sst xmlns="http://schemas.openxmlformats.org/spreadsheetml/2006/main" count="466" uniqueCount="180">
  <si>
    <t>附件</t>
  </si>
  <si>
    <t>单位：万元</t>
  </si>
  <si>
    <t>市州</t>
  </si>
  <si>
    <t>县市区</t>
  </si>
  <si>
    <t>类别</t>
  </si>
  <si>
    <t>符合条件的教师人数</t>
  </si>
  <si>
    <t>分担比例</t>
  </si>
  <si>
    <t>资金需求</t>
  </si>
  <si>
    <t>湘财预〔2023〕365号已下达</t>
  </si>
  <si>
    <t>此次下达省级资金</t>
  </si>
  <si>
    <t>备注</t>
  </si>
  <si>
    <t>2024年实际安排资金</t>
  </si>
  <si>
    <t>2024年应安排资金</t>
  </si>
  <si>
    <t>补拨2023年资金</t>
  </si>
  <si>
    <t>小计</t>
  </si>
  <si>
    <t>自然村寨学校及教学点</t>
  </si>
  <si>
    <t>村委会所在地学校</t>
  </si>
  <si>
    <t>乡镇政府所在地（不含街道、城关镇）</t>
  </si>
  <si>
    <t>档次</t>
  </si>
  <si>
    <t>省级分担比例</t>
  </si>
  <si>
    <t>市县级分担比例</t>
  </si>
  <si>
    <t>省级</t>
  </si>
  <si>
    <t>市县</t>
  </si>
  <si>
    <t>合计</t>
  </si>
  <si>
    <t>中央资金（统筹义务教育综合奖补资金）</t>
  </si>
  <si>
    <t>省级资金</t>
  </si>
  <si>
    <t>长沙市</t>
  </si>
  <si>
    <t>岳麓区</t>
  </si>
  <si>
    <t>非贫困地区</t>
  </si>
  <si>
    <t>一档</t>
  </si>
  <si>
    <t>雨花区</t>
  </si>
  <si>
    <t>长沙县</t>
  </si>
  <si>
    <t>望城区</t>
  </si>
  <si>
    <t>浏阳市</t>
  </si>
  <si>
    <t>宁乡市</t>
  </si>
  <si>
    <t>长沙市高新区</t>
  </si>
  <si>
    <t>株洲市</t>
  </si>
  <si>
    <t>芦淞区</t>
  </si>
  <si>
    <t>荷塘区</t>
  </si>
  <si>
    <t>天元区</t>
  </si>
  <si>
    <t>石峰区（云龙示范区）</t>
  </si>
  <si>
    <t>渌口区</t>
  </si>
  <si>
    <t>茶陵县</t>
  </si>
  <si>
    <t>贫困地区</t>
  </si>
  <si>
    <t>三档</t>
  </si>
  <si>
    <t>炎陵县</t>
  </si>
  <si>
    <t>醴陵市</t>
  </si>
  <si>
    <t>攸县</t>
  </si>
  <si>
    <t>湘潭市</t>
  </si>
  <si>
    <t>湘潭县</t>
  </si>
  <si>
    <t>二档</t>
  </si>
  <si>
    <t>湘乡市</t>
  </si>
  <si>
    <t>韶山市</t>
  </si>
  <si>
    <t>雨湖区</t>
  </si>
  <si>
    <t>岳塘区</t>
  </si>
  <si>
    <t>九华经开区</t>
  </si>
  <si>
    <t>衡阳市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</si>
  <si>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</si>
  <si>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</si>
  <si>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</si>
  <si>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</si>
  <si>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</si>
  <si>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</si>
  <si>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</si>
  <si>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</si>
  <si>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衡东县</t>
  </si>
  <si>
    <t>常宁市</t>
  </si>
  <si>
    <t>祁东县</t>
  </si>
  <si>
    <t>耒阳市</t>
  </si>
  <si>
    <t>邵阳市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</si>
  <si>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</si>
  <si>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</si>
  <si>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</si>
  <si>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</si>
  <si>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</si>
  <si>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</si>
  <si>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</si>
  <si>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</si>
  <si>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</si>
  <si>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</si>
  <si>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</si>
  <si>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</si>
  <si>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</si>
  <si>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岳阳县</t>
  </si>
  <si>
    <t>华容县</t>
  </si>
  <si>
    <t>平江县</t>
  </si>
  <si>
    <t>湘阴县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</si>
  <si>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</si>
  <si>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</si>
  <si>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</si>
  <si>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</si>
  <si>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</si>
  <si>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</si>
  <si>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</si>
  <si>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常德市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</si>
  <si>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</si>
  <si>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</si>
  <si>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</si>
  <si>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</si>
  <si>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</si>
  <si>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</si>
  <si>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</si>
  <si>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</si>
  <si>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石门县</t>
  </si>
  <si>
    <t>西洞庭管理区</t>
  </si>
  <si>
    <t>桃花源管理区</t>
  </si>
  <si>
    <t>常德经济技术开发区</t>
  </si>
  <si>
    <t>西湖管理区</t>
  </si>
  <si>
    <t>柳叶湖旅游度假区</t>
  </si>
  <si>
    <t>益阳市</t>
  </si>
  <si>
    <t>资阳区</t>
  </si>
  <si>
    <t>赫山区</t>
  </si>
  <si>
    <t>安化县</t>
  </si>
  <si>
    <t>南县</t>
  </si>
  <si>
    <t>沅江市</t>
  </si>
  <si>
    <t>桃江县</t>
  </si>
  <si>
    <t>大通湖管理区</t>
  </si>
  <si>
    <t>张家界市</t>
  </si>
  <si>
    <t>永定区</t>
  </si>
  <si>
    <t>武陵源区</t>
  </si>
  <si>
    <t>慈利县</t>
  </si>
  <si>
    <t>桑植县</t>
  </si>
  <si>
    <t>郴州市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</si>
  <si>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</si>
  <si>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</si>
  <si>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</si>
  <si>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</si>
  <si>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</si>
  <si>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</si>
  <si>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</si>
  <si>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宜章县</t>
  </si>
  <si>
    <t>汝城县</t>
  </si>
  <si>
    <t>桂东县</t>
  </si>
  <si>
    <t>安仁县</t>
  </si>
  <si>
    <t>永州市</t>
  </si>
  <si>
    <t>冷水滩区</t>
  </si>
  <si>
    <t>零陵区</t>
  </si>
  <si>
    <t>东安县</t>
  </si>
  <si>
    <t>祁阳市</t>
  </si>
  <si>
    <t>蓝山县</t>
  </si>
  <si>
    <t>道县</t>
  </si>
  <si>
    <t>双牌县</t>
  </si>
  <si>
    <t>江永县</t>
  </si>
  <si>
    <t>宁远县</t>
  </si>
  <si>
    <t>新田县</t>
  </si>
  <si>
    <t>江华县</t>
  </si>
  <si>
    <t>金洞管理区</t>
  </si>
  <si>
    <t>回龙圩管理区</t>
  </si>
  <si>
    <t>娄底市</t>
  </si>
  <si>
    <t>娄星区</t>
  </si>
  <si>
    <t>娄底经济技术开发区</t>
  </si>
  <si>
    <t>双峰县</t>
  </si>
  <si>
    <t>新化县</t>
  </si>
  <si>
    <t>冷水江市</t>
  </si>
  <si>
    <t>涟源市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</si>
  <si>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</si>
  <si>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</si>
  <si>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</si>
  <si>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</si>
  <si>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</si>
  <si>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</si>
  <si>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</si>
  <si>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</si>
  <si>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</si>
  <si>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</si>
  <si>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</si>
  <si>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</si>
  <si>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</si>
  <si>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</si>
  <si>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</si>
  <si>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</si>
  <si>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</si>
  <si>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</si>
  <si>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</si>
  <si>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</si>
  <si>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</si>
  <si>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</si>
  <si>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</si>
  <si>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备注：经开区、高新区等暂按所在行政管理区分担比例纳入测算</t>
  </si>
  <si>
    <t>2024年乡村中小学教师人才津贴省级资金分配表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</si>
</sst>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22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name val="方正小标宋_GBK"/>
      <family val="4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9" fontId="2" fillId="0" borderId="5" xfId="1" applyFont="1" applyFill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9" fontId="6" fillId="0" borderId="5" xfId="1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/>
    </xf>
    <xf numFmtId="9" fontId="9" fillId="0" borderId="5" xfId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0" fontId="20" fillId="0" borderId="5" xfId="4" applyFont="1" applyFill="1" applyBorder="1" applyAlignment="1">
      <alignment horizontal="center" vertical="center"/>
    </xf>
    <xf numFmtId="9" fontId="21" fillId="0" borderId="5" xfId="1" applyFont="1" applyFill="1" applyBorder="1" applyAlignment="1">
      <alignment horizontal="center" vertical="center" wrapText="1"/>
    </xf>
    <xf numFmtId="0" fontId="13" fillId="0" borderId="5" xfId="4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9" fontId="6" fillId="0" borderId="5" xfId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177" fontId="6" fillId="0" borderId="3" xfId="1" applyNumberFormat="1" applyFont="1" applyFill="1" applyBorder="1" applyAlignment="1">
      <alignment horizontal="center" vertical="center" wrapText="1"/>
    </xf>
    <xf numFmtId="177" fontId="6" fillId="0" borderId="4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0">
    <cellStyle name="百分比" xfId="1" builtinId="5"/>
    <cellStyle name="百分比 2" xfId="2"/>
    <cellStyle name="百分比 3" xfId="3"/>
    <cellStyle name="常规" xfId="0" builtinId="0"/>
    <cellStyle name="常规 2" xfId="4"/>
    <cellStyle name="常规 3" xfId="5"/>
    <cellStyle name="常规 3 2" xfId="6"/>
    <cellStyle name="常规 4" xfId="7"/>
    <cellStyle name="常规 5" xfId="8"/>
    <cellStyle name="常规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5991;&#26723;/xwechat_files/wxid_h8seq9s2nqcb21_e731/msg/file/2024-09/2018-2023&#24180;&#36130;&#24314;&#22788;&#24037;&#20316;&#65288;&#37011;&#65289;/&#25351;&#26631;&#25991;/2024/2024&#24180;&#28165;&#31639;&#19979;&#36798;&#25351;&#26631;&#25991;&#27979;&#31639;/39&#12289;&#20154;&#25165;&#27941;&#36148;/&#22522;&#30784;&#25968;&#25454;&#65288;&#20154;&#20107;&#22788;&#25552;&#20379;&#65289;/&#28246;&#21335;&#30465;-&#22312;&#32447;&#22635;&#25253;(6.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省级基本信息表"/>
      <sheetName val="附表2省级分县基本信息汇总表"/>
      <sheetName val="附表3省级实施情况汇总表"/>
      <sheetName val="附表4省级集中连片地区分县实施情况汇总表 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56"/>
  <sheetViews>
    <sheetView tabSelected="1" workbookViewId="0">
      <pane xSplit="3" ySplit="8" topLeftCell="D9" activePane="bottomRight" state="frozen"/>
      <selection pane="topRight"/>
      <selection pane="bottomLeft"/>
      <selection pane="bottomRight" activeCell="Q13" sqref="Q13"/>
    </sheetView>
  </sheetViews>
  <sheetFormatPr defaultColWidth="9" defaultRowHeight="20.100000000000001" customHeight="1"/>
  <cols>
    <col min="1" max="1" width="8.25" style="4" customWidth="1"/>
    <col min="2" max="2" width="11.5" style="5" customWidth="1"/>
    <col min="3" max="3" width="10.625" style="6" customWidth="1"/>
    <col min="4" max="4" width="10" style="7" customWidth="1"/>
    <col min="5" max="5" width="10.5" style="8" customWidth="1"/>
    <col min="6" max="6" width="9.5" style="8" customWidth="1"/>
    <col min="7" max="7" width="12" style="8" customWidth="1"/>
    <col min="8" max="8" width="5.375" style="6" customWidth="1"/>
    <col min="9" max="9" width="5.25" style="7" customWidth="1"/>
    <col min="10" max="13" width="6.625" style="7" customWidth="1"/>
    <col min="14" max="14" width="7.625" style="9" customWidth="1"/>
    <col min="15" max="15" width="6.75" style="9" customWidth="1"/>
    <col min="16" max="20" width="8.75" style="9" customWidth="1"/>
    <col min="21" max="21" width="11.75" style="9" customWidth="1"/>
    <col min="22" max="22" width="9.5" style="8" customWidth="1"/>
    <col min="23" max="23" width="11.875" style="10" customWidth="1"/>
    <col min="24" max="24" width="14.25" style="11" customWidth="1"/>
    <col min="25" max="16384" width="9" style="8"/>
  </cols>
  <sheetData>
    <row r="1" spans="1:24" ht="20.100000000000001" customHeight="1">
      <c r="A1" s="12" t="s">
        <v>0</v>
      </c>
    </row>
    <row r="2" spans="1:24" ht="39.75" customHeight="1">
      <c r="A2" s="75" t="s">
        <v>179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4" ht="33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t="20.100000000000001" customHeight="1">
      <c r="A4" s="69" t="s">
        <v>2</v>
      </c>
      <c r="B4" s="69" t="s">
        <v>3</v>
      </c>
      <c r="C4" s="78" t="s">
        <v>4</v>
      </c>
      <c r="D4" s="77" t="s">
        <v>5</v>
      </c>
      <c r="E4" s="77"/>
      <c r="F4" s="77"/>
      <c r="G4" s="77"/>
      <c r="H4" s="77" t="s">
        <v>6</v>
      </c>
      <c r="I4" s="77"/>
      <c r="J4" s="77"/>
      <c r="K4" s="77" t="s">
        <v>7</v>
      </c>
      <c r="L4" s="77"/>
      <c r="M4" s="77"/>
      <c r="N4" s="77"/>
      <c r="O4" s="77"/>
      <c r="P4" s="77"/>
      <c r="Q4" s="77"/>
      <c r="R4" s="77"/>
      <c r="S4" s="77"/>
      <c r="T4" s="77" t="s">
        <v>8</v>
      </c>
      <c r="U4" s="77"/>
      <c r="V4" s="77"/>
      <c r="W4" s="81" t="s">
        <v>9</v>
      </c>
      <c r="X4" s="84" t="s">
        <v>10</v>
      </c>
    </row>
    <row r="5" spans="1:24" ht="20.100000000000001" customHeight="1">
      <c r="A5" s="69"/>
      <c r="B5" s="69"/>
      <c r="C5" s="79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82"/>
      <c r="X5" s="85"/>
    </row>
    <row r="6" spans="1:24" s="53" customFormat="1" ht="39" customHeight="1">
      <c r="A6" s="69"/>
      <c r="B6" s="69"/>
      <c r="C6" s="79"/>
      <c r="D6" s="77"/>
      <c r="E6" s="77"/>
      <c r="F6" s="77"/>
      <c r="G6" s="77"/>
      <c r="H6" s="77"/>
      <c r="I6" s="77"/>
      <c r="J6" s="77"/>
      <c r="K6" s="77" t="s">
        <v>11</v>
      </c>
      <c r="L6" s="77"/>
      <c r="M6" s="77"/>
      <c r="N6" s="77" t="s">
        <v>12</v>
      </c>
      <c r="O6" s="77"/>
      <c r="P6" s="77"/>
      <c r="Q6" s="77" t="s">
        <v>13</v>
      </c>
      <c r="R6" s="77"/>
      <c r="S6" s="77"/>
      <c r="T6" s="77"/>
      <c r="U6" s="77"/>
      <c r="V6" s="77"/>
      <c r="W6" s="82"/>
      <c r="X6" s="85"/>
    </row>
    <row r="7" spans="1:24" s="1" customFormat="1" ht="54" customHeight="1">
      <c r="A7" s="69"/>
      <c r="B7" s="69"/>
      <c r="C7" s="80"/>
      <c r="D7" s="54" t="s">
        <v>14</v>
      </c>
      <c r="E7" s="13" t="s">
        <v>15</v>
      </c>
      <c r="F7" s="13" t="s">
        <v>16</v>
      </c>
      <c r="G7" s="25" t="s">
        <v>17</v>
      </c>
      <c r="H7" s="55" t="s">
        <v>18</v>
      </c>
      <c r="I7" s="54" t="s">
        <v>19</v>
      </c>
      <c r="J7" s="56" t="s">
        <v>20</v>
      </c>
      <c r="K7" s="28" t="s">
        <v>14</v>
      </c>
      <c r="L7" s="57" t="s">
        <v>21</v>
      </c>
      <c r="M7" s="57" t="s">
        <v>22</v>
      </c>
      <c r="N7" s="28" t="s">
        <v>14</v>
      </c>
      <c r="O7" s="57" t="s">
        <v>21</v>
      </c>
      <c r="P7" s="57" t="s">
        <v>22</v>
      </c>
      <c r="Q7" s="28" t="s">
        <v>14</v>
      </c>
      <c r="R7" s="57" t="s">
        <v>21</v>
      </c>
      <c r="S7" s="57" t="s">
        <v>22</v>
      </c>
      <c r="T7" s="57" t="s">
        <v>23</v>
      </c>
      <c r="U7" s="56" t="s">
        <v>24</v>
      </c>
      <c r="V7" s="54" t="s">
        <v>25</v>
      </c>
      <c r="W7" s="83"/>
      <c r="X7" s="86"/>
    </row>
    <row r="8" spans="1:24" s="2" customFormat="1" ht="18" customHeight="1">
      <c r="A8" s="68" t="s">
        <v>23</v>
      </c>
      <c r="B8" s="68"/>
      <c r="C8" s="15"/>
      <c r="D8" s="16">
        <f t="shared" ref="D8:D46" si="0">SUM(E8:G8)</f>
        <v>265073</v>
      </c>
      <c r="E8" s="16">
        <f>E9+E17+E27+E34+E47+E60+E72+E87+E95+E100+E112+E126+E133+E147</f>
        <v>10849</v>
      </c>
      <c r="F8" s="16">
        <f t="shared" ref="F8:M8" si="1">F9+F17+F27+F34+F47+F60+F72+F87+F95+F100+F112+F126+F133+F147</f>
        <v>80286</v>
      </c>
      <c r="G8" s="16">
        <f t="shared" si="1"/>
        <v>173938</v>
      </c>
      <c r="H8" s="58"/>
      <c r="I8" s="59"/>
      <c r="J8" s="59"/>
      <c r="K8" s="16">
        <f t="shared" si="1"/>
        <v>91399</v>
      </c>
      <c r="L8" s="16">
        <f t="shared" si="1"/>
        <v>67087</v>
      </c>
      <c r="M8" s="16">
        <f t="shared" si="1"/>
        <v>24312</v>
      </c>
      <c r="N8" s="16">
        <f t="shared" ref="N8:W8" si="2">N9+N17+N27+N34+N47+N60+N72+N87+N95+N100+N112+N126+N133+N147</f>
        <v>90830</v>
      </c>
      <c r="O8" s="16">
        <f t="shared" si="2"/>
        <v>66772</v>
      </c>
      <c r="P8" s="16">
        <f t="shared" si="2"/>
        <v>24058</v>
      </c>
      <c r="Q8" s="16">
        <f t="shared" si="2"/>
        <v>569</v>
      </c>
      <c r="R8" s="16">
        <f t="shared" si="2"/>
        <v>315</v>
      </c>
      <c r="S8" s="16">
        <f t="shared" si="2"/>
        <v>254</v>
      </c>
      <c r="T8" s="16">
        <f t="shared" si="2"/>
        <v>55450</v>
      </c>
      <c r="U8" s="16">
        <f t="shared" si="2"/>
        <v>8000</v>
      </c>
      <c r="V8" s="16">
        <f t="shared" si="2"/>
        <v>47450</v>
      </c>
      <c r="W8" s="33">
        <f t="shared" si="2"/>
        <v>11637</v>
      </c>
      <c r="X8" s="34"/>
    </row>
    <row r="9" spans="1:24" s="2" customFormat="1" ht="18" customHeight="1">
      <c r="A9" s="67" t="s">
        <v>26</v>
      </c>
      <c r="B9" s="14" t="s">
        <v>14</v>
      </c>
      <c r="C9" s="15"/>
      <c r="D9" s="16">
        <f>SUM(D10:D16)</f>
        <v>18158</v>
      </c>
      <c r="E9" s="16">
        <f>SUM(E10:E16)</f>
        <v>41</v>
      </c>
      <c r="F9" s="16">
        <f>SUM(F10:F16)</f>
        <v>12704</v>
      </c>
      <c r="G9" s="16">
        <f>SUM(G10:G16)</f>
        <v>5413</v>
      </c>
      <c r="H9" s="58"/>
      <c r="I9" s="59"/>
      <c r="J9" s="59"/>
      <c r="K9" s="16">
        <f t="shared" ref="K9:W9" si="3">SUM(K10:K16)</f>
        <v>5563</v>
      </c>
      <c r="L9" s="16">
        <f t="shared" si="3"/>
        <v>2627</v>
      </c>
      <c r="M9" s="16">
        <f t="shared" si="3"/>
        <v>2936</v>
      </c>
      <c r="N9" s="16">
        <f t="shared" si="3"/>
        <v>5563</v>
      </c>
      <c r="O9" s="16">
        <f t="shared" si="3"/>
        <v>2627</v>
      </c>
      <c r="P9" s="16">
        <f t="shared" si="3"/>
        <v>2936</v>
      </c>
      <c r="Q9" s="16">
        <f t="shared" si="3"/>
        <v>0</v>
      </c>
      <c r="R9" s="16">
        <f t="shared" si="3"/>
        <v>0</v>
      </c>
      <c r="S9" s="16">
        <f t="shared" si="3"/>
        <v>0</v>
      </c>
      <c r="T9" s="16">
        <f t="shared" si="3"/>
        <v>2181</v>
      </c>
      <c r="U9" s="16">
        <f t="shared" si="3"/>
        <v>318</v>
      </c>
      <c r="V9" s="16">
        <f t="shared" si="3"/>
        <v>1863</v>
      </c>
      <c r="W9" s="33">
        <f t="shared" si="3"/>
        <v>446</v>
      </c>
      <c r="X9" s="34"/>
    </row>
    <row r="10" spans="1:24" ht="18" customHeight="1">
      <c r="A10" s="67"/>
      <c r="B10" s="17" t="s">
        <v>27</v>
      </c>
      <c r="C10" s="18" t="s">
        <v>28</v>
      </c>
      <c r="D10" s="19">
        <f t="shared" si="0"/>
        <v>996</v>
      </c>
      <c r="E10" s="26">
        <v>0</v>
      </c>
      <c r="F10" s="26">
        <v>594</v>
      </c>
      <c r="G10" s="26">
        <v>402</v>
      </c>
      <c r="H10" s="18" t="s">
        <v>29</v>
      </c>
      <c r="I10" s="29">
        <v>0.2</v>
      </c>
      <c r="J10" s="29">
        <v>0.8</v>
      </c>
      <c r="K10" s="30">
        <f t="shared" ref="K10:K16" si="4">L10+M10</f>
        <v>286</v>
      </c>
      <c r="L10" s="30">
        <f t="shared" ref="L10:L16" si="5">O10+R10</f>
        <v>57</v>
      </c>
      <c r="M10" s="30">
        <f t="shared" ref="M10:M16" si="6">P10+S10</f>
        <v>229</v>
      </c>
      <c r="N10" s="30">
        <f t="shared" ref="N10:N16" si="7">ROUND((E10*300+F10*300+G10*150)*12/10000,0)</f>
        <v>286</v>
      </c>
      <c r="O10" s="30">
        <f t="shared" ref="O10:O16" si="8">ROUND(N10*I10,0)</f>
        <v>57</v>
      </c>
      <c r="P10" s="30">
        <f t="shared" ref="P10:P16" si="9">ROUND(N10-O10,0)</f>
        <v>229</v>
      </c>
      <c r="Q10" s="30"/>
      <c r="R10" s="30"/>
      <c r="S10" s="30"/>
      <c r="T10" s="30">
        <f t="shared" ref="T10:T69" si="10">U10+V10</f>
        <v>12</v>
      </c>
      <c r="U10" s="30">
        <v>2</v>
      </c>
      <c r="V10" s="30">
        <v>10</v>
      </c>
      <c r="W10" s="35">
        <f>L10-T10</f>
        <v>45</v>
      </c>
      <c r="X10" s="36"/>
    </row>
    <row r="11" spans="1:24" ht="18" customHeight="1">
      <c r="A11" s="67"/>
      <c r="B11" s="17" t="s">
        <v>30</v>
      </c>
      <c r="C11" s="18" t="s">
        <v>28</v>
      </c>
      <c r="D11" s="19">
        <f t="shared" si="0"/>
        <v>432</v>
      </c>
      <c r="E11" s="26">
        <v>0</v>
      </c>
      <c r="F11" s="26">
        <v>361</v>
      </c>
      <c r="G11" s="26">
        <v>71</v>
      </c>
      <c r="H11" s="18" t="s">
        <v>29</v>
      </c>
      <c r="I11" s="29">
        <v>0.2</v>
      </c>
      <c r="J11" s="29">
        <v>0.8</v>
      </c>
      <c r="K11" s="30">
        <f t="shared" si="4"/>
        <v>143</v>
      </c>
      <c r="L11" s="30">
        <f t="shared" si="5"/>
        <v>29</v>
      </c>
      <c r="M11" s="30">
        <f t="shared" si="6"/>
        <v>114</v>
      </c>
      <c r="N11" s="30">
        <f t="shared" si="7"/>
        <v>143</v>
      </c>
      <c r="O11" s="30">
        <f t="shared" si="8"/>
        <v>29</v>
      </c>
      <c r="P11" s="30">
        <f t="shared" si="9"/>
        <v>114</v>
      </c>
      <c r="Q11" s="30"/>
      <c r="R11" s="30"/>
      <c r="S11" s="30"/>
      <c r="T11" s="30">
        <f t="shared" si="10"/>
        <v>23</v>
      </c>
      <c r="U11" s="30">
        <v>3</v>
      </c>
      <c r="V11" s="30">
        <v>20</v>
      </c>
      <c r="W11" s="35">
        <f t="shared" ref="W11:W16" si="11">L11-T11</f>
        <v>6</v>
      </c>
      <c r="X11" s="36"/>
    </row>
    <row r="12" spans="1:24" ht="18" customHeight="1">
      <c r="A12" s="67"/>
      <c r="B12" s="17" t="s">
        <v>31</v>
      </c>
      <c r="C12" s="18" t="s">
        <v>28</v>
      </c>
      <c r="D12" s="19">
        <f t="shared" si="0"/>
        <v>3368</v>
      </c>
      <c r="E12" s="26">
        <v>0</v>
      </c>
      <c r="F12" s="26">
        <v>2706</v>
      </c>
      <c r="G12" s="26">
        <v>662</v>
      </c>
      <c r="H12" s="18" t="s">
        <v>29</v>
      </c>
      <c r="I12" s="29">
        <v>0.2</v>
      </c>
      <c r="J12" s="29">
        <v>0.8</v>
      </c>
      <c r="K12" s="30">
        <f t="shared" si="4"/>
        <v>1093</v>
      </c>
      <c r="L12" s="30">
        <f t="shared" si="5"/>
        <v>219</v>
      </c>
      <c r="M12" s="30">
        <f t="shared" si="6"/>
        <v>874</v>
      </c>
      <c r="N12" s="30">
        <f t="shared" si="7"/>
        <v>1093</v>
      </c>
      <c r="O12" s="30">
        <f t="shared" si="8"/>
        <v>219</v>
      </c>
      <c r="P12" s="30">
        <f t="shared" si="9"/>
        <v>874</v>
      </c>
      <c r="Q12" s="30"/>
      <c r="R12" s="30"/>
      <c r="S12" s="30"/>
      <c r="T12" s="30">
        <f t="shared" si="10"/>
        <v>123</v>
      </c>
      <c r="U12" s="30">
        <v>19</v>
      </c>
      <c r="V12" s="30">
        <v>104</v>
      </c>
      <c r="W12" s="35">
        <f t="shared" si="11"/>
        <v>96</v>
      </c>
      <c r="X12" s="36"/>
    </row>
    <row r="13" spans="1:24" ht="18" customHeight="1">
      <c r="A13" s="67"/>
      <c r="B13" s="17" t="s">
        <v>32</v>
      </c>
      <c r="C13" s="18" t="s">
        <v>28</v>
      </c>
      <c r="D13" s="19">
        <f t="shared" si="0"/>
        <v>815</v>
      </c>
      <c r="E13" s="26">
        <v>0</v>
      </c>
      <c r="F13" s="26">
        <v>617</v>
      </c>
      <c r="G13" s="26">
        <v>198</v>
      </c>
      <c r="H13" s="18" t="s">
        <v>29</v>
      </c>
      <c r="I13" s="29">
        <v>0.2</v>
      </c>
      <c r="J13" s="29">
        <v>0.8</v>
      </c>
      <c r="K13" s="30">
        <f t="shared" si="4"/>
        <v>258</v>
      </c>
      <c r="L13" s="30">
        <f t="shared" si="5"/>
        <v>52</v>
      </c>
      <c r="M13" s="30">
        <f t="shared" si="6"/>
        <v>206</v>
      </c>
      <c r="N13" s="30">
        <f t="shared" si="7"/>
        <v>258</v>
      </c>
      <c r="O13" s="30">
        <f t="shared" si="8"/>
        <v>52</v>
      </c>
      <c r="P13" s="30">
        <f t="shared" si="9"/>
        <v>206</v>
      </c>
      <c r="Q13" s="30"/>
      <c r="R13" s="30"/>
      <c r="S13" s="30"/>
      <c r="T13" s="30">
        <f t="shared" si="10"/>
        <v>51</v>
      </c>
      <c r="U13" s="30">
        <v>7</v>
      </c>
      <c r="V13" s="30">
        <v>44</v>
      </c>
      <c r="W13" s="35">
        <f t="shared" si="11"/>
        <v>1</v>
      </c>
      <c r="X13" s="36"/>
    </row>
    <row r="14" spans="1:24" ht="18" customHeight="1">
      <c r="A14" s="67"/>
      <c r="B14" s="17" t="s">
        <v>33</v>
      </c>
      <c r="C14" s="18" t="s">
        <v>28</v>
      </c>
      <c r="D14" s="19">
        <f t="shared" si="0"/>
        <v>7461</v>
      </c>
      <c r="E14" s="26">
        <v>17</v>
      </c>
      <c r="F14" s="26">
        <v>4472</v>
      </c>
      <c r="G14" s="26">
        <v>2972</v>
      </c>
      <c r="H14" s="18" t="s">
        <v>29</v>
      </c>
      <c r="I14" s="29">
        <v>0.6</v>
      </c>
      <c r="J14" s="29">
        <v>0.4</v>
      </c>
      <c r="K14" s="30">
        <f t="shared" si="4"/>
        <v>2151</v>
      </c>
      <c r="L14" s="30">
        <f t="shared" si="5"/>
        <v>1291</v>
      </c>
      <c r="M14" s="30">
        <f t="shared" si="6"/>
        <v>860</v>
      </c>
      <c r="N14" s="30">
        <f t="shared" si="7"/>
        <v>2151</v>
      </c>
      <c r="O14" s="30">
        <f t="shared" si="8"/>
        <v>1291</v>
      </c>
      <c r="P14" s="30">
        <f t="shared" si="9"/>
        <v>860</v>
      </c>
      <c r="Q14" s="30"/>
      <c r="R14" s="30"/>
      <c r="S14" s="30"/>
      <c r="T14" s="30">
        <f t="shared" si="10"/>
        <v>1045</v>
      </c>
      <c r="U14" s="30">
        <v>152</v>
      </c>
      <c r="V14" s="30">
        <v>893</v>
      </c>
      <c r="W14" s="35">
        <f t="shared" si="11"/>
        <v>246</v>
      </c>
      <c r="X14" s="36"/>
    </row>
    <row r="15" spans="1:24" ht="18" customHeight="1">
      <c r="A15" s="67"/>
      <c r="B15" s="17" t="s">
        <v>34</v>
      </c>
      <c r="C15" s="18" t="s">
        <v>28</v>
      </c>
      <c r="D15" s="19">
        <f t="shared" si="0"/>
        <v>5086</v>
      </c>
      <c r="E15" s="26">
        <v>24</v>
      </c>
      <c r="F15" s="26">
        <v>3954</v>
      </c>
      <c r="G15" s="26">
        <v>1108</v>
      </c>
      <c r="H15" s="18" t="s">
        <v>29</v>
      </c>
      <c r="I15" s="29">
        <v>0.6</v>
      </c>
      <c r="J15" s="29">
        <v>0.4</v>
      </c>
      <c r="K15" s="30">
        <f t="shared" si="4"/>
        <v>1632</v>
      </c>
      <c r="L15" s="30">
        <f t="shared" si="5"/>
        <v>979</v>
      </c>
      <c r="M15" s="30">
        <f t="shared" si="6"/>
        <v>653</v>
      </c>
      <c r="N15" s="30">
        <f t="shared" si="7"/>
        <v>1632</v>
      </c>
      <c r="O15" s="30">
        <f t="shared" si="8"/>
        <v>979</v>
      </c>
      <c r="P15" s="30">
        <f t="shared" si="9"/>
        <v>653</v>
      </c>
      <c r="Q15" s="30"/>
      <c r="R15" s="30"/>
      <c r="S15" s="30"/>
      <c r="T15" s="30">
        <f t="shared" si="10"/>
        <v>923</v>
      </c>
      <c r="U15" s="30">
        <v>134</v>
      </c>
      <c r="V15" s="30">
        <v>789</v>
      </c>
      <c r="W15" s="35">
        <f t="shared" si="11"/>
        <v>56</v>
      </c>
      <c r="X15" s="36"/>
    </row>
    <row r="16" spans="1:24" s="3" customFormat="1" ht="27.95" customHeight="1">
      <c r="A16" s="67"/>
      <c r="B16" s="17" t="s">
        <v>35</v>
      </c>
      <c r="C16" s="18" t="s">
        <v>28</v>
      </c>
      <c r="D16" s="19">
        <f t="shared" si="0"/>
        <v>0</v>
      </c>
      <c r="E16" s="19">
        <v>0</v>
      </c>
      <c r="F16" s="19">
        <v>0</v>
      </c>
      <c r="G16" s="19">
        <v>0</v>
      </c>
      <c r="H16" s="60" t="s">
        <v>29</v>
      </c>
      <c r="I16" s="29">
        <v>0.2</v>
      </c>
      <c r="J16" s="29">
        <v>0.8</v>
      </c>
      <c r="K16" s="30">
        <f t="shared" si="4"/>
        <v>0</v>
      </c>
      <c r="L16" s="30">
        <f t="shared" si="5"/>
        <v>0</v>
      </c>
      <c r="M16" s="30">
        <f t="shared" si="6"/>
        <v>0</v>
      </c>
      <c r="N16" s="30">
        <f t="shared" si="7"/>
        <v>0</v>
      </c>
      <c r="O16" s="30">
        <f t="shared" si="8"/>
        <v>0</v>
      </c>
      <c r="P16" s="30">
        <f t="shared" si="9"/>
        <v>0</v>
      </c>
      <c r="Q16" s="30"/>
      <c r="R16" s="30"/>
      <c r="S16" s="30"/>
      <c r="T16" s="30">
        <f t="shared" si="10"/>
        <v>4</v>
      </c>
      <c r="U16" s="30">
        <v>1</v>
      </c>
      <c r="V16" s="30">
        <v>3</v>
      </c>
      <c r="W16" s="35">
        <f t="shared" si="11"/>
        <v>-4</v>
      </c>
      <c r="X16" s="37"/>
    </row>
    <row r="17" spans="1:24" ht="18" customHeight="1">
      <c r="A17" s="67" t="s">
        <v>36</v>
      </c>
      <c r="B17" s="20" t="s">
        <v>14</v>
      </c>
      <c r="C17" s="15"/>
      <c r="D17" s="16">
        <f>SUM(D18:D26)</f>
        <v>11409</v>
      </c>
      <c r="E17" s="16">
        <f t="shared" ref="E17:G17" si="12">SUM(E18:E26)</f>
        <v>1229</v>
      </c>
      <c r="F17" s="16">
        <f t="shared" si="12"/>
        <v>2874</v>
      </c>
      <c r="G17" s="16">
        <f t="shared" si="12"/>
        <v>7306</v>
      </c>
      <c r="H17" s="15"/>
      <c r="I17" s="31"/>
      <c r="J17" s="31"/>
      <c r="K17" s="16">
        <f t="shared" ref="K17:W17" si="13">SUM(K18:K26)</f>
        <v>3320</v>
      </c>
      <c r="L17" s="16">
        <f t="shared" si="13"/>
        <v>2240</v>
      </c>
      <c r="M17" s="16">
        <f t="shared" si="13"/>
        <v>1080</v>
      </c>
      <c r="N17" s="16">
        <f t="shared" si="13"/>
        <v>3320</v>
      </c>
      <c r="O17" s="16">
        <f t="shared" si="13"/>
        <v>2240</v>
      </c>
      <c r="P17" s="16">
        <f t="shared" si="13"/>
        <v>1080</v>
      </c>
      <c r="Q17" s="16">
        <f t="shared" si="13"/>
        <v>0</v>
      </c>
      <c r="R17" s="16">
        <f t="shared" si="13"/>
        <v>0</v>
      </c>
      <c r="S17" s="16">
        <f t="shared" si="13"/>
        <v>0</v>
      </c>
      <c r="T17" s="16">
        <f t="shared" si="13"/>
        <v>1870</v>
      </c>
      <c r="U17" s="16">
        <f t="shared" si="13"/>
        <v>269</v>
      </c>
      <c r="V17" s="16">
        <f t="shared" si="13"/>
        <v>1601</v>
      </c>
      <c r="W17" s="33">
        <f t="shared" si="13"/>
        <v>370</v>
      </c>
      <c r="X17" s="36"/>
    </row>
    <row r="18" spans="1:24" ht="18" customHeight="1">
      <c r="A18" s="67"/>
      <c r="B18" s="17" t="s">
        <v>37</v>
      </c>
      <c r="C18" s="18" t="s">
        <v>28</v>
      </c>
      <c r="D18" s="19">
        <f t="shared" si="0"/>
        <v>247</v>
      </c>
      <c r="E18" s="26">
        <v>0</v>
      </c>
      <c r="F18" s="26">
        <v>80</v>
      </c>
      <c r="G18" s="26">
        <v>167</v>
      </c>
      <c r="H18" s="18" t="s">
        <v>29</v>
      </c>
      <c r="I18" s="29">
        <v>0.25</v>
      </c>
      <c r="J18" s="29">
        <v>0.75</v>
      </c>
      <c r="K18" s="30">
        <f t="shared" ref="K18:K26" si="14">L18+M18</f>
        <v>59</v>
      </c>
      <c r="L18" s="30">
        <f t="shared" ref="L18:L26" si="15">O18+R18</f>
        <v>15</v>
      </c>
      <c r="M18" s="30">
        <f t="shared" ref="M18:M26" si="16">P18+S18</f>
        <v>44</v>
      </c>
      <c r="N18" s="30">
        <f t="shared" ref="N18:N22" si="17">ROUND((E18*300+F18*300+G18*150)*12/10000,0)</f>
        <v>59</v>
      </c>
      <c r="O18" s="30">
        <f t="shared" ref="O18:O24" si="18">ROUND(N18*I18,0)</f>
        <v>15</v>
      </c>
      <c r="P18" s="30">
        <f t="shared" ref="P18:P24" si="19">ROUND(N18-O18,0)</f>
        <v>44</v>
      </c>
      <c r="Q18" s="30"/>
      <c r="R18" s="30"/>
      <c r="S18" s="30"/>
      <c r="T18" s="30">
        <f t="shared" si="10"/>
        <v>15</v>
      </c>
      <c r="U18" s="30">
        <v>2</v>
      </c>
      <c r="V18" s="30">
        <v>13</v>
      </c>
      <c r="W18" s="35">
        <f t="shared" ref="W18:W26" si="20">L18-T18</f>
        <v>0</v>
      </c>
      <c r="X18" s="36"/>
    </row>
    <row r="19" spans="1:24" ht="18" customHeight="1">
      <c r="A19" s="67"/>
      <c r="B19" s="21" t="s">
        <v>38</v>
      </c>
      <c r="C19" s="18" t="s">
        <v>28</v>
      </c>
      <c r="D19" s="19">
        <f t="shared" si="0"/>
        <v>59</v>
      </c>
      <c r="E19" s="26">
        <v>0</v>
      </c>
      <c r="F19" s="26">
        <v>0</v>
      </c>
      <c r="G19" s="26">
        <v>59</v>
      </c>
      <c r="H19" s="18" t="s">
        <v>29</v>
      </c>
      <c r="I19" s="29">
        <v>0.25</v>
      </c>
      <c r="J19" s="29">
        <v>0.75</v>
      </c>
      <c r="K19" s="30">
        <f t="shared" si="14"/>
        <v>11</v>
      </c>
      <c r="L19" s="30">
        <f t="shared" si="15"/>
        <v>3</v>
      </c>
      <c r="M19" s="30">
        <f t="shared" si="16"/>
        <v>8</v>
      </c>
      <c r="N19" s="30">
        <f t="shared" si="17"/>
        <v>11</v>
      </c>
      <c r="O19" s="30">
        <f t="shared" si="18"/>
        <v>3</v>
      </c>
      <c r="P19" s="30">
        <f t="shared" si="19"/>
        <v>8</v>
      </c>
      <c r="Q19" s="30"/>
      <c r="R19" s="30"/>
      <c r="S19" s="30"/>
      <c r="T19" s="30">
        <f t="shared" si="10"/>
        <v>2</v>
      </c>
      <c r="U19" s="30">
        <v>0</v>
      </c>
      <c r="V19" s="30">
        <v>2</v>
      </c>
      <c r="W19" s="35">
        <f t="shared" si="20"/>
        <v>1</v>
      </c>
      <c r="X19" s="36"/>
    </row>
    <row r="20" spans="1:24" ht="18" customHeight="1">
      <c r="A20" s="67"/>
      <c r="B20" s="21" t="s">
        <v>39</v>
      </c>
      <c r="C20" s="18" t="s">
        <v>28</v>
      </c>
      <c r="D20" s="19">
        <f t="shared" si="0"/>
        <v>346</v>
      </c>
      <c r="E20" s="26">
        <v>6</v>
      </c>
      <c r="F20" s="26">
        <v>184</v>
      </c>
      <c r="G20" s="26">
        <v>156</v>
      </c>
      <c r="H20" s="18" t="s">
        <v>29</v>
      </c>
      <c r="I20" s="29">
        <v>0.25</v>
      </c>
      <c r="J20" s="29">
        <v>0.75</v>
      </c>
      <c r="K20" s="30">
        <f t="shared" si="14"/>
        <v>96</v>
      </c>
      <c r="L20" s="30">
        <f t="shared" si="15"/>
        <v>24</v>
      </c>
      <c r="M20" s="30">
        <f t="shared" si="16"/>
        <v>72</v>
      </c>
      <c r="N20" s="30">
        <f t="shared" si="17"/>
        <v>96</v>
      </c>
      <c r="O20" s="30">
        <f t="shared" si="18"/>
        <v>24</v>
      </c>
      <c r="P20" s="30">
        <f t="shared" si="19"/>
        <v>72</v>
      </c>
      <c r="Q20" s="30"/>
      <c r="R20" s="30"/>
      <c r="S20" s="30"/>
      <c r="T20" s="30">
        <f t="shared" si="10"/>
        <v>23</v>
      </c>
      <c r="U20" s="30">
        <v>3</v>
      </c>
      <c r="V20" s="30">
        <v>20</v>
      </c>
      <c r="W20" s="35">
        <f t="shared" si="20"/>
        <v>1</v>
      </c>
      <c r="X20" s="36"/>
    </row>
    <row r="21" spans="1:24" s="3" customFormat="1" ht="27">
      <c r="A21" s="67"/>
      <c r="B21" s="21" t="s">
        <v>40</v>
      </c>
      <c r="C21" s="18" t="s">
        <v>28</v>
      </c>
      <c r="D21" s="19">
        <f t="shared" si="0"/>
        <v>159</v>
      </c>
      <c r="E21" s="26">
        <v>0</v>
      </c>
      <c r="F21" s="26">
        <v>0</v>
      </c>
      <c r="G21" s="26">
        <v>159</v>
      </c>
      <c r="H21" s="18" t="s">
        <v>29</v>
      </c>
      <c r="I21" s="29">
        <v>0.25</v>
      </c>
      <c r="J21" s="29">
        <v>0.75</v>
      </c>
      <c r="K21" s="30">
        <f t="shared" si="14"/>
        <v>29</v>
      </c>
      <c r="L21" s="30">
        <f t="shared" si="15"/>
        <v>7</v>
      </c>
      <c r="M21" s="30">
        <f t="shared" si="16"/>
        <v>22</v>
      </c>
      <c r="N21" s="30">
        <f t="shared" si="17"/>
        <v>29</v>
      </c>
      <c r="O21" s="30">
        <f t="shared" si="18"/>
        <v>7</v>
      </c>
      <c r="P21" s="30">
        <f t="shared" si="19"/>
        <v>22</v>
      </c>
      <c r="Q21" s="30"/>
      <c r="R21" s="30"/>
      <c r="S21" s="30"/>
      <c r="T21" s="30">
        <f t="shared" si="10"/>
        <v>22</v>
      </c>
      <c r="U21" s="30">
        <v>3</v>
      </c>
      <c r="V21" s="30">
        <v>19</v>
      </c>
      <c r="W21" s="35">
        <f t="shared" si="20"/>
        <v>-15</v>
      </c>
      <c r="X21" s="37"/>
    </row>
    <row r="22" spans="1:24" ht="24.95" customHeight="1">
      <c r="A22" s="67"/>
      <c r="B22" s="21" t="s">
        <v>41</v>
      </c>
      <c r="C22" s="18" t="s">
        <v>28</v>
      </c>
      <c r="D22" s="19">
        <f t="shared" si="0"/>
        <v>1162</v>
      </c>
      <c r="E22" s="26">
        <v>883</v>
      </c>
      <c r="F22" s="26">
        <v>279</v>
      </c>
      <c r="G22" s="26">
        <v>0</v>
      </c>
      <c r="H22" s="60" t="s">
        <v>29</v>
      </c>
      <c r="I22" s="29">
        <v>0.65</v>
      </c>
      <c r="J22" s="29">
        <v>0.35</v>
      </c>
      <c r="K22" s="30">
        <f t="shared" si="14"/>
        <v>418</v>
      </c>
      <c r="L22" s="30">
        <f t="shared" si="15"/>
        <v>272</v>
      </c>
      <c r="M22" s="30">
        <f t="shared" si="16"/>
        <v>146</v>
      </c>
      <c r="N22" s="30">
        <f t="shared" si="17"/>
        <v>418</v>
      </c>
      <c r="O22" s="30">
        <f t="shared" si="18"/>
        <v>272</v>
      </c>
      <c r="P22" s="30">
        <f t="shared" si="19"/>
        <v>146</v>
      </c>
      <c r="Q22" s="30"/>
      <c r="R22" s="30"/>
      <c r="S22" s="30"/>
      <c r="T22" s="30">
        <f t="shared" si="10"/>
        <v>167</v>
      </c>
      <c r="U22" s="30">
        <v>24</v>
      </c>
      <c r="V22" s="30">
        <v>143</v>
      </c>
      <c r="W22" s="35">
        <f t="shared" si="20"/>
        <v>105</v>
      </c>
      <c r="X22" s="36"/>
    </row>
    <row r="23" spans="1:24" ht="24.95" customHeight="1">
      <c r="A23" s="67"/>
      <c r="B23" s="61" t="s">
        <v>42</v>
      </c>
      <c r="C23" s="18" t="s">
        <v>43</v>
      </c>
      <c r="D23" s="19">
        <f t="shared" si="0"/>
        <v>2070</v>
      </c>
      <c r="E23" s="26">
        <v>107</v>
      </c>
      <c r="F23" s="26">
        <v>175</v>
      </c>
      <c r="G23" s="26">
        <v>1788</v>
      </c>
      <c r="H23" s="60" t="s">
        <v>44</v>
      </c>
      <c r="I23" s="29">
        <v>0.8</v>
      </c>
      <c r="J23" s="29">
        <v>0.2</v>
      </c>
      <c r="K23" s="30">
        <f t="shared" si="14"/>
        <v>839</v>
      </c>
      <c r="L23" s="30">
        <f t="shared" si="15"/>
        <v>671</v>
      </c>
      <c r="M23" s="30">
        <f t="shared" si="16"/>
        <v>168</v>
      </c>
      <c r="N23" s="30">
        <f>ROUND((E23*700+F23*500+G23*300)*12/10000,0)</f>
        <v>839</v>
      </c>
      <c r="O23" s="30">
        <f t="shared" si="18"/>
        <v>671</v>
      </c>
      <c r="P23" s="30">
        <f t="shared" si="19"/>
        <v>168</v>
      </c>
      <c r="Q23" s="30"/>
      <c r="R23" s="30"/>
      <c r="S23" s="30"/>
      <c r="T23" s="30">
        <f t="shared" si="10"/>
        <v>599</v>
      </c>
      <c r="U23" s="30">
        <v>87</v>
      </c>
      <c r="V23" s="30">
        <v>512</v>
      </c>
      <c r="W23" s="35">
        <f t="shared" si="20"/>
        <v>72</v>
      </c>
      <c r="X23" s="36"/>
    </row>
    <row r="24" spans="1:24" ht="24.95" customHeight="1">
      <c r="A24" s="67"/>
      <c r="B24" s="61" t="s">
        <v>45</v>
      </c>
      <c r="C24" s="18" t="s">
        <v>43</v>
      </c>
      <c r="D24" s="19">
        <f t="shared" si="0"/>
        <v>606</v>
      </c>
      <c r="E24" s="26">
        <v>5</v>
      </c>
      <c r="F24" s="26">
        <v>41</v>
      </c>
      <c r="G24" s="26">
        <v>560</v>
      </c>
      <c r="H24" s="60" t="s">
        <v>44</v>
      </c>
      <c r="I24" s="29">
        <v>0.8</v>
      </c>
      <c r="J24" s="29">
        <v>0.2</v>
      </c>
      <c r="K24" s="30">
        <f t="shared" si="14"/>
        <v>230</v>
      </c>
      <c r="L24" s="30">
        <f t="shared" si="15"/>
        <v>184</v>
      </c>
      <c r="M24" s="30">
        <f t="shared" si="16"/>
        <v>46</v>
      </c>
      <c r="N24" s="30">
        <f>ROUND((E24*700+F24*500+G24*300)*12/10000,0)</f>
        <v>230</v>
      </c>
      <c r="O24" s="30">
        <f t="shared" si="18"/>
        <v>184</v>
      </c>
      <c r="P24" s="30">
        <f t="shared" si="19"/>
        <v>46</v>
      </c>
      <c r="Q24" s="30"/>
      <c r="R24" s="30"/>
      <c r="S24" s="30"/>
      <c r="T24" s="30">
        <f t="shared" si="10"/>
        <v>161</v>
      </c>
      <c r="U24" s="30">
        <v>23</v>
      </c>
      <c r="V24" s="30">
        <v>138</v>
      </c>
      <c r="W24" s="35">
        <f t="shared" si="20"/>
        <v>23</v>
      </c>
      <c r="X24" s="36"/>
    </row>
    <row r="25" spans="1:24" ht="24.95" customHeight="1">
      <c r="A25" s="67"/>
      <c r="B25" s="21" t="s">
        <v>46</v>
      </c>
      <c r="C25" s="18" t="s">
        <v>28</v>
      </c>
      <c r="D25" s="19">
        <f t="shared" si="0"/>
        <v>4003</v>
      </c>
      <c r="E25" s="26">
        <v>139</v>
      </c>
      <c r="F25" s="26">
        <v>1871</v>
      </c>
      <c r="G25" s="26">
        <v>1993</v>
      </c>
      <c r="H25" s="18" t="s">
        <v>29</v>
      </c>
      <c r="I25" s="29">
        <v>0.65</v>
      </c>
      <c r="J25" s="29">
        <v>0.35</v>
      </c>
      <c r="K25" s="30">
        <f t="shared" si="14"/>
        <v>1082</v>
      </c>
      <c r="L25" s="30">
        <f t="shared" si="15"/>
        <v>703</v>
      </c>
      <c r="M25" s="30">
        <f t="shared" si="16"/>
        <v>379</v>
      </c>
      <c r="N25" s="30">
        <f t="shared" ref="N25:N33" si="21">ROUND((E25*300+F25*300+G25*150)*12/10000,0)</f>
        <v>1082</v>
      </c>
      <c r="O25" s="30">
        <f t="shared" ref="O25:O33" si="22">ROUND(N25*I25,0)</f>
        <v>703</v>
      </c>
      <c r="P25" s="30">
        <f t="shared" ref="P25:P33" si="23">ROUND(N25-O25,0)</f>
        <v>379</v>
      </c>
      <c r="Q25" s="30"/>
      <c r="R25" s="30"/>
      <c r="S25" s="30"/>
      <c r="T25" s="30">
        <f t="shared" si="10"/>
        <v>548</v>
      </c>
      <c r="U25" s="30">
        <v>79</v>
      </c>
      <c r="V25" s="30">
        <v>469</v>
      </c>
      <c r="W25" s="35">
        <f t="shared" si="20"/>
        <v>155</v>
      </c>
      <c r="X25" s="36"/>
    </row>
    <row r="26" spans="1:24" ht="24.95" customHeight="1">
      <c r="A26" s="67"/>
      <c r="B26" s="21" t="s">
        <v>47</v>
      </c>
      <c r="C26" s="18" t="s">
        <v>28</v>
      </c>
      <c r="D26" s="19">
        <f t="shared" si="0"/>
        <v>2757</v>
      </c>
      <c r="E26" s="26">
        <v>89</v>
      </c>
      <c r="F26" s="26">
        <v>244</v>
      </c>
      <c r="G26" s="26">
        <v>2424</v>
      </c>
      <c r="H26" s="18" t="s">
        <v>29</v>
      </c>
      <c r="I26" s="29">
        <v>0.65</v>
      </c>
      <c r="J26" s="29">
        <v>0.35</v>
      </c>
      <c r="K26" s="30">
        <f t="shared" si="14"/>
        <v>556</v>
      </c>
      <c r="L26" s="30">
        <f t="shared" si="15"/>
        <v>361</v>
      </c>
      <c r="M26" s="30">
        <f t="shared" si="16"/>
        <v>195</v>
      </c>
      <c r="N26" s="30">
        <f t="shared" si="21"/>
        <v>556</v>
      </c>
      <c r="O26" s="30">
        <f t="shared" si="22"/>
        <v>361</v>
      </c>
      <c r="P26" s="30">
        <f t="shared" si="23"/>
        <v>195</v>
      </c>
      <c r="Q26" s="30"/>
      <c r="R26" s="30"/>
      <c r="S26" s="30"/>
      <c r="T26" s="30">
        <f t="shared" si="10"/>
        <v>333</v>
      </c>
      <c r="U26" s="30">
        <v>48</v>
      </c>
      <c r="V26" s="30">
        <v>285</v>
      </c>
      <c r="W26" s="35">
        <f t="shared" si="20"/>
        <v>28</v>
      </c>
      <c r="X26" s="36"/>
    </row>
    <row r="27" spans="1:24" ht="18" customHeight="1">
      <c r="A27" s="67" t="s">
        <v>48</v>
      </c>
      <c r="B27" s="14" t="s">
        <v>14</v>
      </c>
      <c r="C27" s="15"/>
      <c r="D27" s="16">
        <f>SUM(D28:D33)</f>
        <v>11903</v>
      </c>
      <c r="E27" s="16">
        <f>SUM(E28:E33)</f>
        <v>258</v>
      </c>
      <c r="F27" s="16">
        <f>SUM(F28:F33)</f>
        <v>3459</v>
      </c>
      <c r="G27" s="16">
        <f>SUM(G28:G33)</f>
        <v>8186</v>
      </c>
      <c r="H27" s="15"/>
      <c r="I27" s="31"/>
      <c r="J27" s="31"/>
      <c r="K27" s="16">
        <f t="shared" ref="K27:W27" si="24">SUM(K28:K33)</f>
        <v>2812</v>
      </c>
      <c r="L27" s="16">
        <f t="shared" si="24"/>
        <v>1980</v>
      </c>
      <c r="M27" s="16">
        <f t="shared" si="24"/>
        <v>832</v>
      </c>
      <c r="N27" s="16">
        <f t="shared" si="24"/>
        <v>2812</v>
      </c>
      <c r="O27" s="16">
        <f t="shared" si="24"/>
        <v>1980</v>
      </c>
      <c r="P27" s="16">
        <f t="shared" si="24"/>
        <v>832</v>
      </c>
      <c r="Q27" s="16">
        <f t="shared" si="24"/>
        <v>0</v>
      </c>
      <c r="R27" s="16">
        <f t="shared" si="24"/>
        <v>0</v>
      </c>
      <c r="S27" s="16">
        <f t="shared" si="24"/>
        <v>0</v>
      </c>
      <c r="T27" s="16">
        <f t="shared" si="24"/>
        <v>1190</v>
      </c>
      <c r="U27" s="16">
        <f t="shared" si="24"/>
        <v>172</v>
      </c>
      <c r="V27" s="16">
        <f t="shared" si="24"/>
        <v>1018</v>
      </c>
      <c r="W27" s="33">
        <f t="shared" si="24"/>
        <v>790</v>
      </c>
      <c r="X27" s="36"/>
    </row>
    <row r="28" spans="1:24" ht="26.25" customHeight="1">
      <c r="A28" s="67"/>
      <c r="B28" s="17" t="s">
        <v>49</v>
      </c>
      <c r="C28" s="18" t="s">
        <v>28</v>
      </c>
      <c r="D28" s="22">
        <f t="shared" si="0"/>
        <v>6982</v>
      </c>
      <c r="E28" s="26">
        <v>62</v>
      </c>
      <c r="F28" s="26">
        <v>1882</v>
      </c>
      <c r="G28" s="26">
        <v>5038</v>
      </c>
      <c r="H28" s="27" t="s">
        <v>50</v>
      </c>
      <c r="I28" s="32">
        <v>0.75</v>
      </c>
      <c r="J28" s="32">
        <v>0.25</v>
      </c>
      <c r="K28" s="30">
        <f t="shared" ref="K28:K33" si="25">L28+M28</f>
        <v>1607</v>
      </c>
      <c r="L28" s="30">
        <f t="shared" ref="L28:L33" si="26">O28+R28</f>
        <v>1205</v>
      </c>
      <c r="M28" s="30">
        <f t="shared" ref="M28:M33" si="27">P28+S28</f>
        <v>402</v>
      </c>
      <c r="N28" s="30">
        <f t="shared" si="21"/>
        <v>1607</v>
      </c>
      <c r="O28" s="30">
        <f t="shared" si="22"/>
        <v>1205</v>
      </c>
      <c r="P28" s="30">
        <f t="shared" si="23"/>
        <v>402</v>
      </c>
      <c r="Q28" s="30"/>
      <c r="R28" s="30"/>
      <c r="S28" s="30"/>
      <c r="T28" s="30">
        <f t="shared" si="10"/>
        <v>495</v>
      </c>
      <c r="U28" s="30">
        <v>72</v>
      </c>
      <c r="V28" s="30">
        <v>423</v>
      </c>
      <c r="W28" s="35">
        <f t="shared" ref="W28:W33" si="28">L28-T28</f>
        <v>710</v>
      </c>
      <c r="X28" s="36"/>
    </row>
    <row r="29" spans="1:24" ht="18" customHeight="1">
      <c r="A29" s="67"/>
      <c r="B29" s="23" t="s">
        <v>51</v>
      </c>
      <c r="C29" s="18" t="s">
        <v>28</v>
      </c>
      <c r="D29" s="22">
        <f t="shared" si="0"/>
        <v>2963</v>
      </c>
      <c r="E29" s="26">
        <v>37</v>
      </c>
      <c r="F29" s="26">
        <v>896</v>
      </c>
      <c r="G29" s="26">
        <v>2030</v>
      </c>
      <c r="H29" s="27" t="s">
        <v>50</v>
      </c>
      <c r="I29" s="32">
        <v>0.75</v>
      </c>
      <c r="J29" s="32">
        <v>0.25</v>
      </c>
      <c r="K29" s="30">
        <f t="shared" si="25"/>
        <v>701</v>
      </c>
      <c r="L29" s="30">
        <f t="shared" si="26"/>
        <v>526</v>
      </c>
      <c r="M29" s="30">
        <f t="shared" si="27"/>
        <v>175</v>
      </c>
      <c r="N29" s="30">
        <f t="shared" si="21"/>
        <v>701</v>
      </c>
      <c r="O29" s="30">
        <f t="shared" si="22"/>
        <v>526</v>
      </c>
      <c r="P29" s="30">
        <f t="shared" si="23"/>
        <v>175</v>
      </c>
      <c r="Q29" s="30"/>
      <c r="R29" s="30"/>
      <c r="S29" s="30"/>
      <c r="T29" s="30">
        <f t="shared" si="10"/>
        <v>476</v>
      </c>
      <c r="U29" s="30">
        <v>69</v>
      </c>
      <c r="V29" s="30">
        <v>407</v>
      </c>
      <c r="W29" s="35">
        <f t="shared" si="28"/>
        <v>50</v>
      </c>
      <c r="X29" s="36"/>
    </row>
    <row r="30" spans="1:24" ht="24.75" customHeight="1">
      <c r="A30" s="67"/>
      <c r="B30" s="17" t="s">
        <v>52</v>
      </c>
      <c r="C30" s="18" t="s">
        <v>28</v>
      </c>
      <c r="D30" s="22">
        <f t="shared" si="0"/>
        <v>713</v>
      </c>
      <c r="E30" s="26">
        <v>4</v>
      </c>
      <c r="F30" s="26">
        <v>156</v>
      </c>
      <c r="G30" s="26">
        <v>553</v>
      </c>
      <c r="H30" s="27" t="s">
        <v>50</v>
      </c>
      <c r="I30" s="32">
        <v>0.7</v>
      </c>
      <c r="J30" s="32">
        <v>0.3</v>
      </c>
      <c r="K30" s="30">
        <f t="shared" si="25"/>
        <v>157</v>
      </c>
      <c r="L30" s="30">
        <f t="shared" si="26"/>
        <v>110</v>
      </c>
      <c r="M30" s="30">
        <f t="shared" si="27"/>
        <v>47</v>
      </c>
      <c r="N30" s="30">
        <f t="shared" si="21"/>
        <v>157</v>
      </c>
      <c r="O30" s="30">
        <f t="shared" si="22"/>
        <v>110</v>
      </c>
      <c r="P30" s="30">
        <f t="shared" si="23"/>
        <v>47</v>
      </c>
      <c r="Q30" s="30"/>
      <c r="R30" s="30"/>
      <c r="S30" s="30"/>
      <c r="T30" s="30">
        <f t="shared" si="10"/>
        <v>93</v>
      </c>
      <c r="U30" s="30">
        <v>13</v>
      </c>
      <c r="V30" s="30">
        <v>80</v>
      </c>
      <c r="W30" s="35">
        <f t="shared" si="28"/>
        <v>17</v>
      </c>
      <c r="X30" s="36"/>
    </row>
    <row r="31" spans="1:24" ht="23.1" customHeight="1">
      <c r="A31" s="67"/>
      <c r="B31" s="17" t="s">
        <v>53</v>
      </c>
      <c r="C31" s="18" t="s">
        <v>28</v>
      </c>
      <c r="D31" s="22">
        <f t="shared" si="0"/>
        <v>834</v>
      </c>
      <c r="E31" s="26">
        <v>53</v>
      </c>
      <c r="F31" s="26">
        <v>316</v>
      </c>
      <c r="G31" s="26">
        <v>465</v>
      </c>
      <c r="H31" s="18" t="s">
        <v>50</v>
      </c>
      <c r="I31" s="29">
        <v>0.4</v>
      </c>
      <c r="J31" s="29">
        <v>0.6</v>
      </c>
      <c r="K31" s="30">
        <f t="shared" si="25"/>
        <v>217</v>
      </c>
      <c r="L31" s="30">
        <f t="shared" si="26"/>
        <v>87</v>
      </c>
      <c r="M31" s="30">
        <f t="shared" si="27"/>
        <v>130</v>
      </c>
      <c r="N31" s="30">
        <f t="shared" si="21"/>
        <v>217</v>
      </c>
      <c r="O31" s="30">
        <f t="shared" si="22"/>
        <v>87</v>
      </c>
      <c r="P31" s="30">
        <f t="shared" si="23"/>
        <v>130</v>
      </c>
      <c r="Q31" s="30"/>
      <c r="R31" s="30"/>
      <c r="S31" s="30"/>
      <c r="T31" s="30">
        <f t="shared" si="10"/>
        <v>88</v>
      </c>
      <c r="U31" s="30">
        <v>13</v>
      </c>
      <c r="V31" s="30">
        <v>75</v>
      </c>
      <c r="W31" s="35">
        <f t="shared" si="28"/>
        <v>-1</v>
      </c>
      <c r="X31" s="36"/>
    </row>
    <row r="32" spans="1:24" ht="23.1" customHeight="1">
      <c r="A32" s="67"/>
      <c r="B32" s="17" t="s">
        <v>54</v>
      </c>
      <c r="C32" s="18" t="s">
        <v>28</v>
      </c>
      <c r="D32" s="22">
        <f t="shared" si="0"/>
        <v>248</v>
      </c>
      <c r="E32" s="26">
        <v>0</v>
      </c>
      <c r="F32" s="26">
        <v>209</v>
      </c>
      <c r="G32" s="26">
        <v>39</v>
      </c>
      <c r="H32" s="18" t="s">
        <v>50</v>
      </c>
      <c r="I32" s="29">
        <v>0.4</v>
      </c>
      <c r="J32" s="29">
        <v>0.6</v>
      </c>
      <c r="K32" s="30">
        <f t="shared" si="25"/>
        <v>82</v>
      </c>
      <c r="L32" s="30">
        <f t="shared" si="26"/>
        <v>33</v>
      </c>
      <c r="M32" s="30">
        <f t="shared" si="27"/>
        <v>49</v>
      </c>
      <c r="N32" s="30">
        <f t="shared" si="21"/>
        <v>82</v>
      </c>
      <c r="O32" s="30">
        <f t="shared" si="22"/>
        <v>33</v>
      </c>
      <c r="P32" s="30">
        <f t="shared" si="23"/>
        <v>49</v>
      </c>
      <c r="Q32" s="30"/>
      <c r="R32" s="30"/>
      <c r="S32" s="30"/>
      <c r="T32" s="30">
        <f t="shared" si="10"/>
        <v>28</v>
      </c>
      <c r="U32" s="30">
        <v>4</v>
      </c>
      <c r="V32" s="30">
        <v>24</v>
      </c>
      <c r="W32" s="35">
        <f t="shared" si="28"/>
        <v>5</v>
      </c>
      <c r="X32" s="36"/>
    </row>
    <row r="33" spans="1:24" s="3" customFormat="1" ht="23.1" customHeight="1">
      <c r="A33" s="67"/>
      <c r="B33" s="17" t="s">
        <v>55</v>
      </c>
      <c r="C33" s="18" t="s">
        <v>28</v>
      </c>
      <c r="D33" s="19">
        <f t="shared" si="0"/>
        <v>163</v>
      </c>
      <c r="E33" s="26">
        <v>102</v>
      </c>
      <c r="F33" s="26">
        <v>0</v>
      </c>
      <c r="G33" s="26">
        <v>61</v>
      </c>
      <c r="H33" s="60" t="s">
        <v>50</v>
      </c>
      <c r="I33" s="29">
        <v>0.4</v>
      </c>
      <c r="J33" s="29">
        <v>0.6</v>
      </c>
      <c r="K33" s="30">
        <f t="shared" si="25"/>
        <v>48</v>
      </c>
      <c r="L33" s="30">
        <f t="shared" si="26"/>
        <v>19</v>
      </c>
      <c r="M33" s="30">
        <f t="shared" si="27"/>
        <v>29</v>
      </c>
      <c r="N33" s="30">
        <f t="shared" si="21"/>
        <v>48</v>
      </c>
      <c r="O33" s="30">
        <f t="shared" si="22"/>
        <v>19</v>
      </c>
      <c r="P33" s="30">
        <f t="shared" si="23"/>
        <v>29</v>
      </c>
      <c r="Q33" s="30"/>
      <c r="R33" s="30"/>
      <c r="S33" s="30"/>
      <c r="T33" s="30">
        <f t="shared" ref="T33" si="29">U33+V33</f>
        <v>10</v>
      </c>
      <c r="U33" s="30">
        <v>1</v>
      </c>
      <c r="V33" s="30">
        <v>9</v>
      </c>
      <c r="W33" s="35">
        <f t="shared" si="28"/>
        <v>9</v>
      </c>
      <c r="X33" s="37"/>
    </row>
    <row r="34" spans="1:24" ht="18" customHeight="1">
      <c r="A34" s="67" t="s">
        <v>56</v>
      </c>
      <c r="B34" s="20" t="s">
        <v>14</v>
      </c>
      <c r="C34" s="15"/>
      <c r="D34" s="16">
        <f>SUM(D35:D46)</f>
        <v>29604</v>
      </c>
      <c r="E34" s="16">
        <f t="shared" ref="E34:G34" si="30">SUM(E35:E46)</f>
        <v>1382</v>
      </c>
      <c r="F34" s="16">
        <f t="shared" si="30"/>
        <v>9774</v>
      </c>
      <c r="G34" s="16">
        <f t="shared" si="30"/>
        <v>18448</v>
      </c>
      <c r="H34" s="62"/>
      <c r="I34" s="31"/>
      <c r="J34" s="31"/>
      <c r="K34" s="16">
        <f t="shared" ref="K34:W34" si="31">SUM(K35:K46)</f>
        <v>8718</v>
      </c>
      <c r="L34" s="16">
        <f t="shared" si="31"/>
        <v>6430</v>
      </c>
      <c r="M34" s="16">
        <f t="shared" si="31"/>
        <v>2288</v>
      </c>
      <c r="N34" s="16">
        <f t="shared" si="31"/>
        <v>8496</v>
      </c>
      <c r="O34" s="16">
        <f t="shared" si="31"/>
        <v>6274</v>
      </c>
      <c r="P34" s="16">
        <f t="shared" si="31"/>
        <v>2222</v>
      </c>
      <c r="Q34" s="16">
        <f t="shared" si="31"/>
        <v>222</v>
      </c>
      <c r="R34" s="16">
        <f t="shared" si="31"/>
        <v>156</v>
      </c>
      <c r="S34" s="16">
        <f t="shared" si="31"/>
        <v>66</v>
      </c>
      <c r="T34" s="16">
        <f t="shared" si="31"/>
        <v>5329</v>
      </c>
      <c r="U34" s="16">
        <f t="shared" si="31"/>
        <v>771</v>
      </c>
      <c r="V34" s="16">
        <f t="shared" si="31"/>
        <v>4558</v>
      </c>
      <c r="W34" s="33">
        <f t="shared" si="31"/>
        <v>1101</v>
      </c>
      <c r="X34" s="36"/>
    </row>
    <row r="35" spans="1:24" ht="18" customHeight="1">
      <c r="A35" s="67"/>
      <c r="B35" s="21" t="s">
        <v>57</v>
      </c>
      <c r="C35" s="18" t="s">
        <v>28</v>
      </c>
      <c r="D35" s="19">
        <f t="shared" si="0"/>
        <v>528</v>
      </c>
      <c r="E35" s="26">
        <v>16</v>
      </c>
      <c r="F35" s="26">
        <v>233</v>
      </c>
      <c r="G35" s="26">
        <v>279</v>
      </c>
      <c r="H35" s="18" t="s">
        <v>50</v>
      </c>
      <c r="I35" s="29">
        <v>0.4</v>
      </c>
      <c r="J35" s="29">
        <v>0.6</v>
      </c>
      <c r="K35" s="30">
        <f t="shared" ref="K35:K42" si="32">L35+M35</f>
        <v>140</v>
      </c>
      <c r="L35" s="30">
        <f t="shared" ref="L35:L42" si="33">O35+R35</f>
        <v>56</v>
      </c>
      <c r="M35" s="30">
        <f t="shared" ref="M35:M42" si="34">P35+S35</f>
        <v>84</v>
      </c>
      <c r="N35" s="30">
        <f t="shared" ref="N35:N44" si="35">ROUND((E35*300+F35*300+G35*150)*12/10000,0)</f>
        <v>140</v>
      </c>
      <c r="O35" s="30">
        <f t="shared" ref="O35:O45" si="36">ROUND(N35*I35,0)</f>
        <v>56</v>
      </c>
      <c r="P35" s="30">
        <f t="shared" ref="P35:P45" si="37">ROUND(N35-O35,0)</f>
        <v>84</v>
      </c>
      <c r="Q35" s="30"/>
      <c r="R35" s="30"/>
      <c r="S35" s="30"/>
      <c r="T35" s="30">
        <f t="shared" si="10"/>
        <v>49</v>
      </c>
      <c r="U35" s="30">
        <v>7</v>
      </c>
      <c r="V35" s="30">
        <v>42</v>
      </c>
      <c r="W35" s="35">
        <f t="shared" ref="W35:W46" si="38">L35-T35</f>
        <v>7</v>
      </c>
      <c r="X35" s="36"/>
    </row>
    <row r="36" spans="1:24" ht="18" customHeight="1">
      <c r="A36" s="67"/>
      <c r="B36" s="21" t="s">
        <v>58</v>
      </c>
      <c r="C36" s="18" t="s">
        <v>28</v>
      </c>
      <c r="D36" s="19">
        <f t="shared" si="0"/>
        <v>339</v>
      </c>
      <c r="E36" s="26">
        <v>0</v>
      </c>
      <c r="F36" s="26">
        <v>147</v>
      </c>
      <c r="G36" s="26">
        <v>192</v>
      </c>
      <c r="H36" s="18" t="s">
        <v>50</v>
      </c>
      <c r="I36" s="29">
        <v>0.4</v>
      </c>
      <c r="J36" s="29">
        <v>0.6</v>
      </c>
      <c r="K36" s="30">
        <f t="shared" si="32"/>
        <v>87</v>
      </c>
      <c r="L36" s="30">
        <f t="shared" si="33"/>
        <v>35</v>
      </c>
      <c r="M36" s="30">
        <f t="shared" si="34"/>
        <v>52</v>
      </c>
      <c r="N36" s="30">
        <f t="shared" si="35"/>
        <v>87</v>
      </c>
      <c r="O36" s="30">
        <f t="shared" si="36"/>
        <v>35</v>
      </c>
      <c r="P36" s="30">
        <f t="shared" si="37"/>
        <v>52</v>
      </c>
      <c r="Q36" s="30"/>
      <c r="R36" s="30"/>
      <c r="S36" s="30"/>
      <c r="T36" s="30">
        <f t="shared" si="10"/>
        <v>26</v>
      </c>
      <c r="U36" s="30">
        <v>4</v>
      </c>
      <c r="V36" s="30">
        <v>22</v>
      </c>
      <c r="W36" s="35">
        <f t="shared" si="38"/>
        <v>9</v>
      </c>
      <c r="X36" s="36"/>
    </row>
    <row r="37" spans="1:24" ht="18" customHeight="1">
      <c r="A37" s="67"/>
      <c r="B37" s="21" t="s">
        <v>59</v>
      </c>
      <c r="C37" s="18" t="s">
        <v>28</v>
      </c>
      <c r="D37" s="19">
        <f t="shared" si="0"/>
        <v>110</v>
      </c>
      <c r="E37" s="26">
        <v>0</v>
      </c>
      <c r="F37" s="26">
        <v>0</v>
      </c>
      <c r="G37" s="26">
        <v>110</v>
      </c>
      <c r="H37" s="18" t="s">
        <v>50</v>
      </c>
      <c r="I37" s="29">
        <v>0.4</v>
      </c>
      <c r="J37" s="29">
        <v>0.6</v>
      </c>
      <c r="K37" s="30">
        <f t="shared" si="32"/>
        <v>20</v>
      </c>
      <c r="L37" s="30">
        <f t="shared" si="33"/>
        <v>8</v>
      </c>
      <c r="M37" s="30">
        <f t="shared" si="34"/>
        <v>12</v>
      </c>
      <c r="N37" s="30">
        <f t="shared" si="35"/>
        <v>20</v>
      </c>
      <c r="O37" s="30">
        <f t="shared" si="36"/>
        <v>8</v>
      </c>
      <c r="P37" s="30">
        <f t="shared" si="37"/>
        <v>12</v>
      </c>
      <c r="Q37" s="30"/>
      <c r="R37" s="30"/>
      <c r="S37" s="30"/>
      <c r="T37" s="30">
        <f t="shared" si="10"/>
        <v>8</v>
      </c>
      <c r="U37" s="30">
        <v>1</v>
      </c>
      <c r="V37" s="30">
        <v>7</v>
      </c>
      <c r="W37" s="35">
        <f t="shared" si="38"/>
        <v>0</v>
      </c>
      <c r="X37" s="36"/>
    </row>
    <row r="38" spans="1:24" ht="18" customHeight="1">
      <c r="A38" s="67"/>
      <c r="B38" s="21" t="s">
        <v>60</v>
      </c>
      <c r="C38" s="18" t="s">
        <v>28</v>
      </c>
      <c r="D38" s="19">
        <f t="shared" si="0"/>
        <v>183</v>
      </c>
      <c r="E38" s="26">
        <v>0</v>
      </c>
      <c r="F38" s="26">
        <v>183</v>
      </c>
      <c r="G38" s="26">
        <v>0</v>
      </c>
      <c r="H38" s="18" t="s">
        <v>50</v>
      </c>
      <c r="I38" s="29">
        <v>0.4</v>
      </c>
      <c r="J38" s="29">
        <v>0.6</v>
      </c>
      <c r="K38" s="30">
        <f t="shared" si="32"/>
        <v>66</v>
      </c>
      <c r="L38" s="30">
        <f t="shared" si="33"/>
        <v>26</v>
      </c>
      <c r="M38" s="30">
        <f t="shared" si="34"/>
        <v>40</v>
      </c>
      <c r="N38" s="30">
        <f t="shared" si="35"/>
        <v>66</v>
      </c>
      <c r="O38" s="30">
        <f t="shared" si="36"/>
        <v>26</v>
      </c>
      <c r="P38" s="30">
        <f t="shared" si="37"/>
        <v>40</v>
      </c>
      <c r="Q38" s="30"/>
      <c r="R38" s="30"/>
      <c r="S38" s="30"/>
      <c r="T38" s="30">
        <f t="shared" si="10"/>
        <v>23</v>
      </c>
      <c r="U38" s="30">
        <v>3</v>
      </c>
      <c r="V38" s="30">
        <v>20</v>
      </c>
      <c r="W38" s="35">
        <f t="shared" si="38"/>
        <v>3</v>
      </c>
      <c r="X38" s="36"/>
    </row>
    <row r="39" spans="1:24" ht="18" customHeight="1">
      <c r="A39" s="67"/>
      <c r="B39" s="21" t="s">
        <v>61</v>
      </c>
      <c r="C39" s="18" t="s">
        <v>28</v>
      </c>
      <c r="D39" s="19">
        <f t="shared" si="0"/>
        <v>66</v>
      </c>
      <c r="E39" s="26">
        <v>0</v>
      </c>
      <c r="F39" s="26">
        <v>0</v>
      </c>
      <c r="G39" s="26">
        <v>66</v>
      </c>
      <c r="H39" s="18" t="s">
        <v>50</v>
      </c>
      <c r="I39" s="29">
        <v>0.4</v>
      </c>
      <c r="J39" s="29">
        <v>0.6</v>
      </c>
      <c r="K39" s="30">
        <f t="shared" si="32"/>
        <v>12</v>
      </c>
      <c r="L39" s="30">
        <f t="shared" si="33"/>
        <v>5</v>
      </c>
      <c r="M39" s="30">
        <f t="shared" si="34"/>
        <v>7</v>
      </c>
      <c r="N39" s="30">
        <f t="shared" si="35"/>
        <v>12</v>
      </c>
      <c r="O39" s="30">
        <f t="shared" si="36"/>
        <v>5</v>
      </c>
      <c r="P39" s="30">
        <f t="shared" si="37"/>
        <v>7</v>
      </c>
      <c r="Q39" s="30"/>
      <c r="R39" s="30"/>
      <c r="S39" s="30"/>
      <c r="T39" s="30">
        <f t="shared" si="10"/>
        <v>8</v>
      </c>
      <c r="U39" s="30">
        <v>1</v>
      </c>
      <c r="V39" s="30">
        <v>7</v>
      </c>
      <c r="W39" s="35">
        <f t="shared" si="38"/>
        <v>-3</v>
      </c>
      <c r="X39" s="36"/>
    </row>
    <row r="40" spans="1:24" ht="18" customHeight="1">
      <c r="A40" s="67"/>
      <c r="B40" s="21" t="s">
        <v>62</v>
      </c>
      <c r="C40" s="18" t="s">
        <v>28</v>
      </c>
      <c r="D40" s="19">
        <f t="shared" si="0"/>
        <v>5550</v>
      </c>
      <c r="E40" s="26">
        <v>28</v>
      </c>
      <c r="F40" s="26">
        <v>2978</v>
      </c>
      <c r="G40" s="26">
        <v>2544</v>
      </c>
      <c r="H40" s="18" t="s">
        <v>50</v>
      </c>
      <c r="I40" s="29">
        <v>0.75</v>
      </c>
      <c r="J40" s="29">
        <v>0.25</v>
      </c>
      <c r="K40" s="30">
        <f t="shared" si="32"/>
        <v>1540</v>
      </c>
      <c r="L40" s="30">
        <f t="shared" si="33"/>
        <v>1155</v>
      </c>
      <c r="M40" s="30">
        <f t="shared" si="34"/>
        <v>385</v>
      </c>
      <c r="N40" s="30">
        <f t="shared" si="35"/>
        <v>1540</v>
      </c>
      <c r="O40" s="30">
        <f t="shared" si="36"/>
        <v>1155</v>
      </c>
      <c r="P40" s="30">
        <f t="shared" si="37"/>
        <v>385</v>
      </c>
      <c r="Q40" s="30"/>
      <c r="R40" s="30"/>
      <c r="S40" s="30"/>
      <c r="T40" s="30">
        <f t="shared" si="10"/>
        <v>936</v>
      </c>
      <c r="U40" s="30">
        <v>135</v>
      </c>
      <c r="V40" s="30">
        <v>801</v>
      </c>
      <c r="W40" s="35">
        <f t="shared" si="38"/>
        <v>219</v>
      </c>
      <c r="X40" s="36"/>
    </row>
    <row r="41" spans="1:24" ht="18" customHeight="1">
      <c r="A41" s="67"/>
      <c r="B41" s="21" t="s">
        <v>63</v>
      </c>
      <c r="C41" s="18" t="s">
        <v>28</v>
      </c>
      <c r="D41" s="19">
        <f t="shared" si="0"/>
        <v>1858</v>
      </c>
      <c r="E41" s="26">
        <v>6</v>
      </c>
      <c r="F41" s="26">
        <v>1051</v>
      </c>
      <c r="G41" s="26">
        <v>801</v>
      </c>
      <c r="H41" s="18" t="s">
        <v>50</v>
      </c>
      <c r="I41" s="29">
        <v>0.7</v>
      </c>
      <c r="J41" s="29">
        <v>0.3</v>
      </c>
      <c r="K41" s="30">
        <f t="shared" si="32"/>
        <v>525</v>
      </c>
      <c r="L41" s="30">
        <f t="shared" si="33"/>
        <v>368</v>
      </c>
      <c r="M41" s="30">
        <f t="shared" si="34"/>
        <v>157</v>
      </c>
      <c r="N41" s="30">
        <f t="shared" si="35"/>
        <v>525</v>
      </c>
      <c r="O41" s="30">
        <f t="shared" si="36"/>
        <v>368</v>
      </c>
      <c r="P41" s="30">
        <f t="shared" si="37"/>
        <v>157</v>
      </c>
      <c r="Q41" s="30"/>
      <c r="R41" s="30"/>
      <c r="S41" s="30"/>
      <c r="T41" s="30">
        <f t="shared" si="10"/>
        <v>289</v>
      </c>
      <c r="U41" s="30">
        <v>42</v>
      </c>
      <c r="V41" s="30">
        <v>247</v>
      </c>
      <c r="W41" s="35">
        <f t="shared" si="38"/>
        <v>79</v>
      </c>
      <c r="X41" s="36"/>
    </row>
    <row r="42" spans="1:24" ht="18" customHeight="1">
      <c r="A42" s="67"/>
      <c r="B42" s="21" t="s">
        <v>64</v>
      </c>
      <c r="C42" s="18" t="s">
        <v>28</v>
      </c>
      <c r="D42" s="19">
        <f t="shared" si="0"/>
        <v>6056</v>
      </c>
      <c r="E42" s="26">
        <v>0</v>
      </c>
      <c r="F42" s="26">
        <v>799</v>
      </c>
      <c r="G42" s="26">
        <v>5257</v>
      </c>
      <c r="H42" s="18" t="s">
        <v>50</v>
      </c>
      <c r="I42" s="29">
        <v>0.75</v>
      </c>
      <c r="J42" s="29">
        <v>0.25</v>
      </c>
      <c r="K42" s="30">
        <f t="shared" si="32"/>
        <v>1234</v>
      </c>
      <c r="L42" s="30">
        <f t="shared" si="33"/>
        <v>926</v>
      </c>
      <c r="M42" s="30">
        <f t="shared" si="34"/>
        <v>308</v>
      </c>
      <c r="N42" s="30">
        <f t="shared" si="35"/>
        <v>1234</v>
      </c>
      <c r="O42" s="30">
        <f t="shared" si="36"/>
        <v>926</v>
      </c>
      <c r="P42" s="30">
        <f t="shared" si="37"/>
        <v>308</v>
      </c>
      <c r="Q42" s="30"/>
      <c r="R42" s="30"/>
      <c r="S42" s="30"/>
      <c r="T42" s="30">
        <f t="shared" si="10"/>
        <v>815</v>
      </c>
      <c r="U42" s="30">
        <v>118</v>
      </c>
      <c r="V42" s="30">
        <v>697</v>
      </c>
      <c r="W42" s="35">
        <f t="shared" si="38"/>
        <v>111</v>
      </c>
      <c r="X42" s="36"/>
    </row>
    <row r="43" spans="1:24" ht="18" customHeight="1">
      <c r="A43" s="67"/>
      <c r="B43" s="24" t="s">
        <v>65</v>
      </c>
      <c r="C43" s="18" t="s">
        <v>28</v>
      </c>
      <c r="D43" s="19">
        <f t="shared" si="0"/>
        <v>3045</v>
      </c>
      <c r="E43" s="26">
        <v>23</v>
      </c>
      <c r="F43" s="26">
        <v>163</v>
      </c>
      <c r="G43" s="26">
        <v>2859</v>
      </c>
      <c r="H43" s="18" t="s">
        <v>50</v>
      </c>
      <c r="I43" s="29">
        <v>0.7</v>
      </c>
      <c r="J43" s="29">
        <v>0.3</v>
      </c>
      <c r="K43" s="30">
        <f t="shared" ref="K43:K46" si="39">L43+M43</f>
        <v>804</v>
      </c>
      <c r="L43" s="30">
        <f t="shared" ref="L43:L46" si="40">O43+R43</f>
        <v>563</v>
      </c>
      <c r="M43" s="30">
        <f t="shared" ref="M43:M46" si="41">P43+S43</f>
        <v>241</v>
      </c>
      <c r="N43" s="30">
        <f t="shared" si="35"/>
        <v>582</v>
      </c>
      <c r="O43" s="30">
        <f t="shared" si="36"/>
        <v>407</v>
      </c>
      <c r="P43" s="30">
        <f t="shared" si="37"/>
        <v>175</v>
      </c>
      <c r="Q43" s="30">
        <f>R43+S43</f>
        <v>222</v>
      </c>
      <c r="R43" s="30">
        <v>156</v>
      </c>
      <c r="S43" s="30">
        <v>66</v>
      </c>
      <c r="T43" s="30">
        <f t="shared" si="10"/>
        <v>213</v>
      </c>
      <c r="U43" s="30">
        <v>31</v>
      </c>
      <c r="V43" s="30">
        <v>182</v>
      </c>
      <c r="W43" s="35">
        <f t="shared" si="38"/>
        <v>350</v>
      </c>
      <c r="X43" s="36"/>
    </row>
    <row r="44" spans="1:24" ht="18" customHeight="1">
      <c r="A44" s="67"/>
      <c r="B44" s="21" t="s">
        <v>66</v>
      </c>
      <c r="C44" s="18" t="s">
        <v>28</v>
      </c>
      <c r="D44" s="19">
        <f t="shared" si="0"/>
        <v>3614</v>
      </c>
      <c r="E44" s="26">
        <v>190</v>
      </c>
      <c r="F44" s="26">
        <v>1682</v>
      </c>
      <c r="G44" s="26">
        <v>1742</v>
      </c>
      <c r="H44" s="18" t="s">
        <v>50</v>
      </c>
      <c r="I44" s="29">
        <v>0.7</v>
      </c>
      <c r="J44" s="29">
        <v>0.3</v>
      </c>
      <c r="K44" s="30">
        <f t="shared" si="39"/>
        <v>987</v>
      </c>
      <c r="L44" s="30">
        <f t="shared" si="40"/>
        <v>691</v>
      </c>
      <c r="M44" s="30">
        <f t="shared" si="41"/>
        <v>296</v>
      </c>
      <c r="N44" s="30">
        <f t="shared" si="35"/>
        <v>987</v>
      </c>
      <c r="O44" s="30">
        <f t="shared" si="36"/>
        <v>691</v>
      </c>
      <c r="P44" s="30">
        <f t="shared" si="37"/>
        <v>296</v>
      </c>
      <c r="Q44" s="30"/>
      <c r="R44" s="30"/>
      <c r="S44" s="30"/>
      <c r="T44" s="30">
        <f t="shared" si="10"/>
        <v>697</v>
      </c>
      <c r="U44" s="30">
        <v>101</v>
      </c>
      <c r="V44" s="30">
        <v>596</v>
      </c>
      <c r="W44" s="35">
        <f t="shared" si="38"/>
        <v>-6</v>
      </c>
      <c r="X44" s="36"/>
    </row>
    <row r="45" spans="1:24" ht="18" customHeight="1">
      <c r="A45" s="67"/>
      <c r="B45" s="21" t="s">
        <v>67</v>
      </c>
      <c r="C45" s="18" t="s">
        <v>43</v>
      </c>
      <c r="D45" s="19">
        <f t="shared" si="0"/>
        <v>4124</v>
      </c>
      <c r="E45" s="26">
        <v>1064</v>
      </c>
      <c r="F45" s="26">
        <v>1622</v>
      </c>
      <c r="G45" s="26">
        <v>1438</v>
      </c>
      <c r="H45" s="18" t="s">
        <v>44</v>
      </c>
      <c r="I45" s="29">
        <v>0.8</v>
      </c>
      <c r="J45" s="29">
        <v>0.2</v>
      </c>
      <c r="K45" s="30">
        <f t="shared" si="39"/>
        <v>2385</v>
      </c>
      <c r="L45" s="30">
        <f t="shared" si="40"/>
        <v>1908</v>
      </c>
      <c r="M45" s="30">
        <f t="shared" si="41"/>
        <v>477</v>
      </c>
      <c r="N45" s="30">
        <f>ROUND((E45*700+F45*500+G45*300)*12/10000,0)</f>
        <v>2385</v>
      </c>
      <c r="O45" s="30">
        <f t="shared" si="36"/>
        <v>1908</v>
      </c>
      <c r="P45" s="30">
        <f t="shared" si="37"/>
        <v>477</v>
      </c>
      <c r="Q45" s="30"/>
      <c r="R45" s="30"/>
      <c r="S45" s="30"/>
      <c r="T45" s="30">
        <f t="shared" si="10"/>
        <v>1665</v>
      </c>
      <c r="U45" s="30">
        <v>241</v>
      </c>
      <c r="V45" s="30">
        <v>1424</v>
      </c>
      <c r="W45" s="35">
        <f t="shared" si="38"/>
        <v>243</v>
      </c>
      <c r="X45" s="36"/>
    </row>
    <row r="46" spans="1:24" ht="18" customHeight="1">
      <c r="A46" s="67"/>
      <c r="B46" s="21" t="s">
        <v>68</v>
      </c>
      <c r="C46" s="18" t="s">
        <v>28</v>
      </c>
      <c r="D46" s="19">
        <f t="shared" si="0"/>
        <v>4131</v>
      </c>
      <c r="E46" s="26">
        <v>55</v>
      </c>
      <c r="F46" s="26">
        <v>916</v>
      </c>
      <c r="G46" s="26">
        <v>3160</v>
      </c>
      <c r="H46" s="18" t="s">
        <v>50</v>
      </c>
      <c r="I46" s="29">
        <v>0.75</v>
      </c>
      <c r="J46" s="29">
        <v>0.25</v>
      </c>
      <c r="K46" s="30">
        <f t="shared" si="39"/>
        <v>918</v>
      </c>
      <c r="L46" s="30">
        <f t="shared" si="40"/>
        <v>689</v>
      </c>
      <c r="M46" s="30">
        <f t="shared" si="41"/>
        <v>229</v>
      </c>
      <c r="N46" s="30">
        <f t="shared" ref="N46:N51" si="42">ROUND((E46*300+F46*300+G46*150)*12/10000,0)</f>
        <v>918</v>
      </c>
      <c r="O46" s="30">
        <f t="shared" ref="O46:O59" si="43">ROUND(N46*I46,0)</f>
        <v>689</v>
      </c>
      <c r="P46" s="30">
        <f t="shared" ref="P46:P59" si="44">ROUND(N46-O46,0)</f>
        <v>229</v>
      </c>
      <c r="Q46" s="30"/>
      <c r="R46" s="30"/>
      <c r="S46" s="30"/>
      <c r="T46" s="30">
        <f t="shared" si="10"/>
        <v>600</v>
      </c>
      <c r="U46" s="30">
        <v>87</v>
      </c>
      <c r="V46" s="30">
        <v>513</v>
      </c>
      <c r="W46" s="35">
        <f t="shared" si="38"/>
        <v>89</v>
      </c>
      <c r="X46" s="36"/>
    </row>
    <row r="47" spans="1:24" ht="18" customHeight="1">
      <c r="A47" s="67" t="s">
        <v>69</v>
      </c>
      <c r="B47" s="14" t="s">
        <v>14</v>
      </c>
      <c r="C47" s="15"/>
      <c r="D47" s="16">
        <f>SUM(D48:D59)</f>
        <v>36133</v>
      </c>
      <c r="E47" s="16">
        <f t="shared" ref="E47:G47" si="45">SUM(E48:E59)</f>
        <v>1564</v>
      </c>
      <c r="F47" s="16">
        <f t="shared" si="45"/>
        <v>13032</v>
      </c>
      <c r="G47" s="16">
        <f t="shared" si="45"/>
        <v>21537</v>
      </c>
      <c r="H47" s="15"/>
      <c r="I47" s="31"/>
      <c r="J47" s="31"/>
      <c r="K47" s="16">
        <f>SUM(K48:K59)</f>
        <v>15684</v>
      </c>
      <c r="L47" s="16">
        <f>SUM(L48:L59)</f>
        <v>12394</v>
      </c>
      <c r="M47" s="16">
        <f>SUM(M48:M59)</f>
        <v>3290</v>
      </c>
      <c r="N47" s="16">
        <f t="shared" ref="N47" si="46">SUM(N48:N59)</f>
        <v>15684</v>
      </c>
      <c r="O47" s="16">
        <f t="shared" ref="O47:W47" si="47">SUM(O48:O59)</f>
        <v>12394</v>
      </c>
      <c r="P47" s="16">
        <f t="shared" si="47"/>
        <v>3290</v>
      </c>
      <c r="Q47" s="16">
        <f t="shared" si="47"/>
        <v>0</v>
      </c>
      <c r="R47" s="16">
        <f t="shared" si="47"/>
        <v>0</v>
      </c>
      <c r="S47" s="16">
        <f t="shared" si="47"/>
        <v>0</v>
      </c>
      <c r="T47" s="16">
        <f t="shared" si="47"/>
        <v>9931</v>
      </c>
      <c r="U47" s="16">
        <f t="shared" si="47"/>
        <v>1434</v>
      </c>
      <c r="V47" s="16">
        <f t="shared" si="47"/>
        <v>8497</v>
      </c>
      <c r="W47" s="33">
        <f t="shared" si="47"/>
        <v>2463</v>
      </c>
      <c r="X47" s="36"/>
    </row>
    <row r="48" spans="1:24" ht="18" customHeight="1">
      <c r="A48" s="67"/>
      <c r="B48" s="17" t="s">
        <v>70</v>
      </c>
      <c r="C48" s="18" t="s">
        <v>28</v>
      </c>
      <c r="D48" s="19">
        <f t="shared" ref="D48:D128" si="48">SUM(E48:G48)</f>
        <v>378</v>
      </c>
      <c r="E48" s="26">
        <v>0</v>
      </c>
      <c r="F48" s="26">
        <v>169</v>
      </c>
      <c r="G48" s="26">
        <v>209</v>
      </c>
      <c r="H48" s="18" t="s">
        <v>50</v>
      </c>
      <c r="I48" s="29">
        <v>0.4</v>
      </c>
      <c r="J48" s="29">
        <v>0.6</v>
      </c>
      <c r="K48" s="30">
        <f t="shared" ref="K48:K59" si="49">L48+M48</f>
        <v>98</v>
      </c>
      <c r="L48" s="30">
        <f t="shared" ref="L48:L59" si="50">O48+R48</f>
        <v>39</v>
      </c>
      <c r="M48" s="30">
        <f t="shared" ref="M48:M59" si="51">P48+S48</f>
        <v>59</v>
      </c>
      <c r="N48" s="30">
        <f t="shared" si="42"/>
        <v>98</v>
      </c>
      <c r="O48" s="30">
        <f t="shared" si="43"/>
        <v>39</v>
      </c>
      <c r="P48" s="30">
        <f t="shared" si="44"/>
        <v>59</v>
      </c>
      <c r="Q48" s="30"/>
      <c r="R48" s="30"/>
      <c r="S48" s="30"/>
      <c r="T48" s="30">
        <f t="shared" si="10"/>
        <v>24</v>
      </c>
      <c r="U48" s="30">
        <v>3</v>
      </c>
      <c r="V48" s="30">
        <v>21</v>
      </c>
      <c r="W48" s="35">
        <f t="shared" ref="W48:W59" si="52">L48-T48</f>
        <v>15</v>
      </c>
      <c r="X48" s="36"/>
    </row>
    <row r="49" spans="1:24" ht="18" customHeight="1">
      <c r="A49" s="67"/>
      <c r="B49" s="17" t="s">
        <v>71</v>
      </c>
      <c r="C49" s="18" t="s">
        <v>28</v>
      </c>
      <c r="D49" s="19">
        <f t="shared" si="48"/>
        <v>306</v>
      </c>
      <c r="E49" s="26">
        <v>16</v>
      </c>
      <c r="F49" s="26">
        <v>187</v>
      </c>
      <c r="G49" s="26">
        <v>103</v>
      </c>
      <c r="H49" s="18" t="s">
        <v>50</v>
      </c>
      <c r="I49" s="29">
        <v>0.4</v>
      </c>
      <c r="J49" s="29">
        <v>0.6</v>
      </c>
      <c r="K49" s="30">
        <f t="shared" si="49"/>
        <v>92</v>
      </c>
      <c r="L49" s="30">
        <f t="shared" si="50"/>
        <v>37</v>
      </c>
      <c r="M49" s="30">
        <f t="shared" si="51"/>
        <v>55</v>
      </c>
      <c r="N49" s="30">
        <f t="shared" si="42"/>
        <v>92</v>
      </c>
      <c r="O49" s="30">
        <f t="shared" si="43"/>
        <v>37</v>
      </c>
      <c r="P49" s="30">
        <f t="shared" si="44"/>
        <v>55</v>
      </c>
      <c r="Q49" s="30"/>
      <c r="R49" s="30"/>
      <c r="S49" s="30"/>
      <c r="T49" s="30">
        <f t="shared" si="10"/>
        <v>26</v>
      </c>
      <c r="U49" s="30">
        <v>4</v>
      </c>
      <c r="V49" s="30">
        <v>22</v>
      </c>
      <c r="W49" s="35">
        <f t="shared" si="52"/>
        <v>11</v>
      </c>
      <c r="X49" s="36"/>
    </row>
    <row r="50" spans="1:24" ht="18" customHeight="1">
      <c r="A50" s="67"/>
      <c r="B50" s="17" t="s">
        <v>72</v>
      </c>
      <c r="C50" s="18" t="s">
        <v>28</v>
      </c>
      <c r="D50" s="19">
        <f t="shared" si="48"/>
        <v>173</v>
      </c>
      <c r="E50" s="26">
        <v>0</v>
      </c>
      <c r="F50" s="26">
        <v>76</v>
      </c>
      <c r="G50" s="26">
        <v>97</v>
      </c>
      <c r="H50" s="18" t="s">
        <v>50</v>
      </c>
      <c r="I50" s="29">
        <v>0.4</v>
      </c>
      <c r="J50" s="29">
        <v>0.6</v>
      </c>
      <c r="K50" s="30">
        <f t="shared" si="49"/>
        <v>45</v>
      </c>
      <c r="L50" s="30">
        <f t="shared" si="50"/>
        <v>18</v>
      </c>
      <c r="M50" s="30">
        <f t="shared" si="51"/>
        <v>27</v>
      </c>
      <c r="N50" s="30">
        <f t="shared" si="42"/>
        <v>45</v>
      </c>
      <c r="O50" s="30">
        <f t="shared" si="43"/>
        <v>18</v>
      </c>
      <c r="P50" s="30">
        <f t="shared" si="44"/>
        <v>27</v>
      </c>
      <c r="Q50" s="30"/>
      <c r="R50" s="30"/>
      <c r="S50" s="30"/>
      <c r="T50" s="30">
        <f t="shared" si="10"/>
        <v>27</v>
      </c>
      <c r="U50" s="30">
        <v>4</v>
      </c>
      <c r="V50" s="30">
        <v>23</v>
      </c>
      <c r="W50" s="35">
        <f t="shared" si="52"/>
        <v>-9</v>
      </c>
      <c r="X50" s="36"/>
    </row>
    <row r="51" spans="1:24" ht="18" customHeight="1">
      <c r="A51" s="67"/>
      <c r="B51" s="17" t="s">
        <v>73</v>
      </c>
      <c r="C51" s="18" t="s">
        <v>28</v>
      </c>
      <c r="D51" s="19">
        <f t="shared" si="48"/>
        <v>5052</v>
      </c>
      <c r="E51" s="26">
        <v>74</v>
      </c>
      <c r="F51" s="26">
        <v>1415</v>
      </c>
      <c r="G51" s="26">
        <v>3563</v>
      </c>
      <c r="H51" s="18" t="s">
        <v>50</v>
      </c>
      <c r="I51" s="29">
        <v>0.75</v>
      </c>
      <c r="J51" s="29">
        <v>0.25</v>
      </c>
      <c r="K51" s="30">
        <f t="shared" si="49"/>
        <v>1177</v>
      </c>
      <c r="L51" s="30">
        <f t="shared" si="50"/>
        <v>883</v>
      </c>
      <c r="M51" s="30">
        <f t="shared" si="51"/>
        <v>294</v>
      </c>
      <c r="N51" s="30">
        <f t="shared" si="42"/>
        <v>1177</v>
      </c>
      <c r="O51" s="30">
        <f t="shared" si="43"/>
        <v>883</v>
      </c>
      <c r="P51" s="30">
        <f t="shared" si="44"/>
        <v>294</v>
      </c>
      <c r="Q51" s="30"/>
      <c r="R51" s="30"/>
      <c r="S51" s="30"/>
      <c r="T51" s="30">
        <f t="shared" si="10"/>
        <v>749</v>
      </c>
      <c r="U51" s="30">
        <v>108</v>
      </c>
      <c r="V51" s="30">
        <v>641</v>
      </c>
      <c r="W51" s="35">
        <f t="shared" si="52"/>
        <v>134</v>
      </c>
      <c r="X51" s="36"/>
    </row>
    <row r="52" spans="1:24" ht="18" customHeight="1">
      <c r="A52" s="67"/>
      <c r="B52" s="17" t="s">
        <v>74</v>
      </c>
      <c r="C52" s="18" t="s">
        <v>43</v>
      </c>
      <c r="D52" s="19">
        <f t="shared" si="48"/>
        <v>4084</v>
      </c>
      <c r="E52" s="26">
        <v>29</v>
      </c>
      <c r="F52" s="26">
        <v>2271</v>
      </c>
      <c r="G52" s="26">
        <v>1784</v>
      </c>
      <c r="H52" s="18" t="s">
        <v>44</v>
      </c>
      <c r="I52" s="29">
        <v>0.8</v>
      </c>
      <c r="J52" s="29">
        <v>0.2</v>
      </c>
      <c r="K52" s="30">
        <f t="shared" si="49"/>
        <v>2029</v>
      </c>
      <c r="L52" s="30">
        <f t="shared" si="50"/>
        <v>1623</v>
      </c>
      <c r="M52" s="30">
        <f t="shared" si="51"/>
        <v>406</v>
      </c>
      <c r="N52" s="30">
        <f t="shared" ref="N52:N59" si="53">ROUND((E52*700+F52*500+G52*300)*12/10000,0)</f>
        <v>2029</v>
      </c>
      <c r="O52" s="30">
        <f t="shared" si="43"/>
        <v>1623</v>
      </c>
      <c r="P52" s="30">
        <f t="shared" si="44"/>
        <v>406</v>
      </c>
      <c r="Q52" s="30"/>
      <c r="R52" s="30"/>
      <c r="S52" s="30"/>
      <c r="T52" s="30">
        <f t="shared" si="10"/>
        <v>1330</v>
      </c>
      <c r="U52" s="30">
        <v>192</v>
      </c>
      <c r="V52" s="30">
        <v>1138</v>
      </c>
      <c r="W52" s="35">
        <f t="shared" si="52"/>
        <v>293</v>
      </c>
      <c r="X52" s="36"/>
    </row>
    <row r="53" spans="1:24" ht="18" customHeight="1">
      <c r="A53" s="67"/>
      <c r="B53" s="17" t="s">
        <v>75</v>
      </c>
      <c r="C53" s="18" t="s">
        <v>43</v>
      </c>
      <c r="D53" s="19">
        <f t="shared" si="48"/>
        <v>5116</v>
      </c>
      <c r="E53" s="26">
        <v>127</v>
      </c>
      <c r="F53" s="26">
        <v>1611</v>
      </c>
      <c r="G53" s="26">
        <v>3378</v>
      </c>
      <c r="H53" s="18" t="s">
        <v>44</v>
      </c>
      <c r="I53" s="29">
        <v>0.8</v>
      </c>
      <c r="J53" s="29">
        <v>0.2</v>
      </c>
      <c r="K53" s="30">
        <f t="shared" si="49"/>
        <v>2289</v>
      </c>
      <c r="L53" s="30">
        <f t="shared" si="50"/>
        <v>1831</v>
      </c>
      <c r="M53" s="30">
        <f t="shared" si="51"/>
        <v>458</v>
      </c>
      <c r="N53" s="30">
        <f t="shared" si="53"/>
        <v>2289</v>
      </c>
      <c r="O53" s="30">
        <f t="shared" si="43"/>
        <v>1831</v>
      </c>
      <c r="P53" s="30">
        <f t="shared" si="44"/>
        <v>458</v>
      </c>
      <c r="Q53" s="30"/>
      <c r="R53" s="30"/>
      <c r="S53" s="30"/>
      <c r="T53" s="30">
        <f t="shared" si="10"/>
        <v>1503</v>
      </c>
      <c r="U53" s="30">
        <v>217</v>
      </c>
      <c r="V53" s="30">
        <v>1286</v>
      </c>
      <c r="W53" s="35">
        <f t="shared" si="52"/>
        <v>328</v>
      </c>
      <c r="X53" s="36"/>
    </row>
    <row r="54" spans="1:24" ht="18" customHeight="1">
      <c r="A54" s="67"/>
      <c r="B54" s="17" t="s">
        <v>76</v>
      </c>
      <c r="C54" s="18" t="s">
        <v>43</v>
      </c>
      <c r="D54" s="19">
        <f t="shared" si="48"/>
        <v>6032</v>
      </c>
      <c r="E54" s="26">
        <v>565</v>
      </c>
      <c r="F54" s="26">
        <v>2970</v>
      </c>
      <c r="G54" s="26">
        <v>2497</v>
      </c>
      <c r="H54" s="18" t="s">
        <v>44</v>
      </c>
      <c r="I54" s="29">
        <v>0.8</v>
      </c>
      <c r="J54" s="29">
        <v>0.2</v>
      </c>
      <c r="K54" s="30">
        <f t="shared" si="49"/>
        <v>3156</v>
      </c>
      <c r="L54" s="30">
        <f t="shared" si="50"/>
        <v>2525</v>
      </c>
      <c r="M54" s="30">
        <f t="shared" si="51"/>
        <v>631</v>
      </c>
      <c r="N54" s="30">
        <f t="shared" si="53"/>
        <v>3156</v>
      </c>
      <c r="O54" s="30">
        <f t="shared" si="43"/>
        <v>2525</v>
      </c>
      <c r="P54" s="30">
        <f t="shared" si="44"/>
        <v>631</v>
      </c>
      <c r="Q54" s="30"/>
      <c r="R54" s="30"/>
      <c r="S54" s="30"/>
      <c r="T54" s="30">
        <f t="shared" si="10"/>
        <v>1900</v>
      </c>
      <c r="U54" s="30">
        <v>275</v>
      </c>
      <c r="V54" s="30">
        <v>1625</v>
      </c>
      <c r="W54" s="35">
        <f t="shared" si="52"/>
        <v>625</v>
      </c>
      <c r="X54" s="36"/>
    </row>
    <row r="55" spans="1:24" ht="18" customHeight="1">
      <c r="A55" s="67"/>
      <c r="B55" s="17" t="s">
        <v>77</v>
      </c>
      <c r="C55" s="18" t="s">
        <v>43</v>
      </c>
      <c r="D55" s="19">
        <f t="shared" si="48"/>
        <v>5795</v>
      </c>
      <c r="E55" s="26">
        <v>38</v>
      </c>
      <c r="F55" s="26">
        <v>2379</v>
      </c>
      <c r="G55" s="26">
        <v>3378</v>
      </c>
      <c r="H55" s="18" t="s">
        <v>44</v>
      </c>
      <c r="I55" s="29">
        <v>0.8</v>
      </c>
      <c r="J55" s="29">
        <v>0.2</v>
      </c>
      <c r="K55" s="30">
        <f t="shared" si="49"/>
        <v>2675</v>
      </c>
      <c r="L55" s="30">
        <f t="shared" si="50"/>
        <v>2140</v>
      </c>
      <c r="M55" s="30">
        <f t="shared" si="51"/>
        <v>535</v>
      </c>
      <c r="N55" s="30">
        <f t="shared" si="53"/>
        <v>2675</v>
      </c>
      <c r="O55" s="30">
        <f t="shared" si="43"/>
        <v>2140</v>
      </c>
      <c r="P55" s="30">
        <f t="shared" si="44"/>
        <v>535</v>
      </c>
      <c r="Q55" s="30"/>
      <c r="R55" s="30"/>
      <c r="S55" s="30"/>
      <c r="T55" s="30">
        <f t="shared" si="10"/>
        <v>1635</v>
      </c>
      <c r="U55" s="30">
        <v>236</v>
      </c>
      <c r="V55" s="30">
        <v>1399</v>
      </c>
      <c r="W55" s="35">
        <f t="shared" si="52"/>
        <v>505</v>
      </c>
      <c r="X55" s="36"/>
    </row>
    <row r="56" spans="1:24" ht="18" customHeight="1">
      <c r="A56" s="67"/>
      <c r="B56" s="17" t="s">
        <v>78</v>
      </c>
      <c r="C56" s="18" t="s">
        <v>43</v>
      </c>
      <c r="D56" s="19">
        <f t="shared" si="48"/>
        <v>1973</v>
      </c>
      <c r="E56" s="26">
        <v>25</v>
      </c>
      <c r="F56" s="26">
        <v>320</v>
      </c>
      <c r="G56" s="26">
        <v>1628</v>
      </c>
      <c r="H56" s="18" t="s">
        <v>44</v>
      </c>
      <c r="I56" s="29">
        <v>0.8</v>
      </c>
      <c r="J56" s="29">
        <v>0.2</v>
      </c>
      <c r="K56" s="30">
        <f t="shared" si="49"/>
        <v>799</v>
      </c>
      <c r="L56" s="30">
        <f t="shared" si="50"/>
        <v>639</v>
      </c>
      <c r="M56" s="30">
        <f t="shared" si="51"/>
        <v>160</v>
      </c>
      <c r="N56" s="30">
        <f t="shared" si="53"/>
        <v>799</v>
      </c>
      <c r="O56" s="30">
        <f t="shared" si="43"/>
        <v>639</v>
      </c>
      <c r="P56" s="30">
        <f t="shared" si="44"/>
        <v>160</v>
      </c>
      <c r="Q56" s="30"/>
      <c r="R56" s="30"/>
      <c r="S56" s="30"/>
      <c r="T56" s="30">
        <f t="shared" si="10"/>
        <v>521</v>
      </c>
      <c r="U56" s="30">
        <v>75</v>
      </c>
      <c r="V56" s="30">
        <v>446</v>
      </c>
      <c r="W56" s="35">
        <f t="shared" si="52"/>
        <v>118</v>
      </c>
      <c r="X56" s="36"/>
    </row>
    <row r="57" spans="1:24" ht="18" customHeight="1">
      <c r="A57" s="67"/>
      <c r="B57" s="17" t="s">
        <v>79</v>
      </c>
      <c r="C57" s="18" t="s">
        <v>43</v>
      </c>
      <c r="D57" s="19">
        <f t="shared" si="48"/>
        <v>2613</v>
      </c>
      <c r="E57" s="26">
        <v>266</v>
      </c>
      <c r="F57" s="26">
        <v>606</v>
      </c>
      <c r="G57" s="26">
        <v>1741</v>
      </c>
      <c r="H57" s="18" t="s">
        <v>44</v>
      </c>
      <c r="I57" s="29">
        <v>0.8</v>
      </c>
      <c r="J57" s="29">
        <v>0.2</v>
      </c>
      <c r="K57" s="30">
        <f t="shared" si="49"/>
        <v>1214</v>
      </c>
      <c r="L57" s="30">
        <f t="shared" si="50"/>
        <v>971</v>
      </c>
      <c r="M57" s="30">
        <f t="shared" si="51"/>
        <v>243</v>
      </c>
      <c r="N57" s="30">
        <f t="shared" si="53"/>
        <v>1214</v>
      </c>
      <c r="O57" s="30">
        <f t="shared" si="43"/>
        <v>971</v>
      </c>
      <c r="P57" s="30">
        <f t="shared" si="44"/>
        <v>243</v>
      </c>
      <c r="Q57" s="30"/>
      <c r="R57" s="30"/>
      <c r="S57" s="30"/>
      <c r="T57" s="30">
        <f t="shared" si="10"/>
        <v>839</v>
      </c>
      <c r="U57" s="30">
        <v>121</v>
      </c>
      <c r="V57" s="30">
        <v>718</v>
      </c>
      <c r="W57" s="35">
        <f t="shared" si="52"/>
        <v>132</v>
      </c>
      <c r="X57" s="36"/>
    </row>
    <row r="58" spans="1:24" ht="18" customHeight="1">
      <c r="A58" s="67"/>
      <c r="B58" s="17" t="s">
        <v>80</v>
      </c>
      <c r="C58" s="18" t="s">
        <v>43</v>
      </c>
      <c r="D58" s="19">
        <f t="shared" si="48"/>
        <v>1660</v>
      </c>
      <c r="E58" s="26">
        <v>0</v>
      </c>
      <c r="F58" s="26">
        <v>116</v>
      </c>
      <c r="G58" s="26">
        <v>1544</v>
      </c>
      <c r="H58" s="18" t="s">
        <v>44</v>
      </c>
      <c r="I58" s="29">
        <v>0.8</v>
      </c>
      <c r="J58" s="29">
        <v>0.2</v>
      </c>
      <c r="K58" s="30">
        <f t="shared" si="49"/>
        <v>625</v>
      </c>
      <c r="L58" s="30">
        <f t="shared" si="50"/>
        <v>500</v>
      </c>
      <c r="M58" s="30">
        <f t="shared" si="51"/>
        <v>125</v>
      </c>
      <c r="N58" s="30">
        <f t="shared" si="53"/>
        <v>625</v>
      </c>
      <c r="O58" s="30">
        <f t="shared" si="43"/>
        <v>500</v>
      </c>
      <c r="P58" s="30">
        <f t="shared" si="44"/>
        <v>125</v>
      </c>
      <c r="Q58" s="30"/>
      <c r="R58" s="30"/>
      <c r="S58" s="30"/>
      <c r="T58" s="30">
        <f t="shared" si="10"/>
        <v>399</v>
      </c>
      <c r="U58" s="30">
        <v>58</v>
      </c>
      <c r="V58" s="30">
        <v>341</v>
      </c>
      <c r="W58" s="35">
        <f t="shared" si="52"/>
        <v>101</v>
      </c>
      <c r="X58" s="36"/>
    </row>
    <row r="59" spans="1:24" ht="18" customHeight="1">
      <c r="A59" s="67"/>
      <c r="B59" s="17" t="s">
        <v>81</v>
      </c>
      <c r="C59" s="18" t="s">
        <v>43</v>
      </c>
      <c r="D59" s="19">
        <f t="shared" si="48"/>
        <v>2951</v>
      </c>
      <c r="E59" s="26">
        <v>424</v>
      </c>
      <c r="F59" s="26">
        <v>912</v>
      </c>
      <c r="G59" s="26">
        <v>1615</v>
      </c>
      <c r="H59" s="18" t="s">
        <v>44</v>
      </c>
      <c r="I59" s="29">
        <v>0.8</v>
      </c>
      <c r="J59" s="29">
        <v>0.2</v>
      </c>
      <c r="K59" s="30">
        <f t="shared" si="49"/>
        <v>1485</v>
      </c>
      <c r="L59" s="30">
        <f t="shared" si="50"/>
        <v>1188</v>
      </c>
      <c r="M59" s="30">
        <f t="shared" si="51"/>
        <v>297</v>
      </c>
      <c r="N59" s="30">
        <f t="shared" si="53"/>
        <v>1485</v>
      </c>
      <c r="O59" s="30">
        <f t="shared" si="43"/>
        <v>1188</v>
      </c>
      <c r="P59" s="30">
        <f t="shared" si="44"/>
        <v>297</v>
      </c>
      <c r="Q59" s="30"/>
      <c r="R59" s="30"/>
      <c r="S59" s="30"/>
      <c r="T59" s="30">
        <f t="shared" si="10"/>
        <v>978</v>
      </c>
      <c r="U59" s="30">
        <v>141</v>
      </c>
      <c r="V59" s="30">
        <v>837</v>
      </c>
      <c r="W59" s="35">
        <f t="shared" si="52"/>
        <v>210</v>
      </c>
      <c r="X59" s="36"/>
    </row>
    <row r="60" spans="1:24" ht="18" customHeight="1">
      <c r="A60" s="71" t="s">
        <v>82</v>
      </c>
      <c r="B60" s="20" t="s">
        <v>14</v>
      </c>
      <c r="C60" s="15"/>
      <c r="D60" s="16">
        <f>SUM(D61:D71)</f>
        <v>19766</v>
      </c>
      <c r="E60" s="16">
        <f t="shared" ref="E60:G60" si="54">SUM(E61:E71)</f>
        <v>1281</v>
      </c>
      <c r="F60" s="16">
        <f t="shared" si="54"/>
        <v>6573</v>
      </c>
      <c r="G60" s="16">
        <f t="shared" si="54"/>
        <v>11912</v>
      </c>
      <c r="H60" s="15"/>
      <c r="I60" s="31"/>
      <c r="J60" s="31"/>
      <c r="K60" s="16">
        <f t="shared" ref="K60:W60" si="55">SUM(K61:K71)</f>
        <v>6408</v>
      </c>
      <c r="L60" s="16">
        <f t="shared" si="55"/>
        <v>4682</v>
      </c>
      <c r="M60" s="16">
        <f t="shared" si="55"/>
        <v>1726</v>
      </c>
      <c r="N60" s="16">
        <f t="shared" si="55"/>
        <v>6343</v>
      </c>
      <c r="O60" s="16">
        <f t="shared" si="55"/>
        <v>4636</v>
      </c>
      <c r="P60" s="16">
        <f t="shared" si="55"/>
        <v>1707</v>
      </c>
      <c r="Q60" s="16">
        <f t="shared" si="55"/>
        <v>65</v>
      </c>
      <c r="R60" s="16">
        <f t="shared" si="55"/>
        <v>46</v>
      </c>
      <c r="S60" s="16">
        <f t="shared" si="55"/>
        <v>19</v>
      </c>
      <c r="T60" s="16">
        <f t="shared" si="55"/>
        <v>3919</v>
      </c>
      <c r="U60" s="16">
        <f t="shared" si="55"/>
        <v>568</v>
      </c>
      <c r="V60" s="16">
        <f t="shared" si="55"/>
        <v>3351</v>
      </c>
      <c r="W60" s="16">
        <f t="shared" si="55"/>
        <v>763</v>
      </c>
      <c r="X60" s="36"/>
    </row>
    <row r="61" spans="1:24" ht="18" customHeight="1">
      <c r="A61" s="72"/>
      <c r="B61" s="23" t="s">
        <v>83</v>
      </c>
      <c r="C61" s="18" t="s">
        <v>28</v>
      </c>
      <c r="D61" s="19">
        <f t="shared" si="48"/>
        <v>3277</v>
      </c>
      <c r="E61" s="26">
        <v>138</v>
      </c>
      <c r="F61" s="26">
        <v>975</v>
      </c>
      <c r="G61" s="26">
        <v>2164</v>
      </c>
      <c r="H61" s="18" t="s">
        <v>50</v>
      </c>
      <c r="I61" s="29">
        <v>0.7</v>
      </c>
      <c r="J61" s="29">
        <v>0.3</v>
      </c>
      <c r="K61" s="30">
        <f t="shared" ref="K61:K71" si="56">L61+M61</f>
        <v>790</v>
      </c>
      <c r="L61" s="30">
        <f t="shared" ref="L61:L71" si="57">O61+R61</f>
        <v>553</v>
      </c>
      <c r="M61" s="30">
        <f t="shared" ref="M61:M71" si="58">P61+S61</f>
        <v>237</v>
      </c>
      <c r="N61" s="30">
        <f t="shared" ref="N61:N71" si="59">ROUND((E61*300+F61*300+G61*150)*12/10000,0)</f>
        <v>790</v>
      </c>
      <c r="O61" s="30">
        <f t="shared" ref="O61:O71" si="60">ROUND(N61*I61,0)</f>
        <v>553</v>
      </c>
      <c r="P61" s="30">
        <f t="shared" ref="P61:P71" si="61">ROUND(N61-O61,0)</f>
        <v>237</v>
      </c>
      <c r="Q61" s="30"/>
      <c r="R61" s="30"/>
      <c r="S61" s="30"/>
      <c r="T61" s="30">
        <f t="shared" si="10"/>
        <v>458</v>
      </c>
      <c r="U61" s="30">
        <v>66</v>
      </c>
      <c r="V61" s="30">
        <v>392</v>
      </c>
      <c r="W61" s="35">
        <f t="shared" ref="W61:W71" si="62">L61-T61</f>
        <v>95</v>
      </c>
      <c r="X61" s="36"/>
    </row>
    <row r="62" spans="1:24" ht="25.5" customHeight="1">
      <c r="A62" s="72"/>
      <c r="B62" s="23" t="s">
        <v>84</v>
      </c>
      <c r="C62" s="18" t="s">
        <v>28</v>
      </c>
      <c r="D62" s="19">
        <f t="shared" si="48"/>
        <v>2211</v>
      </c>
      <c r="E62" s="26">
        <v>73</v>
      </c>
      <c r="F62" s="26">
        <v>756</v>
      </c>
      <c r="G62" s="26">
        <v>1382</v>
      </c>
      <c r="H62" s="18" t="s">
        <v>50</v>
      </c>
      <c r="I62" s="29">
        <v>0.7</v>
      </c>
      <c r="J62" s="29">
        <v>0.3</v>
      </c>
      <c r="K62" s="30">
        <f t="shared" si="56"/>
        <v>547</v>
      </c>
      <c r="L62" s="30">
        <f t="shared" si="57"/>
        <v>383</v>
      </c>
      <c r="M62" s="30">
        <f t="shared" si="58"/>
        <v>164</v>
      </c>
      <c r="N62" s="30">
        <f t="shared" si="59"/>
        <v>547</v>
      </c>
      <c r="O62" s="30">
        <f t="shared" si="60"/>
        <v>383</v>
      </c>
      <c r="P62" s="30">
        <f t="shared" si="61"/>
        <v>164</v>
      </c>
      <c r="Q62" s="30"/>
      <c r="R62" s="30"/>
      <c r="S62" s="30"/>
      <c r="T62" s="30">
        <f t="shared" si="10"/>
        <v>379</v>
      </c>
      <c r="U62" s="30">
        <v>55</v>
      </c>
      <c r="V62" s="30">
        <v>324</v>
      </c>
      <c r="W62" s="35">
        <f t="shared" si="62"/>
        <v>4</v>
      </c>
      <c r="X62" s="36"/>
    </row>
    <row r="63" spans="1:24" ht="18" customHeight="1">
      <c r="A63" s="72"/>
      <c r="B63" s="23" t="s">
        <v>85</v>
      </c>
      <c r="C63" s="18" t="s">
        <v>43</v>
      </c>
      <c r="D63" s="19">
        <f t="shared" si="48"/>
        <v>6105</v>
      </c>
      <c r="E63" s="26">
        <v>422</v>
      </c>
      <c r="F63" s="26">
        <v>2436</v>
      </c>
      <c r="G63" s="26">
        <v>3247</v>
      </c>
      <c r="H63" s="18" t="s">
        <v>44</v>
      </c>
      <c r="I63" s="29">
        <v>0.8</v>
      </c>
      <c r="J63" s="29">
        <v>0.2</v>
      </c>
      <c r="K63" s="30">
        <f t="shared" si="56"/>
        <v>2985</v>
      </c>
      <c r="L63" s="30">
        <f t="shared" si="57"/>
        <v>2388</v>
      </c>
      <c r="M63" s="30">
        <f t="shared" si="58"/>
        <v>597</v>
      </c>
      <c r="N63" s="30">
        <f>ROUND((E63*700+F63*500+G63*300)*12/10000,0)</f>
        <v>2985</v>
      </c>
      <c r="O63" s="30">
        <f t="shared" si="60"/>
        <v>2388</v>
      </c>
      <c r="P63" s="30">
        <f t="shared" si="61"/>
        <v>597</v>
      </c>
      <c r="Q63" s="30"/>
      <c r="R63" s="30"/>
      <c r="S63" s="30"/>
      <c r="T63" s="30">
        <f t="shared" si="10"/>
        <v>2065</v>
      </c>
      <c r="U63" s="30">
        <v>299</v>
      </c>
      <c r="V63" s="30">
        <v>1766</v>
      </c>
      <c r="W63" s="35">
        <f t="shared" si="62"/>
        <v>323</v>
      </c>
      <c r="X63" s="36"/>
    </row>
    <row r="64" spans="1:24" ht="18" customHeight="1">
      <c r="A64" s="72"/>
      <c r="B64" s="23" t="s">
        <v>86</v>
      </c>
      <c r="C64" s="18" t="s">
        <v>28</v>
      </c>
      <c r="D64" s="19">
        <f t="shared" si="48"/>
        <v>1989</v>
      </c>
      <c r="E64" s="26">
        <v>513</v>
      </c>
      <c r="F64" s="26">
        <v>0</v>
      </c>
      <c r="G64" s="26">
        <v>1476</v>
      </c>
      <c r="H64" s="18" t="s">
        <v>50</v>
      </c>
      <c r="I64" s="29">
        <v>0.7</v>
      </c>
      <c r="J64" s="29">
        <v>0.3</v>
      </c>
      <c r="K64" s="30">
        <f t="shared" si="56"/>
        <v>450</v>
      </c>
      <c r="L64" s="30">
        <f t="shared" si="57"/>
        <v>315</v>
      </c>
      <c r="M64" s="30">
        <f t="shared" si="58"/>
        <v>135</v>
      </c>
      <c r="N64" s="30">
        <f t="shared" si="59"/>
        <v>450</v>
      </c>
      <c r="O64" s="30">
        <f t="shared" si="60"/>
        <v>315</v>
      </c>
      <c r="P64" s="30">
        <f t="shared" si="61"/>
        <v>135</v>
      </c>
      <c r="Q64" s="30"/>
      <c r="R64" s="30"/>
      <c r="S64" s="30"/>
      <c r="T64" s="30">
        <f t="shared" si="10"/>
        <v>260</v>
      </c>
      <c r="U64" s="30">
        <v>38</v>
      </c>
      <c r="V64" s="30">
        <v>222</v>
      </c>
      <c r="W64" s="35">
        <f t="shared" si="62"/>
        <v>55</v>
      </c>
      <c r="X64" s="36"/>
    </row>
    <row r="65" spans="1:24" ht="18" customHeight="1">
      <c r="A65" s="72"/>
      <c r="B65" s="38" t="s">
        <v>87</v>
      </c>
      <c r="C65" s="18" t="s">
        <v>28</v>
      </c>
      <c r="D65" s="19">
        <f t="shared" si="48"/>
        <v>1618</v>
      </c>
      <c r="E65" s="26">
        <v>61</v>
      </c>
      <c r="F65" s="26">
        <v>470</v>
      </c>
      <c r="G65" s="26">
        <v>1087</v>
      </c>
      <c r="H65" s="18" t="s">
        <v>50</v>
      </c>
      <c r="I65" s="29">
        <v>0.7</v>
      </c>
      <c r="J65" s="29">
        <v>0.3</v>
      </c>
      <c r="K65" s="30">
        <f t="shared" si="56"/>
        <v>452</v>
      </c>
      <c r="L65" s="30">
        <f t="shared" si="57"/>
        <v>317</v>
      </c>
      <c r="M65" s="30">
        <f t="shared" si="58"/>
        <v>135</v>
      </c>
      <c r="N65" s="30">
        <f t="shared" si="59"/>
        <v>387</v>
      </c>
      <c r="O65" s="30">
        <f t="shared" si="60"/>
        <v>271</v>
      </c>
      <c r="P65" s="30">
        <f t="shared" si="61"/>
        <v>116</v>
      </c>
      <c r="Q65" s="30">
        <f>R65+S65</f>
        <v>65</v>
      </c>
      <c r="R65" s="30">
        <v>46</v>
      </c>
      <c r="S65" s="30">
        <v>19</v>
      </c>
      <c r="T65" s="30">
        <f t="shared" si="10"/>
        <v>161</v>
      </c>
      <c r="U65" s="30">
        <v>23</v>
      </c>
      <c r="V65" s="30">
        <v>138</v>
      </c>
      <c r="W65" s="35">
        <f t="shared" si="62"/>
        <v>156</v>
      </c>
      <c r="X65" s="36"/>
    </row>
    <row r="66" spans="1:24" ht="18" customHeight="1">
      <c r="A66" s="72"/>
      <c r="B66" s="23" t="s">
        <v>88</v>
      </c>
      <c r="C66" s="18" t="s">
        <v>28</v>
      </c>
      <c r="D66" s="19">
        <f t="shared" si="48"/>
        <v>3175</v>
      </c>
      <c r="E66" s="26">
        <v>0</v>
      </c>
      <c r="F66" s="26">
        <v>1428</v>
      </c>
      <c r="G66" s="26">
        <v>1747</v>
      </c>
      <c r="H66" s="18" t="s">
        <v>50</v>
      </c>
      <c r="I66" s="29">
        <v>0.7</v>
      </c>
      <c r="J66" s="29">
        <v>0.3</v>
      </c>
      <c r="K66" s="30">
        <f t="shared" si="56"/>
        <v>829</v>
      </c>
      <c r="L66" s="30">
        <f t="shared" si="57"/>
        <v>580</v>
      </c>
      <c r="M66" s="30">
        <f t="shared" si="58"/>
        <v>249</v>
      </c>
      <c r="N66" s="30">
        <f t="shared" si="59"/>
        <v>829</v>
      </c>
      <c r="O66" s="30">
        <f t="shared" si="60"/>
        <v>580</v>
      </c>
      <c r="P66" s="30">
        <f t="shared" si="61"/>
        <v>249</v>
      </c>
      <c r="Q66" s="30"/>
      <c r="R66" s="30"/>
      <c r="S66" s="30"/>
      <c r="T66" s="30">
        <f t="shared" si="10"/>
        <v>469</v>
      </c>
      <c r="U66" s="30">
        <v>68</v>
      </c>
      <c r="V66" s="30">
        <v>401</v>
      </c>
      <c r="W66" s="35">
        <f t="shared" si="62"/>
        <v>111</v>
      </c>
      <c r="X66" s="36"/>
    </row>
    <row r="67" spans="1:24" ht="18" customHeight="1">
      <c r="A67" s="72"/>
      <c r="B67" s="23" t="s">
        <v>89</v>
      </c>
      <c r="C67" s="18" t="s">
        <v>28</v>
      </c>
      <c r="D67" s="19">
        <f t="shared" si="48"/>
        <v>72</v>
      </c>
      <c r="E67" s="26">
        <v>0</v>
      </c>
      <c r="F67" s="26">
        <v>36</v>
      </c>
      <c r="G67" s="26">
        <v>36</v>
      </c>
      <c r="H67" s="18" t="s">
        <v>50</v>
      </c>
      <c r="I67" s="29">
        <v>0.4</v>
      </c>
      <c r="J67" s="29">
        <v>0.6</v>
      </c>
      <c r="K67" s="30">
        <f t="shared" si="56"/>
        <v>19</v>
      </c>
      <c r="L67" s="30">
        <f t="shared" si="57"/>
        <v>8</v>
      </c>
      <c r="M67" s="30">
        <f t="shared" si="58"/>
        <v>11</v>
      </c>
      <c r="N67" s="30">
        <f t="shared" si="59"/>
        <v>19</v>
      </c>
      <c r="O67" s="30">
        <f t="shared" si="60"/>
        <v>8</v>
      </c>
      <c r="P67" s="30">
        <f t="shared" si="61"/>
        <v>11</v>
      </c>
      <c r="Q67" s="30"/>
      <c r="R67" s="30"/>
      <c r="S67" s="30"/>
      <c r="T67" s="30">
        <f t="shared" si="10"/>
        <v>10</v>
      </c>
      <c r="U67" s="30">
        <v>1</v>
      </c>
      <c r="V67" s="30">
        <v>9</v>
      </c>
      <c r="W67" s="35">
        <f t="shared" si="62"/>
        <v>-2</v>
      </c>
      <c r="X67" s="36"/>
    </row>
    <row r="68" spans="1:24" ht="18" customHeight="1">
      <c r="A68" s="73"/>
      <c r="B68" s="17" t="s">
        <v>90</v>
      </c>
      <c r="C68" s="18" t="s">
        <v>28</v>
      </c>
      <c r="D68" s="19">
        <f t="shared" si="48"/>
        <v>336</v>
      </c>
      <c r="E68" s="26">
        <v>0</v>
      </c>
      <c r="F68" s="26">
        <v>174</v>
      </c>
      <c r="G68" s="26">
        <v>162</v>
      </c>
      <c r="H68" s="18" t="s">
        <v>50</v>
      </c>
      <c r="I68" s="29">
        <v>0.4</v>
      </c>
      <c r="J68" s="29">
        <v>0.6</v>
      </c>
      <c r="K68" s="30">
        <f t="shared" si="56"/>
        <v>92</v>
      </c>
      <c r="L68" s="30">
        <f t="shared" si="57"/>
        <v>37</v>
      </c>
      <c r="M68" s="30">
        <f t="shared" si="58"/>
        <v>55</v>
      </c>
      <c r="N68" s="30">
        <f t="shared" si="59"/>
        <v>92</v>
      </c>
      <c r="O68" s="30">
        <f t="shared" si="60"/>
        <v>37</v>
      </c>
      <c r="P68" s="30">
        <f t="shared" si="61"/>
        <v>55</v>
      </c>
      <c r="Q68" s="30"/>
      <c r="R68" s="30"/>
      <c r="S68" s="30"/>
      <c r="T68" s="30">
        <f t="shared" si="10"/>
        <v>31</v>
      </c>
      <c r="U68" s="30">
        <v>5</v>
      </c>
      <c r="V68" s="30">
        <v>26</v>
      </c>
      <c r="W68" s="35">
        <f t="shared" si="62"/>
        <v>6</v>
      </c>
      <c r="X68" s="36"/>
    </row>
    <row r="69" spans="1:24" ht="18" customHeight="1">
      <c r="A69" s="74" t="s">
        <v>82</v>
      </c>
      <c r="B69" s="23" t="s">
        <v>91</v>
      </c>
      <c r="C69" s="18" t="s">
        <v>28</v>
      </c>
      <c r="D69" s="19">
        <f t="shared" si="48"/>
        <v>682</v>
      </c>
      <c r="E69" s="26">
        <v>0</v>
      </c>
      <c r="F69" s="26">
        <v>189</v>
      </c>
      <c r="G69" s="26">
        <v>493</v>
      </c>
      <c r="H69" s="18" t="s">
        <v>50</v>
      </c>
      <c r="I69" s="29">
        <v>0.4</v>
      </c>
      <c r="J69" s="29">
        <v>0.6</v>
      </c>
      <c r="K69" s="30">
        <f t="shared" si="56"/>
        <v>157</v>
      </c>
      <c r="L69" s="30">
        <f t="shared" si="57"/>
        <v>63</v>
      </c>
      <c r="M69" s="30">
        <f t="shared" si="58"/>
        <v>94</v>
      </c>
      <c r="N69" s="30">
        <f t="shared" si="59"/>
        <v>157</v>
      </c>
      <c r="O69" s="30">
        <f t="shared" si="60"/>
        <v>63</v>
      </c>
      <c r="P69" s="30">
        <f t="shared" si="61"/>
        <v>94</v>
      </c>
      <c r="Q69" s="30"/>
      <c r="R69" s="30"/>
      <c r="S69" s="30"/>
      <c r="T69" s="30">
        <f t="shared" si="10"/>
        <v>44</v>
      </c>
      <c r="U69" s="30">
        <v>6</v>
      </c>
      <c r="V69" s="30">
        <v>38</v>
      </c>
      <c r="W69" s="35">
        <f t="shared" si="62"/>
        <v>19</v>
      </c>
      <c r="X69" s="36"/>
    </row>
    <row r="70" spans="1:24" s="3" customFormat="1" ht="18" customHeight="1">
      <c r="A70" s="74"/>
      <c r="B70" s="23" t="s">
        <v>92</v>
      </c>
      <c r="C70" s="18" t="s">
        <v>28</v>
      </c>
      <c r="D70" s="19">
        <f t="shared" si="48"/>
        <v>57</v>
      </c>
      <c r="E70" s="26">
        <v>0</v>
      </c>
      <c r="F70" s="26">
        <v>0</v>
      </c>
      <c r="G70" s="26">
        <v>57</v>
      </c>
      <c r="H70" s="18" t="s">
        <v>50</v>
      </c>
      <c r="I70" s="29">
        <v>0.7</v>
      </c>
      <c r="J70" s="29">
        <v>0.3</v>
      </c>
      <c r="K70" s="30">
        <f t="shared" si="56"/>
        <v>10</v>
      </c>
      <c r="L70" s="30">
        <f t="shared" si="57"/>
        <v>7</v>
      </c>
      <c r="M70" s="30">
        <f t="shared" si="58"/>
        <v>3</v>
      </c>
      <c r="N70" s="30">
        <f t="shared" si="59"/>
        <v>10</v>
      </c>
      <c r="O70" s="30">
        <f t="shared" si="60"/>
        <v>7</v>
      </c>
      <c r="P70" s="30">
        <f t="shared" si="61"/>
        <v>3</v>
      </c>
      <c r="Q70" s="30"/>
      <c r="R70" s="30"/>
      <c r="S70" s="30"/>
      <c r="T70" s="30">
        <f t="shared" ref="T70:T71" si="63">U70+V70</f>
        <v>11</v>
      </c>
      <c r="U70" s="30">
        <v>2</v>
      </c>
      <c r="V70" s="30">
        <v>9</v>
      </c>
      <c r="W70" s="35">
        <f t="shared" si="62"/>
        <v>-4</v>
      </c>
      <c r="X70" s="37"/>
    </row>
    <row r="71" spans="1:24" s="3" customFormat="1" ht="24.75" customHeight="1">
      <c r="A71" s="74"/>
      <c r="B71" s="23" t="s">
        <v>93</v>
      </c>
      <c r="C71" s="18" t="s">
        <v>28</v>
      </c>
      <c r="D71" s="19">
        <f t="shared" si="48"/>
        <v>244</v>
      </c>
      <c r="E71" s="26">
        <v>74</v>
      </c>
      <c r="F71" s="26">
        <v>109</v>
      </c>
      <c r="G71" s="26">
        <v>61</v>
      </c>
      <c r="H71" s="60" t="s">
        <v>50</v>
      </c>
      <c r="I71" s="29">
        <v>0.4</v>
      </c>
      <c r="J71" s="29">
        <v>0.6</v>
      </c>
      <c r="K71" s="30">
        <f t="shared" si="56"/>
        <v>77</v>
      </c>
      <c r="L71" s="30">
        <f t="shared" si="57"/>
        <v>31</v>
      </c>
      <c r="M71" s="30">
        <f t="shared" si="58"/>
        <v>46</v>
      </c>
      <c r="N71" s="30">
        <f t="shared" si="59"/>
        <v>77</v>
      </c>
      <c r="O71" s="30">
        <f t="shared" si="60"/>
        <v>31</v>
      </c>
      <c r="P71" s="30">
        <f t="shared" si="61"/>
        <v>46</v>
      </c>
      <c r="Q71" s="30"/>
      <c r="R71" s="30"/>
      <c r="S71" s="30"/>
      <c r="T71" s="30">
        <f t="shared" si="63"/>
        <v>31</v>
      </c>
      <c r="U71" s="30">
        <v>5</v>
      </c>
      <c r="V71" s="30">
        <v>26</v>
      </c>
      <c r="W71" s="35">
        <f t="shared" si="62"/>
        <v>0</v>
      </c>
      <c r="X71" s="37"/>
    </row>
    <row r="72" spans="1:24" ht="18" customHeight="1">
      <c r="A72" s="67" t="s">
        <v>94</v>
      </c>
      <c r="B72" s="39" t="s">
        <v>14</v>
      </c>
      <c r="C72" s="15"/>
      <c r="D72" s="16">
        <f>SUM(D73:D86)</f>
        <v>17269</v>
      </c>
      <c r="E72" s="16">
        <f t="shared" ref="E72:G72" si="64">SUM(E73:E86)</f>
        <v>344</v>
      </c>
      <c r="F72" s="16">
        <f t="shared" si="64"/>
        <v>4175</v>
      </c>
      <c r="G72" s="16">
        <f t="shared" si="64"/>
        <v>12750</v>
      </c>
      <c r="H72" s="62"/>
      <c r="I72" s="31"/>
      <c r="J72" s="31"/>
      <c r="K72" s="16">
        <f>SUM(K73:K86)</f>
        <v>4451</v>
      </c>
      <c r="L72" s="16">
        <f>SUM(L73:L86)</f>
        <v>3098</v>
      </c>
      <c r="M72" s="16">
        <f>SUM(M73:M86)</f>
        <v>1353</v>
      </c>
      <c r="N72" s="16">
        <f t="shared" ref="N72" si="65">SUM(N73:N86)</f>
        <v>4451</v>
      </c>
      <c r="O72" s="16">
        <f t="shared" ref="O72:W72" si="66">SUM(O73:O86)</f>
        <v>3098</v>
      </c>
      <c r="P72" s="16">
        <f t="shared" si="66"/>
        <v>1353</v>
      </c>
      <c r="Q72" s="16">
        <f t="shared" si="66"/>
        <v>0</v>
      </c>
      <c r="R72" s="16">
        <f t="shared" si="66"/>
        <v>0</v>
      </c>
      <c r="S72" s="16">
        <f t="shared" si="66"/>
        <v>0</v>
      </c>
      <c r="T72" s="16">
        <f t="shared" si="66"/>
        <v>2727</v>
      </c>
      <c r="U72" s="16">
        <f t="shared" si="66"/>
        <v>394</v>
      </c>
      <c r="V72" s="16">
        <f t="shared" si="66"/>
        <v>2333</v>
      </c>
      <c r="W72" s="33">
        <f t="shared" si="66"/>
        <v>371</v>
      </c>
      <c r="X72" s="36"/>
    </row>
    <row r="73" spans="1:24" ht="18" customHeight="1">
      <c r="A73" s="67"/>
      <c r="B73" s="17" t="s">
        <v>95</v>
      </c>
      <c r="C73" s="18" t="s">
        <v>28</v>
      </c>
      <c r="D73" s="19">
        <f t="shared" si="48"/>
        <v>190</v>
      </c>
      <c r="E73" s="26">
        <v>0</v>
      </c>
      <c r="F73" s="26">
        <v>0</v>
      </c>
      <c r="G73" s="26">
        <v>190</v>
      </c>
      <c r="H73" s="18" t="s">
        <v>50</v>
      </c>
      <c r="I73" s="29">
        <v>0.4</v>
      </c>
      <c r="J73" s="29">
        <v>0.6</v>
      </c>
      <c r="K73" s="30">
        <f t="shared" ref="K73:K86" si="67">L73+M73</f>
        <v>34</v>
      </c>
      <c r="L73" s="30">
        <f t="shared" ref="L73:L86" si="68">O73+R73</f>
        <v>14</v>
      </c>
      <c r="M73" s="30">
        <f t="shared" ref="M73:M86" si="69">P73+S73</f>
        <v>20</v>
      </c>
      <c r="N73" s="30">
        <f t="shared" ref="N73:N80" si="70">ROUND((E73*300+F73*300+G73*150)*12/10000,0)</f>
        <v>34</v>
      </c>
      <c r="O73" s="30">
        <f t="shared" ref="O73:O81" si="71">ROUND(N73*I73,0)</f>
        <v>14</v>
      </c>
      <c r="P73" s="30">
        <f t="shared" ref="P73:P81" si="72">ROUND(N73-O73,0)</f>
        <v>20</v>
      </c>
      <c r="Q73" s="30"/>
      <c r="R73" s="30"/>
      <c r="S73" s="30"/>
      <c r="T73" s="30">
        <f t="shared" ref="T73:T86" si="73">U73+V73</f>
        <v>12</v>
      </c>
      <c r="U73" s="30">
        <v>2</v>
      </c>
      <c r="V73" s="30">
        <v>10</v>
      </c>
      <c r="W73" s="35">
        <f t="shared" ref="W73:W86" si="74">L73-T73</f>
        <v>2</v>
      </c>
      <c r="X73" s="36"/>
    </row>
    <row r="74" spans="1:24" ht="27" customHeight="1">
      <c r="A74" s="67"/>
      <c r="B74" s="17" t="s">
        <v>96</v>
      </c>
      <c r="C74" s="18" t="s">
        <v>28</v>
      </c>
      <c r="D74" s="19">
        <f t="shared" si="48"/>
        <v>2005</v>
      </c>
      <c r="E74" s="26">
        <v>111</v>
      </c>
      <c r="F74" s="26">
        <v>540</v>
      </c>
      <c r="G74" s="26">
        <v>1354</v>
      </c>
      <c r="H74" s="18" t="s">
        <v>50</v>
      </c>
      <c r="I74" s="29">
        <v>0.5</v>
      </c>
      <c r="J74" s="29">
        <v>0.5</v>
      </c>
      <c r="K74" s="30">
        <f t="shared" si="67"/>
        <v>478</v>
      </c>
      <c r="L74" s="30">
        <f t="shared" si="68"/>
        <v>239</v>
      </c>
      <c r="M74" s="30">
        <f t="shared" si="69"/>
        <v>239</v>
      </c>
      <c r="N74" s="30">
        <f t="shared" si="70"/>
        <v>478</v>
      </c>
      <c r="O74" s="30">
        <f t="shared" si="71"/>
        <v>239</v>
      </c>
      <c r="P74" s="30">
        <f t="shared" si="72"/>
        <v>239</v>
      </c>
      <c r="Q74" s="30"/>
      <c r="R74" s="30"/>
      <c r="S74" s="30"/>
      <c r="T74" s="30">
        <f t="shared" si="73"/>
        <v>150</v>
      </c>
      <c r="U74" s="30">
        <v>22</v>
      </c>
      <c r="V74" s="30">
        <v>128</v>
      </c>
      <c r="W74" s="35">
        <f t="shared" si="74"/>
        <v>89</v>
      </c>
      <c r="X74" s="36"/>
    </row>
    <row r="75" spans="1:24" ht="18" customHeight="1">
      <c r="A75" s="67"/>
      <c r="B75" s="17" t="s">
        <v>97</v>
      </c>
      <c r="C75" s="18" t="s">
        <v>28</v>
      </c>
      <c r="D75" s="19">
        <f t="shared" si="48"/>
        <v>1569</v>
      </c>
      <c r="E75" s="26">
        <v>44</v>
      </c>
      <c r="F75" s="26">
        <v>0</v>
      </c>
      <c r="G75" s="26">
        <v>1525</v>
      </c>
      <c r="H75" s="18" t="s">
        <v>50</v>
      </c>
      <c r="I75" s="29">
        <v>0.7</v>
      </c>
      <c r="J75" s="29">
        <v>0.3</v>
      </c>
      <c r="K75" s="30">
        <f t="shared" si="67"/>
        <v>290</v>
      </c>
      <c r="L75" s="30">
        <f t="shared" si="68"/>
        <v>203</v>
      </c>
      <c r="M75" s="30">
        <f t="shared" si="69"/>
        <v>87</v>
      </c>
      <c r="N75" s="30">
        <f t="shared" si="70"/>
        <v>290</v>
      </c>
      <c r="O75" s="30">
        <f t="shared" si="71"/>
        <v>203</v>
      </c>
      <c r="P75" s="30">
        <f t="shared" si="72"/>
        <v>87</v>
      </c>
      <c r="Q75" s="30"/>
      <c r="R75" s="30"/>
      <c r="S75" s="30"/>
      <c r="T75" s="30">
        <f t="shared" si="73"/>
        <v>178</v>
      </c>
      <c r="U75" s="30">
        <v>26</v>
      </c>
      <c r="V75" s="30">
        <v>152</v>
      </c>
      <c r="W75" s="35">
        <f t="shared" si="74"/>
        <v>25</v>
      </c>
      <c r="X75" s="36"/>
    </row>
    <row r="76" spans="1:24" ht="18" customHeight="1">
      <c r="A76" s="67"/>
      <c r="B76" s="17" t="s">
        <v>98</v>
      </c>
      <c r="C76" s="18" t="s">
        <v>28</v>
      </c>
      <c r="D76" s="19">
        <f t="shared" si="48"/>
        <v>2689</v>
      </c>
      <c r="E76" s="26">
        <v>0</v>
      </c>
      <c r="F76" s="26">
        <v>179</v>
      </c>
      <c r="G76" s="26">
        <v>2510</v>
      </c>
      <c r="H76" s="18" t="s">
        <v>50</v>
      </c>
      <c r="I76" s="29">
        <v>0.7</v>
      </c>
      <c r="J76" s="29">
        <v>0.3</v>
      </c>
      <c r="K76" s="30">
        <f t="shared" si="67"/>
        <v>516</v>
      </c>
      <c r="L76" s="30">
        <f t="shared" si="68"/>
        <v>361</v>
      </c>
      <c r="M76" s="30">
        <f t="shared" si="69"/>
        <v>155</v>
      </c>
      <c r="N76" s="30">
        <f t="shared" si="70"/>
        <v>516</v>
      </c>
      <c r="O76" s="30">
        <f t="shared" si="71"/>
        <v>361</v>
      </c>
      <c r="P76" s="30">
        <f t="shared" si="72"/>
        <v>155</v>
      </c>
      <c r="Q76" s="30"/>
      <c r="R76" s="30"/>
      <c r="S76" s="30"/>
      <c r="T76" s="30">
        <f t="shared" si="73"/>
        <v>339</v>
      </c>
      <c r="U76" s="30">
        <v>49</v>
      </c>
      <c r="V76" s="30">
        <v>290</v>
      </c>
      <c r="W76" s="35">
        <f t="shared" si="74"/>
        <v>22</v>
      </c>
      <c r="X76" s="36"/>
    </row>
    <row r="77" spans="1:24" ht="18" customHeight="1">
      <c r="A77" s="67"/>
      <c r="B77" s="17" t="s">
        <v>99</v>
      </c>
      <c r="C77" s="18" t="s">
        <v>28</v>
      </c>
      <c r="D77" s="19">
        <f t="shared" si="48"/>
        <v>3660</v>
      </c>
      <c r="E77" s="26">
        <v>53</v>
      </c>
      <c r="F77" s="26">
        <v>561</v>
      </c>
      <c r="G77" s="26">
        <v>3046</v>
      </c>
      <c r="H77" s="18" t="s">
        <v>50</v>
      </c>
      <c r="I77" s="29">
        <v>0.7</v>
      </c>
      <c r="J77" s="29">
        <v>0.3</v>
      </c>
      <c r="K77" s="30">
        <f t="shared" si="67"/>
        <v>769</v>
      </c>
      <c r="L77" s="30">
        <f t="shared" si="68"/>
        <v>538</v>
      </c>
      <c r="M77" s="30">
        <f t="shared" si="69"/>
        <v>231</v>
      </c>
      <c r="N77" s="30">
        <f t="shared" si="70"/>
        <v>769</v>
      </c>
      <c r="O77" s="30">
        <f t="shared" si="71"/>
        <v>538</v>
      </c>
      <c r="P77" s="30">
        <f t="shared" si="72"/>
        <v>231</v>
      </c>
      <c r="Q77" s="30"/>
      <c r="R77" s="30"/>
      <c r="S77" s="30"/>
      <c r="T77" s="30">
        <f t="shared" si="73"/>
        <v>459</v>
      </c>
      <c r="U77" s="30">
        <v>66</v>
      </c>
      <c r="V77" s="30">
        <v>393</v>
      </c>
      <c r="W77" s="35">
        <f t="shared" si="74"/>
        <v>79</v>
      </c>
      <c r="X77" s="36"/>
    </row>
    <row r="78" spans="1:24" ht="18" customHeight="1">
      <c r="A78" s="67"/>
      <c r="B78" s="17" t="s">
        <v>100</v>
      </c>
      <c r="C78" s="18" t="s">
        <v>28</v>
      </c>
      <c r="D78" s="19">
        <f t="shared" si="48"/>
        <v>1999</v>
      </c>
      <c r="E78" s="26">
        <v>3</v>
      </c>
      <c r="F78" s="26">
        <v>935</v>
      </c>
      <c r="G78" s="26">
        <v>1061</v>
      </c>
      <c r="H78" s="18" t="s">
        <v>50</v>
      </c>
      <c r="I78" s="29">
        <v>0.7</v>
      </c>
      <c r="J78" s="29">
        <v>0.3</v>
      </c>
      <c r="K78" s="30">
        <f t="shared" si="67"/>
        <v>529</v>
      </c>
      <c r="L78" s="30">
        <f t="shared" si="68"/>
        <v>370</v>
      </c>
      <c r="M78" s="30">
        <f t="shared" si="69"/>
        <v>159</v>
      </c>
      <c r="N78" s="30">
        <f t="shared" si="70"/>
        <v>529</v>
      </c>
      <c r="O78" s="30">
        <f t="shared" si="71"/>
        <v>370</v>
      </c>
      <c r="P78" s="30">
        <f t="shared" si="72"/>
        <v>159</v>
      </c>
      <c r="Q78" s="30"/>
      <c r="R78" s="30"/>
      <c r="S78" s="30"/>
      <c r="T78" s="30">
        <f t="shared" si="73"/>
        <v>451</v>
      </c>
      <c r="U78" s="30">
        <v>65</v>
      </c>
      <c r="V78" s="30">
        <v>386</v>
      </c>
      <c r="W78" s="35">
        <f t="shared" si="74"/>
        <v>-81</v>
      </c>
      <c r="X78" s="44"/>
    </row>
    <row r="79" spans="1:24" ht="18" customHeight="1">
      <c r="A79" s="67"/>
      <c r="B79" s="17" t="s">
        <v>101</v>
      </c>
      <c r="C79" s="18" t="s">
        <v>28</v>
      </c>
      <c r="D79" s="19">
        <f t="shared" si="48"/>
        <v>597</v>
      </c>
      <c r="E79" s="26">
        <v>6</v>
      </c>
      <c r="F79" s="26">
        <v>169</v>
      </c>
      <c r="G79" s="26">
        <v>422</v>
      </c>
      <c r="H79" s="18" t="s">
        <v>50</v>
      </c>
      <c r="I79" s="29">
        <v>0.7</v>
      </c>
      <c r="J79" s="29">
        <v>0.3</v>
      </c>
      <c r="K79" s="30">
        <f t="shared" si="67"/>
        <v>139</v>
      </c>
      <c r="L79" s="30">
        <f t="shared" si="68"/>
        <v>97</v>
      </c>
      <c r="M79" s="30">
        <f t="shared" si="69"/>
        <v>42</v>
      </c>
      <c r="N79" s="30">
        <f t="shared" si="70"/>
        <v>139</v>
      </c>
      <c r="O79" s="30">
        <f t="shared" si="71"/>
        <v>97</v>
      </c>
      <c r="P79" s="30">
        <f t="shared" si="72"/>
        <v>42</v>
      </c>
      <c r="Q79" s="30"/>
      <c r="R79" s="30"/>
      <c r="S79" s="30"/>
      <c r="T79" s="30">
        <f t="shared" si="73"/>
        <v>86</v>
      </c>
      <c r="U79" s="30">
        <v>12</v>
      </c>
      <c r="V79" s="30">
        <v>74</v>
      </c>
      <c r="W79" s="35">
        <f t="shared" si="74"/>
        <v>11</v>
      </c>
      <c r="X79" s="44"/>
    </row>
    <row r="80" spans="1:24" ht="18" customHeight="1">
      <c r="A80" s="67"/>
      <c r="B80" s="17" t="s">
        <v>102</v>
      </c>
      <c r="C80" s="18" t="s">
        <v>28</v>
      </c>
      <c r="D80" s="19">
        <f t="shared" si="48"/>
        <v>1560</v>
      </c>
      <c r="E80" s="26">
        <v>19</v>
      </c>
      <c r="F80" s="26">
        <v>599</v>
      </c>
      <c r="G80" s="26">
        <v>942</v>
      </c>
      <c r="H80" s="18" t="s">
        <v>50</v>
      </c>
      <c r="I80" s="29">
        <v>0.7</v>
      </c>
      <c r="J80" s="29">
        <v>0.3</v>
      </c>
      <c r="K80" s="30">
        <f t="shared" si="67"/>
        <v>392</v>
      </c>
      <c r="L80" s="30">
        <f t="shared" si="68"/>
        <v>274</v>
      </c>
      <c r="M80" s="30">
        <f t="shared" si="69"/>
        <v>118</v>
      </c>
      <c r="N80" s="30">
        <f t="shared" si="70"/>
        <v>392</v>
      </c>
      <c r="O80" s="30">
        <f t="shared" si="71"/>
        <v>274</v>
      </c>
      <c r="P80" s="30">
        <f t="shared" si="72"/>
        <v>118</v>
      </c>
      <c r="Q80" s="30"/>
      <c r="R80" s="30"/>
      <c r="S80" s="30"/>
      <c r="T80" s="30">
        <f t="shared" si="73"/>
        <v>226</v>
      </c>
      <c r="U80" s="30">
        <v>33</v>
      </c>
      <c r="V80" s="30">
        <v>193</v>
      </c>
      <c r="W80" s="35">
        <f t="shared" si="74"/>
        <v>48</v>
      </c>
      <c r="X80" s="44"/>
    </row>
    <row r="81" spans="1:24" ht="18" customHeight="1">
      <c r="A81" s="67"/>
      <c r="B81" s="17" t="s">
        <v>103</v>
      </c>
      <c r="C81" s="18" t="s">
        <v>43</v>
      </c>
      <c r="D81" s="19">
        <f t="shared" si="48"/>
        <v>2415</v>
      </c>
      <c r="E81" s="26">
        <v>87</v>
      </c>
      <c r="F81" s="26">
        <v>1148</v>
      </c>
      <c r="G81" s="26">
        <v>1180</v>
      </c>
      <c r="H81" s="18" t="s">
        <v>44</v>
      </c>
      <c r="I81" s="29">
        <v>0.8</v>
      </c>
      <c r="J81" s="29">
        <v>0.2</v>
      </c>
      <c r="K81" s="30">
        <f t="shared" si="67"/>
        <v>1187</v>
      </c>
      <c r="L81" s="30">
        <f t="shared" si="68"/>
        <v>950</v>
      </c>
      <c r="M81" s="30">
        <f t="shared" si="69"/>
        <v>237</v>
      </c>
      <c r="N81" s="30">
        <f>ROUND((E81*700+F81*500+G81*300)*12/10000,0)</f>
        <v>1187</v>
      </c>
      <c r="O81" s="30">
        <f t="shared" si="71"/>
        <v>950</v>
      </c>
      <c r="P81" s="30">
        <f t="shared" si="72"/>
        <v>237</v>
      </c>
      <c r="Q81" s="30"/>
      <c r="R81" s="30"/>
      <c r="S81" s="30"/>
      <c r="T81" s="30">
        <f t="shared" si="73"/>
        <v>780</v>
      </c>
      <c r="U81" s="30">
        <v>113</v>
      </c>
      <c r="V81" s="30">
        <v>667</v>
      </c>
      <c r="W81" s="35">
        <f t="shared" si="74"/>
        <v>170</v>
      </c>
      <c r="X81" s="44"/>
    </row>
    <row r="82" spans="1:24" s="3" customFormat="1" ht="23.25" customHeight="1">
      <c r="A82" s="67"/>
      <c r="B82" s="17" t="s">
        <v>104</v>
      </c>
      <c r="C82" s="18" t="s">
        <v>28</v>
      </c>
      <c r="D82" s="19">
        <f t="shared" si="48"/>
        <v>45</v>
      </c>
      <c r="E82" s="26">
        <v>0</v>
      </c>
      <c r="F82" s="26">
        <v>0</v>
      </c>
      <c r="G82" s="26">
        <v>45</v>
      </c>
      <c r="H82" s="18" t="s">
        <v>50</v>
      </c>
      <c r="I82" s="29">
        <v>0.5</v>
      </c>
      <c r="J82" s="29">
        <v>0.5</v>
      </c>
      <c r="K82" s="30">
        <f t="shared" si="67"/>
        <v>8</v>
      </c>
      <c r="L82" s="30">
        <f t="shared" si="68"/>
        <v>4</v>
      </c>
      <c r="M82" s="30">
        <f t="shared" si="69"/>
        <v>4</v>
      </c>
      <c r="N82" s="30">
        <f t="shared" ref="N82:N86" si="75">ROUND((E82*300+F82*300+G82*150)*12/10000,0)</f>
        <v>8</v>
      </c>
      <c r="O82" s="30">
        <f t="shared" ref="O82:O86" si="76">ROUND(N82*I82,0)</f>
        <v>4</v>
      </c>
      <c r="P82" s="30">
        <f t="shared" ref="P82:P86" si="77">ROUND(N82-O82,0)</f>
        <v>4</v>
      </c>
      <c r="Q82" s="30"/>
      <c r="R82" s="30"/>
      <c r="S82" s="30"/>
      <c r="T82" s="30">
        <f t="shared" si="73"/>
        <v>3</v>
      </c>
      <c r="U82" s="30">
        <v>0</v>
      </c>
      <c r="V82" s="30">
        <v>3</v>
      </c>
      <c r="W82" s="35">
        <f t="shared" si="74"/>
        <v>1</v>
      </c>
      <c r="X82" s="45"/>
    </row>
    <row r="83" spans="1:24" s="3" customFormat="1" ht="18" customHeight="1">
      <c r="A83" s="67"/>
      <c r="B83" s="17" t="s">
        <v>105</v>
      </c>
      <c r="C83" s="18" t="s">
        <v>28</v>
      </c>
      <c r="D83" s="19">
        <f t="shared" si="48"/>
        <v>229</v>
      </c>
      <c r="E83" s="26">
        <v>6</v>
      </c>
      <c r="F83" s="26">
        <v>0</v>
      </c>
      <c r="G83" s="26">
        <v>223</v>
      </c>
      <c r="H83" s="60" t="s">
        <v>50</v>
      </c>
      <c r="I83" s="29">
        <v>0.4</v>
      </c>
      <c r="J83" s="29">
        <v>0.6</v>
      </c>
      <c r="K83" s="30">
        <f t="shared" si="67"/>
        <v>42</v>
      </c>
      <c r="L83" s="30">
        <f t="shared" si="68"/>
        <v>17</v>
      </c>
      <c r="M83" s="30">
        <f t="shared" si="69"/>
        <v>25</v>
      </c>
      <c r="N83" s="30">
        <f t="shared" si="75"/>
        <v>42</v>
      </c>
      <c r="O83" s="30">
        <f t="shared" si="76"/>
        <v>17</v>
      </c>
      <c r="P83" s="30">
        <f t="shared" si="77"/>
        <v>25</v>
      </c>
      <c r="Q83" s="30"/>
      <c r="R83" s="30"/>
      <c r="S83" s="30"/>
      <c r="T83" s="30">
        <f t="shared" si="73"/>
        <v>16</v>
      </c>
      <c r="U83" s="30">
        <v>2</v>
      </c>
      <c r="V83" s="30">
        <v>14</v>
      </c>
      <c r="W83" s="35">
        <f t="shared" si="74"/>
        <v>1</v>
      </c>
      <c r="X83" s="45"/>
    </row>
    <row r="84" spans="1:24" s="3" customFormat="1" ht="18" customHeight="1">
      <c r="A84" s="67"/>
      <c r="B84" s="17" t="s">
        <v>106</v>
      </c>
      <c r="C84" s="18" t="s">
        <v>28</v>
      </c>
      <c r="D84" s="19">
        <f t="shared" si="48"/>
        <v>154</v>
      </c>
      <c r="E84" s="26">
        <v>0</v>
      </c>
      <c r="F84" s="26">
        <v>44</v>
      </c>
      <c r="G84" s="26">
        <v>110</v>
      </c>
      <c r="H84" s="60" t="s">
        <v>50</v>
      </c>
      <c r="I84" s="29">
        <v>0.4</v>
      </c>
      <c r="J84" s="29">
        <v>0.6</v>
      </c>
      <c r="K84" s="30">
        <f t="shared" si="67"/>
        <v>36</v>
      </c>
      <c r="L84" s="30">
        <f t="shared" si="68"/>
        <v>14</v>
      </c>
      <c r="M84" s="30">
        <f t="shared" si="69"/>
        <v>22</v>
      </c>
      <c r="N84" s="30">
        <f t="shared" si="75"/>
        <v>36</v>
      </c>
      <c r="O84" s="30">
        <f t="shared" si="76"/>
        <v>14</v>
      </c>
      <c r="P84" s="30">
        <f t="shared" si="77"/>
        <v>22</v>
      </c>
      <c r="Q84" s="30"/>
      <c r="R84" s="30"/>
      <c r="S84" s="30"/>
      <c r="T84" s="30">
        <f t="shared" si="73"/>
        <v>12</v>
      </c>
      <c r="U84" s="30">
        <v>2</v>
      </c>
      <c r="V84" s="30">
        <v>10</v>
      </c>
      <c r="W84" s="35">
        <f t="shared" si="74"/>
        <v>2</v>
      </c>
      <c r="X84" s="45"/>
    </row>
    <row r="85" spans="1:24" s="3" customFormat="1" ht="18" customHeight="1">
      <c r="A85" s="67"/>
      <c r="B85" s="40" t="s">
        <v>107</v>
      </c>
      <c r="C85" s="18" t="s">
        <v>28</v>
      </c>
      <c r="D85" s="19">
        <f t="shared" si="48"/>
        <v>88</v>
      </c>
      <c r="E85" s="26">
        <v>0</v>
      </c>
      <c r="F85" s="26">
        <v>0</v>
      </c>
      <c r="G85" s="26">
        <v>88</v>
      </c>
      <c r="H85" s="18" t="s">
        <v>50</v>
      </c>
      <c r="I85" s="29">
        <v>0.7</v>
      </c>
      <c r="J85" s="29">
        <v>0.3</v>
      </c>
      <c r="K85" s="30">
        <f t="shared" si="67"/>
        <v>16</v>
      </c>
      <c r="L85" s="30">
        <f t="shared" si="68"/>
        <v>11</v>
      </c>
      <c r="M85" s="30">
        <f t="shared" si="69"/>
        <v>5</v>
      </c>
      <c r="N85" s="30">
        <f t="shared" si="75"/>
        <v>16</v>
      </c>
      <c r="O85" s="30">
        <f t="shared" si="76"/>
        <v>11</v>
      </c>
      <c r="P85" s="30">
        <f t="shared" si="77"/>
        <v>5</v>
      </c>
      <c r="Q85" s="30"/>
      <c r="R85" s="30"/>
      <c r="S85" s="30"/>
      <c r="T85" s="30">
        <f t="shared" si="73"/>
        <v>9</v>
      </c>
      <c r="U85" s="30">
        <v>1</v>
      </c>
      <c r="V85" s="30">
        <v>8</v>
      </c>
      <c r="W85" s="35">
        <f t="shared" si="74"/>
        <v>2</v>
      </c>
      <c r="X85" s="45"/>
    </row>
    <row r="86" spans="1:24" s="3" customFormat="1" ht="18" customHeight="1">
      <c r="A86" s="67"/>
      <c r="B86" s="17" t="s">
        <v>108</v>
      </c>
      <c r="C86" s="18" t="s">
        <v>28</v>
      </c>
      <c r="D86" s="19">
        <f t="shared" si="48"/>
        <v>69</v>
      </c>
      <c r="E86" s="26">
        <v>15</v>
      </c>
      <c r="F86" s="26">
        <v>0</v>
      </c>
      <c r="G86" s="26">
        <v>54</v>
      </c>
      <c r="H86" s="60" t="s">
        <v>50</v>
      </c>
      <c r="I86" s="29">
        <v>0.4</v>
      </c>
      <c r="J86" s="29">
        <v>0.6</v>
      </c>
      <c r="K86" s="30">
        <f t="shared" si="67"/>
        <v>15</v>
      </c>
      <c r="L86" s="30">
        <f t="shared" si="68"/>
        <v>6</v>
      </c>
      <c r="M86" s="30">
        <f t="shared" si="69"/>
        <v>9</v>
      </c>
      <c r="N86" s="30">
        <f t="shared" si="75"/>
        <v>15</v>
      </c>
      <c r="O86" s="30">
        <f t="shared" si="76"/>
        <v>6</v>
      </c>
      <c r="P86" s="30">
        <f t="shared" si="77"/>
        <v>9</v>
      </c>
      <c r="Q86" s="30"/>
      <c r="R86" s="30"/>
      <c r="S86" s="30"/>
      <c r="T86" s="30">
        <f t="shared" si="73"/>
        <v>6</v>
      </c>
      <c r="U86" s="30">
        <v>1</v>
      </c>
      <c r="V86" s="30">
        <v>5</v>
      </c>
      <c r="W86" s="35">
        <f t="shared" si="74"/>
        <v>0</v>
      </c>
      <c r="X86" s="45"/>
    </row>
    <row r="87" spans="1:24" ht="18" customHeight="1">
      <c r="A87" s="67" t="s">
        <v>109</v>
      </c>
      <c r="B87" s="20" t="s">
        <v>14</v>
      </c>
      <c r="C87" s="15"/>
      <c r="D87" s="16">
        <f>SUM(D88:D94)</f>
        <v>18020</v>
      </c>
      <c r="E87" s="16">
        <f t="shared" ref="E87:G87" si="78">SUM(E88:E94)</f>
        <v>424</v>
      </c>
      <c r="F87" s="16">
        <f t="shared" si="78"/>
        <v>8226</v>
      </c>
      <c r="G87" s="16">
        <f t="shared" si="78"/>
        <v>9370</v>
      </c>
      <c r="H87" s="62"/>
      <c r="I87" s="31"/>
      <c r="J87" s="31"/>
      <c r="K87" s="16">
        <f>SUM(K88:K94)</f>
        <v>5764</v>
      </c>
      <c r="L87" s="16">
        <f>SUM(L88:L94)</f>
        <v>3966</v>
      </c>
      <c r="M87" s="16">
        <f>SUM(M88:M94)</f>
        <v>1798</v>
      </c>
      <c r="N87" s="16">
        <f t="shared" ref="N87" si="79">SUM(N88:N94)</f>
        <v>5764</v>
      </c>
      <c r="O87" s="16">
        <f t="shared" ref="O87:W87" si="80">SUM(O88:O94)</f>
        <v>3966</v>
      </c>
      <c r="P87" s="16">
        <f t="shared" si="80"/>
        <v>1798</v>
      </c>
      <c r="Q87" s="16">
        <f t="shared" si="80"/>
        <v>0</v>
      </c>
      <c r="R87" s="16">
        <f t="shared" si="80"/>
        <v>0</v>
      </c>
      <c r="S87" s="16">
        <f t="shared" si="80"/>
        <v>0</v>
      </c>
      <c r="T87" s="16">
        <f t="shared" si="80"/>
        <v>3384</v>
      </c>
      <c r="U87" s="16">
        <f t="shared" si="80"/>
        <v>489</v>
      </c>
      <c r="V87" s="16">
        <f t="shared" si="80"/>
        <v>2895</v>
      </c>
      <c r="W87" s="33">
        <f t="shared" si="80"/>
        <v>582</v>
      </c>
      <c r="X87" s="44"/>
    </row>
    <row r="88" spans="1:24" ht="18" customHeight="1">
      <c r="A88" s="67"/>
      <c r="B88" s="17" t="s">
        <v>110</v>
      </c>
      <c r="C88" s="18" t="s">
        <v>28</v>
      </c>
      <c r="D88" s="19">
        <f t="shared" si="48"/>
        <v>1283</v>
      </c>
      <c r="E88" s="26">
        <v>5</v>
      </c>
      <c r="F88" s="26">
        <v>962</v>
      </c>
      <c r="G88" s="26">
        <v>316</v>
      </c>
      <c r="H88" s="18" t="s">
        <v>50</v>
      </c>
      <c r="I88" s="29">
        <v>0.5</v>
      </c>
      <c r="J88" s="29">
        <v>0.5</v>
      </c>
      <c r="K88" s="30">
        <f t="shared" ref="K88:K94" si="81">L88+M88</f>
        <v>405</v>
      </c>
      <c r="L88" s="30">
        <f t="shared" ref="L88:L94" si="82">O88+R88</f>
        <v>203</v>
      </c>
      <c r="M88" s="30">
        <f t="shared" ref="M88:M94" si="83">P88+S88</f>
        <v>202</v>
      </c>
      <c r="N88" s="30">
        <f t="shared" ref="N88:N94" si="84">ROUND((E88*300+F88*300+G88*150)*12/10000,0)</f>
        <v>405</v>
      </c>
      <c r="O88" s="30">
        <f t="shared" ref="O88:O94" si="85">ROUND(N88*I88,0)</f>
        <v>203</v>
      </c>
      <c r="P88" s="30">
        <f t="shared" ref="P88:P94" si="86">ROUND(N88-O88,0)</f>
        <v>202</v>
      </c>
      <c r="Q88" s="30"/>
      <c r="R88" s="30"/>
      <c r="S88" s="30"/>
      <c r="T88" s="30">
        <f t="shared" ref="T88:T94" si="87">U88+V88</f>
        <v>128</v>
      </c>
      <c r="U88" s="30">
        <v>18</v>
      </c>
      <c r="V88" s="30">
        <v>110</v>
      </c>
      <c r="W88" s="35">
        <f t="shared" ref="W88:W94" si="88">L88-T88</f>
        <v>75</v>
      </c>
      <c r="X88" s="44"/>
    </row>
    <row r="89" spans="1:24" ht="18" customHeight="1">
      <c r="A89" s="67"/>
      <c r="B89" s="17" t="s">
        <v>111</v>
      </c>
      <c r="C89" s="18" t="s">
        <v>28</v>
      </c>
      <c r="D89" s="19">
        <f t="shared" si="48"/>
        <v>3017</v>
      </c>
      <c r="E89" s="26">
        <v>0</v>
      </c>
      <c r="F89" s="26">
        <v>2273</v>
      </c>
      <c r="G89" s="26">
        <v>744</v>
      </c>
      <c r="H89" s="18" t="s">
        <v>50</v>
      </c>
      <c r="I89" s="29">
        <v>0.5</v>
      </c>
      <c r="J89" s="29">
        <v>0.5</v>
      </c>
      <c r="K89" s="30">
        <f t="shared" si="81"/>
        <v>952</v>
      </c>
      <c r="L89" s="30">
        <f t="shared" si="82"/>
        <v>476</v>
      </c>
      <c r="M89" s="30">
        <f t="shared" si="83"/>
        <v>476</v>
      </c>
      <c r="N89" s="30">
        <f t="shared" si="84"/>
        <v>952</v>
      </c>
      <c r="O89" s="30">
        <f t="shared" si="85"/>
        <v>476</v>
      </c>
      <c r="P89" s="30">
        <f t="shared" si="86"/>
        <v>476</v>
      </c>
      <c r="Q89" s="30"/>
      <c r="R89" s="30"/>
      <c r="S89" s="30"/>
      <c r="T89" s="30">
        <f t="shared" si="87"/>
        <v>371</v>
      </c>
      <c r="U89" s="30">
        <v>54</v>
      </c>
      <c r="V89" s="30">
        <v>317</v>
      </c>
      <c r="W89" s="35">
        <f t="shared" si="88"/>
        <v>105</v>
      </c>
      <c r="X89" s="44"/>
    </row>
    <row r="90" spans="1:24" ht="18" customHeight="1">
      <c r="A90" s="67"/>
      <c r="B90" s="17" t="s">
        <v>112</v>
      </c>
      <c r="C90" s="18" t="s">
        <v>43</v>
      </c>
      <c r="D90" s="19">
        <f t="shared" si="48"/>
        <v>4866</v>
      </c>
      <c r="E90" s="26">
        <v>98</v>
      </c>
      <c r="F90" s="26">
        <v>955</v>
      </c>
      <c r="G90" s="26">
        <v>3813</v>
      </c>
      <c r="H90" s="18" t="s">
        <v>44</v>
      </c>
      <c r="I90" s="29">
        <v>0.8</v>
      </c>
      <c r="J90" s="29">
        <v>0.2</v>
      </c>
      <c r="K90" s="30">
        <f t="shared" si="81"/>
        <v>2028</v>
      </c>
      <c r="L90" s="30">
        <f t="shared" si="82"/>
        <v>1622</v>
      </c>
      <c r="M90" s="30">
        <f t="shared" si="83"/>
        <v>406</v>
      </c>
      <c r="N90" s="30">
        <f>ROUND((E90*700+F90*500+G90*300)*12/10000,0)</f>
        <v>2028</v>
      </c>
      <c r="O90" s="30">
        <f t="shared" si="85"/>
        <v>1622</v>
      </c>
      <c r="P90" s="30">
        <f t="shared" si="86"/>
        <v>406</v>
      </c>
      <c r="Q90" s="30"/>
      <c r="R90" s="30"/>
      <c r="S90" s="30"/>
      <c r="T90" s="30">
        <f t="shared" si="87"/>
        <v>1328</v>
      </c>
      <c r="U90" s="30">
        <v>192</v>
      </c>
      <c r="V90" s="30">
        <v>1136</v>
      </c>
      <c r="W90" s="35">
        <f t="shared" si="88"/>
        <v>294</v>
      </c>
      <c r="X90" s="44"/>
    </row>
    <row r="91" spans="1:24" ht="18" customHeight="1">
      <c r="A91" s="67"/>
      <c r="B91" s="17" t="s">
        <v>113</v>
      </c>
      <c r="C91" s="18" t="s">
        <v>28</v>
      </c>
      <c r="D91" s="19">
        <f t="shared" si="48"/>
        <v>2260</v>
      </c>
      <c r="E91" s="26">
        <v>70</v>
      </c>
      <c r="F91" s="26">
        <v>1123</v>
      </c>
      <c r="G91" s="26">
        <v>1067</v>
      </c>
      <c r="H91" s="18" t="s">
        <v>50</v>
      </c>
      <c r="I91" s="29">
        <v>0.7</v>
      </c>
      <c r="J91" s="29">
        <v>0.3</v>
      </c>
      <c r="K91" s="30">
        <f t="shared" si="81"/>
        <v>622</v>
      </c>
      <c r="L91" s="30">
        <f t="shared" si="82"/>
        <v>435</v>
      </c>
      <c r="M91" s="30">
        <f t="shared" si="83"/>
        <v>187</v>
      </c>
      <c r="N91" s="30">
        <f t="shared" si="84"/>
        <v>622</v>
      </c>
      <c r="O91" s="30">
        <f t="shared" si="85"/>
        <v>435</v>
      </c>
      <c r="P91" s="30">
        <f t="shared" si="86"/>
        <v>187</v>
      </c>
      <c r="Q91" s="30"/>
      <c r="R91" s="30"/>
      <c r="S91" s="30"/>
      <c r="T91" s="30">
        <f t="shared" si="87"/>
        <v>372</v>
      </c>
      <c r="U91" s="30">
        <v>54</v>
      </c>
      <c r="V91" s="30">
        <v>318</v>
      </c>
      <c r="W91" s="35">
        <f t="shared" si="88"/>
        <v>63</v>
      </c>
      <c r="X91" s="36"/>
    </row>
    <row r="92" spans="1:24" ht="18" customHeight="1">
      <c r="A92" s="67"/>
      <c r="B92" s="17" t="s">
        <v>114</v>
      </c>
      <c r="C92" s="18" t="s">
        <v>28</v>
      </c>
      <c r="D92" s="19">
        <f t="shared" si="48"/>
        <v>2901</v>
      </c>
      <c r="E92" s="26">
        <v>149</v>
      </c>
      <c r="F92" s="26">
        <v>1144</v>
      </c>
      <c r="G92" s="26">
        <v>1608</v>
      </c>
      <c r="H92" s="18" t="s">
        <v>50</v>
      </c>
      <c r="I92" s="29">
        <v>0.7</v>
      </c>
      <c r="J92" s="29">
        <v>0.3</v>
      </c>
      <c r="K92" s="30">
        <f t="shared" si="81"/>
        <v>755</v>
      </c>
      <c r="L92" s="30">
        <f t="shared" si="82"/>
        <v>529</v>
      </c>
      <c r="M92" s="30">
        <f t="shared" si="83"/>
        <v>226</v>
      </c>
      <c r="N92" s="30">
        <f t="shared" si="84"/>
        <v>755</v>
      </c>
      <c r="O92" s="30">
        <f t="shared" si="85"/>
        <v>529</v>
      </c>
      <c r="P92" s="30">
        <f t="shared" si="86"/>
        <v>226</v>
      </c>
      <c r="Q92" s="30"/>
      <c r="R92" s="30"/>
      <c r="S92" s="30"/>
      <c r="T92" s="30">
        <f t="shared" si="87"/>
        <v>457</v>
      </c>
      <c r="U92" s="30">
        <v>66</v>
      </c>
      <c r="V92" s="30">
        <v>391</v>
      </c>
      <c r="W92" s="35">
        <f t="shared" si="88"/>
        <v>72</v>
      </c>
      <c r="X92" s="44"/>
    </row>
    <row r="93" spans="1:24" ht="18" customHeight="1">
      <c r="A93" s="67"/>
      <c r="B93" s="17" t="s">
        <v>115</v>
      </c>
      <c r="C93" s="18" t="s">
        <v>28</v>
      </c>
      <c r="D93" s="19">
        <f t="shared" si="48"/>
        <v>3435</v>
      </c>
      <c r="E93" s="26">
        <v>102</v>
      </c>
      <c r="F93" s="26">
        <v>1663</v>
      </c>
      <c r="G93" s="26">
        <v>1670</v>
      </c>
      <c r="H93" s="18" t="s">
        <v>50</v>
      </c>
      <c r="I93" s="29">
        <v>0.7</v>
      </c>
      <c r="J93" s="29">
        <v>0.3</v>
      </c>
      <c r="K93" s="30">
        <f t="shared" si="81"/>
        <v>936</v>
      </c>
      <c r="L93" s="30">
        <f t="shared" si="82"/>
        <v>655</v>
      </c>
      <c r="M93" s="30">
        <f t="shared" si="83"/>
        <v>281</v>
      </c>
      <c r="N93" s="30">
        <f t="shared" si="84"/>
        <v>936</v>
      </c>
      <c r="O93" s="30">
        <f t="shared" si="85"/>
        <v>655</v>
      </c>
      <c r="P93" s="30">
        <f t="shared" si="86"/>
        <v>281</v>
      </c>
      <c r="Q93" s="30"/>
      <c r="R93" s="30"/>
      <c r="S93" s="30"/>
      <c r="T93" s="30">
        <f t="shared" si="87"/>
        <v>685</v>
      </c>
      <c r="U93" s="30">
        <v>99</v>
      </c>
      <c r="V93" s="30">
        <v>586</v>
      </c>
      <c r="W93" s="35">
        <f t="shared" si="88"/>
        <v>-30</v>
      </c>
      <c r="X93" s="44"/>
    </row>
    <row r="94" spans="1:24" s="3" customFormat="1" ht="24.75" customHeight="1">
      <c r="A94" s="67"/>
      <c r="B94" s="17" t="s">
        <v>116</v>
      </c>
      <c r="C94" s="18" t="s">
        <v>28</v>
      </c>
      <c r="D94" s="19">
        <f t="shared" si="48"/>
        <v>258</v>
      </c>
      <c r="E94" s="26">
        <v>0</v>
      </c>
      <c r="F94" s="26">
        <v>106</v>
      </c>
      <c r="G94" s="26">
        <v>152</v>
      </c>
      <c r="H94" s="18" t="s">
        <v>50</v>
      </c>
      <c r="I94" s="29">
        <v>0.7</v>
      </c>
      <c r="J94" s="29">
        <v>0.3</v>
      </c>
      <c r="K94" s="30">
        <f t="shared" si="81"/>
        <v>66</v>
      </c>
      <c r="L94" s="30">
        <f t="shared" si="82"/>
        <v>46</v>
      </c>
      <c r="M94" s="30">
        <f t="shared" si="83"/>
        <v>20</v>
      </c>
      <c r="N94" s="30">
        <f t="shared" si="84"/>
        <v>66</v>
      </c>
      <c r="O94" s="30">
        <f t="shared" si="85"/>
        <v>46</v>
      </c>
      <c r="P94" s="30">
        <f t="shared" si="86"/>
        <v>20</v>
      </c>
      <c r="Q94" s="30"/>
      <c r="R94" s="30"/>
      <c r="S94" s="30"/>
      <c r="T94" s="30">
        <f t="shared" si="87"/>
        <v>43</v>
      </c>
      <c r="U94" s="30">
        <v>6</v>
      </c>
      <c r="V94" s="30">
        <v>37</v>
      </c>
      <c r="W94" s="35">
        <f t="shared" si="88"/>
        <v>3</v>
      </c>
      <c r="X94" s="45"/>
    </row>
    <row r="95" spans="1:24" s="4" customFormat="1" ht="18" customHeight="1">
      <c r="A95" s="67" t="s">
        <v>117</v>
      </c>
      <c r="B95" s="20" t="s">
        <v>14</v>
      </c>
      <c r="C95" s="15"/>
      <c r="D95" s="16">
        <f>SUM(D96:D99)</f>
        <v>5889</v>
      </c>
      <c r="E95" s="16">
        <f t="shared" ref="E95:G95" si="89">SUM(E96:E99)</f>
        <v>36</v>
      </c>
      <c r="F95" s="16">
        <f t="shared" si="89"/>
        <v>729</v>
      </c>
      <c r="G95" s="16">
        <f t="shared" si="89"/>
        <v>5124</v>
      </c>
      <c r="H95" s="15"/>
      <c r="I95" s="31"/>
      <c r="J95" s="31"/>
      <c r="K95" s="16">
        <f>SUM(K96:K99)</f>
        <v>2312</v>
      </c>
      <c r="L95" s="16">
        <f>SUM(L96:L99)</f>
        <v>1729</v>
      </c>
      <c r="M95" s="16">
        <f>SUM(M96:M99)</f>
        <v>583</v>
      </c>
      <c r="N95" s="16">
        <f>SUM(N96:N99)</f>
        <v>2312</v>
      </c>
      <c r="O95" s="16">
        <f t="shared" ref="O95:W95" si="90">SUM(O96:O99)</f>
        <v>1729</v>
      </c>
      <c r="P95" s="16">
        <f t="shared" si="90"/>
        <v>583</v>
      </c>
      <c r="Q95" s="16">
        <f t="shared" si="90"/>
        <v>0</v>
      </c>
      <c r="R95" s="16">
        <f t="shared" si="90"/>
        <v>0</v>
      </c>
      <c r="S95" s="16">
        <f t="shared" si="90"/>
        <v>0</v>
      </c>
      <c r="T95" s="16">
        <f t="shared" si="90"/>
        <v>1468</v>
      </c>
      <c r="U95" s="16">
        <f t="shared" si="90"/>
        <v>212</v>
      </c>
      <c r="V95" s="16">
        <f t="shared" si="90"/>
        <v>1256</v>
      </c>
      <c r="W95" s="33">
        <f t="shared" si="90"/>
        <v>261</v>
      </c>
      <c r="X95" s="46"/>
    </row>
    <row r="96" spans="1:24" ht="18" customHeight="1">
      <c r="A96" s="67"/>
      <c r="B96" s="17" t="s">
        <v>118</v>
      </c>
      <c r="C96" s="18" t="s">
        <v>43</v>
      </c>
      <c r="D96" s="19">
        <f t="shared" si="48"/>
        <v>1220</v>
      </c>
      <c r="E96" s="26">
        <v>9</v>
      </c>
      <c r="F96" s="26">
        <v>353</v>
      </c>
      <c r="G96" s="26">
        <v>858</v>
      </c>
      <c r="H96" s="18" t="s">
        <v>44</v>
      </c>
      <c r="I96" s="29">
        <v>0.6</v>
      </c>
      <c r="J96" s="29">
        <v>0.4</v>
      </c>
      <c r="K96" s="30">
        <f t="shared" ref="K96:K99" si="91">L96+M96</f>
        <v>528</v>
      </c>
      <c r="L96" s="30">
        <f t="shared" ref="L96:L99" si="92">O96+R96</f>
        <v>317</v>
      </c>
      <c r="M96" s="30">
        <f t="shared" ref="M96:M99" si="93">P96+S96</f>
        <v>211</v>
      </c>
      <c r="N96" s="30">
        <f t="shared" ref="N96:N99" si="94">ROUND((E96*700+F96*500+G96*300)*12/10000,0)</f>
        <v>528</v>
      </c>
      <c r="O96" s="30">
        <f t="shared" ref="O96:O99" si="95">ROUND(N96*I96,0)</f>
        <v>317</v>
      </c>
      <c r="P96" s="30">
        <f t="shared" ref="P96:P99" si="96">ROUND(N96-O96,0)</f>
        <v>211</v>
      </c>
      <c r="Q96" s="30"/>
      <c r="R96" s="30"/>
      <c r="S96" s="30"/>
      <c r="T96" s="30">
        <f t="shared" ref="T96:T99" si="97">U96+V96</f>
        <v>250</v>
      </c>
      <c r="U96" s="30">
        <v>36</v>
      </c>
      <c r="V96" s="30">
        <v>214</v>
      </c>
      <c r="W96" s="35">
        <f t="shared" ref="W96:W99" si="98">L96-T96</f>
        <v>67</v>
      </c>
      <c r="X96" s="44"/>
    </row>
    <row r="97" spans="1:24" ht="18" customHeight="1">
      <c r="A97" s="67"/>
      <c r="B97" s="17" t="s">
        <v>119</v>
      </c>
      <c r="C97" s="18" t="s">
        <v>43</v>
      </c>
      <c r="D97" s="19">
        <f t="shared" si="48"/>
        <v>194</v>
      </c>
      <c r="E97" s="26">
        <v>0</v>
      </c>
      <c r="F97" s="26">
        <v>19</v>
      </c>
      <c r="G97" s="26">
        <v>175</v>
      </c>
      <c r="H97" s="18" t="s">
        <v>44</v>
      </c>
      <c r="I97" s="29">
        <v>0.6</v>
      </c>
      <c r="J97" s="29">
        <v>0.4</v>
      </c>
      <c r="K97" s="30">
        <f t="shared" si="91"/>
        <v>74</v>
      </c>
      <c r="L97" s="30">
        <f t="shared" si="92"/>
        <v>44</v>
      </c>
      <c r="M97" s="30">
        <f t="shared" si="93"/>
        <v>30</v>
      </c>
      <c r="N97" s="30">
        <f t="shared" si="94"/>
        <v>74</v>
      </c>
      <c r="O97" s="30">
        <f t="shared" si="95"/>
        <v>44</v>
      </c>
      <c r="P97" s="30">
        <f t="shared" si="96"/>
        <v>30</v>
      </c>
      <c r="Q97" s="30"/>
      <c r="R97" s="30"/>
      <c r="S97" s="30"/>
      <c r="T97" s="30">
        <f t="shared" si="97"/>
        <v>31</v>
      </c>
      <c r="U97" s="30">
        <v>5</v>
      </c>
      <c r="V97" s="30">
        <v>26</v>
      </c>
      <c r="W97" s="35">
        <f t="shared" si="98"/>
        <v>13</v>
      </c>
      <c r="X97" s="44"/>
    </row>
    <row r="98" spans="1:24" ht="18" customHeight="1">
      <c r="A98" s="67"/>
      <c r="B98" s="17" t="s">
        <v>120</v>
      </c>
      <c r="C98" s="18" t="s">
        <v>43</v>
      </c>
      <c r="D98" s="19">
        <f t="shared" si="48"/>
        <v>2320</v>
      </c>
      <c r="E98" s="26">
        <v>6</v>
      </c>
      <c r="F98" s="26">
        <v>302</v>
      </c>
      <c r="G98" s="26">
        <v>2012</v>
      </c>
      <c r="H98" s="18" t="s">
        <v>44</v>
      </c>
      <c r="I98" s="29">
        <v>0.8</v>
      </c>
      <c r="J98" s="29">
        <v>0.2</v>
      </c>
      <c r="K98" s="30">
        <f t="shared" si="91"/>
        <v>911</v>
      </c>
      <c r="L98" s="30">
        <f t="shared" si="92"/>
        <v>729</v>
      </c>
      <c r="M98" s="30">
        <f t="shared" si="93"/>
        <v>182</v>
      </c>
      <c r="N98" s="30">
        <f t="shared" si="94"/>
        <v>911</v>
      </c>
      <c r="O98" s="30">
        <f t="shared" si="95"/>
        <v>729</v>
      </c>
      <c r="P98" s="30">
        <f t="shared" si="96"/>
        <v>182</v>
      </c>
      <c r="Q98" s="30"/>
      <c r="R98" s="30"/>
      <c r="S98" s="30"/>
      <c r="T98" s="30">
        <f t="shared" si="97"/>
        <v>652</v>
      </c>
      <c r="U98" s="30">
        <v>94</v>
      </c>
      <c r="V98" s="30">
        <v>558</v>
      </c>
      <c r="W98" s="35">
        <f t="shared" si="98"/>
        <v>77</v>
      </c>
      <c r="X98" s="44"/>
    </row>
    <row r="99" spans="1:24" ht="18" customHeight="1">
      <c r="A99" s="67"/>
      <c r="B99" s="17" t="s">
        <v>121</v>
      </c>
      <c r="C99" s="18" t="s">
        <v>43</v>
      </c>
      <c r="D99" s="19">
        <f t="shared" si="48"/>
        <v>2155</v>
      </c>
      <c r="E99" s="26">
        <v>21</v>
      </c>
      <c r="F99" s="26">
        <v>55</v>
      </c>
      <c r="G99" s="26">
        <v>2079</v>
      </c>
      <c r="H99" s="18" t="s">
        <v>44</v>
      </c>
      <c r="I99" s="29">
        <v>0.8</v>
      </c>
      <c r="J99" s="29">
        <v>0.2</v>
      </c>
      <c r="K99" s="30">
        <f t="shared" si="91"/>
        <v>799</v>
      </c>
      <c r="L99" s="30">
        <f t="shared" si="92"/>
        <v>639</v>
      </c>
      <c r="M99" s="30">
        <f t="shared" si="93"/>
        <v>160</v>
      </c>
      <c r="N99" s="30">
        <f t="shared" si="94"/>
        <v>799</v>
      </c>
      <c r="O99" s="30">
        <f t="shared" si="95"/>
        <v>639</v>
      </c>
      <c r="P99" s="30">
        <f t="shared" si="96"/>
        <v>160</v>
      </c>
      <c r="Q99" s="30"/>
      <c r="R99" s="30"/>
      <c r="S99" s="30"/>
      <c r="T99" s="30">
        <f t="shared" si="97"/>
        <v>535</v>
      </c>
      <c r="U99" s="30">
        <v>77</v>
      </c>
      <c r="V99" s="30">
        <v>458</v>
      </c>
      <c r="W99" s="35">
        <f t="shared" si="98"/>
        <v>104</v>
      </c>
      <c r="X99" s="44"/>
    </row>
    <row r="100" spans="1:24" s="4" customFormat="1" ht="18" customHeight="1">
      <c r="A100" s="67" t="s">
        <v>122</v>
      </c>
      <c r="B100" s="20" t="s">
        <v>14</v>
      </c>
      <c r="C100" s="15"/>
      <c r="D100" s="16">
        <f>SUM(D101:D111)</f>
        <v>20067</v>
      </c>
      <c r="E100" s="16">
        <f t="shared" ref="E100:G100" si="99">SUM(E101:E111)</f>
        <v>807</v>
      </c>
      <c r="F100" s="16">
        <f t="shared" si="99"/>
        <v>2410</v>
      </c>
      <c r="G100" s="16">
        <f t="shared" si="99"/>
        <v>16850</v>
      </c>
      <c r="H100" s="15"/>
      <c r="I100" s="31"/>
      <c r="J100" s="31"/>
      <c r="K100" s="16">
        <f>SUM(K101:K111)</f>
        <v>5863</v>
      </c>
      <c r="L100" s="16">
        <f>SUM(L101:L111)</f>
        <v>4351</v>
      </c>
      <c r="M100" s="16">
        <f>SUM(M101:M111)</f>
        <v>1512</v>
      </c>
      <c r="N100" s="16">
        <f t="shared" ref="N100" si="100">SUM(N101:N111)</f>
        <v>5863</v>
      </c>
      <c r="O100" s="16">
        <f t="shared" ref="O100:W100" si="101">SUM(O101:O111)</f>
        <v>4351</v>
      </c>
      <c r="P100" s="16">
        <f t="shared" si="101"/>
        <v>1512</v>
      </c>
      <c r="Q100" s="16">
        <f t="shared" si="101"/>
        <v>0</v>
      </c>
      <c r="R100" s="16">
        <f t="shared" si="101"/>
        <v>0</v>
      </c>
      <c r="S100" s="16">
        <f t="shared" si="101"/>
        <v>0</v>
      </c>
      <c r="T100" s="16">
        <f t="shared" si="101"/>
        <v>3629</v>
      </c>
      <c r="U100" s="16">
        <f t="shared" si="101"/>
        <v>524</v>
      </c>
      <c r="V100" s="16">
        <f t="shared" si="101"/>
        <v>3105</v>
      </c>
      <c r="W100" s="33">
        <f t="shared" si="101"/>
        <v>722</v>
      </c>
      <c r="X100" s="46"/>
    </row>
    <row r="101" spans="1:24" ht="18" customHeight="1">
      <c r="A101" s="67"/>
      <c r="B101" s="41" t="s">
        <v>123</v>
      </c>
      <c r="C101" s="18" t="s">
        <v>28</v>
      </c>
      <c r="D101" s="19">
        <f t="shared" si="48"/>
        <v>269</v>
      </c>
      <c r="E101" s="26">
        <v>21</v>
      </c>
      <c r="F101" s="26">
        <v>93</v>
      </c>
      <c r="G101" s="26">
        <v>155</v>
      </c>
      <c r="H101" s="18" t="s">
        <v>50</v>
      </c>
      <c r="I101" s="29">
        <v>0.4</v>
      </c>
      <c r="J101" s="29">
        <v>0.6</v>
      </c>
      <c r="K101" s="30">
        <f t="shared" ref="K101:K111" si="102">L101+M101</f>
        <v>69</v>
      </c>
      <c r="L101" s="30">
        <f t="shared" ref="L101:L111" si="103">O101+R101</f>
        <v>28</v>
      </c>
      <c r="M101" s="30">
        <f t="shared" ref="M101:M111" si="104">P101+S101</f>
        <v>41</v>
      </c>
      <c r="N101" s="30">
        <f t="shared" ref="N101:N107" si="105">ROUND((E101*300+F101*300+G101*150)*12/10000,0)</f>
        <v>69</v>
      </c>
      <c r="O101" s="30">
        <f t="shared" ref="O101:O111" si="106">ROUND(N101*I101,0)</f>
        <v>28</v>
      </c>
      <c r="P101" s="30">
        <f t="shared" ref="P101:P111" si="107">ROUND(N101-O101,0)</f>
        <v>41</v>
      </c>
      <c r="Q101" s="30"/>
      <c r="R101" s="30"/>
      <c r="S101" s="30"/>
      <c r="T101" s="30">
        <f t="shared" ref="T101:T111" si="108">U101+V101</f>
        <v>21</v>
      </c>
      <c r="U101" s="30">
        <v>3</v>
      </c>
      <c r="V101" s="30">
        <v>18</v>
      </c>
      <c r="W101" s="35">
        <f t="shared" ref="W101:W111" si="109">L101-T101</f>
        <v>7</v>
      </c>
      <c r="X101" s="44"/>
    </row>
    <row r="102" spans="1:24" ht="18" customHeight="1">
      <c r="A102" s="67"/>
      <c r="B102" s="41" t="s">
        <v>124</v>
      </c>
      <c r="C102" s="18" t="s">
        <v>28</v>
      </c>
      <c r="D102" s="19">
        <f t="shared" si="48"/>
        <v>1099</v>
      </c>
      <c r="E102" s="26">
        <v>55</v>
      </c>
      <c r="F102" s="26">
        <v>44</v>
      </c>
      <c r="G102" s="26">
        <v>1000</v>
      </c>
      <c r="H102" s="18" t="s">
        <v>50</v>
      </c>
      <c r="I102" s="29">
        <v>0.4</v>
      </c>
      <c r="J102" s="29">
        <v>0.6</v>
      </c>
      <c r="K102" s="30">
        <f t="shared" si="102"/>
        <v>216</v>
      </c>
      <c r="L102" s="30">
        <f t="shared" si="103"/>
        <v>86</v>
      </c>
      <c r="M102" s="30">
        <f t="shared" si="104"/>
        <v>130</v>
      </c>
      <c r="N102" s="30">
        <f t="shared" si="105"/>
        <v>216</v>
      </c>
      <c r="O102" s="30">
        <f t="shared" si="106"/>
        <v>86</v>
      </c>
      <c r="P102" s="30">
        <f t="shared" si="107"/>
        <v>130</v>
      </c>
      <c r="Q102" s="30"/>
      <c r="R102" s="30"/>
      <c r="S102" s="30"/>
      <c r="T102" s="30">
        <f t="shared" si="108"/>
        <v>78</v>
      </c>
      <c r="U102" s="30">
        <v>11</v>
      </c>
      <c r="V102" s="30">
        <v>67</v>
      </c>
      <c r="W102" s="35">
        <f t="shared" si="109"/>
        <v>8</v>
      </c>
      <c r="X102" s="44"/>
    </row>
    <row r="103" spans="1:24" ht="18" customHeight="1">
      <c r="A103" s="67" t="s">
        <v>122</v>
      </c>
      <c r="B103" s="41" t="s">
        <v>125</v>
      </c>
      <c r="C103" s="18" t="s">
        <v>28</v>
      </c>
      <c r="D103" s="19">
        <f t="shared" si="48"/>
        <v>1231</v>
      </c>
      <c r="E103" s="26">
        <v>6</v>
      </c>
      <c r="F103" s="26">
        <v>63</v>
      </c>
      <c r="G103" s="26">
        <v>1162</v>
      </c>
      <c r="H103" s="18" t="s">
        <v>50</v>
      </c>
      <c r="I103" s="29">
        <v>0.7</v>
      </c>
      <c r="J103" s="29">
        <v>0.3</v>
      </c>
      <c r="K103" s="30">
        <f t="shared" si="102"/>
        <v>234</v>
      </c>
      <c r="L103" s="30">
        <f t="shared" si="103"/>
        <v>164</v>
      </c>
      <c r="M103" s="30">
        <f t="shared" si="104"/>
        <v>70</v>
      </c>
      <c r="N103" s="30">
        <f t="shared" si="105"/>
        <v>234</v>
      </c>
      <c r="O103" s="30">
        <f t="shared" si="106"/>
        <v>164</v>
      </c>
      <c r="P103" s="30">
        <f t="shared" si="107"/>
        <v>70</v>
      </c>
      <c r="Q103" s="30"/>
      <c r="R103" s="30"/>
      <c r="S103" s="30"/>
      <c r="T103" s="30">
        <f t="shared" si="108"/>
        <v>174</v>
      </c>
      <c r="U103" s="30">
        <v>25</v>
      </c>
      <c r="V103" s="30">
        <v>149</v>
      </c>
      <c r="W103" s="35">
        <f t="shared" si="109"/>
        <v>-10</v>
      </c>
      <c r="X103" s="44"/>
    </row>
    <row r="104" spans="1:24" ht="18" customHeight="1">
      <c r="A104" s="67"/>
      <c r="B104" s="41" t="s">
        <v>126</v>
      </c>
      <c r="C104" s="18" t="s">
        <v>28</v>
      </c>
      <c r="D104" s="19">
        <f t="shared" si="48"/>
        <v>2160</v>
      </c>
      <c r="E104" s="26">
        <v>0</v>
      </c>
      <c r="F104" s="26">
        <v>769</v>
      </c>
      <c r="G104" s="26">
        <v>1391</v>
      </c>
      <c r="H104" s="18" t="s">
        <v>50</v>
      </c>
      <c r="I104" s="29">
        <v>0.7</v>
      </c>
      <c r="J104" s="29">
        <v>0.3</v>
      </c>
      <c r="K104" s="30">
        <f t="shared" si="102"/>
        <v>527</v>
      </c>
      <c r="L104" s="30">
        <f t="shared" si="103"/>
        <v>369</v>
      </c>
      <c r="M104" s="30">
        <f t="shared" si="104"/>
        <v>158</v>
      </c>
      <c r="N104" s="30">
        <f t="shared" si="105"/>
        <v>527</v>
      </c>
      <c r="O104" s="30">
        <f t="shared" si="106"/>
        <v>369</v>
      </c>
      <c r="P104" s="30">
        <f t="shared" si="107"/>
        <v>158</v>
      </c>
      <c r="Q104" s="30"/>
      <c r="R104" s="30"/>
      <c r="S104" s="30"/>
      <c r="T104" s="30">
        <f t="shared" si="108"/>
        <v>325</v>
      </c>
      <c r="U104" s="30">
        <v>47</v>
      </c>
      <c r="V104" s="30">
        <v>278</v>
      </c>
      <c r="W104" s="35">
        <f t="shared" si="109"/>
        <v>44</v>
      </c>
      <c r="X104" s="44"/>
    </row>
    <row r="105" spans="1:24" ht="18" customHeight="1">
      <c r="A105" s="67"/>
      <c r="B105" s="41" t="s">
        <v>127</v>
      </c>
      <c r="C105" s="18" t="s">
        <v>28</v>
      </c>
      <c r="D105" s="19">
        <f t="shared" si="48"/>
        <v>2886</v>
      </c>
      <c r="E105" s="26">
        <v>41</v>
      </c>
      <c r="F105" s="26">
        <v>575</v>
      </c>
      <c r="G105" s="26">
        <v>2270</v>
      </c>
      <c r="H105" s="18" t="s">
        <v>50</v>
      </c>
      <c r="I105" s="29">
        <v>0.7</v>
      </c>
      <c r="J105" s="29">
        <v>0.3</v>
      </c>
      <c r="K105" s="30">
        <f t="shared" si="102"/>
        <v>630</v>
      </c>
      <c r="L105" s="30">
        <f t="shared" si="103"/>
        <v>441</v>
      </c>
      <c r="M105" s="30">
        <f t="shared" si="104"/>
        <v>189</v>
      </c>
      <c r="N105" s="30">
        <f t="shared" si="105"/>
        <v>630</v>
      </c>
      <c r="O105" s="30">
        <f t="shared" si="106"/>
        <v>441</v>
      </c>
      <c r="P105" s="30">
        <f t="shared" si="107"/>
        <v>189</v>
      </c>
      <c r="Q105" s="30"/>
      <c r="R105" s="30"/>
      <c r="S105" s="30"/>
      <c r="T105" s="30">
        <f t="shared" si="108"/>
        <v>358</v>
      </c>
      <c r="U105" s="30">
        <v>52</v>
      </c>
      <c r="V105" s="30">
        <v>306</v>
      </c>
      <c r="W105" s="35">
        <f t="shared" si="109"/>
        <v>83</v>
      </c>
      <c r="X105" s="44"/>
    </row>
    <row r="106" spans="1:24" ht="18" customHeight="1">
      <c r="A106" s="67"/>
      <c r="B106" s="41" t="s">
        <v>128</v>
      </c>
      <c r="C106" s="18" t="s">
        <v>28</v>
      </c>
      <c r="D106" s="19">
        <f t="shared" si="48"/>
        <v>2904</v>
      </c>
      <c r="E106" s="26">
        <v>19</v>
      </c>
      <c r="F106" s="26">
        <v>121</v>
      </c>
      <c r="G106" s="26">
        <v>2764</v>
      </c>
      <c r="H106" s="18" t="s">
        <v>50</v>
      </c>
      <c r="I106" s="29">
        <v>0.7</v>
      </c>
      <c r="J106" s="29">
        <v>0.3</v>
      </c>
      <c r="K106" s="30">
        <f t="shared" si="102"/>
        <v>548</v>
      </c>
      <c r="L106" s="30">
        <f t="shared" si="103"/>
        <v>384</v>
      </c>
      <c r="M106" s="30">
        <f t="shared" si="104"/>
        <v>164</v>
      </c>
      <c r="N106" s="30">
        <f t="shared" si="105"/>
        <v>548</v>
      </c>
      <c r="O106" s="30">
        <f t="shared" si="106"/>
        <v>384</v>
      </c>
      <c r="P106" s="30">
        <f t="shared" si="107"/>
        <v>164</v>
      </c>
      <c r="Q106" s="30"/>
      <c r="R106" s="30"/>
      <c r="S106" s="30"/>
      <c r="T106" s="30">
        <f t="shared" si="108"/>
        <v>207</v>
      </c>
      <c r="U106" s="30">
        <v>30</v>
      </c>
      <c r="V106" s="30">
        <v>177</v>
      </c>
      <c r="W106" s="35">
        <f t="shared" si="109"/>
        <v>177</v>
      </c>
      <c r="X106" s="44"/>
    </row>
    <row r="107" spans="1:24" ht="18" customHeight="1">
      <c r="A107" s="67"/>
      <c r="B107" s="41" t="s">
        <v>129</v>
      </c>
      <c r="C107" s="18" t="s">
        <v>28</v>
      </c>
      <c r="D107" s="19">
        <f t="shared" si="48"/>
        <v>1282</v>
      </c>
      <c r="E107" s="26">
        <v>106</v>
      </c>
      <c r="F107" s="26">
        <v>385</v>
      </c>
      <c r="G107" s="26">
        <v>791</v>
      </c>
      <c r="H107" s="18" t="s">
        <v>50</v>
      </c>
      <c r="I107" s="29">
        <v>0.7</v>
      </c>
      <c r="J107" s="29">
        <v>0.3</v>
      </c>
      <c r="K107" s="30">
        <f t="shared" si="102"/>
        <v>319</v>
      </c>
      <c r="L107" s="30">
        <f t="shared" si="103"/>
        <v>223</v>
      </c>
      <c r="M107" s="30">
        <f t="shared" si="104"/>
        <v>96</v>
      </c>
      <c r="N107" s="30">
        <f t="shared" si="105"/>
        <v>319</v>
      </c>
      <c r="O107" s="30">
        <f t="shared" si="106"/>
        <v>223</v>
      </c>
      <c r="P107" s="30">
        <f t="shared" si="107"/>
        <v>96</v>
      </c>
      <c r="Q107" s="30"/>
      <c r="R107" s="30"/>
      <c r="S107" s="30"/>
      <c r="T107" s="30">
        <f t="shared" si="108"/>
        <v>188</v>
      </c>
      <c r="U107" s="30">
        <v>27</v>
      </c>
      <c r="V107" s="30">
        <v>161</v>
      </c>
      <c r="W107" s="35">
        <f t="shared" si="109"/>
        <v>35</v>
      </c>
      <c r="X107" s="44"/>
    </row>
    <row r="108" spans="1:24" ht="18" customHeight="1">
      <c r="A108" s="67"/>
      <c r="B108" s="41" t="s">
        <v>130</v>
      </c>
      <c r="C108" s="18" t="s">
        <v>43</v>
      </c>
      <c r="D108" s="19">
        <f t="shared" si="48"/>
        <v>3140</v>
      </c>
      <c r="E108" s="26">
        <v>0</v>
      </c>
      <c r="F108" s="26">
        <v>178</v>
      </c>
      <c r="G108" s="26">
        <v>2962</v>
      </c>
      <c r="H108" s="18" t="s">
        <v>44</v>
      </c>
      <c r="I108" s="29">
        <v>0.8</v>
      </c>
      <c r="J108" s="29">
        <v>0.2</v>
      </c>
      <c r="K108" s="30">
        <f t="shared" si="102"/>
        <v>1173</v>
      </c>
      <c r="L108" s="30">
        <f t="shared" si="103"/>
        <v>938</v>
      </c>
      <c r="M108" s="30">
        <f t="shared" si="104"/>
        <v>235</v>
      </c>
      <c r="N108" s="30">
        <f t="shared" ref="N108:N111" si="110">ROUND((E108*700+F108*500+G108*300)*12/10000,0)</f>
        <v>1173</v>
      </c>
      <c r="O108" s="30">
        <f t="shared" si="106"/>
        <v>938</v>
      </c>
      <c r="P108" s="30">
        <f t="shared" si="107"/>
        <v>235</v>
      </c>
      <c r="Q108" s="30"/>
      <c r="R108" s="30"/>
      <c r="S108" s="30"/>
      <c r="T108" s="30">
        <f t="shared" si="108"/>
        <v>805</v>
      </c>
      <c r="U108" s="30">
        <v>116</v>
      </c>
      <c r="V108" s="30">
        <v>689</v>
      </c>
      <c r="W108" s="35">
        <f t="shared" si="109"/>
        <v>133</v>
      </c>
      <c r="X108" s="44"/>
    </row>
    <row r="109" spans="1:24" ht="18" customHeight="1">
      <c r="A109" s="67"/>
      <c r="B109" s="41" t="s">
        <v>131</v>
      </c>
      <c r="C109" s="18" t="s">
        <v>43</v>
      </c>
      <c r="D109" s="19">
        <f t="shared" si="48"/>
        <v>2003</v>
      </c>
      <c r="E109" s="26">
        <v>273</v>
      </c>
      <c r="F109" s="26">
        <v>0</v>
      </c>
      <c r="G109" s="26">
        <v>1730</v>
      </c>
      <c r="H109" s="18" t="s">
        <v>44</v>
      </c>
      <c r="I109" s="29">
        <v>0.8</v>
      </c>
      <c r="J109" s="29">
        <v>0.2</v>
      </c>
      <c r="K109" s="30">
        <f t="shared" si="102"/>
        <v>852</v>
      </c>
      <c r="L109" s="30">
        <f t="shared" si="103"/>
        <v>682</v>
      </c>
      <c r="M109" s="30">
        <f t="shared" si="104"/>
        <v>170</v>
      </c>
      <c r="N109" s="30">
        <f t="shared" si="110"/>
        <v>852</v>
      </c>
      <c r="O109" s="30">
        <f t="shared" si="106"/>
        <v>682</v>
      </c>
      <c r="P109" s="30">
        <f t="shared" si="107"/>
        <v>170</v>
      </c>
      <c r="Q109" s="30"/>
      <c r="R109" s="30"/>
      <c r="S109" s="30"/>
      <c r="T109" s="30">
        <f t="shared" si="108"/>
        <v>554</v>
      </c>
      <c r="U109" s="30">
        <v>80</v>
      </c>
      <c r="V109" s="30">
        <v>474</v>
      </c>
      <c r="W109" s="35">
        <f t="shared" si="109"/>
        <v>128</v>
      </c>
      <c r="X109" s="44"/>
    </row>
    <row r="110" spans="1:24" ht="18" customHeight="1">
      <c r="A110" s="67"/>
      <c r="B110" s="41" t="s">
        <v>132</v>
      </c>
      <c r="C110" s="18" t="s">
        <v>43</v>
      </c>
      <c r="D110" s="19">
        <f t="shared" si="48"/>
        <v>830</v>
      </c>
      <c r="E110" s="26">
        <v>123</v>
      </c>
      <c r="F110" s="26">
        <v>0</v>
      </c>
      <c r="G110" s="26">
        <v>707</v>
      </c>
      <c r="H110" s="18" t="s">
        <v>44</v>
      </c>
      <c r="I110" s="29">
        <v>0.8</v>
      </c>
      <c r="J110" s="29">
        <v>0.2</v>
      </c>
      <c r="K110" s="30">
        <f t="shared" si="102"/>
        <v>358</v>
      </c>
      <c r="L110" s="30">
        <f t="shared" si="103"/>
        <v>286</v>
      </c>
      <c r="M110" s="30">
        <f t="shared" si="104"/>
        <v>72</v>
      </c>
      <c r="N110" s="30">
        <f t="shared" si="110"/>
        <v>358</v>
      </c>
      <c r="O110" s="30">
        <f t="shared" si="106"/>
        <v>286</v>
      </c>
      <c r="P110" s="30">
        <f t="shared" si="107"/>
        <v>72</v>
      </c>
      <c r="Q110" s="30"/>
      <c r="R110" s="30"/>
      <c r="S110" s="30"/>
      <c r="T110" s="30">
        <f t="shared" si="108"/>
        <v>234</v>
      </c>
      <c r="U110" s="30">
        <v>34</v>
      </c>
      <c r="V110" s="30">
        <v>200</v>
      </c>
      <c r="W110" s="35">
        <f t="shared" si="109"/>
        <v>52</v>
      </c>
      <c r="X110" s="44"/>
    </row>
    <row r="111" spans="1:24" ht="18" customHeight="1">
      <c r="A111" s="67"/>
      <c r="B111" s="41" t="s">
        <v>133</v>
      </c>
      <c r="C111" s="18" t="s">
        <v>43</v>
      </c>
      <c r="D111" s="19">
        <f t="shared" si="48"/>
        <v>2263</v>
      </c>
      <c r="E111" s="26">
        <v>163</v>
      </c>
      <c r="F111" s="26">
        <v>182</v>
      </c>
      <c r="G111" s="26">
        <v>1918</v>
      </c>
      <c r="H111" s="18" t="s">
        <v>44</v>
      </c>
      <c r="I111" s="29">
        <v>0.8</v>
      </c>
      <c r="J111" s="29">
        <v>0.2</v>
      </c>
      <c r="K111" s="30">
        <f t="shared" si="102"/>
        <v>937</v>
      </c>
      <c r="L111" s="30">
        <f t="shared" si="103"/>
        <v>750</v>
      </c>
      <c r="M111" s="30">
        <f t="shared" si="104"/>
        <v>187</v>
      </c>
      <c r="N111" s="30">
        <f t="shared" si="110"/>
        <v>937</v>
      </c>
      <c r="O111" s="30">
        <f t="shared" si="106"/>
        <v>750</v>
      </c>
      <c r="P111" s="30">
        <f t="shared" si="107"/>
        <v>187</v>
      </c>
      <c r="Q111" s="30"/>
      <c r="R111" s="30"/>
      <c r="S111" s="30"/>
      <c r="T111" s="30">
        <f t="shared" si="108"/>
        <v>685</v>
      </c>
      <c r="U111" s="30">
        <v>99</v>
      </c>
      <c r="V111" s="30">
        <v>586</v>
      </c>
      <c r="W111" s="35">
        <f t="shared" si="109"/>
        <v>65</v>
      </c>
      <c r="X111" s="44"/>
    </row>
    <row r="112" spans="1:24" s="4" customFormat="1" ht="18" customHeight="1">
      <c r="A112" s="64" t="s">
        <v>134</v>
      </c>
      <c r="B112" s="42" t="s">
        <v>14</v>
      </c>
      <c r="C112" s="15"/>
      <c r="D112" s="16">
        <f>SUM(D113:D125)</f>
        <v>22366</v>
      </c>
      <c r="E112" s="16">
        <f t="shared" ref="E112:G112" si="111">SUM(E113:E125)</f>
        <v>836</v>
      </c>
      <c r="F112" s="16">
        <f t="shared" si="111"/>
        <v>3837</v>
      </c>
      <c r="G112" s="16">
        <f t="shared" si="111"/>
        <v>17693</v>
      </c>
      <c r="H112" s="15"/>
      <c r="I112" s="31"/>
      <c r="J112" s="31"/>
      <c r="K112" s="16">
        <f>SUM(K113:K125)</f>
        <v>6622</v>
      </c>
      <c r="L112" s="16">
        <f>SUM(L113:L125)</f>
        <v>4881</v>
      </c>
      <c r="M112" s="16">
        <f>SUM(M113:M125)</f>
        <v>1741</v>
      </c>
      <c r="N112" s="16">
        <f t="shared" ref="N112" si="112">SUM(N113:N125)</f>
        <v>6622</v>
      </c>
      <c r="O112" s="16">
        <f t="shared" ref="O112:W112" si="113">SUM(O113:O125)</f>
        <v>4881</v>
      </c>
      <c r="P112" s="16">
        <f t="shared" si="113"/>
        <v>1741</v>
      </c>
      <c r="Q112" s="16">
        <f t="shared" si="113"/>
        <v>0</v>
      </c>
      <c r="R112" s="16">
        <f t="shared" si="113"/>
        <v>0</v>
      </c>
      <c r="S112" s="16">
        <f t="shared" si="113"/>
        <v>0</v>
      </c>
      <c r="T112" s="16">
        <f t="shared" si="113"/>
        <v>4180</v>
      </c>
      <c r="U112" s="16">
        <f t="shared" si="113"/>
        <v>604</v>
      </c>
      <c r="V112" s="16">
        <f t="shared" si="113"/>
        <v>3576</v>
      </c>
      <c r="W112" s="33">
        <f t="shared" si="113"/>
        <v>701</v>
      </c>
      <c r="X112" s="46"/>
    </row>
    <row r="113" spans="1:24" ht="18" customHeight="1">
      <c r="A113" s="65"/>
      <c r="B113" s="17" t="s">
        <v>135</v>
      </c>
      <c r="C113" s="18" t="s">
        <v>28</v>
      </c>
      <c r="D113" s="19">
        <f t="shared" si="48"/>
        <v>707</v>
      </c>
      <c r="E113" s="26">
        <v>4</v>
      </c>
      <c r="F113" s="26">
        <v>0</v>
      </c>
      <c r="G113" s="26">
        <v>703</v>
      </c>
      <c r="H113" s="18" t="s">
        <v>50</v>
      </c>
      <c r="I113" s="29">
        <v>0.4</v>
      </c>
      <c r="J113" s="29">
        <v>0.6</v>
      </c>
      <c r="K113" s="30">
        <f t="shared" ref="K113:K125" si="114">L113+M113</f>
        <v>128</v>
      </c>
      <c r="L113" s="30">
        <f t="shared" ref="L113:L125" si="115">O113+R113</f>
        <v>51</v>
      </c>
      <c r="M113" s="30">
        <f t="shared" ref="M113:M125" si="116">P113+S113</f>
        <v>77</v>
      </c>
      <c r="N113" s="30">
        <f t="shared" ref="N113:N118" si="117">ROUND((E113*300+F113*300+G113*150)*12/10000,0)</f>
        <v>128</v>
      </c>
      <c r="O113" s="30">
        <f t="shared" ref="O113:O123" si="118">ROUND(N113*I113,0)</f>
        <v>51</v>
      </c>
      <c r="P113" s="30">
        <f t="shared" ref="P113:P123" si="119">ROUND(N113-O113,0)</f>
        <v>77</v>
      </c>
      <c r="Q113" s="30"/>
      <c r="R113" s="30"/>
      <c r="S113" s="30"/>
      <c r="T113" s="30">
        <f t="shared" ref="T113:T125" si="120">U113+V113</f>
        <v>45</v>
      </c>
      <c r="U113" s="30">
        <v>7</v>
      </c>
      <c r="V113" s="30">
        <v>38</v>
      </c>
      <c r="W113" s="35">
        <f t="shared" ref="W113:W125" si="121">L113-T113</f>
        <v>6</v>
      </c>
      <c r="X113" s="44"/>
    </row>
    <row r="114" spans="1:24" ht="18" customHeight="1">
      <c r="A114" s="65"/>
      <c r="B114" s="17" t="s">
        <v>136</v>
      </c>
      <c r="C114" s="18" t="s">
        <v>28</v>
      </c>
      <c r="D114" s="19">
        <f t="shared" si="48"/>
        <v>1708</v>
      </c>
      <c r="E114" s="26">
        <v>0</v>
      </c>
      <c r="F114" s="26">
        <v>501</v>
      </c>
      <c r="G114" s="26">
        <v>1207</v>
      </c>
      <c r="H114" s="18" t="s">
        <v>50</v>
      </c>
      <c r="I114" s="29">
        <v>0.5</v>
      </c>
      <c r="J114" s="29">
        <v>0.5</v>
      </c>
      <c r="K114" s="30">
        <f t="shared" si="114"/>
        <v>398</v>
      </c>
      <c r="L114" s="30">
        <f t="shared" si="115"/>
        <v>199</v>
      </c>
      <c r="M114" s="30">
        <f t="shared" si="116"/>
        <v>199</v>
      </c>
      <c r="N114" s="30">
        <f t="shared" si="117"/>
        <v>398</v>
      </c>
      <c r="O114" s="30">
        <f t="shared" si="118"/>
        <v>199</v>
      </c>
      <c r="P114" s="30">
        <f t="shared" si="119"/>
        <v>199</v>
      </c>
      <c r="Q114" s="30"/>
      <c r="R114" s="30"/>
      <c r="S114" s="30"/>
      <c r="T114" s="30">
        <f t="shared" si="120"/>
        <v>180</v>
      </c>
      <c r="U114" s="30">
        <v>26</v>
      </c>
      <c r="V114" s="30">
        <v>154</v>
      </c>
      <c r="W114" s="35">
        <f t="shared" si="121"/>
        <v>19</v>
      </c>
      <c r="X114" s="44"/>
    </row>
    <row r="115" spans="1:24" ht="18" customHeight="1">
      <c r="A115" s="65"/>
      <c r="B115" s="17" t="s">
        <v>137</v>
      </c>
      <c r="C115" s="18" t="s">
        <v>28</v>
      </c>
      <c r="D115" s="22">
        <f t="shared" si="48"/>
        <v>1768</v>
      </c>
      <c r="E115" s="26">
        <v>59</v>
      </c>
      <c r="F115" s="26">
        <v>670</v>
      </c>
      <c r="G115" s="26">
        <v>1039</v>
      </c>
      <c r="H115" s="18" t="s">
        <v>50</v>
      </c>
      <c r="I115" s="29">
        <v>0.7</v>
      </c>
      <c r="J115" s="29">
        <v>0.3</v>
      </c>
      <c r="K115" s="30">
        <f t="shared" si="114"/>
        <v>449</v>
      </c>
      <c r="L115" s="30">
        <f t="shared" si="115"/>
        <v>314</v>
      </c>
      <c r="M115" s="30">
        <f t="shared" si="116"/>
        <v>135</v>
      </c>
      <c r="N115" s="30">
        <f t="shared" si="117"/>
        <v>449</v>
      </c>
      <c r="O115" s="30">
        <f t="shared" si="118"/>
        <v>314</v>
      </c>
      <c r="P115" s="30">
        <f t="shared" si="119"/>
        <v>135</v>
      </c>
      <c r="Q115" s="30"/>
      <c r="R115" s="30"/>
      <c r="S115" s="30"/>
      <c r="T115" s="30">
        <f t="shared" si="120"/>
        <v>250</v>
      </c>
      <c r="U115" s="30">
        <v>36</v>
      </c>
      <c r="V115" s="30">
        <v>214</v>
      </c>
      <c r="W115" s="35">
        <f t="shared" si="121"/>
        <v>64</v>
      </c>
      <c r="X115" s="44"/>
    </row>
    <row r="116" spans="1:24" ht="18" customHeight="1">
      <c r="A116" s="65"/>
      <c r="B116" s="17" t="s">
        <v>138</v>
      </c>
      <c r="C116" s="18" t="s">
        <v>28</v>
      </c>
      <c r="D116" s="19">
        <f t="shared" si="48"/>
        <v>4656</v>
      </c>
      <c r="E116" s="26">
        <v>189</v>
      </c>
      <c r="F116" s="26">
        <v>1319</v>
      </c>
      <c r="G116" s="26">
        <v>3148</v>
      </c>
      <c r="H116" s="18" t="s">
        <v>50</v>
      </c>
      <c r="I116" s="29">
        <v>0.7</v>
      </c>
      <c r="J116" s="29">
        <v>0.3</v>
      </c>
      <c r="K116" s="30">
        <f t="shared" si="114"/>
        <v>1110</v>
      </c>
      <c r="L116" s="30">
        <f t="shared" si="115"/>
        <v>777</v>
      </c>
      <c r="M116" s="30">
        <f t="shared" si="116"/>
        <v>333</v>
      </c>
      <c r="N116" s="30">
        <f t="shared" si="117"/>
        <v>1110</v>
      </c>
      <c r="O116" s="30">
        <f t="shared" si="118"/>
        <v>777</v>
      </c>
      <c r="P116" s="30">
        <f t="shared" si="119"/>
        <v>333</v>
      </c>
      <c r="Q116" s="30"/>
      <c r="R116" s="30"/>
      <c r="S116" s="30"/>
      <c r="T116" s="30">
        <f t="shared" si="120"/>
        <v>673</v>
      </c>
      <c r="U116" s="30">
        <v>97</v>
      </c>
      <c r="V116" s="30">
        <v>576</v>
      </c>
      <c r="W116" s="35">
        <f t="shared" si="121"/>
        <v>104</v>
      </c>
      <c r="X116" s="44"/>
    </row>
    <row r="117" spans="1:24" ht="18" customHeight="1">
      <c r="A117" s="65"/>
      <c r="B117" s="17" t="s">
        <v>139</v>
      </c>
      <c r="C117" s="18" t="s">
        <v>28</v>
      </c>
      <c r="D117" s="19">
        <f t="shared" si="48"/>
        <v>1215</v>
      </c>
      <c r="E117" s="26">
        <v>0</v>
      </c>
      <c r="F117" s="26">
        <v>14</v>
      </c>
      <c r="G117" s="26">
        <v>1201</v>
      </c>
      <c r="H117" s="18" t="s">
        <v>50</v>
      </c>
      <c r="I117" s="29">
        <v>0.7</v>
      </c>
      <c r="J117" s="29">
        <v>0.3</v>
      </c>
      <c r="K117" s="30">
        <f t="shared" si="114"/>
        <v>221</v>
      </c>
      <c r="L117" s="30">
        <f t="shared" si="115"/>
        <v>155</v>
      </c>
      <c r="M117" s="30">
        <f t="shared" si="116"/>
        <v>66</v>
      </c>
      <c r="N117" s="30">
        <f t="shared" si="117"/>
        <v>221</v>
      </c>
      <c r="O117" s="30">
        <f t="shared" si="118"/>
        <v>155</v>
      </c>
      <c r="P117" s="30">
        <f t="shared" si="119"/>
        <v>66</v>
      </c>
      <c r="Q117" s="30"/>
      <c r="R117" s="30"/>
      <c r="S117" s="30"/>
      <c r="T117" s="30">
        <f t="shared" si="120"/>
        <v>129</v>
      </c>
      <c r="U117" s="30">
        <v>19</v>
      </c>
      <c r="V117" s="30">
        <v>110</v>
      </c>
      <c r="W117" s="35">
        <f t="shared" si="121"/>
        <v>26</v>
      </c>
      <c r="X117" s="44"/>
    </row>
    <row r="118" spans="1:24" ht="18" customHeight="1">
      <c r="A118" s="65"/>
      <c r="B118" s="17" t="s">
        <v>140</v>
      </c>
      <c r="C118" s="18" t="s">
        <v>28</v>
      </c>
      <c r="D118" s="19">
        <f t="shared" si="48"/>
        <v>3097</v>
      </c>
      <c r="E118" s="26">
        <v>256</v>
      </c>
      <c r="F118" s="26">
        <v>0</v>
      </c>
      <c r="G118" s="26">
        <v>2841</v>
      </c>
      <c r="H118" s="18" t="s">
        <v>50</v>
      </c>
      <c r="I118" s="29">
        <v>0.7</v>
      </c>
      <c r="J118" s="29">
        <v>0.3</v>
      </c>
      <c r="K118" s="30">
        <f t="shared" si="114"/>
        <v>604</v>
      </c>
      <c r="L118" s="30">
        <f t="shared" si="115"/>
        <v>423</v>
      </c>
      <c r="M118" s="30">
        <f t="shared" si="116"/>
        <v>181</v>
      </c>
      <c r="N118" s="30">
        <f t="shared" si="117"/>
        <v>604</v>
      </c>
      <c r="O118" s="30">
        <f t="shared" si="118"/>
        <v>423</v>
      </c>
      <c r="P118" s="30">
        <f t="shared" si="119"/>
        <v>181</v>
      </c>
      <c r="Q118" s="30"/>
      <c r="R118" s="30"/>
      <c r="S118" s="30"/>
      <c r="T118" s="30">
        <f t="shared" si="120"/>
        <v>342</v>
      </c>
      <c r="U118" s="30">
        <v>49</v>
      </c>
      <c r="V118" s="30">
        <v>293</v>
      </c>
      <c r="W118" s="35">
        <f t="shared" si="121"/>
        <v>81</v>
      </c>
      <c r="X118" s="44"/>
    </row>
    <row r="119" spans="1:24" ht="18" customHeight="1">
      <c r="A119" s="65"/>
      <c r="B119" s="17" t="s">
        <v>141</v>
      </c>
      <c r="C119" s="18" t="s">
        <v>43</v>
      </c>
      <c r="D119" s="19">
        <f t="shared" si="48"/>
        <v>752</v>
      </c>
      <c r="E119" s="26">
        <v>0</v>
      </c>
      <c r="F119" s="26">
        <v>0</v>
      </c>
      <c r="G119" s="26">
        <v>752</v>
      </c>
      <c r="H119" s="18" t="s">
        <v>44</v>
      </c>
      <c r="I119" s="29">
        <v>0.8</v>
      </c>
      <c r="J119" s="29">
        <v>0.2</v>
      </c>
      <c r="K119" s="30">
        <f t="shared" si="114"/>
        <v>271</v>
      </c>
      <c r="L119" s="30">
        <f t="shared" si="115"/>
        <v>217</v>
      </c>
      <c r="M119" s="30">
        <f t="shared" si="116"/>
        <v>54</v>
      </c>
      <c r="N119" s="30">
        <f t="shared" ref="N119:N123" si="122">ROUND((E119*700+F119*500+G119*300)*12/10000,0)</f>
        <v>271</v>
      </c>
      <c r="O119" s="30">
        <f t="shared" si="118"/>
        <v>217</v>
      </c>
      <c r="P119" s="30">
        <f t="shared" si="119"/>
        <v>54</v>
      </c>
      <c r="Q119" s="30"/>
      <c r="R119" s="30"/>
      <c r="S119" s="30"/>
      <c r="T119" s="30">
        <f t="shared" si="120"/>
        <v>197</v>
      </c>
      <c r="U119" s="30">
        <v>28</v>
      </c>
      <c r="V119" s="30">
        <v>169</v>
      </c>
      <c r="W119" s="35">
        <f t="shared" si="121"/>
        <v>20</v>
      </c>
      <c r="X119" s="44"/>
    </row>
    <row r="120" spans="1:24" ht="18" customHeight="1">
      <c r="A120" s="65"/>
      <c r="B120" s="17" t="s">
        <v>142</v>
      </c>
      <c r="C120" s="18" t="s">
        <v>43</v>
      </c>
      <c r="D120" s="19">
        <f t="shared" si="48"/>
        <v>1322</v>
      </c>
      <c r="E120" s="26">
        <v>153</v>
      </c>
      <c r="F120" s="26">
        <v>52</v>
      </c>
      <c r="G120" s="26">
        <v>1117</v>
      </c>
      <c r="H120" s="18" t="s">
        <v>44</v>
      </c>
      <c r="I120" s="29">
        <v>0.8</v>
      </c>
      <c r="J120" s="29">
        <v>0.2</v>
      </c>
      <c r="K120" s="30">
        <f t="shared" si="114"/>
        <v>562</v>
      </c>
      <c r="L120" s="30">
        <f t="shared" si="115"/>
        <v>450</v>
      </c>
      <c r="M120" s="30">
        <f t="shared" si="116"/>
        <v>112</v>
      </c>
      <c r="N120" s="30">
        <f t="shared" si="122"/>
        <v>562</v>
      </c>
      <c r="O120" s="30">
        <f t="shared" si="118"/>
        <v>450</v>
      </c>
      <c r="P120" s="30">
        <f t="shared" si="119"/>
        <v>112</v>
      </c>
      <c r="Q120" s="30"/>
      <c r="R120" s="30"/>
      <c r="S120" s="30"/>
      <c r="T120" s="30">
        <f t="shared" si="120"/>
        <v>390</v>
      </c>
      <c r="U120" s="30">
        <v>56</v>
      </c>
      <c r="V120" s="30">
        <v>334</v>
      </c>
      <c r="W120" s="35">
        <f t="shared" si="121"/>
        <v>60</v>
      </c>
      <c r="X120" s="44"/>
    </row>
    <row r="121" spans="1:24" ht="18" customHeight="1">
      <c r="A121" s="65"/>
      <c r="B121" s="17" t="s">
        <v>143</v>
      </c>
      <c r="C121" s="18" t="s">
        <v>43</v>
      </c>
      <c r="D121" s="19">
        <f t="shared" si="48"/>
        <v>3001</v>
      </c>
      <c r="E121" s="26">
        <v>59</v>
      </c>
      <c r="F121" s="26">
        <v>725</v>
      </c>
      <c r="G121" s="26">
        <v>2217</v>
      </c>
      <c r="H121" s="18" t="s">
        <v>44</v>
      </c>
      <c r="I121" s="29">
        <v>0.8</v>
      </c>
      <c r="J121" s="29">
        <v>0.2</v>
      </c>
      <c r="K121" s="30">
        <f t="shared" si="114"/>
        <v>1283</v>
      </c>
      <c r="L121" s="30">
        <f t="shared" si="115"/>
        <v>1026</v>
      </c>
      <c r="M121" s="30">
        <f t="shared" si="116"/>
        <v>257</v>
      </c>
      <c r="N121" s="30">
        <f t="shared" si="122"/>
        <v>1283</v>
      </c>
      <c r="O121" s="30">
        <f t="shared" si="118"/>
        <v>1026</v>
      </c>
      <c r="P121" s="30">
        <f t="shared" si="119"/>
        <v>257</v>
      </c>
      <c r="Q121" s="30"/>
      <c r="R121" s="30"/>
      <c r="S121" s="30"/>
      <c r="T121" s="30">
        <f t="shared" si="120"/>
        <v>859</v>
      </c>
      <c r="U121" s="30">
        <v>124</v>
      </c>
      <c r="V121" s="30">
        <v>735</v>
      </c>
      <c r="W121" s="35">
        <f t="shared" si="121"/>
        <v>167</v>
      </c>
      <c r="X121" s="44"/>
    </row>
    <row r="122" spans="1:24" ht="18" customHeight="1">
      <c r="A122" s="65"/>
      <c r="B122" s="17" t="s">
        <v>144</v>
      </c>
      <c r="C122" s="18" t="s">
        <v>43</v>
      </c>
      <c r="D122" s="19">
        <f t="shared" si="48"/>
        <v>1237</v>
      </c>
      <c r="E122" s="26">
        <v>26</v>
      </c>
      <c r="F122" s="26">
        <v>0</v>
      </c>
      <c r="G122" s="26">
        <v>1211</v>
      </c>
      <c r="H122" s="18" t="s">
        <v>44</v>
      </c>
      <c r="I122" s="29">
        <v>0.8</v>
      </c>
      <c r="J122" s="29">
        <v>0.2</v>
      </c>
      <c r="K122" s="30">
        <f t="shared" si="114"/>
        <v>458</v>
      </c>
      <c r="L122" s="30">
        <f t="shared" si="115"/>
        <v>366</v>
      </c>
      <c r="M122" s="30">
        <f t="shared" si="116"/>
        <v>92</v>
      </c>
      <c r="N122" s="30">
        <f t="shared" si="122"/>
        <v>458</v>
      </c>
      <c r="O122" s="30">
        <f t="shared" si="118"/>
        <v>366</v>
      </c>
      <c r="P122" s="30">
        <f t="shared" si="119"/>
        <v>92</v>
      </c>
      <c r="Q122" s="30"/>
      <c r="R122" s="30"/>
      <c r="S122" s="30"/>
      <c r="T122" s="30">
        <f t="shared" si="120"/>
        <v>310</v>
      </c>
      <c r="U122" s="30">
        <v>45</v>
      </c>
      <c r="V122" s="30">
        <v>265</v>
      </c>
      <c r="W122" s="35">
        <f t="shared" si="121"/>
        <v>56</v>
      </c>
      <c r="X122" s="44"/>
    </row>
    <row r="123" spans="1:24" ht="18" customHeight="1">
      <c r="A123" s="65"/>
      <c r="B123" s="17" t="s">
        <v>145</v>
      </c>
      <c r="C123" s="18" t="s">
        <v>43</v>
      </c>
      <c r="D123" s="19">
        <f t="shared" si="48"/>
        <v>2519</v>
      </c>
      <c r="E123" s="26">
        <v>41</v>
      </c>
      <c r="F123" s="26">
        <v>556</v>
      </c>
      <c r="G123" s="26">
        <v>1922</v>
      </c>
      <c r="H123" s="18" t="s">
        <v>44</v>
      </c>
      <c r="I123" s="29">
        <v>0.8</v>
      </c>
      <c r="J123" s="29">
        <v>0.2</v>
      </c>
      <c r="K123" s="30">
        <f t="shared" si="114"/>
        <v>1060</v>
      </c>
      <c r="L123" s="30">
        <f t="shared" si="115"/>
        <v>848</v>
      </c>
      <c r="M123" s="30">
        <f t="shared" si="116"/>
        <v>212</v>
      </c>
      <c r="N123" s="30">
        <f t="shared" si="122"/>
        <v>1060</v>
      </c>
      <c r="O123" s="30">
        <f t="shared" si="118"/>
        <v>848</v>
      </c>
      <c r="P123" s="30">
        <f t="shared" si="119"/>
        <v>212</v>
      </c>
      <c r="Q123" s="30"/>
      <c r="R123" s="30"/>
      <c r="S123" s="30"/>
      <c r="T123" s="30">
        <f t="shared" si="120"/>
        <v>745</v>
      </c>
      <c r="U123" s="30">
        <v>108</v>
      </c>
      <c r="V123" s="30">
        <v>637</v>
      </c>
      <c r="W123" s="35">
        <f t="shared" si="121"/>
        <v>103</v>
      </c>
      <c r="X123" s="44"/>
    </row>
    <row r="124" spans="1:24" ht="20.25" customHeight="1">
      <c r="A124" s="65"/>
      <c r="B124" s="17" t="s">
        <v>146</v>
      </c>
      <c r="C124" s="18" t="s">
        <v>28</v>
      </c>
      <c r="D124" s="19">
        <f t="shared" si="48"/>
        <v>372</v>
      </c>
      <c r="E124" s="26">
        <v>49</v>
      </c>
      <c r="F124" s="26">
        <v>0</v>
      </c>
      <c r="G124" s="26">
        <v>323</v>
      </c>
      <c r="H124" s="18" t="s">
        <v>50</v>
      </c>
      <c r="I124" s="29">
        <v>0.7</v>
      </c>
      <c r="J124" s="29">
        <v>0.3</v>
      </c>
      <c r="K124" s="30">
        <f t="shared" si="114"/>
        <v>76</v>
      </c>
      <c r="L124" s="30">
        <f t="shared" si="115"/>
        <v>53</v>
      </c>
      <c r="M124" s="30">
        <f t="shared" si="116"/>
        <v>23</v>
      </c>
      <c r="N124" s="30">
        <f t="shared" ref="N124:N128" si="123">ROUND((E124*300+F124*300+G124*150)*12/10000,0)</f>
        <v>76</v>
      </c>
      <c r="O124" s="30">
        <f t="shared" ref="O124:O132" si="124">ROUND(N124*I124,0)</f>
        <v>53</v>
      </c>
      <c r="P124" s="30">
        <f t="shared" ref="P124:P132" si="125">ROUND(N124-O124,0)</f>
        <v>23</v>
      </c>
      <c r="Q124" s="30"/>
      <c r="R124" s="30"/>
      <c r="S124" s="30"/>
      <c r="T124" s="30">
        <f t="shared" si="120"/>
        <v>46</v>
      </c>
      <c r="U124" s="30">
        <v>7</v>
      </c>
      <c r="V124" s="30">
        <v>39</v>
      </c>
      <c r="W124" s="35">
        <f t="shared" si="121"/>
        <v>7</v>
      </c>
      <c r="X124" s="44"/>
    </row>
    <row r="125" spans="1:24" ht="24.75" customHeight="1">
      <c r="A125" s="66"/>
      <c r="B125" s="17" t="s">
        <v>147</v>
      </c>
      <c r="C125" s="18" t="s">
        <v>28</v>
      </c>
      <c r="D125" s="19">
        <f t="shared" si="48"/>
        <v>12</v>
      </c>
      <c r="E125" s="26">
        <v>0</v>
      </c>
      <c r="F125" s="26">
        <v>0</v>
      </c>
      <c r="G125" s="26">
        <v>12</v>
      </c>
      <c r="H125" s="18" t="s">
        <v>44</v>
      </c>
      <c r="I125" s="29">
        <v>0.8</v>
      </c>
      <c r="J125" s="29">
        <v>0.2</v>
      </c>
      <c r="K125" s="30">
        <f t="shared" si="114"/>
        <v>2</v>
      </c>
      <c r="L125" s="30">
        <f t="shared" si="115"/>
        <v>2</v>
      </c>
      <c r="M125" s="30">
        <f t="shared" si="116"/>
        <v>0</v>
      </c>
      <c r="N125" s="30">
        <f t="shared" si="123"/>
        <v>2</v>
      </c>
      <c r="O125" s="30">
        <f t="shared" si="124"/>
        <v>2</v>
      </c>
      <c r="P125" s="30">
        <f t="shared" si="125"/>
        <v>0</v>
      </c>
      <c r="Q125" s="30"/>
      <c r="R125" s="30"/>
      <c r="S125" s="30"/>
      <c r="T125" s="30">
        <f t="shared" si="120"/>
        <v>14</v>
      </c>
      <c r="U125" s="30">
        <v>2</v>
      </c>
      <c r="V125" s="30">
        <v>12</v>
      </c>
      <c r="W125" s="35">
        <f t="shared" si="121"/>
        <v>-12</v>
      </c>
      <c r="X125" s="44"/>
    </row>
    <row r="126" spans="1:24" s="4" customFormat="1" ht="18" customHeight="1">
      <c r="A126" s="64" t="s">
        <v>148</v>
      </c>
      <c r="B126" s="20" t="s">
        <v>14</v>
      </c>
      <c r="C126" s="15"/>
      <c r="D126" s="16">
        <f>SUM(D127:D132)</f>
        <v>20960</v>
      </c>
      <c r="E126" s="16">
        <f t="shared" ref="E126:G126" si="126">SUM(E127:E132)</f>
        <v>902</v>
      </c>
      <c r="F126" s="16">
        <f t="shared" si="126"/>
        <v>9261</v>
      </c>
      <c r="G126" s="16">
        <f t="shared" si="126"/>
        <v>10797</v>
      </c>
      <c r="H126" s="15"/>
      <c r="I126" s="31"/>
      <c r="J126" s="31"/>
      <c r="K126" s="16">
        <f t="shared" ref="K126:W126" si="127">SUM(K127:K132)</f>
        <v>10199</v>
      </c>
      <c r="L126" s="16">
        <f t="shared" si="127"/>
        <v>7827</v>
      </c>
      <c r="M126" s="16">
        <f t="shared" si="127"/>
        <v>2372</v>
      </c>
      <c r="N126" s="16">
        <f t="shared" si="127"/>
        <v>9917</v>
      </c>
      <c r="O126" s="16">
        <f t="shared" si="127"/>
        <v>7714</v>
      </c>
      <c r="P126" s="16">
        <f t="shared" si="127"/>
        <v>2203</v>
      </c>
      <c r="Q126" s="16">
        <f t="shared" si="127"/>
        <v>282</v>
      </c>
      <c r="R126" s="16">
        <f t="shared" si="127"/>
        <v>113</v>
      </c>
      <c r="S126" s="16">
        <f t="shared" si="127"/>
        <v>169</v>
      </c>
      <c r="T126" s="16">
        <f t="shared" si="127"/>
        <v>6407</v>
      </c>
      <c r="U126" s="16">
        <f t="shared" si="127"/>
        <v>910</v>
      </c>
      <c r="V126" s="16">
        <f t="shared" si="127"/>
        <v>5497</v>
      </c>
      <c r="W126" s="16">
        <f t="shared" si="127"/>
        <v>1420</v>
      </c>
      <c r="X126" s="46"/>
    </row>
    <row r="127" spans="1:24" ht="18" customHeight="1">
      <c r="A127" s="65"/>
      <c r="B127" s="43" t="s">
        <v>149</v>
      </c>
      <c r="C127" s="18" t="s">
        <v>28</v>
      </c>
      <c r="D127" s="19">
        <f t="shared" si="48"/>
        <v>1143</v>
      </c>
      <c r="E127" s="26">
        <v>71</v>
      </c>
      <c r="F127" s="26">
        <v>319</v>
      </c>
      <c r="G127" s="26">
        <v>753</v>
      </c>
      <c r="H127" s="18" t="s">
        <v>50</v>
      </c>
      <c r="I127" s="29">
        <v>0.4</v>
      </c>
      <c r="J127" s="29">
        <v>0.6</v>
      </c>
      <c r="K127" s="30">
        <f t="shared" ref="K127:K132" si="128">L127+M127</f>
        <v>558</v>
      </c>
      <c r="L127" s="30">
        <f t="shared" ref="L127:L132" si="129">O127+R127</f>
        <v>223</v>
      </c>
      <c r="M127" s="30">
        <f t="shared" ref="M127:M132" si="130">P127+S127</f>
        <v>335</v>
      </c>
      <c r="N127" s="30">
        <f t="shared" si="123"/>
        <v>276</v>
      </c>
      <c r="O127" s="30">
        <f t="shared" si="124"/>
        <v>110</v>
      </c>
      <c r="P127" s="30">
        <f t="shared" si="125"/>
        <v>166</v>
      </c>
      <c r="Q127" s="30">
        <f>R127+S127</f>
        <v>282</v>
      </c>
      <c r="R127" s="30">
        <v>113</v>
      </c>
      <c r="S127" s="30">
        <v>169</v>
      </c>
      <c r="T127" s="30">
        <f t="shared" ref="T127:T132" si="131">U127+V127</f>
        <v>207</v>
      </c>
      <c r="U127" s="30">
        <v>14</v>
      </c>
      <c r="V127" s="30">
        <v>193</v>
      </c>
      <c r="W127" s="35">
        <f t="shared" ref="W127:W132" si="132">L127-T127</f>
        <v>16</v>
      </c>
      <c r="X127" s="44"/>
    </row>
    <row r="128" spans="1:24" s="3" customFormat="1" ht="25.5" customHeight="1">
      <c r="A128" s="65"/>
      <c r="B128" s="17" t="s">
        <v>150</v>
      </c>
      <c r="C128" s="18" t="s">
        <v>28</v>
      </c>
      <c r="D128" s="19">
        <f t="shared" si="48"/>
        <v>215</v>
      </c>
      <c r="E128" s="26">
        <v>0</v>
      </c>
      <c r="F128" s="26">
        <v>0</v>
      </c>
      <c r="G128" s="26">
        <v>215</v>
      </c>
      <c r="H128" s="60" t="s">
        <v>50</v>
      </c>
      <c r="I128" s="29">
        <v>0.4</v>
      </c>
      <c r="J128" s="29">
        <v>0.6</v>
      </c>
      <c r="K128" s="30">
        <f t="shared" si="128"/>
        <v>39</v>
      </c>
      <c r="L128" s="30">
        <f t="shared" si="129"/>
        <v>16</v>
      </c>
      <c r="M128" s="30">
        <f t="shared" si="130"/>
        <v>23</v>
      </c>
      <c r="N128" s="30">
        <f t="shared" si="123"/>
        <v>39</v>
      </c>
      <c r="O128" s="30">
        <f t="shared" si="124"/>
        <v>16</v>
      </c>
      <c r="P128" s="30">
        <f t="shared" si="125"/>
        <v>23</v>
      </c>
      <c r="Q128" s="30"/>
      <c r="R128" s="30"/>
      <c r="S128" s="30"/>
      <c r="T128" s="30">
        <f t="shared" si="131"/>
        <v>12</v>
      </c>
      <c r="U128" s="30">
        <v>2</v>
      </c>
      <c r="V128" s="30">
        <v>10</v>
      </c>
      <c r="W128" s="35">
        <f t="shared" si="132"/>
        <v>4</v>
      </c>
      <c r="X128" s="45"/>
    </row>
    <row r="129" spans="1:24" ht="18" customHeight="1">
      <c r="A129" s="65"/>
      <c r="B129" s="17" t="s">
        <v>151</v>
      </c>
      <c r="C129" s="18" t="s">
        <v>43</v>
      </c>
      <c r="D129" s="19">
        <f t="shared" ref="D129:D155" si="133">SUM(E129:G129)</f>
        <v>5034</v>
      </c>
      <c r="E129" s="26">
        <v>220</v>
      </c>
      <c r="F129" s="26">
        <v>2272</v>
      </c>
      <c r="G129" s="26">
        <v>2542</v>
      </c>
      <c r="H129" s="60" t="s">
        <v>44</v>
      </c>
      <c r="I129" s="29">
        <v>0.8</v>
      </c>
      <c r="J129" s="29">
        <v>0.2</v>
      </c>
      <c r="K129" s="30">
        <f t="shared" si="128"/>
        <v>2463</v>
      </c>
      <c r="L129" s="30">
        <f t="shared" si="129"/>
        <v>1970</v>
      </c>
      <c r="M129" s="30">
        <f t="shared" si="130"/>
        <v>493</v>
      </c>
      <c r="N129" s="30">
        <f t="shared" ref="N129:N132" si="134">ROUND((E129*700+F129*500+G129*300)*12/10000,0)</f>
        <v>2463</v>
      </c>
      <c r="O129" s="30">
        <f t="shared" si="124"/>
        <v>1970</v>
      </c>
      <c r="P129" s="30">
        <f t="shared" si="125"/>
        <v>493</v>
      </c>
      <c r="Q129" s="30"/>
      <c r="R129" s="30"/>
      <c r="S129" s="30"/>
      <c r="T129" s="30">
        <f t="shared" si="131"/>
        <v>1663</v>
      </c>
      <c r="U129" s="30">
        <v>240</v>
      </c>
      <c r="V129" s="30">
        <v>1423</v>
      </c>
      <c r="W129" s="35">
        <f t="shared" si="132"/>
        <v>307</v>
      </c>
      <c r="X129" s="44"/>
    </row>
    <row r="130" spans="1:24" ht="18" customHeight="1">
      <c r="A130" s="65"/>
      <c r="B130" s="17" t="s">
        <v>152</v>
      </c>
      <c r="C130" s="18" t="s">
        <v>43</v>
      </c>
      <c r="D130" s="19">
        <f t="shared" si="133"/>
        <v>8183</v>
      </c>
      <c r="E130" s="26">
        <v>266</v>
      </c>
      <c r="F130" s="26">
        <v>3427</v>
      </c>
      <c r="G130" s="26">
        <v>4490</v>
      </c>
      <c r="H130" s="60" t="s">
        <v>44</v>
      </c>
      <c r="I130" s="29">
        <v>0.8</v>
      </c>
      <c r="J130" s="29">
        <v>0.2</v>
      </c>
      <c r="K130" s="30">
        <f t="shared" si="128"/>
        <v>3896</v>
      </c>
      <c r="L130" s="30">
        <f t="shared" si="129"/>
        <v>3117</v>
      </c>
      <c r="M130" s="30">
        <f t="shared" si="130"/>
        <v>779</v>
      </c>
      <c r="N130" s="30">
        <f t="shared" si="134"/>
        <v>3896</v>
      </c>
      <c r="O130" s="30">
        <f t="shared" si="124"/>
        <v>3117</v>
      </c>
      <c r="P130" s="30">
        <f t="shared" si="125"/>
        <v>779</v>
      </c>
      <c r="Q130" s="30"/>
      <c r="R130" s="30"/>
      <c r="S130" s="30"/>
      <c r="T130" s="30">
        <f t="shared" si="131"/>
        <v>2480</v>
      </c>
      <c r="U130" s="30">
        <v>359</v>
      </c>
      <c r="V130" s="30">
        <v>2121</v>
      </c>
      <c r="W130" s="35">
        <f t="shared" si="132"/>
        <v>637</v>
      </c>
      <c r="X130" s="44"/>
    </row>
    <row r="131" spans="1:24" ht="18" customHeight="1">
      <c r="A131" s="65"/>
      <c r="B131" s="17" t="s">
        <v>153</v>
      </c>
      <c r="C131" s="18" t="s">
        <v>43</v>
      </c>
      <c r="D131" s="19">
        <f t="shared" si="133"/>
        <v>1721</v>
      </c>
      <c r="E131" s="26">
        <v>200</v>
      </c>
      <c r="F131" s="26">
        <v>888</v>
      </c>
      <c r="G131" s="26">
        <v>633</v>
      </c>
      <c r="H131" s="60" t="s">
        <v>50</v>
      </c>
      <c r="I131" s="29">
        <v>0.7</v>
      </c>
      <c r="J131" s="29">
        <v>0.3</v>
      </c>
      <c r="K131" s="30">
        <f t="shared" si="128"/>
        <v>929</v>
      </c>
      <c r="L131" s="30">
        <f t="shared" si="129"/>
        <v>650</v>
      </c>
      <c r="M131" s="30">
        <f t="shared" si="130"/>
        <v>279</v>
      </c>
      <c r="N131" s="30">
        <f t="shared" si="134"/>
        <v>929</v>
      </c>
      <c r="O131" s="30">
        <f t="shared" si="124"/>
        <v>650</v>
      </c>
      <c r="P131" s="30">
        <f t="shared" si="125"/>
        <v>279</v>
      </c>
      <c r="Q131" s="30"/>
      <c r="R131" s="30"/>
      <c r="S131" s="30"/>
      <c r="T131" s="30">
        <f t="shared" si="131"/>
        <v>474</v>
      </c>
      <c r="U131" s="30">
        <v>68</v>
      </c>
      <c r="V131" s="30">
        <v>406</v>
      </c>
      <c r="W131" s="35">
        <f t="shared" si="132"/>
        <v>176</v>
      </c>
      <c r="X131" s="44"/>
    </row>
    <row r="132" spans="1:24" ht="18" customHeight="1">
      <c r="A132" s="66"/>
      <c r="B132" s="17" t="s">
        <v>154</v>
      </c>
      <c r="C132" s="18" t="s">
        <v>43</v>
      </c>
      <c r="D132" s="19">
        <f t="shared" si="133"/>
        <v>4664</v>
      </c>
      <c r="E132" s="26">
        <v>145</v>
      </c>
      <c r="F132" s="26">
        <v>2355</v>
      </c>
      <c r="G132" s="26">
        <v>2164</v>
      </c>
      <c r="H132" s="60" t="s">
        <v>44</v>
      </c>
      <c r="I132" s="29">
        <v>0.8</v>
      </c>
      <c r="J132" s="29">
        <v>0.2</v>
      </c>
      <c r="K132" s="30">
        <f t="shared" si="128"/>
        <v>2314</v>
      </c>
      <c r="L132" s="30">
        <f t="shared" si="129"/>
        <v>1851</v>
      </c>
      <c r="M132" s="30">
        <f t="shared" si="130"/>
        <v>463</v>
      </c>
      <c r="N132" s="30">
        <f t="shared" si="134"/>
        <v>2314</v>
      </c>
      <c r="O132" s="30">
        <f t="shared" si="124"/>
        <v>1851</v>
      </c>
      <c r="P132" s="30">
        <f t="shared" si="125"/>
        <v>463</v>
      </c>
      <c r="Q132" s="30"/>
      <c r="R132" s="30"/>
      <c r="S132" s="30"/>
      <c r="T132" s="30">
        <f t="shared" si="131"/>
        <v>1571</v>
      </c>
      <c r="U132" s="30">
        <v>227</v>
      </c>
      <c r="V132" s="30">
        <v>1344</v>
      </c>
      <c r="W132" s="35">
        <f t="shared" si="132"/>
        <v>280</v>
      </c>
      <c r="X132" s="44"/>
    </row>
    <row r="133" spans="1:24" s="4" customFormat="1" ht="18" customHeight="1">
      <c r="A133" s="67" t="s">
        <v>155</v>
      </c>
      <c r="B133" s="20" t="s">
        <v>14</v>
      </c>
      <c r="C133" s="15"/>
      <c r="D133" s="16">
        <f>SUM(D134:D146)</f>
        <v>21618</v>
      </c>
      <c r="E133" s="16">
        <f t="shared" ref="E133:G133" si="135">SUM(E134:E146)</f>
        <v>1164</v>
      </c>
      <c r="F133" s="16">
        <f t="shared" si="135"/>
        <v>1781</v>
      </c>
      <c r="G133" s="16">
        <f t="shared" si="135"/>
        <v>18673</v>
      </c>
      <c r="H133" s="62"/>
      <c r="I133" s="31"/>
      <c r="J133" s="31"/>
      <c r="K133" s="16">
        <f>SUM(K134:K146)</f>
        <v>8768</v>
      </c>
      <c r="L133" s="16">
        <f>SUM(L134:L146)</f>
        <v>6950</v>
      </c>
      <c r="M133" s="16">
        <f>SUM(M134:M146)</f>
        <v>1818</v>
      </c>
      <c r="N133" s="16">
        <f t="shared" ref="N133" si="136">SUM(N134:N146)</f>
        <v>8768</v>
      </c>
      <c r="O133" s="16">
        <f t="shared" ref="O133:W133" si="137">SUM(O134:O146)</f>
        <v>6950</v>
      </c>
      <c r="P133" s="16">
        <f t="shared" si="137"/>
        <v>1818</v>
      </c>
      <c r="Q133" s="16">
        <f t="shared" si="137"/>
        <v>0</v>
      </c>
      <c r="R133" s="16">
        <f t="shared" si="137"/>
        <v>0</v>
      </c>
      <c r="S133" s="16">
        <f t="shared" si="137"/>
        <v>0</v>
      </c>
      <c r="T133" s="16">
        <f t="shared" si="137"/>
        <v>5926</v>
      </c>
      <c r="U133" s="16">
        <f t="shared" si="137"/>
        <v>856</v>
      </c>
      <c r="V133" s="16">
        <f t="shared" si="137"/>
        <v>5070</v>
      </c>
      <c r="W133" s="33">
        <f t="shared" si="137"/>
        <v>1024</v>
      </c>
      <c r="X133" s="46"/>
    </row>
    <row r="134" spans="1:24" ht="18" customHeight="1">
      <c r="A134" s="67"/>
      <c r="B134" s="47" t="s">
        <v>156</v>
      </c>
      <c r="C134" s="48" t="s">
        <v>43</v>
      </c>
      <c r="D134" s="49">
        <f t="shared" si="133"/>
        <v>824</v>
      </c>
      <c r="E134" s="26">
        <v>46</v>
      </c>
      <c r="F134" s="26">
        <v>27</v>
      </c>
      <c r="G134" s="26">
        <v>751</v>
      </c>
      <c r="H134" s="63" t="s">
        <v>44</v>
      </c>
      <c r="I134" s="50">
        <v>0.6</v>
      </c>
      <c r="J134" s="50">
        <v>0.4</v>
      </c>
      <c r="K134" s="30">
        <f t="shared" ref="K134:K146" si="138">L134+M134</f>
        <v>325</v>
      </c>
      <c r="L134" s="30">
        <f t="shared" ref="L134:L146" si="139">O134+R134</f>
        <v>195</v>
      </c>
      <c r="M134" s="30">
        <f t="shared" ref="M134:M146" si="140">P134+S134</f>
        <v>130</v>
      </c>
      <c r="N134" s="30">
        <f t="shared" ref="N134:N146" si="141">ROUND((E134*700+F134*500+G134*300)*12/10000,0)</f>
        <v>325</v>
      </c>
      <c r="O134" s="30">
        <f t="shared" ref="O134:O146" si="142">ROUND(N134*I134,0)</f>
        <v>195</v>
      </c>
      <c r="P134" s="30">
        <f t="shared" ref="P134:P146" si="143">ROUND(N134-O134,0)</f>
        <v>130</v>
      </c>
      <c r="Q134" s="30"/>
      <c r="R134" s="30"/>
      <c r="S134" s="30"/>
      <c r="T134" s="30">
        <f t="shared" ref="T134:T146" si="144">U134+V134</f>
        <v>171</v>
      </c>
      <c r="U134" s="30">
        <v>25</v>
      </c>
      <c r="V134" s="30">
        <v>146</v>
      </c>
      <c r="W134" s="35">
        <f t="shared" ref="W134:W146" si="145">L134-T134</f>
        <v>24</v>
      </c>
      <c r="X134" s="44"/>
    </row>
    <row r="135" spans="1:24" ht="18" customHeight="1">
      <c r="A135" s="67"/>
      <c r="B135" s="17" t="s">
        <v>157</v>
      </c>
      <c r="C135" s="18" t="s">
        <v>43</v>
      </c>
      <c r="D135" s="19">
        <f t="shared" si="133"/>
        <v>1184</v>
      </c>
      <c r="E135" s="26">
        <v>44</v>
      </c>
      <c r="F135" s="26">
        <v>29</v>
      </c>
      <c r="G135" s="26">
        <v>1111</v>
      </c>
      <c r="H135" s="60" t="s">
        <v>44</v>
      </c>
      <c r="I135" s="29">
        <v>0.8</v>
      </c>
      <c r="J135" s="29">
        <v>0.2</v>
      </c>
      <c r="K135" s="30">
        <f t="shared" si="138"/>
        <v>454</v>
      </c>
      <c r="L135" s="30">
        <f t="shared" si="139"/>
        <v>363</v>
      </c>
      <c r="M135" s="30">
        <f t="shared" si="140"/>
        <v>91</v>
      </c>
      <c r="N135" s="30">
        <f t="shared" si="141"/>
        <v>454</v>
      </c>
      <c r="O135" s="30">
        <f t="shared" si="142"/>
        <v>363</v>
      </c>
      <c r="P135" s="30">
        <f t="shared" si="143"/>
        <v>91</v>
      </c>
      <c r="Q135" s="30"/>
      <c r="R135" s="30"/>
      <c r="S135" s="30"/>
      <c r="T135" s="30">
        <f t="shared" si="144"/>
        <v>328</v>
      </c>
      <c r="U135" s="30">
        <v>47</v>
      </c>
      <c r="V135" s="30">
        <v>281</v>
      </c>
      <c r="W135" s="35">
        <f t="shared" si="145"/>
        <v>35</v>
      </c>
      <c r="X135" s="44"/>
    </row>
    <row r="136" spans="1:24" ht="18" customHeight="1">
      <c r="A136" s="67"/>
      <c r="B136" s="17" t="s">
        <v>158</v>
      </c>
      <c r="C136" s="18" t="s">
        <v>43</v>
      </c>
      <c r="D136" s="19">
        <f t="shared" si="133"/>
        <v>3001</v>
      </c>
      <c r="E136" s="26">
        <v>97</v>
      </c>
      <c r="F136" s="26">
        <v>1007</v>
      </c>
      <c r="G136" s="26">
        <v>1897</v>
      </c>
      <c r="H136" s="60" t="s">
        <v>44</v>
      </c>
      <c r="I136" s="29">
        <v>0.8</v>
      </c>
      <c r="J136" s="29">
        <v>0.2</v>
      </c>
      <c r="K136" s="30">
        <f t="shared" si="138"/>
        <v>1369</v>
      </c>
      <c r="L136" s="30">
        <f t="shared" si="139"/>
        <v>1095</v>
      </c>
      <c r="M136" s="30">
        <f t="shared" si="140"/>
        <v>274</v>
      </c>
      <c r="N136" s="30">
        <f t="shared" si="141"/>
        <v>1369</v>
      </c>
      <c r="O136" s="30">
        <f t="shared" si="142"/>
        <v>1095</v>
      </c>
      <c r="P136" s="30">
        <f t="shared" si="143"/>
        <v>274</v>
      </c>
      <c r="Q136" s="30"/>
      <c r="R136" s="30"/>
      <c r="S136" s="30"/>
      <c r="T136" s="30">
        <f t="shared" si="144"/>
        <v>966</v>
      </c>
      <c r="U136" s="30">
        <v>140</v>
      </c>
      <c r="V136" s="30">
        <v>826</v>
      </c>
      <c r="W136" s="35">
        <f t="shared" si="145"/>
        <v>129</v>
      </c>
      <c r="X136" s="44"/>
    </row>
    <row r="137" spans="1:24" ht="18" customHeight="1">
      <c r="A137" s="67"/>
      <c r="B137" s="17" t="s">
        <v>159</v>
      </c>
      <c r="C137" s="18" t="s">
        <v>43</v>
      </c>
      <c r="D137" s="19">
        <f t="shared" si="133"/>
        <v>1782</v>
      </c>
      <c r="E137" s="26">
        <v>89</v>
      </c>
      <c r="F137" s="26">
        <v>255</v>
      </c>
      <c r="G137" s="26">
        <v>1438</v>
      </c>
      <c r="H137" s="60" t="s">
        <v>44</v>
      </c>
      <c r="I137" s="29">
        <v>0.8</v>
      </c>
      <c r="J137" s="29">
        <v>0.2</v>
      </c>
      <c r="K137" s="30">
        <f t="shared" si="138"/>
        <v>745</v>
      </c>
      <c r="L137" s="30">
        <f t="shared" si="139"/>
        <v>596</v>
      </c>
      <c r="M137" s="30">
        <f t="shared" si="140"/>
        <v>149</v>
      </c>
      <c r="N137" s="30">
        <f t="shared" si="141"/>
        <v>745</v>
      </c>
      <c r="O137" s="30">
        <f t="shared" si="142"/>
        <v>596</v>
      </c>
      <c r="P137" s="30">
        <f t="shared" si="143"/>
        <v>149</v>
      </c>
      <c r="Q137" s="30"/>
      <c r="R137" s="30"/>
      <c r="S137" s="30"/>
      <c r="T137" s="30">
        <f t="shared" si="144"/>
        <v>538</v>
      </c>
      <c r="U137" s="30">
        <v>78</v>
      </c>
      <c r="V137" s="30">
        <v>460</v>
      </c>
      <c r="W137" s="35">
        <f t="shared" si="145"/>
        <v>58</v>
      </c>
      <c r="X137" s="44"/>
    </row>
    <row r="138" spans="1:24" ht="18" customHeight="1">
      <c r="A138" s="67" t="s">
        <v>155</v>
      </c>
      <c r="B138" s="17" t="s">
        <v>160</v>
      </c>
      <c r="C138" s="18" t="s">
        <v>43</v>
      </c>
      <c r="D138" s="19">
        <f t="shared" si="133"/>
        <v>5956</v>
      </c>
      <c r="E138" s="26">
        <v>634</v>
      </c>
      <c r="F138" s="26">
        <v>31</v>
      </c>
      <c r="G138" s="26">
        <v>5291</v>
      </c>
      <c r="H138" s="60" t="s">
        <v>44</v>
      </c>
      <c r="I138" s="29">
        <v>0.8</v>
      </c>
      <c r="J138" s="29">
        <v>0.2</v>
      </c>
      <c r="K138" s="30">
        <f t="shared" si="138"/>
        <v>2456</v>
      </c>
      <c r="L138" s="30">
        <f t="shared" si="139"/>
        <v>1965</v>
      </c>
      <c r="M138" s="30">
        <f t="shared" si="140"/>
        <v>491</v>
      </c>
      <c r="N138" s="30">
        <f t="shared" si="141"/>
        <v>2456</v>
      </c>
      <c r="O138" s="30">
        <f t="shared" si="142"/>
        <v>1965</v>
      </c>
      <c r="P138" s="30">
        <f t="shared" si="143"/>
        <v>491</v>
      </c>
      <c r="Q138" s="30"/>
      <c r="R138" s="30"/>
      <c r="S138" s="30"/>
      <c r="T138" s="30">
        <f t="shared" si="144"/>
        <v>1517</v>
      </c>
      <c r="U138" s="30">
        <v>219</v>
      </c>
      <c r="V138" s="30">
        <v>1298</v>
      </c>
      <c r="W138" s="35">
        <f t="shared" si="145"/>
        <v>448</v>
      </c>
      <c r="X138" s="44"/>
    </row>
    <row r="139" spans="1:24" ht="18" customHeight="1">
      <c r="A139" s="67"/>
      <c r="B139" s="17" t="s">
        <v>161</v>
      </c>
      <c r="C139" s="18" t="s">
        <v>43</v>
      </c>
      <c r="D139" s="19">
        <f t="shared" si="133"/>
        <v>1197</v>
      </c>
      <c r="E139" s="26">
        <v>35</v>
      </c>
      <c r="F139" s="26">
        <v>0</v>
      </c>
      <c r="G139" s="26">
        <v>1162</v>
      </c>
      <c r="H139" s="60" t="s">
        <v>44</v>
      </c>
      <c r="I139" s="29">
        <v>0.8</v>
      </c>
      <c r="J139" s="29">
        <v>0.2</v>
      </c>
      <c r="K139" s="30">
        <f t="shared" si="138"/>
        <v>448</v>
      </c>
      <c r="L139" s="30">
        <f t="shared" si="139"/>
        <v>358</v>
      </c>
      <c r="M139" s="30">
        <f t="shared" si="140"/>
        <v>90</v>
      </c>
      <c r="N139" s="30">
        <f t="shared" si="141"/>
        <v>448</v>
      </c>
      <c r="O139" s="30">
        <f t="shared" si="142"/>
        <v>358</v>
      </c>
      <c r="P139" s="30">
        <f t="shared" si="143"/>
        <v>90</v>
      </c>
      <c r="Q139" s="30"/>
      <c r="R139" s="30"/>
      <c r="S139" s="30"/>
      <c r="T139" s="30">
        <f t="shared" si="144"/>
        <v>359</v>
      </c>
      <c r="U139" s="30">
        <v>52</v>
      </c>
      <c r="V139" s="30">
        <v>307</v>
      </c>
      <c r="W139" s="35">
        <f t="shared" si="145"/>
        <v>-1</v>
      </c>
      <c r="X139" s="44"/>
    </row>
    <row r="140" spans="1:24" ht="18" customHeight="1">
      <c r="A140" s="67"/>
      <c r="B140" s="17" t="s">
        <v>162</v>
      </c>
      <c r="C140" s="18" t="s">
        <v>43</v>
      </c>
      <c r="D140" s="19">
        <f t="shared" si="133"/>
        <v>1115</v>
      </c>
      <c r="E140" s="26">
        <v>0</v>
      </c>
      <c r="F140" s="26">
        <v>132</v>
      </c>
      <c r="G140" s="26">
        <v>983</v>
      </c>
      <c r="H140" s="60" t="s">
        <v>44</v>
      </c>
      <c r="I140" s="29">
        <v>0.8</v>
      </c>
      <c r="J140" s="29">
        <v>0.2</v>
      </c>
      <c r="K140" s="30">
        <f t="shared" si="138"/>
        <v>433</v>
      </c>
      <c r="L140" s="30">
        <f t="shared" si="139"/>
        <v>346</v>
      </c>
      <c r="M140" s="30">
        <f t="shared" si="140"/>
        <v>87</v>
      </c>
      <c r="N140" s="30">
        <f t="shared" si="141"/>
        <v>433</v>
      </c>
      <c r="O140" s="30">
        <f t="shared" si="142"/>
        <v>346</v>
      </c>
      <c r="P140" s="30">
        <f t="shared" si="143"/>
        <v>87</v>
      </c>
      <c r="Q140" s="30"/>
      <c r="R140" s="30"/>
      <c r="S140" s="30"/>
      <c r="T140" s="30">
        <f t="shared" si="144"/>
        <v>315</v>
      </c>
      <c r="U140" s="30">
        <v>45</v>
      </c>
      <c r="V140" s="30">
        <v>270</v>
      </c>
      <c r="W140" s="35">
        <f t="shared" si="145"/>
        <v>31</v>
      </c>
      <c r="X140" s="44"/>
    </row>
    <row r="141" spans="1:24" ht="18" customHeight="1">
      <c r="A141" s="67"/>
      <c r="B141" s="17" t="s">
        <v>163</v>
      </c>
      <c r="C141" s="18" t="s">
        <v>43</v>
      </c>
      <c r="D141" s="19">
        <f t="shared" si="133"/>
        <v>959</v>
      </c>
      <c r="E141" s="26">
        <v>11</v>
      </c>
      <c r="F141" s="26">
        <v>0</v>
      </c>
      <c r="G141" s="26">
        <v>948</v>
      </c>
      <c r="H141" s="60" t="s">
        <v>44</v>
      </c>
      <c r="I141" s="29">
        <v>0.8</v>
      </c>
      <c r="J141" s="29">
        <v>0.2</v>
      </c>
      <c r="K141" s="30">
        <f t="shared" si="138"/>
        <v>351</v>
      </c>
      <c r="L141" s="30">
        <f t="shared" si="139"/>
        <v>281</v>
      </c>
      <c r="M141" s="30">
        <f t="shared" si="140"/>
        <v>70</v>
      </c>
      <c r="N141" s="30">
        <f t="shared" si="141"/>
        <v>351</v>
      </c>
      <c r="O141" s="30">
        <f t="shared" si="142"/>
        <v>281</v>
      </c>
      <c r="P141" s="30">
        <f t="shared" si="143"/>
        <v>70</v>
      </c>
      <c r="Q141" s="30"/>
      <c r="R141" s="30"/>
      <c r="S141" s="30"/>
      <c r="T141" s="30">
        <f t="shared" si="144"/>
        <v>238</v>
      </c>
      <c r="U141" s="30">
        <v>34</v>
      </c>
      <c r="V141" s="30">
        <v>204</v>
      </c>
      <c r="W141" s="35">
        <f t="shared" si="145"/>
        <v>43</v>
      </c>
      <c r="X141" s="44"/>
    </row>
    <row r="142" spans="1:24" ht="18" customHeight="1">
      <c r="A142" s="67"/>
      <c r="B142" s="17" t="s">
        <v>164</v>
      </c>
      <c r="C142" s="18" t="s">
        <v>43</v>
      </c>
      <c r="D142" s="19">
        <f t="shared" si="133"/>
        <v>1463</v>
      </c>
      <c r="E142" s="26">
        <v>53</v>
      </c>
      <c r="F142" s="26">
        <v>0</v>
      </c>
      <c r="G142" s="26">
        <v>1410</v>
      </c>
      <c r="H142" s="60" t="s">
        <v>44</v>
      </c>
      <c r="I142" s="29">
        <v>0.8</v>
      </c>
      <c r="J142" s="29">
        <v>0.2</v>
      </c>
      <c r="K142" s="30">
        <f t="shared" si="138"/>
        <v>552</v>
      </c>
      <c r="L142" s="30">
        <f t="shared" si="139"/>
        <v>442</v>
      </c>
      <c r="M142" s="30">
        <f t="shared" si="140"/>
        <v>110</v>
      </c>
      <c r="N142" s="30">
        <f t="shared" si="141"/>
        <v>552</v>
      </c>
      <c r="O142" s="30">
        <f t="shared" si="142"/>
        <v>442</v>
      </c>
      <c r="P142" s="30">
        <f t="shared" si="143"/>
        <v>110</v>
      </c>
      <c r="Q142" s="30"/>
      <c r="R142" s="30"/>
      <c r="S142" s="30"/>
      <c r="T142" s="30">
        <f t="shared" si="144"/>
        <v>394</v>
      </c>
      <c r="U142" s="30">
        <v>57</v>
      </c>
      <c r="V142" s="30">
        <v>337</v>
      </c>
      <c r="W142" s="35">
        <f t="shared" si="145"/>
        <v>48</v>
      </c>
      <c r="X142" s="44"/>
    </row>
    <row r="143" spans="1:24" ht="18" customHeight="1">
      <c r="A143" s="67"/>
      <c r="B143" s="17" t="s">
        <v>165</v>
      </c>
      <c r="C143" s="18" t="s">
        <v>43</v>
      </c>
      <c r="D143" s="19">
        <f t="shared" si="133"/>
        <v>817</v>
      </c>
      <c r="E143" s="26">
        <v>2</v>
      </c>
      <c r="F143" s="26">
        <v>5</v>
      </c>
      <c r="G143" s="26">
        <v>810</v>
      </c>
      <c r="H143" s="60" t="s">
        <v>44</v>
      </c>
      <c r="I143" s="29">
        <v>0.8</v>
      </c>
      <c r="J143" s="29">
        <v>0.2</v>
      </c>
      <c r="K143" s="30">
        <f t="shared" si="138"/>
        <v>296</v>
      </c>
      <c r="L143" s="30">
        <f t="shared" si="139"/>
        <v>237</v>
      </c>
      <c r="M143" s="30">
        <f t="shared" si="140"/>
        <v>59</v>
      </c>
      <c r="N143" s="30">
        <f t="shared" si="141"/>
        <v>296</v>
      </c>
      <c r="O143" s="30">
        <f t="shared" si="142"/>
        <v>237</v>
      </c>
      <c r="P143" s="30">
        <f t="shared" si="143"/>
        <v>59</v>
      </c>
      <c r="Q143" s="30"/>
      <c r="R143" s="30"/>
      <c r="S143" s="30"/>
      <c r="T143" s="30">
        <f t="shared" si="144"/>
        <v>194</v>
      </c>
      <c r="U143" s="30">
        <v>28</v>
      </c>
      <c r="V143" s="30">
        <v>166</v>
      </c>
      <c r="W143" s="35">
        <f t="shared" si="145"/>
        <v>43</v>
      </c>
      <c r="X143" s="44"/>
    </row>
    <row r="144" spans="1:24" ht="18" customHeight="1">
      <c r="A144" s="67"/>
      <c r="B144" s="17" t="s">
        <v>166</v>
      </c>
      <c r="C144" s="18" t="s">
        <v>43</v>
      </c>
      <c r="D144" s="19">
        <f t="shared" si="133"/>
        <v>1070</v>
      </c>
      <c r="E144" s="26">
        <v>63</v>
      </c>
      <c r="F144" s="26">
        <v>250</v>
      </c>
      <c r="G144" s="26">
        <v>757</v>
      </c>
      <c r="H144" s="60" t="s">
        <v>44</v>
      </c>
      <c r="I144" s="29">
        <v>0.8</v>
      </c>
      <c r="J144" s="29">
        <v>0.2</v>
      </c>
      <c r="K144" s="30">
        <f t="shared" si="138"/>
        <v>475</v>
      </c>
      <c r="L144" s="30">
        <f t="shared" si="139"/>
        <v>380</v>
      </c>
      <c r="M144" s="30">
        <f t="shared" si="140"/>
        <v>95</v>
      </c>
      <c r="N144" s="30">
        <f t="shared" si="141"/>
        <v>475</v>
      </c>
      <c r="O144" s="30">
        <f t="shared" si="142"/>
        <v>380</v>
      </c>
      <c r="P144" s="30">
        <f t="shared" si="143"/>
        <v>95</v>
      </c>
      <c r="Q144" s="30"/>
      <c r="R144" s="30"/>
      <c r="S144" s="30"/>
      <c r="T144" s="30">
        <f t="shared" si="144"/>
        <v>321</v>
      </c>
      <c r="U144" s="30">
        <v>46</v>
      </c>
      <c r="V144" s="30">
        <v>275</v>
      </c>
      <c r="W144" s="35">
        <f t="shared" si="145"/>
        <v>59</v>
      </c>
      <c r="X144" s="44"/>
    </row>
    <row r="145" spans="1:24" s="3" customFormat="1" ht="18" customHeight="1">
      <c r="A145" s="67"/>
      <c r="B145" s="17" t="s">
        <v>167</v>
      </c>
      <c r="C145" s="18" t="s">
        <v>43</v>
      </c>
      <c r="D145" s="19">
        <f t="shared" si="133"/>
        <v>45</v>
      </c>
      <c r="E145" s="26">
        <v>0</v>
      </c>
      <c r="F145" s="26">
        <v>45</v>
      </c>
      <c r="G145" s="26">
        <v>0</v>
      </c>
      <c r="H145" s="60" t="s">
        <v>44</v>
      </c>
      <c r="I145" s="29">
        <v>0.8</v>
      </c>
      <c r="J145" s="29">
        <v>0.2</v>
      </c>
      <c r="K145" s="30">
        <f t="shared" si="138"/>
        <v>27</v>
      </c>
      <c r="L145" s="30">
        <f t="shared" si="139"/>
        <v>22</v>
      </c>
      <c r="M145" s="30">
        <f t="shared" si="140"/>
        <v>5</v>
      </c>
      <c r="N145" s="30">
        <f t="shared" si="141"/>
        <v>27</v>
      </c>
      <c r="O145" s="30">
        <f t="shared" si="142"/>
        <v>22</v>
      </c>
      <c r="P145" s="30">
        <f t="shared" si="143"/>
        <v>5</v>
      </c>
      <c r="Q145" s="30"/>
      <c r="R145" s="30"/>
      <c r="S145" s="30"/>
      <c r="T145" s="30">
        <f t="shared" si="144"/>
        <v>18</v>
      </c>
      <c r="U145" s="30">
        <v>3</v>
      </c>
      <c r="V145" s="30">
        <v>15</v>
      </c>
      <c r="W145" s="35">
        <f t="shared" si="145"/>
        <v>4</v>
      </c>
      <c r="X145" s="45"/>
    </row>
    <row r="146" spans="1:24" ht="18" customHeight="1">
      <c r="A146" s="67"/>
      <c r="B146" s="17" t="s">
        <v>168</v>
      </c>
      <c r="C146" s="18" t="s">
        <v>43</v>
      </c>
      <c r="D146" s="19">
        <f t="shared" si="133"/>
        <v>2205</v>
      </c>
      <c r="E146" s="26">
        <v>90</v>
      </c>
      <c r="F146" s="26">
        <v>0</v>
      </c>
      <c r="G146" s="26">
        <v>2115</v>
      </c>
      <c r="H146" s="60" t="s">
        <v>44</v>
      </c>
      <c r="I146" s="29">
        <v>0.8</v>
      </c>
      <c r="J146" s="29">
        <v>0.2</v>
      </c>
      <c r="K146" s="30">
        <f t="shared" si="138"/>
        <v>837</v>
      </c>
      <c r="L146" s="30">
        <f t="shared" si="139"/>
        <v>670</v>
      </c>
      <c r="M146" s="30">
        <f t="shared" si="140"/>
        <v>167</v>
      </c>
      <c r="N146" s="30">
        <f t="shared" si="141"/>
        <v>837</v>
      </c>
      <c r="O146" s="30">
        <f t="shared" si="142"/>
        <v>670</v>
      </c>
      <c r="P146" s="30">
        <f t="shared" si="143"/>
        <v>167</v>
      </c>
      <c r="Q146" s="30"/>
      <c r="R146" s="30"/>
      <c r="S146" s="30"/>
      <c r="T146" s="30">
        <f t="shared" si="144"/>
        <v>567</v>
      </c>
      <c r="U146" s="30">
        <v>82</v>
      </c>
      <c r="V146" s="30">
        <v>485</v>
      </c>
      <c r="W146" s="35">
        <f t="shared" si="145"/>
        <v>103</v>
      </c>
      <c r="X146" s="36"/>
    </row>
    <row r="147" spans="1:24" s="4" customFormat="1" ht="18" customHeight="1">
      <c r="A147" s="68" t="s">
        <v>169</v>
      </c>
      <c r="B147" s="20" t="s">
        <v>14</v>
      </c>
      <c r="C147" s="15"/>
      <c r="D147" s="16">
        <f>SUM(D148:D155)</f>
        <v>11911</v>
      </c>
      <c r="E147" s="16">
        <f t="shared" ref="E147:G147" si="146">SUM(E148:E155)</f>
        <v>581</v>
      </c>
      <c r="F147" s="16">
        <f t="shared" si="146"/>
        <v>1451</v>
      </c>
      <c r="G147" s="16">
        <f t="shared" si="146"/>
        <v>9879</v>
      </c>
      <c r="H147" s="62"/>
      <c r="I147" s="31"/>
      <c r="J147" s="31"/>
      <c r="K147" s="16">
        <f>SUM(K148:K155)</f>
        <v>4915</v>
      </c>
      <c r="L147" s="16">
        <f>SUM(L148:L155)</f>
        <v>3932</v>
      </c>
      <c r="M147" s="16">
        <f>SUM(M148:M155)</f>
        <v>983</v>
      </c>
      <c r="N147" s="16">
        <f t="shared" ref="N147" si="147">SUM(N148:N155)</f>
        <v>4915</v>
      </c>
      <c r="O147" s="16">
        <f t="shared" ref="O147:W147" si="148">SUM(O148:O155)</f>
        <v>3932</v>
      </c>
      <c r="P147" s="16">
        <f t="shared" si="148"/>
        <v>983</v>
      </c>
      <c r="Q147" s="16">
        <f t="shared" si="148"/>
        <v>0</v>
      </c>
      <c r="R147" s="16">
        <f t="shared" si="148"/>
        <v>0</v>
      </c>
      <c r="S147" s="16">
        <f t="shared" si="148"/>
        <v>0</v>
      </c>
      <c r="T147" s="16">
        <f t="shared" si="148"/>
        <v>3309</v>
      </c>
      <c r="U147" s="16">
        <f t="shared" si="148"/>
        <v>479</v>
      </c>
      <c r="V147" s="16">
        <f t="shared" si="148"/>
        <v>2830</v>
      </c>
      <c r="W147" s="33">
        <f t="shared" si="148"/>
        <v>623</v>
      </c>
      <c r="X147" s="46"/>
    </row>
    <row r="148" spans="1:24" ht="18" customHeight="1">
      <c r="A148" s="68"/>
      <c r="B148" s="17" t="s">
        <v>170</v>
      </c>
      <c r="C148" s="18" t="s">
        <v>43</v>
      </c>
      <c r="D148" s="19">
        <f t="shared" si="133"/>
        <v>467</v>
      </c>
      <c r="E148" s="26">
        <v>17</v>
      </c>
      <c r="F148" s="26">
        <v>51</v>
      </c>
      <c r="G148" s="26">
        <v>399</v>
      </c>
      <c r="H148" s="60" t="s">
        <v>44</v>
      </c>
      <c r="I148" s="29">
        <v>0.8</v>
      </c>
      <c r="J148" s="29">
        <v>0.2</v>
      </c>
      <c r="K148" s="30">
        <f t="shared" ref="K148:K155" si="149">L148+M148</f>
        <v>189</v>
      </c>
      <c r="L148" s="30">
        <f t="shared" ref="L148:L155" si="150">O148+R148</f>
        <v>151</v>
      </c>
      <c r="M148" s="30">
        <f t="shared" ref="M148:M155" si="151">P148+S148</f>
        <v>38</v>
      </c>
      <c r="N148" s="30">
        <f t="shared" ref="N148:N155" si="152">ROUND((E148*700+F148*500+G148*300)*12/10000,0)</f>
        <v>189</v>
      </c>
      <c r="O148" s="30">
        <f t="shared" ref="O148:O155" si="153">ROUND(N148*I148,0)</f>
        <v>151</v>
      </c>
      <c r="P148" s="30">
        <f t="shared" ref="P148:P155" si="154">ROUND(N148-O148,0)</f>
        <v>38</v>
      </c>
      <c r="Q148" s="30"/>
      <c r="R148" s="30"/>
      <c r="S148" s="30"/>
      <c r="T148" s="30">
        <f t="shared" ref="T148:T155" si="155">U148+V148</f>
        <v>133</v>
      </c>
      <c r="U148" s="30">
        <v>19</v>
      </c>
      <c r="V148" s="30">
        <v>114</v>
      </c>
      <c r="W148" s="35">
        <f t="shared" ref="W148:W155" si="156">L148-T148</f>
        <v>18</v>
      </c>
      <c r="X148" s="44"/>
    </row>
    <row r="149" spans="1:24" ht="18" customHeight="1">
      <c r="A149" s="68"/>
      <c r="B149" s="17" t="s">
        <v>171</v>
      </c>
      <c r="C149" s="18" t="s">
        <v>43</v>
      </c>
      <c r="D149" s="19">
        <f t="shared" si="133"/>
        <v>1832</v>
      </c>
      <c r="E149" s="26">
        <v>118</v>
      </c>
      <c r="F149" s="26">
        <v>191</v>
      </c>
      <c r="G149" s="26">
        <v>1523</v>
      </c>
      <c r="H149" s="60" t="s">
        <v>44</v>
      </c>
      <c r="I149" s="29">
        <v>0.8</v>
      </c>
      <c r="J149" s="29">
        <v>0.2</v>
      </c>
      <c r="K149" s="30">
        <f t="shared" si="149"/>
        <v>762</v>
      </c>
      <c r="L149" s="30">
        <f t="shared" si="150"/>
        <v>610</v>
      </c>
      <c r="M149" s="30">
        <f t="shared" si="151"/>
        <v>152</v>
      </c>
      <c r="N149" s="30">
        <f t="shared" si="152"/>
        <v>762</v>
      </c>
      <c r="O149" s="30">
        <f t="shared" si="153"/>
        <v>610</v>
      </c>
      <c r="P149" s="30">
        <f t="shared" si="154"/>
        <v>152</v>
      </c>
      <c r="Q149" s="30"/>
      <c r="R149" s="30"/>
      <c r="S149" s="30"/>
      <c r="T149" s="30">
        <f t="shared" si="155"/>
        <v>517</v>
      </c>
      <c r="U149" s="30">
        <v>75</v>
      </c>
      <c r="V149" s="30">
        <v>442</v>
      </c>
      <c r="W149" s="35">
        <f t="shared" si="156"/>
        <v>93</v>
      </c>
      <c r="X149" s="44"/>
    </row>
    <row r="150" spans="1:24" ht="18" customHeight="1">
      <c r="A150" s="68"/>
      <c r="B150" s="17" t="s">
        <v>172</v>
      </c>
      <c r="C150" s="18" t="s">
        <v>43</v>
      </c>
      <c r="D150" s="19">
        <f t="shared" si="133"/>
        <v>2040</v>
      </c>
      <c r="E150" s="26">
        <v>129</v>
      </c>
      <c r="F150" s="26">
        <v>12</v>
      </c>
      <c r="G150" s="26">
        <v>1899</v>
      </c>
      <c r="H150" s="60" t="s">
        <v>44</v>
      </c>
      <c r="I150" s="29">
        <v>0.8</v>
      </c>
      <c r="J150" s="29">
        <v>0.2</v>
      </c>
      <c r="K150" s="30">
        <f t="shared" si="149"/>
        <v>799</v>
      </c>
      <c r="L150" s="30">
        <f t="shared" si="150"/>
        <v>639</v>
      </c>
      <c r="M150" s="30">
        <f t="shared" si="151"/>
        <v>160</v>
      </c>
      <c r="N150" s="30">
        <f t="shared" si="152"/>
        <v>799</v>
      </c>
      <c r="O150" s="30">
        <f t="shared" si="153"/>
        <v>639</v>
      </c>
      <c r="P150" s="30">
        <f t="shared" si="154"/>
        <v>160</v>
      </c>
      <c r="Q150" s="30"/>
      <c r="R150" s="30"/>
      <c r="S150" s="30"/>
      <c r="T150" s="30">
        <f t="shared" si="155"/>
        <v>545</v>
      </c>
      <c r="U150" s="30">
        <v>79</v>
      </c>
      <c r="V150" s="30">
        <v>466</v>
      </c>
      <c r="W150" s="35">
        <f t="shared" si="156"/>
        <v>94</v>
      </c>
      <c r="X150" s="44"/>
    </row>
    <row r="151" spans="1:24" ht="18" customHeight="1">
      <c r="A151" s="68"/>
      <c r="B151" s="17" t="s">
        <v>173</v>
      </c>
      <c r="C151" s="18" t="s">
        <v>43</v>
      </c>
      <c r="D151" s="19">
        <f t="shared" si="133"/>
        <v>1241</v>
      </c>
      <c r="E151" s="26">
        <v>156</v>
      </c>
      <c r="F151" s="26">
        <v>28</v>
      </c>
      <c r="G151" s="26">
        <v>1057</v>
      </c>
      <c r="H151" s="60" t="s">
        <v>44</v>
      </c>
      <c r="I151" s="29">
        <v>0.8</v>
      </c>
      <c r="J151" s="29">
        <v>0.2</v>
      </c>
      <c r="K151" s="30">
        <f t="shared" si="149"/>
        <v>528</v>
      </c>
      <c r="L151" s="30">
        <f t="shared" si="150"/>
        <v>422</v>
      </c>
      <c r="M151" s="30">
        <f t="shared" si="151"/>
        <v>106</v>
      </c>
      <c r="N151" s="30">
        <f t="shared" si="152"/>
        <v>528</v>
      </c>
      <c r="O151" s="30">
        <f t="shared" si="153"/>
        <v>422</v>
      </c>
      <c r="P151" s="30">
        <f t="shared" si="154"/>
        <v>106</v>
      </c>
      <c r="Q151" s="30"/>
      <c r="R151" s="30"/>
      <c r="S151" s="30"/>
      <c r="T151" s="30">
        <f t="shared" si="155"/>
        <v>382</v>
      </c>
      <c r="U151" s="30">
        <v>55</v>
      </c>
      <c r="V151" s="30">
        <v>327</v>
      </c>
      <c r="W151" s="35">
        <f t="shared" si="156"/>
        <v>40</v>
      </c>
      <c r="X151" s="44"/>
    </row>
    <row r="152" spans="1:24" ht="18" customHeight="1">
      <c r="A152" s="68"/>
      <c r="B152" s="17" t="s">
        <v>174</v>
      </c>
      <c r="C152" s="18" t="s">
        <v>43</v>
      </c>
      <c r="D152" s="19">
        <f t="shared" si="133"/>
        <v>940</v>
      </c>
      <c r="E152" s="26">
        <v>114</v>
      </c>
      <c r="F152" s="26">
        <v>262</v>
      </c>
      <c r="G152" s="26">
        <v>564</v>
      </c>
      <c r="H152" s="60" t="s">
        <v>44</v>
      </c>
      <c r="I152" s="29">
        <v>0.8</v>
      </c>
      <c r="J152" s="29">
        <v>0.2</v>
      </c>
      <c r="K152" s="30">
        <f t="shared" si="149"/>
        <v>456</v>
      </c>
      <c r="L152" s="30">
        <f t="shared" si="150"/>
        <v>365</v>
      </c>
      <c r="M152" s="30">
        <f t="shared" si="151"/>
        <v>91</v>
      </c>
      <c r="N152" s="30">
        <f t="shared" si="152"/>
        <v>456</v>
      </c>
      <c r="O152" s="30">
        <f t="shared" si="153"/>
        <v>365</v>
      </c>
      <c r="P152" s="30">
        <f t="shared" si="154"/>
        <v>91</v>
      </c>
      <c r="Q152" s="30"/>
      <c r="R152" s="30"/>
      <c r="S152" s="30"/>
      <c r="T152" s="30">
        <f t="shared" si="155"/>
        <v>325</v>
      </c>
      <c r="U152" s="30">
        <v>47</v>
      </c>
      <c r="V152" s="30">
        <v>278</v>
      </c>
      <c r="W152" s="35">
        <f t="shared" si="156"/>
        <v>40</v>
      </c>
      <c r="X152" s="44"/>
    </row>
    <row r="153" spans="1:24" ht="18" customHeight="1">
      <c r="A153" s="68"/>
      <c r="B153" s="17" t="s">
        <v>175</v>
      </c>
      <c r="C153" s="18" t="s">
        <v>43</v>
      </c>
      <c r="D153" s="19">
        <f t="shared" si="133"/>
        <v>477</v>
      </c>
      <c r="E153" s="26">
        <v>45</v>
      </c>
      <c r="F153" s="26">
        <v>308</v>
      </c>
      <c r="G153" s="26">
        <v>124</v>
      </c>
      <c r="H153" s="60" t="s">
        <v>44</v>
      </c>
      <c r="I153" s="29">
        <v>0.8</v>
      </c>
      <c r="J153" s="29">
        <v>0.2</v>
      </c>
      <c r="K153" s="30">
        <f t="shared" si="149"/>
        <v>267</v>
      </c>
      <c r="L153" s="30">
        <f t="shared" si="150"/>
        <v>214</v>
      </c>
      <c r="M153" s="30">
        <f t="shared" si="151"/>
        <v>53</v>
      </c>
      <c r="N153" s="30">
        <f t="shared" si="152"/>
        <v>267</v>
      </c>
      <c r="O153" s="30">
        <f t="shared" si="153"/>
        <v>214</v>
      </c>
      <c r="P153" s="30">
        <f t="shared" si="154"/>
        <v>53</v>
      </c>
      <c r="Q153" s="30"/>
      <c r="R153" s="30"/>
      <c r="S153" s="30"/>
      <c r="T153" s="30">
        <f t="shared" si="155"/>
        <v>181</v>
      </c>
      <c r="U153" s="30">
        <v>26</v>
      </c>
      <c r="V153" s="30">
        <v>155</v>
      </c>
      <c r="W153" s="35">
        <f t="shared" si="156"/>
        <v>33</v>
      </c>
      <c r="X153" s="44"/>
    </row>
    <row r="154" spans="1:24" ht="18" customHeight="1">
      <c r="A154" s="68"/>
      <c r="B154" s="17" t="s">
        <v>176</v>
      </c>
      <c r="C154" s="18" t="s">
        <v>43</v>
      </c>
      <c r="D154" s="19">
        <f t="shared" si="133"/>
        <v>2470</v>
      </c>
      <c r="E154" s="26">
        <v>2</v>
      </c>
      <c r="F154" s="26">
        <v>387</v>
      </c>
      <c r="G154" s="26">
        <v>2081</v>
      </c>
      <c r="H154" s="60" t="s">
        <v>44</v>
      </c>
      <c r="I154" s="29">
        <v>0.8</v>
      </c>
      <c r="J154" s="29">
        <v>0.2</v>
      </c>
      <c r="K154" s="30">
        <f t="shared" si="149"/>
        <v>983</v>
      </c>
      <c r="L154" s="30">
        <f t="shared" si="150"/>
        <v>786</v>
      </c>
      <c r="M154" s="30">
        <f t="shared" si="151"/>
        <v>197</v>
      </c>
      <c r="N154" s="30">
        <f t="shared" si="152"/>
        <v>983</v>
      </c>
      <c r="O154" s="30">
        <f t="shared" si="153"/>
        <v>786</v>
      </c>
      <c r="P154" s="30">
        <f t="shared" si="154"/>
        <v>197</v>
      </c>
      <c r="Q154" s="30"/>
      <c r="R154" s="30"/>
      <c r="S154" s="30"/>
      <c r="T154" s="30">
        <f t="shared" si="155"/>
        <v>606</v>
      </c>
      <c r="U154" s="30">
        <v>88</v>
      </c>
      <c r="V154" s="30">
        <v>518</v>
      </c>
      <c r="W154" s="35">
        <f t="shared" si="156"/>
        <v>180</v>
      </c>
      <c r="X154" s="44"/>
    </row>
    <row r="155" spans="1:24" ht="18" customHeight="1">
      <c r="A155" s="68"/>
      <c r="B155" s="17" t="s">
        <v>177</v>
      </c>
      <c r="C155" s="18" t="s">
        <v>43</v>
      </c>
      <c r="D155" s="19">
        <f t="shared" si="133"/>
        <v>2444</v>
      </c>
      <c r="E155" s="26">
        <v>0</v>
      </c>
      <c r="F155" s="26">
        <v>212</v>
      </c>
      <c r="G155" s="26">
        <v>2232</v>
      </c>
      <c r="H155" s="60" t="s">
        <v>44</v>
      </c>
      <c r="I155" s="29">
        <v>0.8</v>
      </c>
      <c r="J155" s="29">
        <v>0.2</v>
      </c>
      <c r="K155" s="30">
        <f t="shared" si="149"/>
        <v>931</v>
      </c>
      <c r="L155" s="30">
        <f t="shared" si="150"/>
        <v>745</v>
      </c>
      <c r="M155" s="30">
        <f t="shared" si="151"/>
        <v>186</v>
      </c>
      <c r="N155" s="30">
        <f t="shared" si="152"/>
        <v>931</v>
      </c>
      <c r="O155" s="30">
        <f t="shared" si="153"/>
        <v>745</v>
      </c>
      <c r="P155" s="30">
        <f t="shared" si="154"/>
        <v>186</v>
      </c>
      <c r="Q155" s="30"/>
      <c r="R155" s="30"/>
      <c r="S155" s="30"/>
      <c r="T155" s="30">
        <f t="shared" si="155"/>
        <v>620</v>
      </c>
      <c r="U155" s="30">
        <v>90</v>
      </c>
      <c r="V155" s="30">
        <v>530</v>
      </c>
      <c r="W155" s="35">
        <f t="shared" si="156"/>
        <v>125</v>
      </c>
      <c r="X155" s="44"/>
    </row>
    <row r="156" spans="1:24" ht="18" customHeight="1">
      <c r="A156" s="70" t="s">
        <v>178</v>
      </c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8"/>
      <c r="R156" s="8"/>
      <c r="S156" s="8"/>
      <c r="T156" s="51"/>
      <c r="U156" s="52"/>
    </row>
  </sheetData>
  <autoFilter ref="A7:W156"/>
  <mergeCells count="33">
    <mergeCell ref="A2:X2"/>
    <mergeCell ref="A3:X3"/>
    <mergeCell ref="K6:M6"/>
    <mergeCell ref="N6:P6"/>
    <mergeCell ref="Q6:S6"/>
    <mergeCell ref="C4:C7"/>
    <mergeCell ref="W4:W7"/>
    <mergeCell ref="X4:X7"/>
    <mergeCell ref="K4:S5"/>
    <mergeCell ref="D4:G6"/>
    <mergeCell ref="H4:J6"/>
    <mergeCell ref="T4:V6"/>
    <mergeCell ref="A156:P156"/>
    <mergeCell ref="A4:A7"/>
    <mergeCell ref="A9:A16"/>
    <mergeCell ref="A17:A26"/>
    <mergeCell ref="A27:A33"/>
    <mergeCell ref="A34:A46"/>
    <mergeCell ref="A47:A59"/>
    <mergeCell ref="A60:A68"/>
    <mergeCell ref="A69:A71"/>
    <mergeCell ref="A72:A86"/>
    <mergeCell ref="A87:A94"/>
    <mergeCell ref="A95:A99"/>
    <mergeCell ref="A100:A102"/>
    <mergeCell ref="A103:A111"/>
    <mergeCell ref="A112:A125"/>
    <mergeCell ref="A126:A132"/>
    <mergeCell ref="A133:A137"/>
    <mergeCell ref="A138:A146"/>
    <mergeCell ref="A147:A155"/>
    <mergeCell ref="B4:B7"/>
    <mergeCell ref="A8:B8"/>
  </mergeCells>
  <phoneticPr fontId="19" type="noConversion"/>
  <printOptions horizontalCentered="1"/>
  <pageMargins left="0.55118110236220497" right="0.31496062992126" top="0.59055118110236204" bottom="0.511811023622047" header="0.15748031496063" footer="0.511811023622047"/>
  <pageSetup paperSize="9" scale="6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陈琳姿 null</cp:lastModifiedBy>
  <cp:lastPrinted>2024-09-27T09:44:57Z</cp:lastPrinted>
  <dcterms:created xsi:type="dcterms:W3CDTF">2019-06-03T08:42:00Z</dcterms:created>
  <dcterms:modified xsi:type="dcterms:W3CDTF">2024-10-21T01:58:43Z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2052-12.8.2.17001</vt:lpwstr>
  </property>
  <property fmtid="{D5CDD505-2E9C-101B-9397-08002B2CF9AE}" pid="3" name="ICV">
    <vt:lpwstr>AC3874F52B9449838DF2B8A78F978F80_12</vt:lpwstr>
  </property>
</Properties>
</file>