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800" windowHeight="12435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附件1!$A$8:$J$106</definedName>
    <definedName name="_xlnm.Print_Area" localSheetId="3">附件4!$A$2:$AP$107</definedName>
    <definedName name="_xlnm.Print_Titles" localSheetId="0">附件1!$5:$6</definedName>
    <definedName name="_xlnm.Print_Titles" localSheetId="2">附件3!$5:$8</definedName>
    <definedName name="_xlnm.Print_Titles" localSheetId="3">附件4!$5:$8</definedName>
  </definedNames>
  <calcPr calcId="145621"/>
</workbook>
</file>

<file path=xl/calcChain.xml><?xml version="1.0" encoding="utf-8"?>
<calcChain xmlns="http://schemas.openxmlformats.org/spreadsheetml/2006/main">
  <c r="E94" i="1" l="1"/>
  <c r="F94" i="1"/>
  <c r="G94" i="1"/>
  <c r="H94" i="1"/>
  <c r="I94" i="1"/>
  <c r="J94" i="1"/>
  <c r="D94" i="1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Q9" i="4" s="1"/>
  <c r="R96" i="4"/>
  <c r="S96" i="4"/>
  <c r="T96" i="4"/>
  <c r="U96" i="4"/>
  <c r="U9" i="4" s="1"/>
  <c r="V96" i="4"/>
  <c r="W96" i="4"/>
  <c r="X96" i="4"/>
  <c r="Y96" i="4"/>
  <c r="Y9" i="4" s="1"/>
  <c r="Z96" i="4"/>
  <c r="AA96" i="4"/>
  <c r="AB96" i="4"/>
  <c r="AC96" i="4"/>
  <c r="AC9" i="4" s="1"/>
  <c r="AD96" i="4"/>
  <c r="AE96" i="4"/>
  <c r="AF96" i="4"/>
  <c r="AG96" i="4"/>
  <c r="AG9" i="4" s="1"/>
  <c r="AH96" i="4"/>
  <c r="AI96" i="4"/>
  <c r="AJ96" i="4"/>
  <c r="AK96" i="4"/>
  <c r="AK9" i="4" s="1"/>
  <c r="AL96" i="4"/>
  <c r="AM96" i="4"/>
  <c r="AN96" i="4"/>
  <c r="AO96" i="4"/>
  <c r="AO9" i="4" s="1"/>
  <c r="AP96" i="4"/>
  <c r="C96" i="4"/>
  <c r="D9" i="4"/>
  <c r="E9" i="4"/>
  <c r="F9" i="4"/>
  <c r="G9" i="4"/>
  <c r="H9" i="4"/>
  <c r="I9" i="4"/>
  <c r="J9" i="4"/>
  <c r="K9" i="4"/>
  <c r="L9" i="4"/>
  <c r="M9" i="4"/>
  <c r="N9" i="4"/>
  <c r="O9" i="4"/>
  <c r="C9" i="4"/>
  <c r="P9" i="4"/>
  <c r="R9" i="4"/>
  <c r="S9" i="4"/>
  <c r="T9" i="4"/>
  <c r="V9" i="4"/>
  <c r="W9" i="4"/>
  <c r="X9" i="4"/>
  <c r="Z9" i="4"/>
  <c r="AA9" i="4"/>
  <c r="AB9" i="4"/>
  <c r="AD9" i="4"/>
  <c r="AE9" i="4"/>
  <c r="AF9" i="4"/>
  <c r="AH9" i="4"/>
  <c r="AI9" i="4"/>
  <c r="AJ9" i="4"/>
  <c r="AL9" i="4"/>
  <c r="AM9" i="4"/>
  <c r="AN9" i="4"/>
  <c r="AP9" i="4"/>
  <c r="Z10" i="4"/>
  <c r="Y10" i="4"/>
  <c r="X10" i="4"/>
  <c r="W10" i="4"/>
  <c r="V10" i="4"/>
  <c r="U10" i="4"/>
  <c r="T10" i="4"/>
  <c r="S10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 s="1"/>
  <c r="D49" i="4"/>
  <c r="D48" i="4"/>
  <c r="D47" i="4"/>
  <c r="D46" i="4" s="1"/>
  <c r="D45" i="4"/>
  <c r="D44" i="4"/>
  <c r="D43" i="4"/>
  <c r="D42" i="4"/>
  <c r="D41" i="4"/>
  <c r="D40" i="4"/>
  <c r="D39" i="4"/>
  <c r="D38" i="4" s="1"/>
  <c r="D37" i="4"/>
  <c r="D36" i="4"/>
  <c r="D35" i="4"/>
  <c r="D34" i="4"/>
  <c r="D33" i="4"/>
  <c r="D32" i="4"/>
  <c r="D31" i="4"/>
  <c r="D29" i="4" s="1"/>
  <c r="D30" i="4"/>
  <c r="D28" i="4"/>
  <c r="D27" i="4"/>
  <c r="D26" i="4" s="1"/>
  <c r="D25" i="4"/>
  <c r="D24" i="4"/>
  <c r="D23" i="4"/>
  <c r="D22" i="4"/>
  <c r="D21" i="4"/>
  <c r="D20" i="4"/>
  <c r="D19" i="4"/>
  <c r="D17" i="4" s="1"/>
  <c r="D18" i="4"/>
  <c r="D16" i="4"/>
  <c r="D15" i="4"/>
  <c r="D14" i="4" s="1"/>
  <c r="D13" i="4"/>
  <c r="D12" i="4"/>
  <c r="D11" i="4"/>
  <c r="D10" i="4" s="1"/>
  <c r="C14" i="4"/>
  <c r="C10" i="4" s="1"/>
  <c r="G10" i="4"/>
  <c r="H12" i="3"/>
  <c r="F12" i="3"/>
  <c r="E10" i="4" l="1"/>
  <c r="F12" i="4"/>
  <c r="AP107" i="4"/>
  <c r="AN107" i="4"/>
  <c r="AI107" i="4"/>
  <c r="AK107" i="4" s="1"/>
  <c r="AO107" i="4" s="1"/>
  <c r="AM107" i="4" s="1"/>
  <c r="AE107" i="4"/>
  <c r="AG107" i="4" s="1"/>
  <c r="Z107" i="4"/>
  <c r="Y107" i="4"/>
  <c r="X107" i="4"/>
  <c r="W107" i="4" s="1"/>
  <c r="S107" i="4"/>
  <c r="G107" i="4"/>
  <c r="F107" i="4"/>
  <c r="AP106" i="4"/>
  <c r="AN106" i="4"/>
  <c r="AK106" i="4"/>
  <c r="AI106" i="4"/>
  <c r="AE106" i="4"/>
  <c r="Z106" i="4"/>
  <c r="W106" i="4" s="1"/>
  <c r="Y106" i="4"/>
  <c r="X106" i="4"/>
  <c r="S106" i="4"/>
  <c r="G106" i="4"/>
  <c r="F106" i="4"/>
  <c r="AP105" i="4"/>
  <c r="AP103" i="4" s="1"/>
  <c r="AN105" i="4"/>
  <c r="AI105" i="4"/>
  <c r="AE105" i="4"/>
  <c r="AG105" i="4" s="1"/>
  <c r="Z105" i="4"/>
  <c r="Y105" i="4"/>
  <c r="X105" i="4"/>
  <c r="S105" i="4"/>
  <c r="G105" i="4"/>
  <c r="F105" i="4"/>
  <c r="AP104" i="4"/>
  <c r="AN104" i="4"/>
  <c r="AI104" i="4"/>
  <c r="AK104" i="4" s="1"/>
  <c r="AG104" i="4"/>
  <c r="AE104" i="4"/>
  <c r="Z104" i="4"/>
  <c r="Y104" i="4"/>
  <c r="X104" i="4"/>
  <c r="S104" i="4"/>
  <c r="G104" i="4"/>
  <c r="F104" i="4"/>
  <c r="AN103" i="4"/>
  <c r="AL103" i="4"/>
  <c r="AH103" i="4"/>
  <c r="AD103" i="4"/>
  <c r="AC103" i="4"/>
  <c r="AB103" i="4"/>
  <c r="AA103" i="4"/>
  <c r="Z103" i="4"/>
  <c r="Y103" i="4"/>
  <c r="G103" i="4"/>
  <c r="AP102" i="4"/>
  <c r="AN102" i="4"/>
  <c r="AI102" i="4"/>
  <c r="AK102" i="4" s="1"/>
  <c r="AG102" i="4"/>
  <c r="AE102" i="4"/>
  <c r="Z102" i="4"/>
  <c r="Y102" i="4"/>
  <c r="X102" i="4"/>
  <c r="W102" i="4" s="1"/>
  <c r="S102" i="4"/>
  <c r="G102" i="4"/>
  <c r="F102" i="4"/>
  <c r="AP101" i="4"/>
  <c r="AN101" i="4"/>
  <c r="AI101" i="4"/>
  <c r="AK101" i="4" s="1"/>
  <c r="AO101" i="4" s="1"/>
  <c r="AG101" i="4"/>
  <c r="AE101" i="4"/>
  <c r="Z101" i="4"/>
  <c r="Y101" i="4"/>
  <c r="X101" i="4"/>
  <c r="W101" i="4" s="1"/>
  <c r="S101" i="4"/>
  <c r="G101" i="4"/>
  <c r="F101" i="4"/>
  <c r="AP100" i="4"/>
  <c r="AN100" i="4"/>
  <c r="AK100" i="4"/>
  <c r="AO100" i="4" s="1"/>
  <c r="AM100" i="4" s="1"/>
  <c r="AI100" i="4"/>
  <c r="AE100" i="4"/>
  <c r="AG100" i="4" s="1"/>
  <c r="Z100" i="4"/>
  <c r="W100" i="4" s="1"/>
  <c r="Y100" i="4"/>
  <c r="X100" i="4"/>
  <c r="S100" i="4"/>
  <c r="G100" i="4"/>
  <c r="F100" i="4"/>
  <c r="AT99" i="4"/>
  <c r="AP99" i="4"/>
  <c r="AN99" i="4"/>
  <c r="AI99" i="4"/>
  <c r="AG99" i="4"/>
  <c r="AE99" i="4"/>
  <c r="Z99" i="4"/>
  <c r="Y99" i="4"/>
  <c r="X99" i="4"/>
  <c r="W99" i="4" s="1"/>
  <c r="S99" i="4"/>
  <c r="G99" i="4"/>
  <c r="F99" i="4"/>
  <c r="AP98" i="4"/>
  <c r="AN98" i="4"/>
  <c r="AI98" i="4"/>
  <c r="AK98" i="4" s="1"/>
  <c r="AO98" i="4" s="1"/>
  <c r="AG98" i="4"/>
  <c r="AE98" i="4"/>
  <c r="Z98" i="4"/>
  <c r="Y98" i="4"/>
  <c r="X98" i="4"/>
  <c r="S98" i="4"/>
  <c r="G98" i="4"/>
  <c r="F98" i="4"/>
  <c r="AP97" i="4"/>
  <c r="AN97" i="4"/>
  <c r="AK97" i="4"/>
  <c r="AI97" i="4"/>
  <c r="AE97" i="4"/>
  <c r="AG97" i="4" s="1"/>
  <c r="Z97" i="4"/>
  <c r="Y97" i="4"/>
  <c r="X97" i="4"/>
  <c r="S97" i="4"/>
  <c r="G97" i="4"/>
  <c r="F97" i="4"/>
  <c r="AP95" i="4"/>
  <c r="AN95" i="4"/>
  <c r="AI95" i="4"/>
  <c r="AK95" i="4" s="1"/>
  <c r="AO95" i="4" s="1"/>
  <c r="AE95" i="4"/>
  <c r="AG95" i="4" s="1"/>
  <c r="Z95" i="4"/>
  <c r="Y95" i="4"/>
  <c r="X95" i="4"/>
  <c r="S95" i="4"/>
  <c r="G95" i="4"/>
  <c r="F95" i="4"/>
  <c r="AP94" i="4"/>
  <c r="AO94" i="4"/>
  <c r="AN94" i="4"/>
  <c r="AI94" i="4"/>
  <c r="AK94" i="4" s="1"/>
  <c r="AG94" i="4"/>
  <c r="AE94" i="4"/>
  <c r="Z94" i="4"/>
  <c r="Y94" i="4"/>
  <c r="X94" i="4"/>
  <c r="W94" i="4" s="1"/>
  <c r="S94" i="4"/>
  <c r="G94" i="4"/>
  <c r="F94" i="4"/>
  <c r="AP93" i="4"/>
  <c r="AN93" i="4"/>
  <c r="AI93" i="4"/>
  <c r="AK93" i="4" s="1"/>
  <c r="AG93" i="4"/>
  <c r="AE93" i="4"/>
  <c r="Z93" i="4"/>
  <c r="Y93" i="4"/>
  <c r="X93" i="4"/>
  <c r="W93" i="4" s="1"/>
  <c r="S93" i="4"/>
  <c r="G93" i="4"/>
  <c r="F93" i="4"/>
  <c r="AP92" i="4"/>
  <c r="AN92" i="4"/>
  <c r="AK92" i="4"/>
  <c r="AO92" i="4" s="1"/>
  <c r="AI92" i="4"/>
  <c r="AE92" i="4"/>
  <c r="AG92" i="4" s="1"/>
  <c r="Z92" i="4"/>
  <c r="Y92" i="4"/>
  <c r="X92" i="4"/>
  <c r="W92" i="4"/>
  <c r="S92" i="4"/>
  <c r="G92" i="4"/>
  <c r="F92" i="4"/>
  <c r="AP91" i="4"/>
  <c r="AN91" i="4"/>
  <c r="AM91" i="4" s="1"/>
  <c r="AK91" i="4"/>
  <c r="AO91" i="4" s="1"/>
  <c r="AI91" i="4"/>
  <c r="AE91" i="4"/>
  <c r="AG91" i="4" s="1"/>
  <c r="Z91" i="4"/>
  <c r="Y91" i="4"/>
  <c r="X91" i="4"/>
  <c r="S91" i="4"/>
  <c r="G91" i="4"/>
  <c r="F91" i="4"/>
  <c r="AP90" i="4"/>
  <c r="AN90" i="4"/>
  <c r="AI90" i="4"/>
  <c r="AK90" i="4" s="1"/>
  <c r="AO90" i="4" s="1"/>
  <c r="AG90" i="4"/>
  <c r="AE90" i="4"/>
  <c r="Z90" i="4"/>
  <c r="Y90" i="4"/>
  <c r="X90" i="4"/>
  <c r="S90" i="4"/>
  <c r="G90" i="4"/>
  <c r="F90" i="4"/>
  <c r="AP89" i="4"/>
  <c r="AN89" i="4"/>
  <c r="AI89" i="4"/>
  <c r="AK89" i="4" s="1"/>
  <c r="AO89" i="4" s="1"/>
  <c r="AM89" i="4" s="1"/>
  <c r="AG89" i="4"/>
  <c r="AE89" i="4"/>
  <c r="Z89" i="4"/>
  <c r="Y89" i="4"/>
  <c r="X89" i="4"/>
  <c r="W89" i="4" s="1"/>
  <c r="S89" i="4"/>
  <c r="G89" i="4"/>
  <c r="F89" i="4"/>
  <c r="AP88" i="4"/>
  <c r="AN88" i="4"/>
  <c r="AK88" i="4"/>
  <c r="AI88" i="4"/>
  <c r="AE88" i="4"/>
  <c r="AG88" i="4" s="1"/>
  <c r="Z88" i="4"/>
  <c r="Y88" i="4"/>
  <c r="X88" i="4"/>
  <c r="W88" i="4"/>
  <c r="S88" i="4"/>
  <c r="G88" i="4"/>
  <c r="F88" i="4"/>
  <c r="AP87" i="4"/>
  <c r="AN87" i="4"/>
  <c r="AI87" i="4"/>
  <c r="AK87" i="4" s="1"/>
  <c r="AE87" i="4"/>
  <c r="AG87" i="4" s="1"/>
  <c r="AO87" i="4" s="1"/>
  <c r="Z87" i="4"/>
  <c r="Y87" i="4"/>
  <c r="X87" i="4"/>
  <c r="S87" i="4"/>
  <c r="G87" i="4"/>
  <c r="F87" i="4"/>
  <c r="AP86" i="4"/>
  <c r="AO86" i="4"/>
  <c r="AN86" i="4"/>
  <c r="AI86" i="4"/>
  <c r="AK86" i="4" s="1"/>
  <c r="AG86" i="4"/>
  <c r="AE86" i="4"/>
  <c r="Z86" i="4"/>
  <c r="Y86" i="4"/>
  <c r="X86" i="4"/>
  <c r="W86" i="4" s="1"/>
  <c r="S86" i="4"/>
  <c r="G86" i="4"/>
  <c r="F86" i="4"/>
  <c r="AP85" i="4"/>
  <c r="AN85" i="4"/>
  <c r="AI85" i="4"/>
  <c r="AK85" i="4" s="1"/>
  <c r="AG85" i="4"/>
  <c r="AE85" i="4"/>
  <c r="Z85" i="4"/>
  <c r="Y85" i="4"/>
  <c r="X85" i="4"/>
  <c r="W85" i="4" s="1"/>
  <c r="S85" i="4"/>
  <c r="G85" i="4"/>
  <c r="F85" i="4"/>
  <c r="AP84" i="4"/>
  <c r="AN84" i="4"/>
  <c r="AK84" i="4"/>
  <c r="AO84" i="4" s="1"/>
  <c r="AM84" i="4" s="1"/>
  <c r="AI84" i="4"/>
  <c r="AE84" i="4"/>
  <c r="AG84" i="4" s="1"/>
  <c r="Z84" i="4"/>
  <c r="Y84" i="4"/>
  <c r="X84" i="4"/>
  <c r="W84" i="4"/>
  <c r="S84" i="4"/>
  <c r="G84" i="4"/>
  <c r="F84" i="4"/>
  <c r="AP83" i="4"/>
  <c r="AN83" i="4"/>
  <c r="AM83" i="4" s="1"/>
  <c r="AK83" i="4"/>
  <c r="AO83" i="4" s="1"/>
  <c r="AI83" i="4"/>
  <c r="AE83" i="4"/>
  <c r="AG83" i="4" s="1"/>
  <c r="Z83" i="4"/>
  <c r="Y83" i="4"/>
  <c r="X83" i="4"/>
  <c r="S83" i="4"/>
  <c r="G83" i="4"/>
  <c r="F83" i="4"/>
  <c r="AP82" i="4"/>
  <c r="AN82" i="4"/>
  <c r="AI82" i="4"/>
  <c r="AK82" i="4" s="1"/>
  <c r="AO82" i="4" s="1"/>
  <c r="AG82" i="4"/>
  <c r="AE82" i="4"/>
  <c r="Z82" i="4"/>
  <c r="Y82" i="4"/>
  <c r="X82" i="4"/>
  <c r="S82" i="4"/>
  <c r="G82" i="4"/>
  <c r="F82" i="4"/>
  <c r="AP81" i="4"/>
  <c r="AN81" i="4"/>
  <c r="AI81" i="4"/>
  <c r="AK81" i="4" s="1"/>
  <c r="AO81" i="4" s="1"/>
  <c r="AM81" i="4" s="1"/>
  <c r="AE81" i="4"/>
  <c r="AG81" i="4" s="1"/>
  <c r="Z81" i="4"/>
  <c r="Y81" i="4"/>
  <c r="X81" i="4"/>
  <c r="W81" i="4"/>
  <c r="S81" i="4"/>
  <c r="G81" i="4"/>
  <c r="F81" i="4"/>
  <c r="AP80" i="4"/>
  <c r="AN80" i="4"/>
  <c r="AK80" i="4"/>
  <c r="AI80" i="4"/>
  <c r="AE80" i="4"/>
  <c r="AG80" i="4" s="1"/>
  <c r="Z80" i="4"/>
  <c r="Y80" i="4"/>
  <c r="X80" i="4"/>
  <c r="W80" i="4"/>
  <c r="S80" i="4"/>
  <c r="G80" i="4"/>
  <c r="F80" i="4"/>
  <c r="AP79" i="4"/>
  <c r="AN79" i="4"/>
  <c r="AI79" i="4"/>
  <c r="AK79" i="4" s="1"/>
  <c r="AO79" i="4" s="1"/>
  <c r="AE79" i="4"/>
  <c r="AG79" i="4" s="1"/>
  <c r="Z79" i="4"/>
  <c r="Y79" i="4"/>
  <c r="X79" i="4"/>
  <c r="W79" i="4" s="1"/>
  <c r="S79" i="4"/>
  <c r="G79" i="4"/>
  <c r="F79" i="4"/>
  <c r="AP78" i="4"/>
  <c r="AO78" i="4"/>
  <c r="AN78" i="4"/>
  <c r="AI78" i="4"/>
  <c r="AK78" i="4" s="1"/>
  <c r="AG78" i="4"/>
  <c r="AE78" i="4"/>
  <c r="Z78" i="4"/>
  <c r="Y78" i="4"/>
  <c r="X78" i="4"/>
  <c r="W78" i="4" s="1"/>
  <c r="S78" i="4"/>
  <c r="G78" i="4"/>
  <c r="F78" i="4"/>
  <c r="AP77" i="4"/>
  <c r="AN77" i="4"/>
  <c r="AI77" i="4"/>
  <c r="AK77" i="4" s="1"/>
  <c r="AG77" i="4"/>
  <c r="AE77" i="4"/>
  <c r="Z77" i="4"/>
  <c r="Y77" i="4"/>
  <c r="X77" i="4"/>
  <c r="W77" i="4" s="1"/>
  <c r="S77" i="4"/>
  <c r="G77" i="4"/>
  <c r="F77" i="4"/>
  <c r="AP76" i="4"/>
  <c r="AN76" i="4"/>
  <c r="AK76" i="4"/>
  <c r="AO76" i="4" s="1"/>
  <c r="AI76" i="4"/>
  <c r="AE76" i="4"/>
  <c r="AG76" i="4" s="1"/>
  <c r="Z76" i="4"/>
  <c r="W76" i="4" s="1"/>
  <c r="Y76" i="4"/>
  <c r="X76" i="4"/>
  <c r="S76" i="4"/>
  <c r="G76" i="4"/>
  <c r="F76" i="4"/>
  <c r="AP75" i="4"/>
  <c r="AN75" i="4"/>
  <c r="AK75" i="4"/>
  <c r="AO75" i="4" s="1"/>
  <c r="AI75" i="4"/>
  <c r="AE75" i="4"/>
  <c r="AG75" i="4" s="1"/>
  <c r="Z75" i="4"/>
  <c r="Y75" i="4"/>
  <c r="W75" i="4" s="1"/>
  <c r="X75" i="4"/>
  <c r="S75" i="4"/>
  <c r="G75" i="4"/>
  <c r="F75" i="4"/>
  <c r="AP74" i="4"/>
  <c r="AN74" i="4"/>
  <c r="AM74" i="4" s="1"/>
  <c r="AI74" i="4"/>
  <c r="AK74" i="4" s="1"/>
  <c r="AO74" i="4" s="1"/>
  <c r="AG74" i="4"/>
  <c r="AE74" i="4"/>
  <c r="Z74" i="4"/>
  <c r="Y74" i="4"/>
  <c r="X74" i="4"/>
  <c r="S74" i="4"/>
  <c r="G74" i="4"/>
  <c r="F74" i="4"/>
  <c r="AP73" i="4"/>
  <c r="AN73" i="4"/>
  <c r="AI73" i="4"/>
  <c r="AK73" i="4" s="1"/>
  <c r="AE73" i="4"/>
  <c r="AG73" i="4" s="1"/>
  <c r="Z73" i="4"/>
  <c r="Y73" i="4"/>
  <c r="X73" i="4"/>
  <c r="W73" i="4"/>
  <c r="S73" i="4"/>
  <c r="G73" i="4"/>
  <c r="F73" i="4"/>
  <c r="AP72" i="4"/>
  <c r="AN72" i="4"/>
  <c r="AK72" i="4"/>
  <c r="AI72" i="4"/>
  <c r="AE72" i="4"/>
  <c r="AG72" i="4" s="1"/>
  <c r="Z72" i="4"/>
  <c r="W72" i="4" s="1"/>
  <c r="Y72" i="4"/>
  <c r="X72" i="4"/>
  <c r="S72" i="4"/>
  <c r="G72" i="4"/>
  <c r="F72" i="4"/>
  <c r="AP71" i="4"/>
  <c r="AN71" i="4"/>
  <c r="AI71" i="4"/>
  <c r="AK71" i="4" s="1"/>
  <c r="AO71" i="4" s="1"/>
  <c r="AE71" i="4"/>
  <c r="AG71" i="4" s="1"/>
  <c r="Z71" i="4"/>
  <c r="Y71" i="4"/>
  <c r="W71" i="4" s="1"/>
  <c r="X71" i="4"/>
  <c r="S71" i="4"/>
  <c r="G71" i="4"/>
  <c r="F71" i="4"/>
  <c r="AP70" i="4"/>
  <c r="AN70" i="4"/>
  <c r="AI70" i="4"/>
  <c r="AK70" i="4" s="1"/>
  <c r="AG70" i="4"/>
  <c r="AO70" i="4" s="1"/>
  <c r="AE70" i="4"/>
  <c r="Z70" i="4"/>
  <c r="Y70" i="4"/>
  <c r="X70" i="4"/>
  <c r="W70" i="4" s="1"/>
  <c r="S70" i="4"/>
  <c r="G70" i="4"/>
  <c r="F70" i="4"/>
  <c r="AP69" i="4"/>
  <c r="AN69" i="4"/>
  <c r="AI69" i="4"/>
  <c r="AK69" i="4" s="1"/>
  <c r="AE69" i="4"/>
  <c r="AG69" i="4" s="1"/>
  <c r="Z69" i="4"/>
  <c r="Y69" i="4"/>
  <c r="X69" i="4"/>
  <c r="W69" i="4"/>
  <c r="S69" i="4"/>
  <c r="G69" i="4"/>
  <c r="F69" i="4"/>
  <c r="AP68" i="4"/>
  <c r="AN68" i="4"/>
  <c r="AK68" i="4"/>
  <c r="AO68" i="4" s="1"/>
  <c r="AM68" i="4" s="1"/>
  <c r="AI68" i="4"/>
  <c r="AE68" i="4"/>
  <c r="AG68" i="4" s="1"/>
  <c r="Z68" i="4"/>
  <c r="W68" i="4" s="1"/>
  <c r="Y68" i="4"/>
  <c r="X68" i="4"/>
  <c r="S68" i="4"/>
  <c r="G68" i="4"/>
  <c r="F68" i="4"/>
  <c r="AP67" i="4"/>
  <c r="AN67" i="4"/>
  <c r="AK67" i="4"/>
  <c r="AO67" i="4" s="1"/>
  <c r="AM67" i="4" s="1"/>
  <c r="AI67" i="4"/>
  <c r="AE67" i="4"/>
  <c r="AG67" i="4" s="1"/>
  <c r="Z67" i="4"/>
  <c r="Y67" i="4"/>
  <c r="X67" i="4"/>
  <c r="S67" i="4"/>
  <c r="G67" i="4"/>
  <c r="F67" i="4"/>
  <c r="AP66" i="4"/>
  <c r="AN66" i="4"/>
  <c r="AI66" i="4"/>
  <c r="AK66" i="4" s="1"/>
  <c r="AO66" i="4" s="1"/>
  <c r="AG66" i="4"/>
  <c r="AE66" i="4"/>
  <c r="Z66" i="4"/>
  <c r="Y66" i="4"/>
  <c r="X66" i="4"/>
  <c r="S66" i="4"/>
  <c r="G66" i="4"/>
  <c r="F66" i="4"/>
  <c r="AP65" i="4"/>
  <c r="AN65" i="4"/>
  <c r="AI65" i="4"/>
  <c r="AK65" i="4" s="1"/>
  <c r="AO65" i="4" s="1"/>
  <c r="AM65" i="4" s="1"/>
  <c r="AE65" i="4"/>
  <c r="AG65" i="4" s="1"/>
  <c r="Z65" i="4"/>
  <c r="Y65" i="4"/>
  <c r="X65" i="4"/>
  <c r="W65" i="4"/>
  <c r="S65" i="4"/>
  <c r="G65" i="4"/>
  <c r="F65" i="4"/>
  <c r="AP64" i="4"/>
  <c r="AN64" i="4"/>
  <c r="AK64" i="4"/>
  <c r="AI64" i="4"/>
  <c r="AE64" i="4"/>
  <c r="AG64" i="4" s="1"/>
  <c r="Z64" i="4"/>
  <c r="Y64" i="4"/>
  <c r="X64" i="4"/>
  <c r="W64" i="4"/>
  <c r="S64" i="4"/>
  <c r="G64" i="4"/>
  <c r="F64" i="4"/>
  <c r="AP63" i="4"/>
  <c r="AN63" i="4"/>
  <c r="AI63" i="4"/>
  <c r="AK63" i="4" s="1"/>
  <c r="AE63" i="4"/>
  <c r="AG63" i="4" s="1"/>
  <c r="AO63" i="4" s="1"/>
  <c r="AB63" i="4"/>
  <c r="Z63" i="4"/>
  <c r="W63" i="4" s="1"/>
  <c r="Y63" i="4"/>
  <c r="X63" i="4"/>
  <c r="S63" i="4"/>
  <c r="G63" i="4"/>
  <c r="F63" i="4"/>
  <c r="AP62" i="4"/>
  <c r="AN62" i="4"/>
  <c r="AK62" i="4"/>
  <c r="AO62" i="4" s="1"/>
  <c r="AI62" i="4"/>
  <c r="AE62" i="4"/>
  <c r="AG62" i="4" s="1"/>
  <c r="Z62" i="4"/>
  <c r="Y62" i="4"/>
  <c r="W62" i="4" s="1"/>
  <c r="X62" i="4"/>
  <c r="S62" i="4"/>
  <c r="G62" i="4"/>
  <c r="F62" i="4"/>
  <c r="AP61" i="4"/>
  <c r="AN61" i="4"/>
  <c r="AM61" i="4" s="1"/>
  <c r="AI61" i="4"/>
  <c r="AK61" i="4" s="1"/>
  <c r="AO61" i="4" s="1"/>
  <c r="AG61" i="4"/>
  <c r="AE61" i="4"/>
  <c r="Z61" i="4"/>
  <c r="Y61" i="4"/>
  <c r="X61" i="4"/>
  <c r="S61" i="4"/>
  <c r="G61" i="4"/>
  <c r="F61" i="4"/>
  <c r="AP60" i="4"/>
  <c r="AN60" i="4"/>
  <c r="AI60" i="4"/>
  <c r="AK60" i="4" s="1"/>
  <c r="AE60" i="4"/>
  <c r="AG60" i="4" s="1"/>
  <c r="Z60" i="4"/>
  <c r="Y60" i="4"/>
  <c r="X60" i="4"/>
  <c r="W60" i="4"/>
  <c r="S60" i="4"/>
  <c r="G60" i="4"/>
  <c r="F60" i="4"/>
  <c r="AP59" i="4"/>
  <c r="AN59" i="4"/>
  <c r="AK59" i="4"/>
  <c r="AI59" i="4"/>
  <c r="AE59" i="4"/>
  <c r="AG59" i="4" s="1"/>
  <c r="Z59" i="4"/>
  <c r="W59" i="4" s="1"/>
  <c r="Y59" i="4"/>
  <c r="X59" i="4"/>
  <c r="S59" i="4"/>
  <c r="G59" i="4"/>
  <c r="F59" i="4"/>
  <c r="AP58" i="4"/>
  <c r="AO58" i="4"/>
  <c r="AN58" i="4"/>
  <c r="AI58" i="4"/>
  <c r="AK58" i="4" s="1"/>
  <c r="AE58" i="4"/>
  <c r="AG58" i="4" s="1"/>
  <c r="Z58" i="4"/>
  <c r="Y58" i="4"/>
  <c r="X58" i="4"/>
  <c r="W58" i="4" s="1"/>
  <c r="S58" i="4"/>
  <c r="G58" i="4"/>
  <c r="F58" i="4"/>
  <c r="AP57" i="4"/>
  <c r="AN57" i="4"/>
  <c r="AI57" i="4"/>
  <c r="AG57" i="4"/>
  <c r="AE57" i="4"/>
  <c r="Z57" i="4"/>
  <c r="Y57" i="4"/>
  <c r="X57" i="4"/>
  <c r="W57" i="4" s="1"/>
  <c r="S57" i="4"/>
  <c r="G57" i="4"/>
  <c r="F57" i="4"/>
  <c r="AP56" i="4"/>
  <c r="AN56" i="4"/>
  <c r="AI56" i="4"/>
  <c r="AK56" i="4" s="1"/>
  <c r="AE56" i="4"/>
  <c r="Z56" i="4"/>
  <c r="Y56" i="4"/>
  <c r="X56" i="4"/>
  <c r="W56" i="4"/>
  <c r="S56" i="4"/>
  <c r="G56" i="4"/>
  <c r="F56" i="4"/>
  <c r="AP55" i="4"/>
  <c r="AL55" i="4"/>
  <c r="AH55" i="4"/>
  <c r="AD55" i="4"/>
  <c r="AC55" i="4"/>
  <c r="AB55" i="4"/>
  <c r="AA55" i="4"/>
  <c r="Z55" i="4"/>
  <c r="Y55" i="4"/>
  <c r="X55" i="4"/>
  <c r="S55" i="4"/>
  <c r="G55" i="4"/>
  <c r="AP54" i="4"/>
  <c r="AN54" i="4"/>
  <c r="AI54" i="4"/>
  <c r="AK54" i="4" s="1"/>
  <c r="AG54" i="4"/>
  <c r="AE54" i="4"/>
  <c r="Z54" i="4"/>
  <c r="Y54" i="4"/>
  <c r="X54" i="4"/>
  <c r="W54" i="4" s="1"/>
  <c r="S54" i="4"/>
  <c r="G54" i="4"/>
  <c r="F54" i="4"/>
  <c r="AP53" i="4"/>
  <c r="AN53" i="4"/>
  <c r="AK53" i="4"/>
  <c r="AO53" i="4" s="1"/>
  <c r="AM53" i="4" s="1"/>
  <c r="AI53" i="4"/>
  <c r="AE53" i="4"/>
  <c r="AG53" i="4" s="1"/>
  <c r="Z53" i="4"/>
  <c r="W53" i="4" s="1"/>
  <c r="Y53" i="4"/>
  <c r="X53" i="4"/>
  <c r="S53" i="4"/>
  <c r="G53" i="4"/>
  <c r="F53" i="4"/>
  <c r="AP52" i="4"/>
  <c r="AP50" i="4" s="1"/>
  <c r="AN52" i="4"/>
  <c r="AK52" i="4"/>
  <c r="AO52" i="4" s="1"/>
  <c r="AI52" i="4"/>
  <c r="AE52" i="4"/>
  <c r="AG52" i="4" s="1"/>
  <c r="Z52" i="4"/>
  <c r="Z50" i="4" s="1"/>
  <c r="Y52" i="4"/>
  <c r="W52" i="4" s="1"/>
  <c r="X52" i="4"/>
  <c r="S52" i="4"/>
  <c r="G52" i="4"/>
  <c r="F52" i="4"/>
  <c r="AP51" i="4"/>
  <c r="AN51" i="4"/>
  <c r="AI51" i="4"/>
  <c r="AG51" i="4"/>
  <c r="AE51" i="4"/>
  <c r="Z51" i="4"/>
  <c r="Y51" i="4"/>
  <c r="X51" i="4"/>
  <c r="S51" i="4"/>
  <c r="G51" i="4"/>
  <c r="G50" i="4" s="1"/>
  <c r="F51" i="4"/>
  <c r="AL50" i="4"/>
  <c r="AH50" i="4"/>
  <c r="AE50" i="4"/>
  <c r="AD50" i="4"/>
  <c r="AC50" i="4"/>
  <c r="AB50" i="4"/>
  <c r="AA50" i="4"/>
  <c r="X50" i="4"/>
  <c r="S50" i="4"/>
  <c r="AP49" i="4"/>
  <c r="AN49" i="4"/>
  <c r="AK49" i="4"/>
  <c r="AI49" i="4"/>
  <c r="AE49" i="4"/>
  <c r="AG49" i="4" s="1"/>
  <c r="Z49" i="4"/>
  <c r="W49" i="4" s="1"/>
  <c r="Y49" i="4"/>
  <c r="X49" i="4"/>
  <c r="S49" i="4"/>
  <c r="G49" i="4"/>
  <c r="F49" i="4"/>
  <c r="AP48" i="4"/>
  <c r="AP46" i="4" s="1"/>
  <c r="AO48" i="4"/>
  <c r="AN48" i="4"/>
  <c r="AK48" i="4"/>
  <c r="AI48" i="4"/>
  <c r="AG48" i="4"/>
  <c r="AE48" i="4"/>
  <c r="Z48" i="4"/>
  <c r="Z46" i="4" s="1"/>
  <c r="Y48" i="4"/>
  <c r="X48" i="4"/>
  <c r="W48" i="4" s="1"/>
  <c r="S48" i="4"/>
  <c r="G48" i="4"/>
  <c r="F48" i="4"/>
  <c r="AP47" i="4"/>
  <c r="AN47" i="4"/>
  <c r="AM47" i="4" s="1"/>
  <c r="AI47" i="4"/>
  <c r="AK47" i="4" s="1"/>
  <c r="AO47" i="4" s="1"/>
  <c r="AG47" i="4"/>
  <c r="AG46" i="4" s="1"/>
  <c r="AE47" i="4"/>
  <c r="AE46" i="4" s="1"/>
  <c r="Z47" i="4"/>
  <c r="Y47" i="4"/>
  <c r="X47" i="4"/>
  <c r="S47" i="4"/>
  <c r="G47" i="4"/>
  <c r="F47" i="4"/>
  <c r="AL46" i="4"/>
  <c r="AI46" i="4"/>
  <c r="AH46" i="4"/>
  <c r="AD46" i="4"/>
  <c r="AC46" i="4"/>
  <c r="AB46" i="4"/>
  <c r="AA46" i="4"/>
  <c r="Y46" i="4"/>
  <c r="S46" i="4"/>
  <c r="G46" i="4"/>
  <c r="AP45" i="4"/>
  <c r="AN45" i="4"/>
  <c r="AI45" i="4"/>
  <c r="AG45" i="4"/>
  <c r="AE45" i="4"/>
  <c r="Z45" i="4"/>
  <c r="Y45" i="4"/>
  <c r="Y43" i="4" s="1"/>
  <c r="X45" i="4"/>
  <c r="S45" i="4"/>
  <c r="G45" i="4"/>
  <c r="F45" i="4"/>
  <c r="AP44" i="4"/>
  <c r="AN44" i="4"/>
  <c r="AK44" i="4"/>
  <c r="AO44" i="4" s="1"/>
  <c r="AI44" i="4"/>
  <c r="AG44" i="4"/>
  <c r="AG43" i="4" s="1"/>
  <c r="AE44" i="4"/>
  <c r="AE43" i="4" s="1"/>
  <c r="Z44" i="4"/>
  <c r="Z43" i="4" s="1"/>
  <c r="Y44" i="4"/>
  <c r="X44" i="4"/>
  <c r="S44" i="4"/>
  <c r="S43" i="4" s="1"/>
  <c r="G44" i="4"/>
  <c r="F44" i="4"/>
  <c r="F43" i="4" s="1"/>
  <c r="AP43" i="4"/>
  <c r="AL43" i="4"/>
  <c r="AH43" i="4"/>
  <c r="AD43" i="4"/>
  <c r="AC43" i="4"/>
  <c r="AB43" i="4"/>
  <c r="AA43" i="4"/>
  <c r="G43" i="4"/>
  <c r="AP42" i="4"/>
  <c r="AN42" i="4"/>
  <c r="AN41" i="4" s="1"/>
  <c r="AK42" i="4"/>
  <c r="AI42" i="4"/>
  <c r="AE42" i="4"/>
  <c r="Z42" i="4"/>
  <c r="Z41" i="4" s="1"/>
  <c r="Y42" i="4"/>
  <c r="X42" i="4"/>
  <c r="W42" i="4"/>
  <c r="W41" i="4" s="1"/>
  <c r="S42" i="4"/>
  <c r="S41" i="4" s="1"/>
  <c r="G42" i="4"/>
  <c r="F42" i="4"/>
  <c r="F41" i="4" s="1"/>
  <c r="AP41" i="4"/>
  <c r="AL41" i="4"/>
  <c r="AK41" i="4"/>
  <c r="AI41" i="4"/>
  <c r="AH41" i="4"/>
  <c r="AD41" i="4"/>
  <c r="AC41" i="4"/>
  <c r="AB41" i="4"/>
  <c r="AA41" i="4"/>
  <c r="Y41" i="4"/>
  <c r="X41" i="4"/>
  <c r="G41" i="4"/>
  <c r="AP40" i="4"/>
  <c r="AN40" i="4"/>
  <c r="AK40" i="4"/>
  <c r="AO40" i="4" s="1"/>
  <c r="AI40" i="4"/>
  <c r="AG40" i="4"/>
  <c r="AE40" i="4"/>
  <c r="Z40" i="4"/>
  <c r="Y40" i="4"/>
  <c r="X40" i="4"/>
  <c r="W40" i="4" s="1"/>
  <c r="S40" i="4"/>
  <c r="G40" i="4"/>
  <c r="F40" i="4"/>
  <c r="AP39" i="4"/>
  <c r="AP38" i="4" s="1"/>
  <c r="AN39" i="4"/>
  <c r="AK39" i="4"/>
  <c r="AI39" i="4"/>
  <c r="AI38" i="4" s="1"/>
  <c r="AE39" i="4"/>
  <c r="AG39" i="4" s="1"/>
  <c r="AG38" i="4" s="1"/>
  <c r="AB39" i="4"/>
  <c r="Z39" i="4"/>
  <c r="Z38" i="4" s="1"/>
  <c r="Y39" i="4"/>
  <c r="X39" i="4"/>
  <c r="S39" i="4"/>
  <c r="S38" i="4" s="1"/>
  <c r="G39" i="4"/>
  <c r="F39" i="4"/>
  <c r="F38" i="4" s="1"/>
  <c r="AL38" i="4"/>
  <c r="AH38" i="4"/>
  <c r="AE38" i="4"/>
  <c r="AD38" i="4"/>
  <c r="AC38" i="4"/>
  <c r="AB38" i="4"/>
  <c r="AA38" i="4"/>
  <c r="Y38" i="4"/>
  <c r="X38" i="4"/>
  <c r="G38" i="4"/>
  <c r="AP37" i="4"/>
  <c r="AP35" i="4" s="1"/>
  <c r="AN37" i="4"/>
  <c r="AK37" i="4"/>
  <c r="AI37" i="4"/>
  <c r="AE37" i="4"/>
  <c r="AG37" i="4" s="1"/>
  <c r="Z37" i="4"/>
  <c r="Y37" i="4"/>
  <c r="X37" i="4"/>
  <c r="W37" i="4"/>
  <c r="S37" i="4"/>
  <c r="G37" i="4"/>
  <c r="F37" i="4"/>
  <c r="AP36" i="4"/>
  <c r="AN36" i="4"/>
  <c r="AK36" i="4"/>
  <c r="AO36" i="4" s="1"/>
  <c r="AI36" i="4"/>
  <c r="AE36" i="4"/>
  <c r="AG36" i="4" s="1"/>
  <c r="AG35" i="4" s="1"/>
  <c r="Z36" i="4"/>
  <c r="Y36" i="4"/>
  <c r="Y35" i="4" s="1"/>
  <c r="X36" i="4"/>
  <c r="S36" i="4"/>
  <c r="G36" i="4"/>
  <c r="G35" i="4" s="1"/>
  <c r="F36" i="4"/>
  <c r="AN35" i="4"/>
  <c r="AL35" i="4"/>
  <c r="AI35" i="4"/>
  <c r="AH35" i="4"/>
  <c r="AE35" i="4"/>
  <c r="AD35" i="4"/>
  <c r="AC35" i="4"/>
  <c r="AB35" i="4"/>
  <c r="AA35" i="4"/>
  <c r="Z35" i="4"/>
  <c r="X35" i="4"/>
  <c r="S35" i="4"/>
  <c r="AP34" i="4"/>
  <c r="AN34" i="4"/>
  <c r="AK34" i="4"/>
  <c r="AO34" i="4" s="1"/>
  <c r="AM34" i="4" s="1"/>
  <c r="AI34" i="4"/>
  <c r="AE34" i="4"/>
  <c r="AG34" i="4" s="1"/>
  <c r="AG32" i="4" s="1"/>
  <c r="Z34" i="4"/>
  <c r="Z32" i="4" s="1"/>
  <c r="Y34" i="4"/>
  <c r="W34" i="4" s="1"/>
  <c r="X34" i="4"/>
  <c r="S34" i="4"/>
  <c r="G34" i="4"/>
  <c r="G32" i="4" s="1"/>
  <c r="F34" i="4"/>
  <c r="AP33" i="4"/>
  <c r="AP32" i="4" s="1"/>
  <c r="AN33" i="4"/>
  <c r="AI33" i="4"/>
  <c r="AG33" i="4"/>
  <c r="AE33" i="4"/>
  <c r="Z33" i="4"/>
  <c r="Y33" i="4"/>
  <c r="Y32" i="4" s="1"/>
  <c r="X33" i="4"/>
  <c r="S33" i="4"/>
  <c r="S32" i="4" s="1"/>
  <c r="G33" i="4"/>
  <c r="F33" i="4"/>
  <c r="AL32" i="4"/>
  <c r="AH32" i="4"/>
  <c r="AE32" i="4"/>
  <c r="AD32" i="4"/>
  <c r="AC32" i="4"/>
  <c r="AC10" i="4" s="1"/>
  <c r="AB32" i="4"/>
  <c r="AA32" i="4"/>
  <c r="X32" i="4"/>
  <c r="AP31" i="4"/>
  <c r="AN31" i="4"/>
  <c r="AK31" i="4"/>
  <c r="AO31" i="4" s="1"/>
  <c r="AI31" i="4"/>
  <c r="AG31" i="4"/>
  <c r="AE31" i="4"/>
  <c r="Z31" i="4"/>
  <c r="Z29" i="4" s="1"/>
  <c r="Y31" i="4"/>
  <c r="X31" i="4"/>
  <c r="S31" i="4"/>
  <c r="G31" i="4"/>
  <c r="F31" i="4"/>
  <c r="AP30" i="4"/>
  <c r="AN30" i="4"/>
  <c r="AI30" i="4"/>
  <c r="AK30" i="4" s="1"/>
  <c r="AE30" i="4"/>
  <c r="Z30" i="4"/>
  <c r="Y30" i="4"/>
  <c r="Y29" i="4" s="1"/>
  <c r="X30" i="4"/>
  <c r="W30" i="4"/>
  <c r="S30" i="4"/>
  <c r="G30" i="4"/>
  <c r="G29" i="4" s="1"/>
  <c r="F30" i="4"/>
  <c r="AP29" i="4"/>
  <c r="AN29" i="4"/>
  <c r="AL29" i="4"/>
  <c r="AI29" i="4"/>
  <c r="AH29" i="4"/>
  <c r="AD29" i="4"/>
  <c r="AC29" i="4"/>
  <c r="AB29" i="4"/>
  <c r="AA29" i="4"/>
  <c r="X29" i="4"/>
  <c r="S29" i="4"/>
  <c r="AP28" i="4"/>
  <c r="AN28" i="4"/>
  <c r="AI28" i="4"/>
  <c r="AE28" i="4"/>
  <c r="AG28" i="4" s="1"/>
  <c r="Z28" i="4"/>
  <c r="Y28" i="4"/>
  <c r="W28" i="4" s="1"/>
  <c r="X28" i="4"/>
  <c r="S28" i="4"/>
  <c r="G28" i="4"/>
  <c r="G26" i="4" s="1"/>
  <c r="F28" i="4"/>
  <c r="AP27" i="4"/>
  <c r="AP26" i="4" s="1"/>
  <c r="AN27" i="4"/>
  <c r="AK27" i="4"/>
  <c r="AO27" i="4" s="1"/>
  <c r="AI27" i="4"/>
  <c r="AG27" i="4"/>
  <c r="AG26" i="4" s="1"/>
  <c r="AE27" i="4"/>
  <c r="Z27" i="4"/>
  <c r="Z26" i="4" s="1"/>
  <c r="Y27" i="4"/>
  <c r="X27" i="4"/>
  <c r="S27" i="4"/>
  <c r="S26" i="4" s="1"/>
  <c r="G27" i="4"/>
  <c r="F27" i="4"/>
  <c r="F26" i="4" s="1"/>
  <c r="AL26" i="4"/>
  <c r="AH26" i="4"/>
  <c r="AE26" i="4"/>
  <c r="AD26" i="4"/>
  <c r="AC26" i="4"/>
  <c r="AB26" i="4"/>
  <c r="AA26" i="4"/>
  <c r="Y26" i="4"/>
  <c r="AP25" i="4"/>
  <c r="AN25" i="4"/>
  <c r="AK25" i="4"/>
  <c r="AI25" i="4"/>
  <c r="AG25" i="4"/>
  <c r="AE25" i="4"/>
  <c r="Z25" i="4"/>
  <c r="Z23" i="4" s="1"/>
  <c r="Y25" i="4"/>
  <c r="X25" i="4"/>
  <c r="W25" i="4" s="1"/>
  <c r="S25" i="4"/>
  <c r="G25" i="4"/>
  <c r="F25" i="4"/>
  <c r="AP24" i="4"/>
  <c r="AN24" i="4"/>
  <c r="AI24" i="4"/>
  <c r="AK24" i="4" s="1"/>
  <c r="AK23" i="4" s="1"/>
  <c r="AE24" i="4"/>
  <c r="Z24" i="4"/>
  <c r="Y24" i="4"/>
  <c r="Y23" i="4" s="1"/>
  <c r="X24" i="4"/>
  <c r="W24" i="4"/>
  <c r="W23" i="4" s="1"/>
  <c r="S24" i="4"/>
  <c r="G24" i="4"/>
  <c r="G23" i="4" s="1"/>
  <c r="F24" i="4"/>
  <c r="AP23" i="4"/>
  <c r="AL23" i="4"/>
  <c r="AI23" i="4"/>
  <c r="AH23" i="4"/>
  <c r="AD23" i="4"/>
  <c r="AC23" i="4"/>
  <c r="AB23" i="4"/>
  <c r="AA23" i="4"/>
  <c r="X23" i="4"/>
  <c r="S23" i="4"/>
  <c r="AP22" i="4"/>
  <c r="AN22" i="4"/>
  <c r="AI22" i="4"/>
  <c r="AE22" i="4"/>
  <c r="AG22" i="4" s="1"/>
  <c r="Z22" i="4"/>
  <c r="Y22" i="4"/>
  <c r="X22" i="4"/>
  <c r="W22" i="4"/>
  <c r="S22" i="4"/>
  <c r="G22" i="4"/>
  <c r="F22" i="4"/>
  <c r="AP21" i="4"/>
  <c r="AP20" i="4" s="1"/>
  <c r="AN21" i="4"/>
  <c r="AK21" i="4"/>
  <c r="AI21" i="4"/>
  <c r="AG21" i="4"/>
  <c r="AG20" i="4" s="1"/>
  <c r="AE21" i="4"/>
  <c r="Z21" i="4"/>
  <c r="Z20" i="4" s="1"/>
  <c r="Y21" i="4"/>
  <c r="X21" i="4"/>
  <c r="S21" i="4"/>
  <c r="S20" i="4" s="1"/>
  <c r="G21" i="4"/>
  <c r="F21" i="4"/>
  <c r="F20" i="4" s="1"/>
  <c r="AL20" i="4"/>
  <c r="AH20" i="4"/>
  <c r="AH10" i="4" s="1"/>
  <c r="AE20" i="4"/>
  <c r="AD20" i="4"/>
  <c r="AC20" i="4"/>
  <c r="AB20" i="4"/>
  <c r="AA20" i="4"/>
  <c r="Y20" i="4"/>
  <c r="G20" i="4"/>
  <c r="AP19" i="4"/>
  <c r="AP17" i="4" s="1"/>
  <c r="AN19" i="4"/>
  <c r="AK19" i="4"/>
  <c r="AI19" i="4"/>
  <c r="AG19" i="4"/>
  <c r="AE19" i="4"/>
  <c r="Z19" i="4"/>
  <c r="Y19" i="4"/>
  <c r="X19" i="4"/>
  <c r="W19" i="4" s="1"/>
  <c r="S19" i="4"/>
  <c r="G19" i="4"/>
  <c r="F19" i="4"/>
  <c r="AP18" i="4"/>
  <c r="AN18" i="4"/>
  <c r="AI18" i="4"/>
  <c r="AK18" i="4" s="1"/>
  <c r="AO18" i="4" s="1"/>
  <c r="AE18" i="4"/>
  <c r="AG18" i="4" s="1"/>
  <c r="Z18" i="4"/>
  <c r="Y18" i="4"/>
  <c r="Y17" i="4" s="1"/>
  <c r="X18" i="4"/>
  <c r="S18" i="4"/>
  <c r="G18" i="4"/>
  <c r="G17" i="4" s="1"/>
  <c r="F18" i="4"/>
  <c r="AN17" i="4"/>
  <c r="AL17" i="4"/>
  <c r="AH17" i="4"/>
  <c r="AG17" i="4"/>
  <c r="AE17" i="4"/>
  <c r="AD17" i="4"/>
  <c r="AC17" i="4"/>
  <c r="AB17" i="4"/>
  <c r="AA17" i="4"/>
  <c r="Z17" i="4"/>
  <c r="S17" i="4"/>
  <c r="AP16" i="4"/>
  <c r="AN16" i="4"/>
  <c r="AI16" i="4"/>
  <c r="AI14" i="4" s="1"/>
  <c r="AE16" i="4"/>
  <c r="AG16" i="4" s="1"/>
  <c r="Z16" i="4"/>
  <c r="Y16" i="4"/>
  <c r="W16" i="4" s="1"/>
  <c r="X16" i="4"/>
  <c r="S16" i="4"/>
  <c r="G16" i="4"/>
  <c r="F16" i="4"/>
  <c r="AP15" i="4"/>
  <c r="AN15" i="4"/>
  <c r="AK15" i="4"/>
  <c r="AO15" i="4" s="1"/>
  <c r="AI15" i="4"/>
  <c r="AG15" i="4"/>
  <c r="AE15" i="4"/>
  <c r="AB15" i="4"/>
  <c r="AB14" i="4" s="1"/>
  <c r="AB10" i="4" s="1"/>
  <c r="Z15" i="4"/>
  <c r="Y15" i="4"/>
  <c r="X15" i="4"/>
  <c r="W15" i="4"/>
  <c r="W14" i="4" s="1"/>
  <c r="S15" i="4"/>
  <c r="G15" i="4"/>
  <c r="F15" i="4"/>
  <c r="AP14" i="4"/>
  <c r="AL14" i="4"/>
  <c r="AL10" i="4" s="1"/>
  <c r="AH14" i="4"/>
  <c r="AG14" i="4"/>
  <c r="AE14" i="4"/>
  <c r="AD14" i="4"/>
  <c r="AC14" i="4"/>
  <c r="AA14" i="4"/>
  <c r="AA10" i="4" s="1"/>
  <c r="Z14" i="4"/>
  <c r="X14" i="4"/>
  <c r="S14" i="4"/>
  <c r="AP13" i="4"/>
  <c r="AN13" i="4"/>
  <c r="AI13" i="4"/>
  <c r="AK13" i="4" s="1"/>
  <c r="AE13" i="4"/>
  <c r="G13" i="4"/>
  <c r="F13" i="4"/>
  <c r="AP12" i="4"/>
  <c r="AP11" i="4" s="1"/>
  <c r="AP10" i="4" s="1"/>
  <c r="AN12" i="4"/>
  <c r="AI12" i="4"/>
  <c r="AK12" i="4" s="1"/>
  <c r="AG12" i="4"/>
  <c r="AE12" i="4"/>
  <c r="G12" i="4"/>
  <c r="AN11" i="4"/>
  <c r="AL11" i="4"/>
  <c r="AI11" i="4"/>
  <c r="AH11" i="4"/>
  <c r="AD11" i="4"/>
  <c r="AC11" i="4"/>
  <c r="AB11" i="4"/>
  <c r="AA11" i="4"/>
  <c r="Z11" i="4"/>
  <c r="S11" i="4"/>
  <c r="N11" i="4"/>
  <c r="M11" i="4"/>
  <c r="L11" i="4"/>
  <c r="K11" i="4"/>
  <c r="K10" i="4" s="1"/>
  <c r="J11" i="4"/>
  <c r="I11" i="4"/>
  <c r="H11" i="4"/>
  <c r="G11" i="4"/>
  <c r="AD10" i="4"/>
  <c r="N10" i="4"/>
  <c r="M10" i="4"/>
  <c r="L10" i="4"/>
  <c r="J10" i="4"/>
  <c r="I10" i="4"/>
  <c r="H10" i="4"/>
  <c r="H109" i="3"/>
  <c r="G109" i="3"/>
  <c r="F109" i="3" s="1"/>
  <c r="C109" i="3"/>
  <c r="H108" i="3"/>
  <c r="G108" i="3"/>
  <c r="F108" i="3" s="1"/>
  <c r="C108" i="3"/>
  <c r="H107" i="3"/>
  <c r="G107" i="3"/>
  <c r="F107" i="3" s="1"/>
  <c r="C107" i="3"/>
  <c r="H106" i="3"/>
  <c r="G106" i="3"/>
  <c r="F106" i="3" s="1"/>
  <c r="C106" i="3"/>
  <c r="H105" i="3"/>
  <c r="C105" i="3"/>
  <c r="H104" i="3"/>
  <c r="G104" i="3"/>
  <c r="F104" i="3" s="1"/>
  <c r="C104" i="3"/>
  <c r="H103" i="3"/>
  <c r="G103" i="3"/>
  <c r="F103" i="3" s="1"/>
  <c r="C103" i="3"/>
  <c r="H102" i="3"/>
  <c r="G102" i="3"/>
  <c r="F102" i="3" s="1"/>
  <c r="C102" i="3"/>
  <c r="H101" i="3"/>
  <c r="G101" i="3"/>
  <c r="F101" i="3" s="1"/>
  <c r="F100" i="3" s="1"/>
  <c r="C101" i="3"/>
  <c r="H100" i="3"/>
  <c r="C100" i="3"/>
  <c r="H99" i="3"/>
  <c r="G99" i="3"/>
  <c r="F99" i="3" s="1"/>
  <c r="F98" i="3" s="1"/>
  <c r="C99" i="3"/>
  <c r="H98" i="3"/>
  <c r="C98" i="3"/>
  <c r="H97" i="3"/>
  <c r="G97" i="3"/>
  <c r="F97" i="3" s="1"/>
  <c r="C97" i="3"/>
  <c r="H96" i="3"/>
  <c r="C96" i="3"/>
  <c r="H95" i="3"/>
  <c r="G95" i="3"/>
  <c r="F95" i="3" s="1"/>
  <c r="C95" i="3"/>
  <c r="H94" i="3"/>
  <c r="G94" i="3"/>
  <c r="F94" i="3" s="1"/>
  <c r="C94" i="3"/>
  <c r="H93" i="3"/>
  <c r="G93" i="3"/>
  <c r="F93" i="3" s="1"/>
  <c r="C93" i="3"/>
  <c r="H92" i="3"/>
  <c r="G92" i="3"/>
  <c r="F92" i="3" s="1"/>
  <c r="C92" i="3"/>
  <c r="H91" i="3"/>
  <c r="G91" i="3"/>
  <c r="F91" i="3" s="1"/>
  <c r="C91" i="3"/>
  <c r="H90" i="3"/>
  <c r="G90" i="3"/>
  <c r="F90" i="3" s="1"/>
  <c r="C90" i="3"/>
  <c r="H89" i="3"/>
  <c r="G89" i="3"/>
  <c r="F89" i="3" s="1"/>
  <c r="C89" i="3"/>
  <c r="H88" i="3"/>
  <c r="G88" i="3"/>
  <c r="F88" i="3" s="1"/>
  <c r="C88" i="3"/>
  <c r="H87" i="3"/>
  <c r="G87" i="3"/>
  <c r="F87" i="3" s="1"/>
  <c r="C87" i="3"/>
  <c r="H86" i="3"/>
  <c r="G86" i="3"/>
  <c r="F86" i="3" s="1"/>
  <c r="C86" i="3"/>
  <c r="H85" i="3"/>
  <c r="G85" i="3"/>
  <c r="F85" i="3" s="1"/>
  <c r="C85" i="3"/>
  <c r="H84" i="3"/>
  <c r="G84" i="3"/>
  <c r="F84" i="3" s="1"/>
  <c r="C84" i="3"/>
  <c r="H83" i="3"/>
  <c r="G83" i="3"/>
  <c r="F83" i="3" s="1"/>
  <c r="C83" i="3"/>
  <c r="H82" i="3"/>
  <c r="G82" i="3"/>
  <c r="F82" i="3" s="1"/>
  <c r="C82" i="3"/>
  <c r="H81" i="3"/>
  <c r="G81" i="3"/>
  <c r="F81" i="3" s="1"/>
  <c r="C81" i="3"/>
  <c r="H80" i="3"/>
  <c r="G80" i="3"/>
  <c r="F80" i="3" s="1"/>
  <c r="C80" i="3"/>
  <c r="H79" i="3"/>
  <c r="G79" i="3"/>
  <c r="F79" i="3" s="1"/>
  <c r="C79" i="3"/>
  <c r="H78" i="3"/>
  <c r="G78" i="3"/>
  <c r="F78" i="3" s="1"/>
  <c r="C78" i="3"/>
  <c r="H77" i="3"/>
  <c r="G77" i="3"/>
  <c r="F77" i="3" s="1"/>
  <c r="C77" i="3"/>
  <c r="H76" i="3"/>
  <c r="G76" i="3"/>
  <c r="F76" i="3" s="1"/>
  <c r="C76" i="3"/>
  <c r="H75" i="3"/>
  <c r="G75" i="3"/>
  <c r="F75" i="3" s="1"/>
  <c r="C75" i="3"/>
  <c r="H74" i="3"/>
  <c r="G74" i="3"/>
  <c r="F74" i="3" s="1"/>
  <c r="C74" i="3"/>
  <c r="H73" i="3"/>
  <c r="G73" i="3"/>
  <c r="F73" i="3" s="1"/>
  <c r="C73" i="3"/>
  <c r="H72" i="3"/>
  <c r="G72" i="3"/>
  <c r="F72" i="3" s="1"/>
  <c r="C72" i="3"/>
  <c r="H71" i="3"/>
  <c r="G71" i="3"/>
  <c r="F71" i="3" s="1"/>
  <c r="C71" i="3"/>
  <c r="H70" i="3"/>
  <c r="G70" i="3"/>
  <c r="F70" i="3" s="1"/>
  <c r="C70" i="3"/>
  <c r="H69" i="3"/>
  <c r="G69" i="3"/>
  <c r="F69" i="3" s="1"/>
  <c r="C69" i="3"/>
  <c r="H68" i="3"/>
  <c r="G68" i="3"/>
  <c r="F68" i="3" s="1"/>
  <c r="C68" i="3"/>
  <c r="H67" i="3"/>
  <c r="G67" i="3"/>
  <c r="F67" i="3" s="1"/>
  <c r="C67" i="3"/>
  <c r="H66" i="3"/>
  <c r="G66" i="3"/>
  <c r="F66" i="3" s="1"/>
  <c r="C66" i="3"/>
  <c r="H65" i="3"/>
  <c r="G65" i="3"/>
  <c r="F65" i="3" s="1"/>
  <c r="C65" i="3"/>
  <c r="H64" i="3"/>
  <c r="G64" i="3"/>
  <c r="F64" i="3" s="1"/>
  <c r="C64" i="3"/>
  <c r="H63" i="3"/>
  <c r="G63" i="3"/>
  <c r="F63" i="3" s="1"/>
  <c r="C63" i="3"/>
  <c r="H62" i="3"/>
  <c r="G62" i="3"/>
  <c r="F62" i="3" s="1"/>
  <c r="C62" i="3"/>
  <c r="H61" i="3"/>
  <c r="G61" i="3"/>
  <c r="F61" i="3" s="1"/>
  <c r="C61" i="3"/>
  <c r="H60" i="3"/>
  <c r="G60" i="3"/>
  <c r="F60" i="3" s="1"/>
  <c r="C60" i="3"/>
  <c r="H59" i="3"/>
  <c r="G59" i="3"/>
  <c r="F59" i="3" s="1"/>
  <c r="C59" i="3"/>
  <c r="H58" i="3"/>
  <c r="G58" i="3"/>
  <c r="F58" i="3" s="1"/>
  <c r="C58" i="3"/>
  <c r="H57" i="3"/>
  <c r="G57" i="3"/>
  <c r="F57" i="3" s="1"/>
  <c r="C57" i="3"/>
  <c r="H56" i="3"/>
  <c r="H55" i="3" s="1"/>
  <c r="G56" i="3"/>
  <c r="F56" i="3" s="1"/>
  <c r="C56" i="3"/>
  <c r="G55" i="3"/>
  <c r="C55" i="3"/>
  <c r="H54" i="3"/>
  <c r="G54" i="3"/>
  <c r="F54" i="3" s="1"/>
  <c r="C54" i="3"/>
  <c r="H53" i="3"/>
  <c r="G53" i="3"/>
  <c r="F53" i="3" s="1"/>
  <c r="C53" i="3"/>
  <c r="H52" i="3"/>
  <c r="G52" i="3"/>
  <c r="F52" i="3" s="1"/>
  <c r="C52" i="3"/>
  <c r="H51" i="3"/>
  <c r="G51" i="3"/>
  <c r="F51" i="3" s="1"/>
  <c r="C51" i="3"/>
  <c r="H50" i="3"/>
  <c r="C50" i="3"/>
  <c r="H49" i="3"/>
  <c r="G49" i="3"/>
  <c r="F49" i="3" s="1"/>
  <c r="C49" i="3"/>
  <c r="H48" i="3"/>
  <c r="G48" i="3"/>
  <c r="F48" i="3" s="1"/>
  <c r="C48" i="3"/>
  <c r="H47" i="3"/>
  <c r="G47" i="3"/>
  <c r="F47" i="3" s="1"/>
  <c r="C47" i="3"/>
  <c r="H46" i="3"/>
  <c r="C46" i="3"/>
  <c r="H45" i="3"/>
  <c r="G45" i="3"/>
  <c r="F45" i="3" s="1"/>
  <c r="C45" i="3"/>
  <c r="H44" i="3"/>
  <c r="G44" i="3"/>
  <c r="F44" i="3" s="1"/>
  <c r="F43" i="3" s="1"/>
  <c r="C44" i="3"/>
  <c r="H43" i="3"/>
  <c r="C43" i="3"/>
  <c r="H42" i="3"/>
  <c r="G42" i="3"/>
  <c r="F42" i="3" s="1"/>
  <c r="F41" i="3" s="1"/>
  <c r="C42" i="3"/>
  <c r="H41" i="3"/>
  <c r="G41" i="3"/>
  <c r="C41" i="3"/>
  <c r="H40" i="3"/>
  <c r="G40" i="3"/>
  <c r="F40" i="3" s="1"/>
  <c r="C40" i="3"/>
  <c r="H39" i="3"/>
  <c r="H38" i="3" s="1"/>
  <c r="G39" i="3"/>
  <c r="F39" i="3" s="1"/>
  <c r="C39" i="3"/>
  <c r="C38" i="3"/>
  <c r="H37" i="3"/>
  <c r="G37" i="3"/>
  <c r="F37" i="3" s="1"/>
  <c r="C37" i="3"/>
  <c r="H36" i="3"/>
  <c r="G36" i="3"/>
  <c r="F36" i="3" s="1"/>
  <c r="C36" i="3"/>
  <c r="H35" i="3"/>
  <c r="C35" i="3"/>
  <c r="H34" i="3"/>
  <c r="G34" i="3"/>
  <c r="F34" i="3" s="1"/>
  <c r="C34" i="3"/>
  <c r="H33" i="3"/>
  <c r="G33" i="3"/>
  <c r="F33" i="3" s="1"/>
  <c r="F32" i="3" s="1"/>
  <c r="C33" i="3"/>
  <c r="H32" i="3"/>
  <c r="C32" i="3"/>
  <c r="H31" i="3"/>
  <c r="G31" i="3"/>
  <c r="F31" i="3" s="1"/>
  <c r="C31" i="3"/>
  <c r="H30" i="3"/>
  <c r="H29" i="3" s="1"/>
  <c r="G30" i="3"/>
  <c r="F30" i="3" s="1"/>
  <c r="F29" i="3" s="1"/>
  <c r="C30" i="3"/>
  <c r="G29" i="3"/>
  <c r="C29" i="3"/>
  <c r="H28" i="3"/>
  <c r="G28" i="3"/>
  <c r="F28" i="3" s="1"/>
  <c r="C28" i="3"/>
  <c r="H27" i="3"/>
  <c r="G27" i="3"/>
  <c r="F27" i="3" s="1"/>
  <c r="F26" i="3" s="1"/>
  <c r="C27" i="3"/>
  <c r="H26" i="3"/>
  <c r="G26" i="3"/>
  <c r="C26" i="3"/>
  <c r="H25" i="3"/>
  <c r="G25" i="3"/>
  <c r="F25" i="3" s="1"/>
  <c r="C25" i="3"/>
  <c r="H24" i="3"/>
  <c r="G24" i="3"/>
  <c r="F24" i="3" s="1"/>
  <c r="C24" i="3"/>
  <c r="H23" i="3"/>
  <c r="C23" i="3"/>
  <c r="H22" i="3"/>
  <c r="G22" i="3"/>
  <c r="F22" i="3" s="1"/>
  <c r="C22" i="3"/>
  <c r="H21" i="3"/>
  <c r="H20" i="3" s="1"/>
  <c r="G21" i="3"/>
  <c r="F21" i="3" s="1"/>
  <c r="C21" i="3"/>
  <c r="C20" i="3"/>
  <c r="H19" i="3"/>
  <c r="G19" i="3"/>
  <c r="F19" i="3" s="1"/>
  <c r="C19" i="3"/>
  <c r="H18" i="3"/>
  <c r="G18" i="3"/>
  <c r="F18" i="3" s="1"/>
  <c r="C18" i="3"/>
  <c r="H17" i="3"/>
  <c r="C17" i="3"/>
  <c r="H16" i="3"/>
  <c r="G16" i="3"/>
  <c r="F16" i="3" s="1"/>
  <c r="C16" i="3"/>
  <c r="H15" i="3"/>
  <c r="G15" i="3"/>
  <c r="F15" i="3" s="1"/>
  <c r="F14" i="3" s="1"/>
  <c r="C15" i="3"/>
  <c r="H14" i="3"/>
  <c r="C14" i="3"/>
  <c r="H13" i="3"/>
  <c r="G13" i="3"/>
  <c r="F13" i="3" s="1"/>
  <c r="C13" i="3"/>
  <c r="H11" i="3"/>
  <c r="H10" i="3" s="1"/>
  <c r="H9" i="3" s="1"/>
  <c r="G12" i="3"/>
  <c r="F11" i="3" s="1"/>
  <c r="C12" i="3"/>
  <c r="G11" i="3"/>
  <c r="E11" i="3"/>
  <c r="D11" i="3"/>
  <c r="D10" i="3" s="1"/>
  <c r="D9" i="3" s="1"/>
  <c r="C11" i="3"/>
  <c r="C10" i="3" s="1"/>
  <c r="E10" i="3"/>
  <c r="E9" i="3" s="1"/>
  <c r="C9" i="3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C9" i="2" s="1"/>
  <c r="C8" i="2" s="1"/>
  <c r="F13" i="2"/>
  <c r="C13" i="2"/>
  <c r="F10" i="2"/>
  <c r="E10" i="2"/>
  <c r="D10" i="2"/>
  <c r="C10" i="2"/>
  <c r="F9" i="2"/>
  <c r="F8" i="2" s="1"/>
  <c r="E9" i="2"/>
  <c r="D9" i="2"/>
  <c r="E8" i="2"/>
  <c r="D8" i="2"/>
  <c r="D106" i="1"/>
  <c r="D105" i="1"/>
  <c r="D102" i="1" s="1"/>
  <c r="D104" i="1"/>
  <c r="D103" i="1"/>
  <c r="D101" i="1"/>
  <c r="D100" i="1"/>
  <c r="D99" i="1"/>
  <c r="D98" i="1"/>
  <c r="D97" i="1"/>
  <c r="D96" i="1"/>
  <c r="D95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 s="1"/>
  <c r="D47" i="1"/>
  <c r="D46" i="1"/>
  <c r="D45" i="1"/>
  <c r="D44" i="1" s="1"/>
  <c r="D43" i="1"/>
  <c r="D42" i="1"/>
  <c r="D41" i="1"/>
  <c r="D40" i="1"/>
  <c r="D39" i="1" s="1"/>
  <c r="D38" i="1"/>
  <c r="D37" i="1"/>
  <c r="D36" i="1" s="1"/>
  <c r="D35" i="1"/>
  <c r="D34" i="1"/>
  <c r="D33" i="1"/>
  <c r="D32" i="1"/>
  <c r="D31" i="1"/>
  <c r="D30" i="1"/>
  <c r="D29" i="1"/>
  <c r="D28" i="1"/>
  <c r="D26" i="1"/>
  <c r="D25" i="1"/>
  <c r="D24" i="1" s="1"/>
  <c r="D23" i="1"/>
  <c r="D22" i="1"/>
  <c r="D21" i="1"/>
  <c r="D20" i="1"/>
  <c r="D19" i="1"/>
  <c r="D18" i="1"/>
  <c r="D17" i="1"/>
  <c r="D16" i="1"/>
  <c r="D15" i="1" s="1"/>
  <c r="D14" i="1"/>
  <c r="D13" i="1"/>
  <c r="D12" i="1" s="1"/>
  <c r="D11" i="1"/>
  <c r="D10" i="1"/>
  <c r="D9" i="1"/>
  <c r="F14" i="4" l="1"/>
  <c r="F29" i="4"/>
  <c r="F46" i="4"/>
  <c r="F50" i="4"/>
  <c r="F35" i="4"/>
  <c r="F23" i="4"/>
  <c r="F55" i="4"/>
  <c r="F32" i="4"/>
  <c r="F11" i="4"/>
  <c r="F17" i="4"/>
  <c r="AG13" i="4"/>
  <c r="AE11" i="4"/>
  <c r="F17" i="3"/>
  <c r="G32" i="3"/>
  <c r="F35" i="3"/>
  <c r="F46" i="3"/>
  <c r="F105" i="3"/>
  <c r="F96" i="3" s="1"/>
  <c r="AG11" i="4"/>
  <c r="AO13" i="4"/>
  <c r="AM13" i="4" s="1"/>
  <c r="G17" i="3"/>
  <c r="F23" i="3"/>
  <c r="G35" i="3"/>
  <c r="G46" i="3"/>
  <c r="G50" i="3"/>
  <c r="G105" i="3"/>
  <c r="AO12" i="4"/>
  <c r="AK11" i="4"/>
  <c r="AO17" i="4"/>
  <c r="AM18" i="4"/>
  <c r="G14" i="3"/>
  <c r="F20" i="3"/>
  <c r="F10" i="3" s="1"/>
  <c r="F38" i="3"/>
  <c r="G43" i="3"/>
  <c r="F50" i="3"/>
  <c r="G98" i="3"/>
  <c r="D27" i="1"/>
  <c r="D8" i="1" s="1"/>
  <c r="D7" i="1" s="1"/>
  <c r="G20" i="3"/>
  <c r="G23" i="3"/>
  <c r="G10" i="3" s="1"/>
  <c r="G9" i="3" s="1"/>
  <c r="G38" i="3"/>
  <c r="F55" i="3"/>
  <c r="G96" i="3"/>
  <c r="G100" i="3"/>
  <c r="AM36" i="4"/>
  <c r="AO35" i="4"/>
  <c r="AM15" i="4"/>
  <c r="AK16" i="4"/>
  <c r="X17" i="4"/>
  <c r="W21" i="4"/>
  <c r="W20" i="4" s="1"/>
  <c r="X20" i="4"/>
  <c r="AN26" i="4"/>
  <c r="AM27" i="4"/>
  <c r="AM26" i="4" s="1"/>
  <c r="AE29" i="4"/>
  <c r="AG30" i="4"/>
  <c r="AM31" i="4"/>
  <c r="AK33" i="4"/>
  <c r="AI32" i="4"/>
  <c r="AN38" i="4"/>
  <c r="AM40" i="4"/>
  <c r="W55" i="4"/>
  <c r="AE55" i="4"/>
  <c r="AG56" i="4"/>
  <c r="AG55" i="4" s="1"/>
  <c r="AM12" i="4"/>
  <c r="AM11" i="4" s="1"/>
  <c r="AN14" i="4"/>
  <c r="G14" i="4"/>
  <c r="Y14" i="4"/>
  <c r="AI17" i="4"/>
  <c r="AI10" i="4" s="1"/>
  <c r="AO19" i="4"/>
  <c r="AK22" i="4"/>
  <c r="AO22" i="4" s="1"/>
  <c r="AM22" i="4" s="1"/>
  <c r="AI20" i="4"/>
  <c r="W27" i="4"/>
  <c r="W26" i="4" s="1"/>
  <c r="X26" i="4"/>
  <c r="AK29" i="4"/>
  <c r="W31" i="4"/>
  <c r="W29" i="4" s="1"/>
  <c r="AN32" i="4"/>
  <c r="W36" i="4"/>
  <c r="W35" i="4" s="1"/>
  <c r="W39" i="4"/>
  <c r="W38" i="4" s="1"/>
  <c r="AN43" i="4"/>
  <c r="AN10" i="4" s="1"/>
  <c r="AM44" i="4"/>
  <c r="AN46" i="4"/>
  <c r="W47" i="4"/>
  <c r="W46" i="4" s="1"/>
  <c r="X46" i="4"/>
  <c r="AO97" i="4"/>
  <c r="AK105" i="4"/>
  <c r="AO105" i="4" s="1"/>
  <c r="AM105" i="4" s="1"/>
  <c r="AI103" i="4"/>
  <c r="AN20" i="4"/>
  <c r="AG24" i="4"/>
  <c r="AE23" i="4"/>
  <c r="AO39" i="4"/>
  <c r="AK38" i="4"/>
  <c r="AE41" i="4"/>
  <c r="AG42" i="4"/>
  <c r="AG41" i="4" s="1"/>
  <c r="AK45" i="4"/>
  <c r="AI43" i="4"/>
  <c r="AM46" i="4"/>
  <c r="AK17" i="4"/>
  <c r="W18" i="4"/>
  <c r="W17" i="4" s="1"/>
  <c r="AM19" i="4"/>
  <c r="AO21" i="4"/>
  <c r="AO20" i="4" s="1"/>
  <c r="AN23" i="4"/>
  <c r="AO25" i="4"/>
  <c r="AM25" i="4" s="1"/>
  <c r="AK26" i="4"/>
  <c r="AK28" i="4"/>
  <c r="AO28" i="4" s="1"/>
  <c r="AM28" i="4" s="1"/>
  <c r="AI26" i="4"/>
  <c r="AK35" i="4"/>
  <c r="W44" i="4"/>
  <c r="X43" i="4"/>
  <c r="AO46" i="4"/>
  <c r="AN50" i="4"/>
  <c r="W104" i="4"/>
  <c r="X103" i="4"/>
  <c r="AO104" i="4"/>
  <c r="AO37" i="4"/>
  <c r="AM37" i="4" s="1"/>
  <c r="W45" i="4"/>
  <c r="AM48" i="4"/>
  <c r="AO49" i="4"/>
  <c r="AM49" i="4" s="1"/>
  <c r="Y50" i="4"/>
  <c r="AK51" i="4"/>
  <c r="AI50" i="4"/>
  <c r="AM52" i="4"/>
  <c r="AN55" i="4"/>
  <c r="W67" i="4"/>
  <c r="AM76" i="4"/>
  <c r="AM82" i="4"/>
  <c r="W91" i="4"/>
  <c r="AM92" i="4"/>
  <c r="W97" i="4"/>
  <c r="AM98" i="4"/>
  <c r="AM101" i="4"/>
  <c r="W33" i="4"/>
  <c r="W32" i="4" s="1"/>
  <c r="AO42" i="4"/>
  <c r="AK46" i="4"/>
  <c r="AO60" i="4"/>
  <c r="AM60" i="4" s="1"/>
  <c r="AM62" i="4"/>
  <c r="AM66" i="4"/>
  <c r="AO73" i="4"/>
  <c r="AM73" i="4" s="1"/>
  <c r="AM75" i="4"/>
  <c r="W83" i="4"/>
  <c r="AM90" i="4"/>
  <c r="W98" i="4"/>
  <c r="AK99" i="4"/>
  <c r="AO102" i="4"/>
  <c r="AM102" i="4" s="1"/>
  <c r="S103" i="4"/>
  <c r="AG106" i="4"/>
  <c r="AG103" i="4" s="1"/>
  <c r="AE103" i="4"/>
  <c r="AO54" i="4"/>
  <c r="AM54" i="4" s="1"/>
  <c r="AK55" i="4"/>
  <c r="AK57" i="4"/>
  <c r="AO57" i="4" s="1"/>
  <c r="AI55" i="4"/>
  <c r="AO69" i="4"/>
  <c r="AM69" i="4" s="1"/>
  <c r="AO77" i="4"/>
  <c r="AM77" i="4" s="1"/>
  <c r="AO85" i="4"/>
  <c r="AM85" i="4" s="1"/>
  <c r="W87" i="4"/>
  <c r="AO93" i="4"/>
  <c r="AM93" i="4" s="1"/>
  <c r="W95" i="4"/>
  <c r="AR99" i="4"/>
  <c r="F103" i="4"/>
  <c r="AK103" i="4"/>
  <c r="W105" i="4"/>
  <c r="W51" i="4"/>
  <c r="W50" i="4" s="1"/>
  <c r="AG50" i="4"/>
  <c r="AM57" i="4"/>
  <c r="AM58" i="4"/>
  <c r="AO59" i="4"/>
  <c r="AM59" i="4" s="1"/>
  <c r="W61" i="4"/>
  <c r="AM63" i="4"/>
  <c r="AO64" i="4"/>
  <c r="AM64" i="4" s="1"/>
  <c r="W66" i="4"/>
  <c r="AM70" i="4"/>
  <c r="AM71" i="4"/>
  <c r="AO72" i="4"/>
  <c r="AM72" i="4" s="1"/>
  <c r="W74" i="4"/>
  <c r="AM78" i="4"/>
  <c r="AM79" i="4"/>
  <c r="AO80" i="4"/>
  <c r="AM80" i="4" s="1"/>
  <c r="W82" i="4"/>
  <c r="AM86" i="4"/>
  <c r="AM87" i="4"/>
  <c r="AO88" i="4"/>
  <c r="AM88" i="4" s="1"/>
  <c r="W90" i="4"/>
  <c r="AM94" i="4"/>
  <c r="AM95" i="4"/>
  <c r="AM104" i="4"/>
  <c r="AO106" i="4"/>
  <c r="AM106" i="4" s="1"/>
  <c r="F10" i="4" l="1"/>
  <c r="F9" i="3"/>
  <c r="W43" i="4"/>
  <c r="AG23" i="4"/>
  <c r="AG10" i="4" s="1"/>
  <c r="AO24" i="4"/>
  <c r="AK14" i="4"/>
  <c r="AK10" i="4" s="1"/>
  <c r="AO16" i="4"/>
  <c r="AO99" i="4"/>
  <c r="AM99" i="4" s="1"/>
  <c r="AS99" i="4"/>
  <c r="AO103" i="4"/>
  <c r="AK43" i="4"/>
  <c r="AO45" i="4"/>
  <c r="AM39" i="4"/>
  <c r="AM38" i="4" s="1"/>
  <c r="AO38" i="4"/>
  <c r="AK20" i="4"/>
  <c r="AO41" i="4"/>
  <c r="AM42" i="4"/>
  <c r="AM41" i="4" s="1"/>
  <c r="AK50" i="4"/>
  <c r="AO51" i="4"/>
  <c r="AM17" i="4"/>
  <c r="W103" i="4"/>
  <c r="AO30" i="4"/>
  <c r="AG29" i="4"/>
  <c r="AM35" i="4"/>
  <c r="AE10" i="4"/>
  <c r="AM103" i="4"/>
  <c r="AO56" i="4"/>
  <c r="AM21" i="4"/>
  <c r="AM20" i="4" s="1"/>
  <c r="AM97" i="4"/>
  <c r="AO33" i="4"/>
  <c r="AK32" i="4"/>
  <c r="AO26" i="4"/>
  <c r="AO11" i="4"/>
  <c r="AO32" i="4" l="1"/>
  <c r="AM33" i="4"/>
  <c r="AM32" i="4" s="1"/>
  <c r="AO10" i="4"/>
  <c r="AO55" i="4"/>
  <c r="AM56" i="4"/>
  <c r="AM55" i="4" s="1"/>
  <c r="AO43" i="4"/>
  <c r="AM45" i="4"/>
  <c r="AM43" i="4" s="1"/>
  <c r="AO29" i="4"/>
  <c r="AM30" i="4"/>
  <c r="AM29" i="4" s="1"/>
  <c r="AO50" i="4"/>
  <c r="AM51" i="4"/>
  <c r="AM50" i="4" s="1"/>
  <c r="AO23" i="4"/>
  <c r="AM24" i="4"/>
  <c r="AM23" i="4" s="1"/>
  <c r="AM16" i="4"/>
  <c r="AM14" i="4" s="1"/>
  <c r="AM10" i="4" s="1"/>
  <c r="AO14" i="4"/>
  <c r="Y11" i="4" l="1"/>
  <c r="W11" i="4" l="1"/>
  <c r="X11" i="4"/>
</calcChain>
</file>

<file path=xl/sharedStrings.xml><?xml version="1.0" encoding="utf-8"?>
<sst xmlns="http://schemas.openxmlformats.org/spreadsheetml/2006/main" count="519" uniqueCount="159">
  <si>
    <t>附件1</t>
  </si>
  <si>
    <t>2024年省属高校学生资助中央提标资金分配表</t>
  </si>
  <si>
    <t>预算代码</t>
  </si>
  <si>
    <t>单位</t>
  </si>
  <si>
    <t>科目</t>
  </si>
  <si>
    <t xml:space="preserve">此次下达高校学生资助中央提标资金 </t>
  </si>
  <si>
    <t>研究生国家奖学金</t>
  </si>
  <si>
    <t>本专科生国家奖学金</t>
  </si>
  <si>
    <t>国家励志奖学金</t>
  </si>
  <si>
    <t>本专科生国家助学金</t>
  </si>
  <si>
    <t>少数民族预科生</t>
  </si>
  <si>
    <t>退役士兵本专科生国家助学金</t>
  </si>
  <si>
    <t>省本级合计</t>
  </si>
  <si>
    <t>省教育厅合计</t>
  </si>
  <si>
    <t>小计</t>
  </si>
  <si>
    <t>湘潭大学</t>
  </si>
  <si>
    <t>高等教育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</si>
  <si>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</si>
  <si>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</si>
  <si>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</si>
  <si>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</si>
  <si>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</si>
  <si>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</si>
  <si>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</si>
  <si>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</si>
  <si>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</si>
  <si>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</si>
  <si>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</si>
  <si>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</si>
  <si>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</si>
  <si>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</si>
  <si>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</si>
  <si>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</si>
  <si>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</si>
  <si>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</si>
  <si>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</si>
  <si>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</si>
  <si>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</si>
  <si>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</si>
  <si>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</si>
  <si>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</si>
  <si>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</si>
  <si>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</si>
  <si>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</si>
  <si>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</si>
  <si>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</si>
  <si>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</si>
  <si>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</si>
  <si>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</si>
  <si>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</si>
  <si>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</si>
  <si>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</si>
  <si>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</si>
  <si>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</si>
  <si>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</si>
  <si>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</si>
  <si>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</si>
  <si>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</si>
  <si>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</si>
  <si>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</si>
  <si>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</si>
  <si>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</si>
  <si>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</si>
  <si>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</si>
  <si>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</si>
  <si>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</si>
  <si>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</si>
  <si>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</si>
  <si>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</si>
  <si>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湖南安全技术职业学院</t>
  </si>
  <si>
    <t>湖南工程职业技术学院</t>
  </si>
  <si>
    <t>湖南商务职业技术学院</t>
  </si>
  <si>
    <t>张家界航空工业职业技术学院</t>
  </si>
  <si>
    <t>长沙环境保护职业技术学院</t>
  </si>
  <si>
    <t>湖南城建职业技术学院</t>
  </si>
  <si>
    <t>湖南交通职业技术学院</t>
  </si>
  <si>
    <t>湖南理工职业技术学院</t>
  </si>
  <si>
    <t>湖南生物机电职业技术学院</t>
  </si>
  <si>
    <t>湖南外贸职业学院</t>
  </si>
  <si>
    <t>湖南现代物流职业技术学院</t>
  </si>
  <si>
    <t>湖南水利水电职业技术学院</t>
  </si>
  <si>
    <t>湖南中医药高等专科学校</t>
  </si>
  <si>
    <t>湖南艺术职业学院</t>
  </si>
  <si>
    <t>湖南劳动人事职业学院</t>
  </si>
  <si>
    <t>湖南食品药品职业学院</t>
  </si>
  <si>
    <t>湖南有色金属职业技术学院</t>
  </si>
  <si>
    <t>湖南国防工业职业技术学院</t>
  </si>
  <si>
    <t>其他部门行业小计</t>
  </si>
  <si>
    <t>省公安厅</t>
  </si>
  <si>
    <t>湖南警察学院</t>
  </si>
  <si>
    <t>省工信厅</t>
  </si>
  <si>
    <t>湖南电气职业技术学院</t>
  </si>
  <si>
    <t>省司法厅</t>
  </si>
  <si>
    <t>湖南司法警官职业学院</t>
  </si>
  <si>
    <t>省体育局</t>
  </si>
  <si>
    <t>湖南体育职业学院</t>
  </si>
  <si>
    <t>省委党校</t>
  </si>
  <si>
    <t>中共湖南省委党校</t>
  </si>
  <si>
    <t>长沙电力职业技术学院</t>
  </si>
  <si>
    <t>湖南邮电职业技术学院</t>
  </si>
  <si>
    <t>非预算单位</t>
  </si>
  <si>
    <t>湖南涉外经济学院</t>
  </si>
  <si>
    <t>长沙医学院</t>
  </si>
  <si>
    <t>湖南信息学院</t>
  </si>
  <si>
    <t>保险职业学院</t>
  </si>
  <si>
    <t>附件2</t>
  </si>
  <si>
    <t>2024年研究生国家奖学金提标资金分配明细表</t>
  </si>
  <si>
    <t>单位 ：万元</t>
  </si>
  <si>
    <t>备  注</t>
  </si>
  <si>
    <t>增加名额（人）</t>
  </si>
  <si>
    <t xml:space="preserve">追加资金 </t>
  </si>
  <si>
    <t>博士</t>
  </si>
  <si>
    <t>硕士</t>
  </si>
  <si>
    <t>中央金额（万元）</t>
  </si>
  <si>
    <t>全省总计</t>
  </si>
  <si>
    <t>系统财务小计</t>
  </si>
  <si>
    <t>长沙矿冶研究院有限责任公司</t>
  </si>
  <si>
    <t>长沙矿山研究院有限责任公司</t>
  </si>
  <si>
    <t xml:space="preserve"> </t>
  </si>
  <si>
    <t>附件3</t>
  </si>
  <si>
    <t>2024年本专科生国家奖学金提标资金分配明细表</t>
  </si>
  <si>
    <t>单位：万元</t>
  </si>
  <si>
    <t>本专科生国家奖学金增加名额</t>
  </si>
  <si>
    <t>追加资金</t>
  </si>
  <si>
    <t>本科</t>
  </si>
  <si>
    <t>专科</t>
  </si>
  <si>
    <t>金额
（万元）</t>
  </si>
  <si>
    <t>第一批已下达名额提标资金</t>
  </si>
  <si>
    <t>第二批增加指标资金</t>
  </si>
  <si>
    <t>省教育厅</t>
  </si>
  <si>
    <t>附件4</t>
  </si>
  <si>
    <t>2024年国家励志奖学金、本专科生国家助学金提标资金分配明细表</t>
  </si>
  <si>
    <t xml:space="preserve">  本专科生国家励志奖学金</t>
  </si>
  <si>
    <t>本专科国家助学金</t>
  </si>
  <si>
    <t>退役士兵助学金</t>
  </si>
  <si>
    <t>名额（人）</t>
  </si>
  <si>
    <t>提标前</t>
  </si>
  <si>
    <t>提标后</t>
  </si>
  <si>
    <t>中央提标资金（万元）</t>
  </si>
  <si>
    <t>春季名额（人）</t>
  </si>
  <si>
    <t>其中</t>
  </si>
  <si>
    <t>秋季名额（人）</t>
  </si>
  <si>
    <t>提标后增加资金</t>
  </si>
  <si>
    <t>2023年春季学期核定人数</t>
  </si>
  <si>
    <t>2023年秋季学期核定人数</t>
  </si>
  <si>
    <t>金额        （万元）</t>
  </si>
  <si>
    <t>一等</t>
  </si>
  <si>
    <t>二等</t>
  </si>
  <si>
    <t>三等</t>
  </si>
  <si>
    <t>中央</t>
  </si>
  <si>
    <t>省级</t>
  </si>
  <si>
    <t>市州</t>
  </si>
  <si>
    <t>名额</t>
  </si>
  <si>
    <t>中央提标资金</t>
  </si>
  <si>
    <t>中央资金</t>
  </si>
  <si>
    <t>省级资金</t>
  </si>
  <si>
    <t>市州资金</t>
  </si>
  <si>
    <t>预算代码/主管部门</t>
    <phoneticPr fontId="20" type="noConversion"/>
  </si>
  <si>
    <t>主管部门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</si>
</sst>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;[Red]\-0.00\ "/>
    <numFmt numFmtId="177" formatCode="0_ "/>
    <numFmt numFmtId="178" formatCode="0.00_ "/>
    <numFmt numFmtId="179" formatCode="0.00_);[Red]\(0.00\)"/>
    <numFmt numFmtId="180" formatCode="0_);[Red]\(0\)"/>
  </numFmts>
  <fonts count="21" x14ac:knownFonts="1">
    <font>
      <sz val="11"/>
      <color theme="1"/>
      <name val="宋体"/>
      <charset val="134"/>
      <scheme val="minor"/>
    </font>
    <font>
      <sz val="18"/>
      <color theme="1"/>
      <name val="方正小标宋_GBK"/>
      <family val="4"/>
      <charset val="134"/>
    </font>
    <font>
      <sz val="11"/>
      <name val="黑体"/>
      <family val="3"/>
      <charset val="134"/>
    </font>
    <font>
      <b/>
      <sz val="9"/>
      <name val="仿宋_GB2312"/>
      <family val="3"/>
      <charset val="134"/>
    </font>
    <font>
      <b/>
      <sz val="9"/>
      <name val="Times New Roman"/>
      <family val="1"/>
    </font>
    <font>
      <sz val="9"/>
      <name val="仿宋_GB2312"/>
      <family val="3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黑体"/>
      <family val="3"/>
      <charset val="134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sz val="8"/>
      <name val="宋体"/>
      <family val="3"/>
      <charset val="134"/>
    </font>
    <font>
      <b/>
      <sz val="9"/>
      <name val="黑体"/>
      <family val="3"/>
      <charset val="134"/>
    </font>
    <font>
      <b/>
      <sz val="10"/>
      <name val="Times New Roman"/>
      <family val="1"/>
    </font>
    <font>
      <sz val="9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/>
    <xf numFmtId="0" fontId="19" fillId="0" borderId="0"/>
    <xf numFmtId="0" fontId="12" fillId="0" borderId="0"/>
  </cellStyleXfs>
  <cellXfs count="97">
    <xf numFmtId="0" fontId="0" fillId="0" borderId="0" xfId="0">
      <alignment vertical="center"/>
    </xf>
    <xf numFmtId="177" fontId="0" fillId="0" borderId="0" xfId="0" applyNumberFormat="1">
      <alignment vertical="center"/>
    </xf>
    <xf numFmtId="179" fontId="2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79" fontId="4" fillId="0" borderId="1" xfId="3" applyNumberFormat="1" applyFont="1" applyFill="1" applyBorder="1" applyAlignment="1">
      <alignment horizontal="center" vertical="center"/>
    </xf>
    <xf numFmtId="177" fontId="4" fillId="0" borderId="1" xfId="3" applyNumberFormat="1" applyFont="1" applyFill="1" applyBorder="1" applyAlignment="1">
      <alignment horizontal="center" vertical="center" wrapText="1"/>
    </xf>
    <xf numFmtId="179" fontId="4" fillId="0" borderId="1" xfId="3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77" fontId="6" fillId="0" borderId="1" xfId="1" applyNumberFormat="1" applyFont="1" applyFill="1" applyBorder="1" applyAlignment="1">
      <alignment horizontal="center" vertical="center"/>
    </xf>
    <xf numFmtId="179" fontId="6" fillId="0" borderId="1" xfId="3" applyNumberFormat="1" applyFont="1" applyFill="1" applyBorder="1" applyAlignment="1">
      <alignment horizontal="center" vertical="center"/>
    </xf>
    <xf numFmtId="178" fontId="4" fillId="0" borderId="1" xfId="3" applyNumberFormat="1" applyFont="1" applyFill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/>
    </xf>
    <xf numFmtId="179" fontId="6" fillId="0" borderId="1" xfId="3" applyNumberFormat="1" applyFont="1" applyBorder="1" applyAlignment="1">
      <alignment horizontal="center" vertical="center"/>
    </xf>
    <xf numFmtId="179" fontId="7" fillId="0" borderId="1" xfId="3" applyNumberFormat="1" applyFont="1" applyFill="1" applyBorder="1" applyAlignment="1">
      <alignment horizontal="center" vertical="center"/>
    </xf>
    <xf numFmtId="179" fontId="7" fillId="0" borderId="1" xfId="3" applyNumberFormat="1" applyFont="1" applyBorder="1" applyAlignment="1">
      <alignment horizontal="center" vertical="center"/>
    </xf>
    <xf numFmtId="177" fontId="9" fillId="0" borderId="1" xfId="5" applyNumberFormat="1" applyFont="1" applyFill="1" applyBorder="1" applyAlignment="1">
      <alignment horizontal="center" vertical="center"/>
    </xf>
    <xf numFmtId="178" fontId="9" fillId="0" borderId="1" xfId="5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>
      <alignment vertical="center"/>
    </xf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11" fillId="0" borderId="0" xfId="3" applyFont="1"/>
    <xf numFmtId="0" fontId="12" fillId="0" borderId="0" xfId="1">
      <alignment vertical="center"/>
    </xf>
    <xf numFmtId="180" fontId="12" fillId="0" borderId="0" xfId="1" applyNumberFormat="1" applyAlignment="1">
      <alignment horizontal="center" vertical="center"/>
    </xf>
    <xf numFmtId="179" fontId="12" fillId="0" borderId="0" xfId="1" applyNumberFormat="1" applyAlignment="1">
      <alignment horizontal="center" vertical="center"/>
    </xf>
    <xf numFmtId="0" fontId="2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ill="1">
      <alignment vertical="center"/>
    </xf>
    <xf numFmtId="0" fontId="0" fillId="0" borderId="0" xfId="1" applyFo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1" applyAlignment="1">
      <alignment horizontal="center" vertical="center"/>
    </xf>
    <xf numFmtId="0" fontId="12" fillId="0" borderId="1" xfId="1" applyFill="1" applyBorder="1">
      <alignment vertical="center"/>
    </xf>
    <xf numFmtId="0" fontId="14" fillId="0" borderId="1" xfId="1" applyFont="1" applyFill="1" applyBorder="1" applyAlignment="1">
      <alignment vertical="center" wrapText="1"/>
    </xf>
    <xf numFmtId="0" fontId="12" fillId="0" borderId="1" xfId="1" applyBorder="1">
      <alignment vertical="center"/>
    </xf>
    <xf numFmtId="0" fontId="0" fillId="0" borderId="1" xfId="1" applyFont="1" applyBorder="1">
      <alignment vertical="center"/>
    </xf>
    <xf numFmtId="0" fontId="0" fillId="0" borderId="1" xfId="0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76" fontId="16" fillId="0" borderId="3" xfId="3" applyNumberFormat="1" applyFont="1" applyFill="1" applyBorder="1" applyAlignment="1">
      <alignment horizontal="center" vertical="center" wrapText="1"/>
    </xf>
    <xf numFmtId="0" fontId="0" fillId="0" borderId="1" xfId="1" applyFont="1" applyFill="1" applyBorder="1">
      <alignment vertical="center"/>
    </xf>
    <xf numFmtId="179" fontId="0" fillId="0" borderId="0" xfId="0" applyNumberFormat="1">
      <alignment vertical="center"/>
    </xf>
    <xf numFmtId="179" fontId="2" fillId="0" borderId="3" xfId="1" applyNumberFormat="1" applyFont="1" applyFill="1" applyBorder="1" applyAlignment="1">
      <alignment horizontal="center" vertical="center" wrapText="1"/>
    </xf>
    <xf numFmtId="179" fontId="4" fillId="0" borderId="1" xfId="1" applyNumberFormat="1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179" fontId="3" fillId="0" borderId="1" xfId="1" applyNumberFormat="1" applyFont="1" applyFill="1" applyBorder="1" applyAlignment="1">
      <alignment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/>
    </xf>
    <xf numFmtId="179" fontId="15" fillId="0" borderId="3" xfId="3" applyNumberFormat="1" applyFont="1" applyFill="1" applyBorder="1" applyAlignment="1">
      <alignment horizontal="center" vertical="center"/>
    </xf>
    <xf numFmtId="179" fontId="15" fillId="0" borderId="6" xfId="3" applyNumberFormat="1" applyFont="1" applyFill="1" applyBorder="1" applyAlignment="1">
      <alignment horizontal="center" vertical="center"/>
    </xf>
    <xf numFmtId="179" fontId="15" fillId="0" borderId="7" xfId="3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79" fontId="2" fillId="0" borderId="2" xfId="1" applyNumberFormat="1" applyFont="1" applyFill="1" applyBorder="1" applyAlignment="1">
      <alignment horizontal="center" vertical="center" wrapText="1"/>
    </xf>
    <xf numFmtId="179" fontId="2" fillId="0" borderId="5" xfId="1" applyNumberFormat="1" applyFont="1" applyFill="1" applyBorder="1" applyAlignment="1">
      <alignment horizontal="center" vertical="center" wrapText="1"/>
    </xf>
    <xf numFmtId="179" fontId="2" fillId="0" borderId="1" xfId="1" applyNumberFormat="1" applyFont="1" applyFill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 wrapText="1"/>
    </xf>
    <xf numFmtId="180" fontId="2" fillId="0" borderId="1" xfId="1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8" fontId="2" fillId="0" borderId="1" xfId="2" applyNumberFormat="1" applyFont="1" applyBorder="1" applyAlignment="1">
      <alignment horizontal="center" vertical="center" wrapText="1"/>
    </xf>
    <xf numFmtId="177" fontId="2" fillId="0" borderId="2" xfId="1" applyNumberFormat="1" applyFont="1" applyFill="1" applyBorder="1" applyAlignment="1">
      <alignment horizontal="center" vertical="center" wrapText="1"/>
    </xf>
    <xf numFmtId="177" fontId="2" fillId="0" borderId="4" xfId="1" applyNumberFormat="1" applyFont="1" applyFill="1" applyBorder="1" applyAlignment="1">
      <alignment horizontal="center" vertical="center" wrapText="1"/>
    </xf>
    <xf numFmtId="177" fontId="2" fillId="0" borderId="5" xfId="1" applyNumberFormat="1" applyFont="1" applyFill="1" applyBorder="1" applyAlignment="1">
      <alignment horizontal="center" vertical="center" wrapText="1"/>
    </xf>
    <xf numFmtId="177" fontId="2" fillId="0" borderId="1" xfId="2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6">
    <cellStyle name="_ET_STYLE_NoName_00_" xfId="4"/>
    <cellStyle name="常规" xfId="0" builtinId="0"/>
    <cellStyle name="常规 2" xfId="3"/>
    <cellStyle name="常规 2 2" xfId="5"/>
    <cellStyle name="常规 30" xfId="2"/>
    <cellStyle name="常规_2009年国家奖助学金分配基础数据一览表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workbookViewId="0">
      <selection activeCell="D23" sqref="D23"/>
    </sheetView>
  </sheetViews>
  <sheetFormatPr defaultColWidth="9.125" defaultRowHeight="13.5" x14ac:dyDescent="0.15"/>
  <cols>
    <col min="1" max="1" width="7.375" style="24" customWidth="1"/>
    <col min="2" max="2" width="22" style="24" customWidth="1"/>
    <col min="3" max="3" width="11.25" style="24" customWidth="1"/>
    <col min="4" max="4" width="13.5" style="24" customWidth="1"/>
    <col min="5" max="5" width="12.375" customWidth="1"/>
    <col min="6" max="6" width="13.875" customWidth="1"/>
    <col min="7" max="7" width="13.25" customWidth="1"/>
    <col min="8" max="8" width="12.75" customWidth="1"/>
    <col min="9" max="9" width="12.5" customWidth="1"/>
    <col min="10" max="10" width="14" customWidth="1"/>
  </cols>
  <sheetData>
    <row r="1" spans="1:10" ht="20.25" x14ac:dyDescent="0.25">
      <c r="A1" s="26" t="s">
        <v>0</v>
      </c>
      <c r="B1" s="27"/>
      <c r="C1" s="35"/>
      <c r="D1" s="28"/>
      <c r="E1" s="27"/>
    </row>
    <row r="2" spans="1:10" ht="24" x14ac:dyDescent="0.1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5" spans="1:10" ht="13.5" customHeight="1" x14ac:dyDescent="0.15">
      <c r="A5" s="72" t="s">
        <v>157</v>
      </c>
      <c r="B5" s="72" t="s">
        <v>3</v>
      </c>
      <c r="C5" s="67" t="s">
        <v>4</v>
      </c>
      <c r="D5" s="72" t="s">
        <v>5</v>
      </c>
      <c r="E5" s="75" t="s">
        <v>6</v>
      </c>
      <c r="F5" s="77" t="s">
        <v>7</v>
      </c>
      <c r="G5" s="77" t="s">
        <v>8</v>
      </c>
      <c r="H5" s="75" t="s">
        <v>9</v>
      </c>
      <c r="I5" s="77" t="s">
        <v>10</v>
      </c>
      <c r="J5" s="77" t="s">
        <v>11</v>
      </c>
    </row>
    <row r="6" spans="1:10" ht="44.1" customHeight="1" x14ac:dyDescent="0.15">
      <c r="A6" s="74"/>
      <c r="B6" s="73"/>
      <c r="C6" s="68"/>
      <c r="D6" s="74"/>
      <c r="E6" s="76"/>
      <c r="F6" s="77"/>
      <c r="G6" s="77"/>
      <c r="H6" s="76"/>
      <c r="I6" s="77"/>
      <c r="J6" s="77"/>
    </row>
    <row r="7" spans="1:10" x14ac:dyDescent="0.15">
      <c r="A7" s="61" t="s">
        <v>12</v>
      </c>
      <c r="B7" s="62"/>
      <c r="C7" s="63"/>
      <c r="D7" s="5">
        <f>D8+D94</f>
        <v>10738.919999999998</v>
      </c>
      <c r="E7" s="5">
        <v>1945</v>
      </c>
      <c r="F7" s="5">
        <v>1688.2</v>
      </c>
      <c r="G7" s="5">
        <v>3806.1</v>
      </c>
      <c r="H7" s="5">
        <v>3165.86</v>
      </c>
      <c r="I7" s="5">
        <v>10.86</v>
      </c>
      <c r="J7" s="5">
        <v>122.9</v>
      </c>
    </row>
    <row r="8" spans="1:10" x14ac:dyDescent="0.15">
      <c r="A8" s="64" t="s">
        <v>13</v>
      </c>
      <c r="B8" s="65"/>
      <c r="C8" s="66"/>
      <c r="D8" s="5">
        <f>D9+D12+D15+D18+D21+D24+D27+D30+D33+D36+D39+D41+D44+D47+D48+D51+D52+D53+SUM(D56:D93)</f>
        <v>9884.9399999999987</v>
      </c>
      <c r="E8" s="5">
        <v>1945</v>
      </c>
      <c r="F8" s="5">
        <v>1528.6</v>
      </c>
      <c r="G8" s="5">
        <v>3441</v>
      </c>
      <c r="H8" s="5">
        <v>2851.33</v>
      </c>
      <c r="I8" s="5">
        <v>10.86</v>
      </c>
      <c r="J8" s="5">
        <v>108.15</v>
      </c>
    </row>
    <row r="9" spans="1:10" x14ac:dyDescent="0.15">
      <c r="A9" s="69">
        <v>100003</v>
      </c>
      <c r="B9" s="41" t="s">
        <v>14</v>
      </c>
      <c r="C9" s="41"/>
      <c r="D9" s="42">
        <f t="shared" ref="D9" si="0">SUM(D10:D11)</f>
        <v>533.44999999999982</v>
      </c>
      <c r="E9" s="42">
        <v>295</v>
      </c>
      <c r="F9" s="42">
        <v>50.2</v>
      </c>
      <c r="G9" s="42">
        <v>106</v>
      </c>
      <c r="H9" s="42">
        <v>80.659999999999897</v>
      </c>
      <c r="I9" s="42">
        <v>0</v>
      </c>
      <c r="J9" s="42">
        <v>1.59</v>
      </c>
    </row>
    <row r="10" spans="1:10" x14ac:dyDescent="0.15">
      <c r="A10" s="70"/>
      <c r="B10" s="8" t="s">
        <v>15</v>
      </c>
      <c r="C10" s="21" t="s">
        <v>16</v>
      </c>
      <c r="D10" s="43">
        <f>E10+F10+G10+H10+I10+J10</f>
        <v>502.39999999999981</v>
      </c>
      <c r="E10" s="43">
        <v>295</v>
      </c>
      <c r="F10" s="43">
        <v>44.2</v>
      </c>
      <c r="G10" s="43">
        <v>92.499999999999901</v>
      </c>
      <c r="H10" s="43">
        <v>69.639999999999901</v>
      </c>
      <c r="I10" s="43">
        <v>0</v>
      </c>
      <c r="J10" s="43">
        <v>1.06</v>
      </c>
    </row>
    <row r="11" spans="1:10" x14ac:dyDescent="0.15">
      <c r="A11" s="71"/>
      <c r="B11" s="8" t="s">
        <v>17</v>
      </c>
      <c r="C11" s="21" t="s">
        <v>16</v>
      </c>
      <c r="D11" s="43">
        <f>E11+F11+G11+H11+I11+J11</f>
        <v>31.049999999999997</v>
      </c>
      <c r="E11" s="43"/>
      <c r="F11" s="43">
        <v>6</v>
      </c>
      <c r="G11" s="43">
        <v>13.5</v>
      </c>
      <c r="H11" s="43">
        <v>11.02</v>
      </c>
      <c r="I11" s="43">
        <v>0</v>
      </c>
      <c r="J11" s="43">
        <v>0.52999999999999903</v>
      </c>
    </row>
    <row r="12" spans="1:10" x14ac:dyDescent="0.15">
      <c r="A12" s="69">
        <v>100004</v>
      </c>
      <c r="B12" s="41" t="s">
        <v>14</v>
      </c>
      <c r="C12" s="41"/>
      <c r="D12" s="42">
        <f t="shared" ref="D12" si="1">SUM(D13:D14)</f>
        <v>366.25</v>
      </c>
      <c r="E12" s="42">
        <v>67</v>
      </c>
      <c r="F12" s="42">
        <v>61.2</v>
      </c>
      <c r="G12" s="42">
        <v>128.69999999999999</v>
      </c>
      <c r="H12" s="42">
        <v>99.03</v>
      </c>
      <c r="I12" s="42">
        <v>4.8600000000000003</v>
      </c>
      <c r="J12" s="42">
        <v>5.46</v>
      </c>
    </row>
    <row r="13" spans="1:10" x14ac:dyDescent="0.15">
      <c r="A13" s="70"/>
      <c r="B13" s="8" t="s">
        <v>18</v>
      </c>
      <c r="C13" s="21" t="s">
        <v>16</v>
      </c>
      <c r="D13" s="43">
        <f>E13+F13+G13+H13+I13+J13</f>
        <v>258.95999999999992</v>
      </c>
      <c r="E13" s="43">
        <v>67</v>
      </c>
      <c r="F13" s="43">
        <v>39.6</v>
      </c>
      <c r="G13" s="43">
        <v>82.9</v>
      </c>
      <c r="H13" s="43">
        <v>61.599999999999902</v>
      </c>
      <c r="I13" s="43">
        <v>4.8600000000000003</v>
      </c>
      <c r="J13" s="43">
        <v>3</v>
      </c>
    </row>
    <row r="14" spans="1:10" x14ac:dyDescent="0.15">
      <c r="A14" s="71"/>
      <c r="B14" s="8" t="s">
        <v>19</v>
      </c>
      <c r="C14" s="21" t="s">
        <v>16</v>
      </c>
      <c r="D14" s="43">
        <f>E14+F14+G14+H14+I14+J14</f>
        <v>107.29000000000009</v>
      </c>
      <c r="E14" s="43"/>
      <c r="F14" s="43">
        <v>21.6</v>
      </c>
      <c r="G14" s="43">
        <v>45.8</v>
      </c>
      <c r="H14" s="43">
        <v>37.430000000000099</v>
      </c>
      <c r="I14" s="43">
        <v>0</v>
      </c>
      <c r="J14" s="43">
        <v>2.46</v>
      </c>
    </row>
    <row r="15" spans="1:10" x14ac:dyDescent="0.15">
      <c r="A15" s="69">
        <v>100005</v>
      </c>
      <c r="B15" s="41" t="s">
        <v>14</v>
      </c>
      <c r="C15" s="41"/>
      <c r="D15" s="42">
        <f t="shared" ref="D15" si="2">SUM(D16:D17)</f>
        <v>439.92000000000019</v>
      </c>
      <c r="E15" s="42">
        <v>146</v>
      </c>
      <c r="F15" s="42">
        <v>62.4</v>
      </c>
      <c r="G15" s="42">
        <v>131</v>
      </c>
      <c r="H15" s="42">
        <v>98.470000000000098</v>
      </c>
      <c r="I15" s="42">
        <v>0</v>
      </c>
      <c r="J15" s="42">
        <v>2.0499999999999998</v>
      </c>
    </row>
    <row r="16" spans="1:10" x14ac:dyDescent="0.15">
      <c r="A16" s="70"/>
      <c r="B16" s="8" t="s">
        <v>20</v>
      </c>
      <c r="C16" s="21" t="s">
        <v>16</v>
      </c>
      <c r="D16" s="43">
        <f>E16+F16+G16+H16+I16+J16</f>
        <v>403.86000000000018</v>
      </c>
      <c r="E16" s="43">
        <v>146</v>
      </c>
      <c r="F16" s="43">
        <v>55.2</v>
      </c>
      <c r="G16" s="43">
        <v>115.5</v>
      </c>
      <c r="H16" s="43">
        <v>85.830000000000197</v>
      </c>
      <c r="I16" s="43">
        <v>0</v>
      </c>
      <c r="J16" s="43">
        <v>1.33</v>
      </c>
    </row>
    <row r="17" spans="1:10" x14ac:dyDescent="0.15">
      <c r="A17" s="71"/>
      <c r="B17" s="8" t="s">
        <v>21</v>
      </c>
      <c r="C17" s="21" t="s">
        <v>16</v>
      </c>
      <c r="D17" s="43">
        <f>E17+F17+G17+H17+I17+J17</f>
        <v>36.06</v>
      </c>
      <c r="E17" s="43"/>
      <c r="F17" s="43">
        <v>7.2</v>
      </c>
      <c r="G17" s="43">
        <v>15.5</v>
      </c>
      <c r="H17" s="43">
        <v>12.64</v>
      </c>
      <c r="I17" s="43">
        <v>0</v>
      </c>
      <c r="J17" s="43">
        <v>0.71999999999999897</v>
      </c>
    </row>
    <row r="18" spans="1:10" x14ac:dyDescent="0.15">
      <c r="A18" s="69">
        <v>100006</v>
      </c>
      <c r="B18" s="41" t="s">
        <v>14</v>
      </c>
      <c r="C18" s="41"/>
      <c r="D18" s="42">
        <f t="shared" ref="D18" si="3">SUM(D19:D20)</f>
        <v>508.10000000000008</v>
      </c>
      <c r="E18" s="42">
        <v>224</v>
      </c>
      <c r="F18" s="42">
        <v>61.2</v>
      </c>
      <c r="G18" s="42">
        <v>126</v>
      </c>
      <c r="H18" s="42">
        <v>95.28</v>
      </c>
      <c r="I18" s="42">
        <v>0</v>
      </c>
      <c r="J18" s="42">
        <v>1.62</v>
      </c>
    </row>
    <row r="19" spans="1:10" x14ac:dyDescent="0.15">
      <c r="A19" s="70"/>
      <c r="B19" s="8" t="s">
        <v>22</v>
      </c>
      <c r="C19" s="21" t="s">
        <v>16</v>
      </c>
      <c r="D19" s="43">
        <f>E19+F19+G19+H19+I19+J19</f>
        <v>457.40000000000009</v>
      </c>
      <c r="E19" s="43">
        <v>224</v>
      </c>
      <c r="F19" s="43">
        <v>50.4</v>
      </c>
      <c r="G19" s="43">
        <v>104.5</v>
      </c>
      <c r="H19" s="43">
        <v>77.680000000000106</v>
      </c>
      <c r="I19" s="43">
        <v>0</v>
      </c>
      <c r="J19" s="43">
        <v>0.81999999999999895</v>
      </c>
    </row>
    <row r="20" spans="1:10" x14ac:dyDescent="0.15">
      <c r="A20" s="71"/>
      <c r="B20" s="8" t="s">
        <v>23</v>
      </c>
      <c r="C20" s="21" t="s">
        <v>16</v>
      </c>
      <c r="D20" s="43">
        <f>E20+F20+G20+H20+I20+J20</f>
        <v>50.7</v>
      </c>
      <c r="E20" s="43"/>
      <c r="F20" s="43">
        <v>10.8</v>
      </c>
      <c r="G20" s="43">
        <v>21.5</v>
      </c>
      <c r="H20" s="43">
        <v>17.600000000000001</v>
      </c>
      <c r="I20" s="43">
        <v>0</v>
      </c>
      <c r="J20" s="43">
        <v>0.80000000000000104</v>
      </c>
    </row>
    <row r="21" spans="1:10" x14ac:dyDescent="0.15">
      <c r="A21" s="69">
        <v>100007</v>
      </c>
      <c r="B21" s="41" t="s">
        <v>14</v>
      </c>
      <c r="C21" s="41"/>
      <c r="D21" s="42">
        <f t="shared" ref="D21" si="4">SUM(D22:D23)</f>
        <v>477.65999999999991</v>
      </c>
      <c r="E21" s="42">
        <v>191</v>
      </c>
      <c r="F21" s="42">
        <v>60</v>
      </c>
      <c r="G21" s="42">
        <v>123.5</v>
      </c>
      <c r="H21" s="42">
        <v>101.01</v>
      </c>
      <c r="I21" s="42">
        <v>0</v>
      </c>
      <c r="J21" s="42">
        <v>2.15</v>
      </c>
    </row>
    <row r="22" spans="1:10" x14ac:dyDescent="0.15">
      <c r="A22" s="70"/>
      <c r="B22" s="8" t="s">
        <v>24</v>
      </c>
      <c r="C22" s="21" t="s">
        <v>16</v>
      </c>
      <c r="D22" s="43">
        <f>E22+F22+G22+H22+I22+J22</f>
        <v>442.86999999999989</v>
      </c>
      <c r="E22" s="43">
        <v>191</v>
      </c>
      <c r="F22" s="43">
        <v>52.8</v>
      </c>
      <c r="G22" s="43">
        <v>108.7</v>
      </c>
      <c r="H22" s="43">
        <v>88.869999999999905</v>
      </c>
      <c r="I22" s="43">
        <v>0</v>
      </c>
      <c r="J22" s="43">
        <v>1.5</v>
      </c>
    </row>
    <row r="23" spans="1:10" x14ac:dyDescent="0.15">
      <c r="A23" s="71"/>
      <c r="B23" s="8" t="s">
        <v>25</v>
      </c>
      <c r="C23" s="21" t="s">
        <v>16</v>
      </c>
      <c r="D23" s="43">
        <f>E23+F23+G23+H23+I23+J23</f>
        <v>34.79</v>
      </c>
      <c r="E23" s="43"/>
      <c r="F23" s="43">
        <v>7.2</v>
      </c>
      <c r="G23" s="43">
        <v>14.8</v>
      </c>
      <c r="H23" s="43">
        <v>12.14</v>
      </c>
      <c r="I23" s="43">
        <v>0</v>
      </c>
      <c r="J23" s="43">
        <v>0.65</v>
      </c>
    </row>
    <row r="24" spans="1:10" x14ac:dyDescent="0.15">
      <c r="A24" s="69">
        <v>100008</v>
      </c>
      <c r="B24" s="41" t="s">
        <v>14</v>
      </c>
      <c r="C24" s="41"/>
      <c r="D24" s="42">
        <f t="shared" ref="D24" si="5">SUM(D25:D26)</f>
        <v>497.31000000000006</v>
      </c>
      <c r="E24" s="42">
        <v>147</v>
      </c>
      <c r="F24" s="42">
        <v>72</v>
      </c>
      <c r="G24" s="42">
        <v>149.9</v>
      </c>
      <c r="H24" s="42">
        <v>122.54</v>
      </c>
      <c r="I24" s="42">
        <v>0</v>
      </c>
      <c r="J24" s="42">
        <v>5.87</v>
      </c>
    </row>
    <row r="25" spans="1:10" x14ac:dyDescent="0.15">
      <c r="A25" s="70"/>
      <c r="B25" s="8" t="s">
        <v>26</v>
      </c>
      <c r="C25" s="21" t="s">
        <v>16</v>
      </c>
      <c r="D25" s="43">
        <f>E25+F25+G25+H25+I25+J25</f>
        <v>382.33000000000004</v>
      </c>
      <c r="E25" s="43">
        <v>147</v>
      </c>
      <c r="F25" s="43">
        <v>49.2</v>
      </c>
      <c r="G25" s="43">
        <v>101.9</v>
      </c>
      <c r="H25" s="43">
        <v>83.26</v>
      </c>
      <c r="I25" s="43">
        <v>0</v>
      </c>
      <c r="J25" s="43">
        <v>0.96999999999999897</v>
      </c>
    </row>
    <row r="26" spans="1:10" x14ac:dyDescent="0.15">
      <c r="A26" s="71"/>
      <c r="B26" s="8" t="s">
        <v>27</v>
      </c>
      <c r="C26" s="21" t="s">
        <v>16</v>
      </c>
      <c r="D26" s="43">
        <f>E26+F26+G26+H26+I26+J26</f>
        <v>114.98</v>
      </c>
      <c r="E26" s="43"/>
      <c r="F26" s="43">
        <v>22.8</v>
      </c>
      <c r="G26" s="43">
        <v>48</v>
      </c>
      <c r="H26" s="43">
        <v>39.28</v>
      </c>
      <c r="I26" s="43">
        <v>0</v>
      </c>
      <c r="J26" s="43">
        <v>4.9000000000000004</v>
      </c>
    </row>
    <row r="27" spans="1:10" x14ac:dyDescent="0.15">
      <c r="A27" s="69">
        <v>100009</v>
      </c>
      <c r="B27" s="41" t="s">
        <v>14</v>
      </c>
      <c r="C27" s="41"/>
      <c r="D27" s="42">
        <f t="shared" ref="D27" si="6">SUM(D28:D29)</f>
        <v>294</v>
      </c>
      <c r="E27" s="42">
        <v>112</v>
      </c>
      <c r="F27" s="42">
        <v>38.4</v>
      </c>
      <c r="G27" s="42">
        <v>80.5</v>
      </c>
      <c r="H27" s="42">
        <v>61.08</v>
      </c>
      <c r="I27" s="42">
        <v>0</v>
      </c>
      <c r="J27" s="42">
        <v>2.02</v>
      </c>
    </row>
    <row r="28" spans="1:10" x14ac:dyDescent="0.15">
      <c r="A28" s="70"/>
      <c r="B28" s="8" t="s">
        <v>28</v>
      </c>
      <c r="C28" s="21" t="s">
        <v>16</v>
      </c>
      <c r="D28" s="43">
        <f>E28+F28+G28+H28+I28+J28</f>
        <v>253.60999999999999</v>
      </c>
      <c r="E28" s="43">
        <v>112</v>
      </c>
      <c r="F28" s="43">
        <v>30</v>
      </c>
      <c r="G28" s="43">
        <v>63.2</v>
      </c>
      <c r="H28" s="43">
        <v>46.96</v>
      </c>
      <c r="I28" s="43">
        <v>0</v>
      </c>
      <c r="J28" s="43">
        <v>1.45</v>
      </c>
    </row>
    <row r="29" spans="1:10" x14ac:dyDescent="0.15">
      <c r="A29" s="71"/>
      <c r="B29" s="8" t="s">
        <v>29</v>
      </c>
      <c r="C29" s="21" t="s">
        <v>16</v>
      </c>
      <c r="D29" s="43">
        <f>E29+F29+G29+H29+I29+J29</f>
        <v>40.39</v>
      </c>
      <c r="E29" s="43"/>
      <c r="F29" s="43">
        <v>8.4</v>
      </c>
      <c r="G29" s="43">
        <v>17.3</v>
      </c>
      <c r="H29" s="43">
        <v>14.12</v>
      </c>
      <c r="I29" s="43">
        <v>0</v>
      </c>
      <c r="J29" s="43">
        <v>0.56999999999999895</v>
      </c>
    </row>
    <row r="30" spans="1:10" x14ac:dyDescent="0.15">
      <c r="A30" s="69">
        <v>100010</v>
      </c>
      <c r="B30" s="41" t="s">
        <v>14</v>
      </c>
      <c r="C30" s="41"/>
      <c r="D30" s="42">
        <f t="shared" ref="D30" si="7">SUM(D31:D32)</f>
        <v>626.49</v>
      </c>
      <c r="E30" s="42">
        <v>365</v>
      </c>
      <c r="F30" s="42">
        <v>54</v>
      </c>
      <c r="G30" s="42">
        <v>113.8</v>
      </c>
      <c r="H30" s="42">
        <v>92.980000000000103</v>
      </c>
      <c r="I30" s="42">
        <v>0</v>
      </c>
      <c r="J30" s="42">
        <v>0.71</v>
      </c>
    </row>
    <row r="31" spans="1:10" x14ac:dyDescent="0.15">
      <c r="A31" s="70"/>
      <c r="B31" s="8" t="s">
        <v>30</v>
      </c>
      <c r="C31" s="21" t="s">
        <v>16</v>
      </c>
      <c r="D31" s="43">
        <f>E31+F31+G31+H31+I31+J31</f>
        <v>596.56000000000006</v>
      </c>
      <c r="E31" s="43">
        <v>365</v>
      </c>
      <c r="F31" s="43">
        <v>48</v>
      </c>
      <c r="G31" s="43">
        <v>100.8</v>
      </c>
      <c r="H31" s="43">
        <v>82.380000000000095</v>
      </c>
      <c r="I31" s="43">
        <v>0</v>
      </c>
      <c r="J31" s="43">
        <v>0.38</v>
      </c>
    </row>
    <row r="32" spans="1:10" x14ac:dyDescent="0.15">
      <c r="A32" s="71"/>
      <c r="B32" s="8" t="s">
        <v>31</v>
      </c>
      <c r="C32" s="21" t="s">
        <v>16</v>
      </c>
      <c r="D32" s="43">
        <f>E32+F32+G32+H32+I32+J32</f>
        <v>29.93</v>
      </c>
      <c r="E32" s="43"/>
      <c r="F32" s="43">
        <v>6</v>
      </c>
      <c r="G32" s="43">
        <v>13</v>
      </c>
      <c r="H32" s="43">
        <v>10.6</v>
      </c>
      <c r="I32" s="43">
        <v>0</v>
      </c>
      <c r="J32" s="43">
        <v>0.33</v>
      </c>
    </row>
    <row r="33" spans="1:10" x14ac:dyDescent="0.15">
      <c r="A33" s="69">
        <v>100011</v>
      </c>
      <c r="B33" s="41" t="s">
        <v>14</v>
      </c>
      <c r="C33" s="41"/>
      <c r="D33" s="42">
        <f t="shared" ref="D33" si="8">SUM(D34:D35)</f>
        <v>479.89999999999992</v>
      </c>
      <c r="E33" s="42">
        <v>179</v>
      </c>
      <c r="F33" s="42">
        <v>62.4</v>
      </c>
      <c r="G33" s="42">
        <v>129.4</v>
      </c>
      <c r="H33" s="42">
        <v>105.8</v>
      </c>
      <c r="I33" s="42">
        <v>0</v>
      </c>
      <c r="J33" s="42">
        <v>3.3</v>
      </c>
    </row>
    <row r="34" spans="1:10" x14ac:dyDescent="0.15">
      <c r="A34" s="70"/>
      <c r="B34" s="8" t="s">
        <v>32</v>
      </c>
      <c r="C34" s="21" t="s">
        <v>16</v>
      </c>
      <c r="D34" s="43">
        <f>E34+F34+G34+H34+I34+J34</f>
        <v>444.95999999999992</v>
      </c>
      <c r="E34" s="43">
        <v>179</v>
      </c>
      <c r="F34" s="43">
        <v>55.2</v>
      </c>
      <c r="G34" s="43">
        <v>114.7</v>
      </c>
      <c r="H34" s="43">
        <v>93.78</v>
      </c>
      <c r="I34" s="43">
        <v>0</v>
      </c>
      <c r="J34" s="43">
        <v>2.2799999999999998</v>
      </c>
    </row>
    <row r="35" spans="1:10" x14ac:dyDescent="0.15">
      <c r="A35" s="71"/>
      <c r="B35" s="8" t="s">
        <v>33</v>
      </c>
      <c r="C35" s="21" t="s">
        <v>16</v>
      </c>
      <c r="D35" s="43">
        <f>E35+F35+G35+H35+I35+J35</f>
        <v>34.940000000000005</v>
      </c>
      <c r="E35" s="43"/>
      <c r="F35" s="43">
        <v>7.2</v>
      </c>
      <c r="G35" s="43">
        <v>14.7</v>
      </c>
      <c r="H35" s="43">
        <v>12.02</v>
      </c>
      <c r="I35" s="43">
        <v>0</v>
      </c>
      <c r="J35" s="43">
        <v>1.02</v>
      </c>
    </row>
    <row r="36" spans="1:10" x14ac:dyDescent="0.15">
      <c r="A36" s="69">
        <v>100012</v>
      </c>
      <c r="B36" s="41" t="s">
        <v>14</v>
      </c>
      <c r="C36" s="41"/>
      <c r="D36" s="42">
        <f t="shared" ref="D36" si="9">SUM(D37:D38)</f>
        <v>379.04999999999984</v>
      </c>
      <c r="E36" s="42">
        <v>89</v>
      </c>
      <c r="F36" s="42">
        <v>61.2</v>
      </c>
      <c r="G36" s="42">
        <v>126.7</v>
      </c>
      <c r="H36" s="42">
        <v>96.049999999999798</v>
      </c>
      <c r="I36" s="42">
        <v>2.5</v>
      </c>
      <c r="J36" s="42">
        <v>3.6</v>
      </c>
    </row>
    <row r="37" spans="1:10" x14ac:dyDescent="0.15">
      <c r="A37" s="70"/>
      <c r="B37" s="8" t="s">
        <v>34</v>
      </c>
      <c r="C37" s="21" t="s">
        <v>16</v>
      </c>
      <c r="D37" s="43">
        <f>E37+F37+G37+H37+I37+J37</f>
        <v>320.20999999999987</v>
      </c>
      <c r="E37" s="43">
        <v>89</v>
      </c>
      <c r="F37" s="43">
        <v>49.2</v>
      </c>
      <c r="G37" s="43">
        <v>101.7</v>
      </c>
      <c r="H37" s="43">
        <v>75.629999999999896</v>
      </c>
      <c r="I37" s="43">
        <v>2.5</v>
      </c>
      <c r="J37" s="43">
        <v>2.1800000000000002</v>
      </c>
    </row>
    <row r="38" spans="1:10" x14ac:dyDescent="0.15">
      <c r="A38" s="71"/>
      <c r="B38" s="8" t="s">
        <v>35</v>
      </c>
      <c r="C38" s="21" t="s">
        <v>16</v>
      </c>
      <c r="D38" s="43">
        <f>E38+F38+G38+H38+I38+J38</f>
        <v>58.84</v>
      </c>
      <c r="E38" s="43"/>
      <c r="F38" s="43">
        <v>12</v>
      </c>
      <c r="G38" s="43">
        <v>25</v>
      </c>
      <c r="H38" s="43">
        <v>20.420000000000002</v>
      </c>
      <c r="I38" s="43">
        <v>0</v>
      </c>
      <c r="J38" s="43">
        <v>1.42</v>
      </c>
    </row>
    <row r="39" spans="1:10" x14ac:dyDescent="0.15">
      <c r="A39" s="69">
        <v>100013</v>
      </c>
      <c r="B39" s="41" t="s">
        <v>14</v>
      </c>
      <c r="C39" s="41"/>
      <c r="D39" s="42">
        <f t="shared" ref="D39" si="10">SUM(D40:D40)</f>
        <v>208.04</v>
      </c>
      <c r="E39" s="42">
        <v>48</v>
      </c>
      <c r="F39" s="42">
        <v>34.799999999999997</v>
      </c>
      <c r="G39" s="42">
        <v>71.3</v>
      </c>
      <c r="H39" s="42">
        <v>53.03</v>
      </c>
      <c r="I39" s="42">
        <v>0</v>
      </c>
      <c r="J39" s="42">
        <v>0.91</v>
      </c>
    </row>
    <row r="40" spans="1:10" x14ac:dyDescent="0.15">
      <c r="A40" s="70"/>
      <c r="B40" s="8" t="s">
        <v>36</v>
      </c>
      <c r="C40" s="21" t="s">
        <v>16</v>
      </c>
      <c r="D40" s="43">
        <f>E40+F40+G40+H40+I40+J40</f>
        <v>208.04</v>
      </c>
      <c r="E40" s="43">
        <v>48</v>
      </c>
      <c r="F40" s="43">
        <v>34.799999999999997</v>
      </c>
      <c r="G40" s="43">
        <v>71.3</v>
      </c>
      <c r="H40" s="43">
        <v>53.03</v>
      </c>
      <c r="I40" s="43">
        <v>0</v>
      </c>
      <c r="J40" s="43">
        <v>0.91</v>
      </c>
    </row>
    <row r="41" spans="1:10" x14ac:dyDescent="0.15">
      <c r="A41" s="69">
        <v>100014</v>
      </c>
      <c r="B41" s="41" t="s">
        <v>14</v>
      </c>
      <c r="C41" s="41"/>
      <c r="D41" s="42">
        <f t="shared" ref="D41" si="11">SUM(D42:D43)</f>
        <v>200.46000000000009</v>
      </c>
      <c r="E41" s="42">
        <v>8</v>
      </c>
      <c r="F41" s="42">
        <v>40.799999999999997</v>
      </c>
      <c r="G41" s="42">
        <v>84.7</v>
      </c>
      <c r="H41" s="42">
        <v>64.050000000000097</v>
      </c>
      <c r="I41" s="42">
        <v>0</v>
      </c>
      <c r="J41" s="42">
        <v>2.91</v>
      </c>
    </row>
    <row r="42" spans="1:10" x14ac:dyDescent="0.15">
      <c r="A42" s="70"/>
      <c r="B42" s="8" t="s">
        <v>37</v>
      </c>
      <c r="C42" s="21" t="s">
        <v>16</v>
      </c>
      <c r="D42" s="43">
        <f>E42+F42+G42+H42+I42+J42</f>
        <v>165.50000000000011</v>
      </c>
      <c r="E42" s="43">
        <v>8</v>
      </c>
      <c r="F42" s="43">
        <v>33.6</v>
      </c>
      <c r="G42" s="43">
        <v>70</v>
      </c>
      <c r="H42" s="43">
        <v>52.040000000000099</v>
      </c>
      <c r="I42" s="43">
        <v>0</v>
      </c>
      <c r="J42" s="43">
        <v>1.86</v>
      </c>
    </row>
    <row r="43" spans="1:10" x14ac:dyDescent="0.15">
      <c r="A43" s="71"/>
      <c r="B43" s="8" t="s">
        <v>38</v>
      </c>
      <c r="C43" s="21" t="s">
        <v>16</v>
      </c>
      <c r="D43" s="43">
        <f>E43+F43+G43+H43+I43+J43</f>
        <v>34.959999999999994</v>
      </c>
      <c r="E43" s="43"/>
      <c r="F43" s="43">
        <v>7.2</v>
      </c>
      <c r="G43" s="43">
        <v>14.7</v>
      </c>
      <c r="H43" s="43">
        <v>12.01</v>
      </c>
      <c r="I43" s="43">
        <v>0</v>
      </c>
      <c r="J43" s="43">
        <v>1.05</v>
      </c>
    </row>
    <row r="44" spans="1:10" x14ac:dyDescent="0.15">
      <c r="A44" s="69">
        <v>100015</v>
      </c>
      <c r="B44" s="41" t="s">
        <v>14</v>
      </c>
      <c r="C44" s="41"/>
      <c r="D44" s="42">
        <f t="shared" ref="D44" si="12">SUM(D45:D46)</f>
        <v>209.88000000000002</v>
      </c>
      <c r="E44" s="42">
        <v>40</v>
      </c>
      <c r="F44" s="42">
        <v>36</v>
      </c>
      <c r="G44" s="42">
        <v>74.3</v>
      </c>
      <c r="H44" s="42">
        <v>56.71</v>
      </c>
      <c r="I44" s="42">
        <v>0</v>
      </c>
      <c r="J44" s="42">
        <v>2.87</v>
      </c>
    </row>
    <row r="45" spans="1:10" x14ac:dyDescent="0.15">
      <c r="A45" s="70"/>
      <c r="B45" s="8" t="s">
        <v>39</v>
      </c>
      <c r="C45" s="21" t="s">
        <v>16</v>
      </c>
      <c r="D45" s="43">
        <f>E45+F45+G45+H45+I45+J45</f>
        <v>163.51000000000002</v>
      </c>
      <c r="E45" s="43">
        <v>40</v>
      </c>
      <c r="F45" s="43">
        <v>26.4</v>
      </c>
      <c r="G45" s="43">
        <v>54.6</v>
      </c>
      <c r="H45" s="43">
        <v>40.61</v>
      </c>
      <c r="I45" s="43">
        <v>0</v>
      </c>
      <c r="J45" s="43">
        <v>1.9</v>
      </c>
    </row>
    <row r="46" spans="1:10" x14ac:dyDescent="0.15">
      <c r="A46" s="71"/>
      <c r="B46" s="8" t="s">
        <v>40</v>
      </c>
      <c r="C46" s="21" t="s">
        <v>16</v>
      </c>
      <c r="D46" s="43">
        <f>E46+F46+G46+H46+I46+J46</f>
        <v>46.37</v>
      </c>
      <c r="E46" s="43"/>
      <c r="F46" s="43">
        <v>9.6</v>
      </c>
      <c r="G46" s="43">
        <v>19.7</v>
      </c>
      <c r="H46" s="43">
        <v>16.100000000000001</v>
      </c>
      <c r="I46" s="43">
        <v>0</v>
      </c>
      <c r="J46" s="43">
        <v>0.97000000000000097</v>
      </c>
    </row>
    <row r="47" spans="1:10" x14ac:dyDescent="0.15">
      <c r="A47" s="21">
        <v>100016</v>
      </c>
      <c r="B47" s="8" t="s">
        <v>41</v>
      </c>
      <c r="C47" s="21" t="s">
        <v>16</v>
      </c>
      <c r="D47" s="43">
        <f>E47+F47+G47+H47+I47+J47</f>
        <v>152.42999999999992</v>
      </c>
      <c r="E47" s="43"/>
      <c r="F47" s="43">
        <v>31.2</v>
      </c>
      <c r="G47" s="43">
        <v>65.3</v>
      </c>
      <c r="H47" s="43">
        <v>53.349999999999902</v>
      </c>
      <c r="I47" s="43">
        <v>0</v>
      </c>
      <c r="J47" s="43">
        <v>2.58</v>
      </c>
    </row>
    <row r="48" spans="1:10" x14ac:dyDescent="0.15">
      <c r="A48" s="69">
        <v>100017</v>
      </c>
      <c r="B48" s="41" t="s">
        <v>14</v>
      </c>
      <c r="C48" s="41"/>
      <c r="D48" s="42">
        <f t="shared" ref="D48" si="13">SUM(D49:D50)</f>
        <v>244.94000000000003</v>
      </c>
      <c r="E48" s="42">
        <v>20</v>
      </c>
      <c r="F48" s="42">
        <v>46.8</v>
      </c>
      <c r="G48" s="42">
        <v>97.1</v>
      </c>
      <c r="H48" s="42">
        <v>79.42</v>
      </c>
      <c r="I48" s="42">
        <v>0</v>
      </c>
      <c r="J48" s="42">
        <v>1.62</v>
      </c>
    </row>
    <row r="49" spans="1:10" x14ac:dyDescent="0.15">
      <c r="A49" s="70"/>
      <c r="B49" s="8" t="s">
        <v>42</v>
      </c>
      <c r="C49" s="21" t="s">
        <v>16</v>
      </c>
      <c r="D49" s="43">
        <f>E49+F49+G49+H49+I49+J49</f>
        <v>204.76000000000002</v>
      </c>
      <c r="E49" s="43">
        <v>20</v>
      </c>
      <c r="F49" s="43">
        <v>38.4</v>
      </c>
      <c r="G49" s="43">
        <v>79.900000000000006</v>
      </c>
      <c r="H49" s="43">
        <v>65.36</v>
      </c>
      <c r="I49" s="43">
        <v>0</v>
      </c>
      <c r="J49" s="43">
        <v>1.1000000000000001</v>
      </c>
    </row>
    <row r="50" spans="1:10" x14ac:dyDescent="0.15">
      <c r="A50" s="71"/>
      <c r="B50" s="8" t="s">
        <v>43</v>
      </c>
      <c r="C50" s="21" t="s">
        <v>16</v>
      </c>
      <c r="D50" s="43">
        <f>E50+F50+G50+H50+I50+J50</f>
        <v>40.180000000000007</v>
      </c>
      <c r="E50" s="43"/>
      <c r="F50" s="43">
        <v>8.4</v>
      </c>
      <c r="G50" s="43">
        <v>17.2</v>
      </c>
      <c r="H50" s="43">
        <v>14.06</v>
      </c>
      <c r="I50" s="43">
        <v>0</v>
      </c>
      <c r="J50" s="43">
        <v>0.52</v>
      </c>
    </row>
    <row r="51" spans="1:10" x14ac:dyDescent="0.15">
      <c r="A51" s="21">
        <v>100018</v>
      </c>
      <c r="B51" s="44" t="s">
        <v>44</v>
      </c>
      <c r="C51" s="21" t="s">
        <v>16</v>
      </c>
      <c r="D51" s="43">
        <f>E51+F51+G51+H51+I51+J51</f>
        <v>208.41000000000011</v>
      </c>
      <c r="E51" s="43">
        <v>6</v>
      </c>
      <c r="F51" s="43">
        <v>43.2</v>
      </c>
      <c r="G51" s="43">
        <v>89.9</v>
      </c>
      <c r="H51" s="43">
        <v>66.840000000000103</v>
      </c>
      <c r="I51" s="43">
        <v>0</v>
      </c>
      <c r="J51" s="43">
        <v>2.4700000000000002</v>
      </c>
    </row>
    <row r="52" spans="1:10" x14ac:dyDescent="0.15">
      <c r="A52" s="21">
        <v>100019</v>
      </c>
      <c r="B52" s="8" t="s">
        <v>45</v>
      </c>
      <c r="C52" s="21" t="s">
        <v>16</v>
      </c>
      <c r="D52" s="43">
        <f>E52+F52+G52+H52+I52+J52</f>
        <v>172.9</v>
      </c>
      <c r="E52" s="43"/>
      <c r="F52" s="43">
        <v>36</v>
      </c>
      <c r="G52" s="43">
        <v>73.7</v>
      </c>
      <c r="H52" s="43">
        <v>60.28</v>
      </c>
      <c r="I52" s="43">
        <v>0</v>
      </c>
      <c r="J52" s="43">
        <v>2.92</v>
      </c>
    </row>
    <row r="53" spans="1:10" x14ac:dyDescent="0.15">
      <c r="A53" s="69">
        <v>100020</v>
      </c>
      <c r="B53" s="41" t="s">
        <v>14</v>
      </c>
      <c r="C53" s="41"/>
      <c r="D53" s="42">
        <f t="shared" ref="D53" si="14">SUM(D54:D55)</f>
        <v>232.78000000000003</v>
      </c>
      <c r="E53" s="42">
        <v>0</v>
      </c>
      <c r="F53" s="42">
        <v>48</v>
      </c>
      <c r="G53" s="42">
        <v>99.5</v>
      </c>
      <c r="H53" s="42">
        <v>81.39</v>
      </c>
      <c r="I53" s="42">
        <v>0</v>
      </c>
      <c r="J53" s="42">
        <v>3.89</v>
      </c>
    </row>
    <row r="54" spans="1:10" x14ac:dyDescent="0.15">
      <c r="A54" s="70"/>
      <c r="B54" s="8" t="s">
        <v>46</v>
      </c>
      <c r="C54" s="21" t="s">
        <v>16</v>
      </c>
      <c r="D54" s="43">
        <f t="shared" ref="D54:D93" si="15">E54+F54+G54+H54+I54+J54</f>
        <v>185.29000000000002</v>
      </c>
      <c r="E54" s="43"/>
      <c r="F54" s="43">
        <v>38.4</v>
      </c>
      <c r="G54" s="43">
        <v>79.400000000000006</v>
      </c>
      <c r="H54" s="43">
        <v>64.92</v>
      </c>
      <c r="I54" s="43">
        <v>0</v>
      </c>
      <c r="J54" s="43">
        <v>2.57</v>
      </c>
    </row>
    <row r="55" spans="1:10" x14ac:dyDescent="0.15">
      <c r="A55" s="71"/>
      <c r="B55" s="8" t="s">
        <v>47</v>
      </c>
      <c r="C55" s="21" t="s">
        <v>16</v>
      </c>
      <c r="D55" s="43">
        <f t="shared" si="15"/>
        <v>47.49</v>
      </c>
      <c r="E55" s="43"/>
      <c r="F55" s="43">
        <v>9.6</v>
      </c>
      <c r="G55" s="43">
        <v>20.100000000000001</v>
      </c>
      <c r="H55" s="43">
        <v>16.47</v>
      </c>
      <c r="I55" s="43">
        <v>0</v>
      </c>
      <c r="J55" s="43">
        <v>1.32</v>
      </c>
    </row>
    <row r="56" spans="1:10" x14ac:dyDescent="0.15">
      <c r="A56" s="21">
        <v>100021</v>
      </c>
      <c r="B56" s="8" t="s">
        <v>48</v>
      </c>
      <c r="C56" s="21" t="s">
        <v>16</v>
      </c>
      <c r="D56" s="43">
        <f t="shared" si="15"/>
        <v>117.27999999999989</v>
      </c>
      <c r="E56" s="43"/>
      <c r="F56" s="43">
        <v>24</v>
      </c>
      <c r="G56" s="43">
        <v>50.3</v>
      </c>
      <c r="H56" s="43">
        <v>41.069999999999901</v>
      </c>
      <c r="I56" s="43">
        <v>0</v>
      </c>
      <c r="J56" s="43">
        <v>1.91</v>
      </c>
    </row>
    <row r="57" spans="1:10" x14ac:dyDescent="0.15">
      <c r="A57" s="21">
        <v>100022</v>
      </c>
      <c r="B57" s="8" t="s">
        <v>49</v>
      </c>
      <c r="C57" s="21" t="s">
        <v>16</v>
      </c>
      <c r="D57" s="43">
        <f t="shared" si="15"/>
        <v>158.09999999999988</v>
      </c>
      <c r="E57" s="43">
        <v>6</v>
      </c>
      <c r="F57" s="43">
        <v>32.4</v>
      </c>
      <c r="G57" s="43">
        <v>67.2</v>
      </c>
      <c r="H57" s="43">
        <v>49.9299999999999</v>
      </c>
      <c r="I57" s="43">
        <v>0</v>
      </c>
      <c r="J57" s="43">
        <v>2.57</v>
      </c>
    </row>
    <row r="58" spans="1:10" x14ac:dyDescent="0.15">
      <c r="A58" s="21">
        <v>100023</v>
      </c>
      <c r="B58" s="44" t="s">
        <v>50</v>
      </c>
      <c r="C58" s="21" t="s">
        <v>16</v>
      </c>
      <c r="D58" s="43">
        <f t="shared" si="15"/>
        <v>186.34</v>
      </c>
      <c r="E58" s="43"/>
      <c r="F58" s="43">
        <v>37.200000000000003</v>
      </c>
      <c r="G58" s="43">
        <v>77.3</v>
      </c>
      <c r="H58" s="43">
        <v>70.86</v>
      </c>
      <c r="I58" s="43">
        <v>0</v>
      </c>
      <c r="J58" s="43">
        <v>0.98</v>
      </c>
    </row>
    <row r="59" spans="1:10" x14ac:dyDescent="0.15">
      <c r="A59" s="21">
        <v>100024</v>
      </c>
      <c r="B59" s="8" t="s">
        <v>51</v>
      </c>
      <c r="C59" s="21" t="s">
        <v>16</v>
      </c>
      <c r="D59" s="43">
        <f t="shared" si="15"/>
        <v>200.27999999999983</v>
      </c>
      <c r="E59" s="43">
        <v>2</v>
      </c>
      <c r="F59" s="43">
        <v>39.6</v>
      </c>
      <c r="G59" s="43">
        <v>81.8</v>
      </c>
      <c r="H59" s="43">
        <v>73.669999999999803</v>
      </c>
      <c r="I59" s="43">
        <v>0</v>
      </c>
      <c r="J59" s="43">
        <v>3.21</v>
      </c>
    </row>
    <row r="60" spans="1:10" x14ac:dyDescent="0.15">
      <c r="A60" s="21">
        <v>100029</v>
      </c>
      <c r="B60" s="8" t="s">
        <v>52</v>
      </c>
      <c r="C60" s="21" t="s">
        <v>53</v>
      </c>
      <c r="D60" s="43">
        <f t="shared" si="15"/>
        <v>139.80000000000001</v>
      </c>
      <c r="E60" s="43"/>
      <c r="F60" s="43">
        <v>21.6</v>
      </c>
      <c r="G60" s="43">
        <v>61</v>
      </c>
      <c r="H60" s="43">
        <v>55.02</v>
      </c>
      <c r="I60" s="43">
        <v>0</v>
      </c>
      <c r="J60" s="43">
        <v>2.1800000000000002</v>
      </c>
    </row>
    <row r="61" spans="1:10" x14ac:dyDescent="0.15">
      <c r="A61" s="21">
        <v>100025</v>
      </c>
      <c r="B61" s="8" t="s">
        <v>54</v>
      </c>
      <c r="C61" s="21" t="s">
        <v>16</v>
      </c>
      <c r="D61" s="43">
        <f t="shared" si="15"/>
        <v>149.19999999999999</v>
      </c>
      <c r="E61" s="43"/>
      <c r="F61" s="43">
        <v>30</v>
      </c>
      <c r="G61" s="43">
        <v>61.5</v>
      </c>
      <c r="H61" s="43">
        <v>50.28</v>
      </c>
      <c r="I61" s="43">
        <v>3.5</v>
      </c>
      <c r="J61" s="43">
        <v>3.92</v>
      </c>
    </row>
    <row r="62" spans="1:10" x14ac:dyDescent="0.15">
      <c r="A62" s="21">
        <v>100026</v>
      </c>
      <c r="B62" s="8" t="s">
        <v>55</v>
      </c>
      <c r="C62" s="21" t="s">
        <v>16</v>
      </c>
      <c r="D62" s="43">
        <f t="shared" si="15"/>
        <v>154.93999999999997</v>
      </c>
      <c r="E62" s="43"/>
      <c r="F62" s="43">
        <v>32.4</v>
      </c>
      <c r="G62" s="43">
        <v>66.3</v>
      </c>
      <c r="H62" s="43">
        <v>54.2</v>
      </c>
      <c r="I62" s="43">
        <v>0</v>
      </c>
      <c r="J62" s="43">
        <v>2.04</v>
      </c>
    </row>
    <row r="63" spans="1:10" x14ac:dyDescent="0.15">
      <c r="A63" s="21">
        <v>100027</v>
      </c>
      <c r="B63" s="8" t="s">
        <v>56</v>
      </c>
      <c r="C63" s="21" t="s">
        <v>16</v>
      </c>
      <c r="D63" s="43">
        <f t="shared" si="15"/>
        <v>84.2</v>
      </c>
      <c r="E63" s="43"/>
      <c r="F63" s="43">
        <v>16.8</v>
      </c>
      <c r="G63" s="43">
        <v>36.1</v>
      </c>
      <c r="H63" s="43">
        <v>29.57</v>
      </c>
      <c r="I63" s="43">
        <v>0</v>
      </c>
      <c r="J63" s="43">
        <v>1.73</v>
      </c>
    </row>
    <row r="64" spans="1:10" x14ac:dyDescent="0.15">
      <c r="A64" s="21">
        <v>100028</v>
      </c>
      <c r="B64" s="8" t="s">
        <v>57</v>
      </c>
      <c r="C64" s="21" t="s">
        <v>16</v>
      </c>
      <c r="D64" s="43">
        <f t="shared" si="15"/>
        <v>113.75000000000001</v>
      </c>
      <c r="E64" s="43"/>
      <c r="F64" s="43">
        <v>22.8</v>
      </c>
      <c r="G64" s="43">
        <v>48.4</v>
      </c>
      <c r="H64" s="43">
        <v>41.88</v>
      </c>
      <c r="I64" s="43">
        <v>0</v>
      </c>
      <c r="J64" s="43">
        <v>0.67</v>
      </c>
    </row>
    <row r="65" spans="1:10" x14ac:dyDescent="0.15">
      <c r="A65" s="21">
        <v>100030</v>
      </c>
      <c r="B65" s="8" t="s">
        <v>58</v>
      </c>
      <c r="C65" s="21" t="s">
        <v>53</v>
      </c>
      <c r="D65" s="43">
        <f t="shared" si="15"/>
        <v>99.72</v>
      </c>
      <c r="E65" s="43"/>
      <c r="F65" s="43">
        <v>15.6</v>
      </c>
      <c r="G65" s="43">
        <v>43.4</v>
      </c>
      <c r="H65" s="43">
        <v>39.130000000000003</v>
      </c>
      <c r="I65" s="43">
        <v>0</v>
      </c>
      <c r="J65" s="43">
        <v>1.59</v>
      </c>
    </row>
    <row r="66" spans="1:10" x14ac:dyDescent="0.15">
      <c r="A66" s="21">
        <v>100031</v>
      </c>
      <c r="B66" s="8" t="s">
        <v>59</v>
      </c>
      <c r="C66" s="21" t="s">
        <v>53</v>
      </c>
      <c r="D66" s="43">
        <f t="shared" si="15"/>
        <v>94.13000000000001</v>
      </c>
      <c r="E66" s="43"/>
      <c r="F66" s="43">
        <v>14.4</v>
      </c>
      <c r="G66" s="43">
        <v>41.1</v>
      </c>
      <c r="H66" s="43">
        <v>37.119999999999997</v>
      </c>
      <c r="I66" s="43">
        <v>0</v>
      </c>
      <c r="J66" s="43">
        <v>1.51</v>
      </c>
    </row>
    <row r="67" spans="1:10" x14ac:dyDescent="0.15">
      <c r="A67" s="21">
        <v>100032</v>
      </c>
      <c r="B67" s="8" t="s">
        <v>60</v>
      </c>
      <c r="C67" s="21" t="s">
        <v>53</v>
      </c>
      <c r="D67" s="43">
        <f t="shared" si="15"/>
        <v>122.36</v>
      </c>
      <c r="E67" s="43"/>
      <c r="F67" s="43">
        <v>19.2</v>
      </c>
      <c r="G67" s="43">
        <v>53.3</v>
      </c>
      <c r="H67" s="43">
        <v>48.11</v>
      </c>
      <c r="I67" s="43">
        <v>0</v>
      </c>
      <c r="J67" s="43">
        <v>1.75</v>
      </c>
    </row>
    <row r="68" spans="1:10" x14ac:dyDescent="0.15">
      <c r="A68" s="21">
        <v>100033</v>
      </c>
      <c r="B68" s="8" t="s">
        <v>61</v>
      </c>
      <c r="C68" s="21" t="s">
        <v>53</v>
      </c>
      <c r="D68" s="43">
        <f t="shared" si="15"/>
        <v>74.509999999999991</v>
      </c>
      <c r="E68" s="43"/>
      <c r="F68" s="43">
        <v>12</v>
      </c>
      <c r="G68" s="43">
        <v>32.299999999999997</v>
      </c>
      <c r="H68" s="43">
        <v>29.14</v>
      </c>
      <c r="I68" s="43">
        <v>0</v>
      </c>
      <c r="J68" s="43">
        <v>1.07</v>
      </c>
    </row>
    <row r="69" spans="1:10" ht="22.5" x14ac:dyDescent="0.15">
      <c r="A69" s="21">
        <v>100034</v>
      </c>
      <c r="B69" s="8" t="s">
        <v>62</v>
      </c>
      <c r="C69" s="21" t="s">
        <v>53</v>
      </c>
      <c r="D69" s="43">
        <f t="shared" si="15"/>
        <v>64.91</v>
      </c>
      <c r="E69" s="43"/>
      <c r="F69" s="43">
        <v>9.6</v>
      </c>
      <c r="G69" s="43">
        <v>26.7</v>
      </c>
      <c r="H69" s="43">
        <v>24.11</v>
      </c>
      <c r="I69" s="43">
        <v>0</v>
      </c>
      <c r="J69" s="43">
        <v>4.5</v>
      </c>
    </row>
    <row r="70" spans="1:10" x14ac:dyDescent="0.15">
      <c r="A70" s="21">
        <v>100054</v>
      </c>
      <c r="B70" s="8" t="s">
        <v>63</v>
      </c>
      <c r="C70" s="45" t="s">
        <v>53</v>
      </c>
      <c r="D70" s="43">
        <f t="shared" si="15"/>
        <v>99.880000000000095</v>
      </c>
      <c r="E70" s="43"/>
      <c r="F70" s="43">
        <v>15.6</v>
      </c>
      <c r="G70" s="43">
        <v>43.4</v>
      </c>
      <c r="H70" s="43">
        <v>39.190000000000097</v>
      </c>
      <c r="I70" s="43">
        <v>0</v>
      </c>
      <c r="J70" s="43">
        <v>1.69</v>
      </c>
    </row>
    <row r="71" spans="1:10" x14ac:dyDescent="0.15">
      <c r="A71" s="21">
        <v>100058</v>
      </c>
      <c r="B71" s="8" t="s">
        <v>64</v>
      </c>
      <c r="C71" s="45" t="s">
        <v>16</v>
      </c>
      <c r="D71" s="43">
        <f t="shared" si="15"/>
        <v>88.170000000000101</v>
      </c>
      <c r="E71" s="43"/>
      <c r="F71" s="43">
        <v>18</v>
      </c>
      <c r="G71" s="43">
        <v>38.1</v>
      </c>
      <c r="H71" s="43">
        <v>31.180000000000099</v>
      </c>
      <c r="I71" s="43">
        <v>0</v>
      </c>
      <c r="J71" s="43">
        <v>0.88999999999999901</v>
      </c>
    </row>
    <row r="72" spans="1:10" x14ac:dyDescent="0.15">
      <c r="A72" s="21">
        <v>100060</v>
      </c>
      <c r="B72" s="8" t="s">
        <v>65</v>
      </c>
      <c r="C72" s="21" t="s">
        <v>53</v>
      </c>
      <c r="D72" s="43">
        <f t="shared" si="15"/>
        <v>61.43</v>
      </c>
      <c r="E72" s="43"/>
      <c r="F72" s="43">
        <v>9.6</v>
      </c>
      <c r="G72" s="43">
        <v>27</v>
      </c>
      <c r="H72" s="43">
        <v>24.36</v>
      </c>
      <c r="I72" s="43">
        <v>0</v>
      </c>
      <c r="J72" s="43">
        <v>0.47000000000000097</v>
      </c>
    </row>
    <row r="73" spans="1:10" x14ac:dyDescent="0.15">
      <c r="A73" s="21">
        <v>100059</v>
      </c>
      <c r="B73" s="8" t="s">
        <v>66</v>
      </c>
      <c r="C73" s="21" t="s">
        <v>53</v>
      </c>
      <c r="D73" s="43">
        <f t="shared" si="15"/>
        <v>103.4099999999999</v>
      </c>
      <c r="E73" s="43"/>
      <c r="F73" s="43">
        <v>16.8</v>
      </c>
      <c r="G73" s="43">
        <v>44.7</v>
      </c>
      <c r="H73" s="43">
        <v>40.329999999999899</v>
      </c>
      <c r="I73" s="43">
        <v>0</v>
      </c>
      <c r="J73" s="43">
        <v>1.58</v>
      </c>
    </row>
    <row r="74" spans="1:10" x14ac:dyDescent="0.15">
      <c r="A74" s="21">
        <v>100061</v>
      </c>
      <c r="B74" s="8" t="s">
        <v>67</v>
      </c>
      <c r="C74" s="21" t="s">
        <v>53</v>
      </c>
      <c r="D74" s="43">
        <f t="shared" si="15"/>
        <v>116.46000000000001</v>
      </c>
      <c r="E74" s="43"/>
      <c r="F74" s="43">
        <v>18</v>
      </c>
      <c r="G74" s="43">
        <v>50.7</v>
      </c>
      <c r="H74" s="43">
        <v>45.73</v>
      </c>
      <c r="I74" s="43">
        <v>0</v>
      </c>
      <c r="J74" s="43">
        <v>2.0299999999999998</v>
      </c>
    </row>
    <row r="75" spans="1:10" x14ac:dyDescent="0.15">
      <c r="A75" s="21">
        <v>100062</v>
      </c>
      <c r="B75" s="8" t="s">
        <v>68</v>
      </c>
      <c r="C75" s="21" t="s">
        <v>53</v>
      </c>
      <c r="D75" s="43">
        <f t="shared" si="15"/>
        <v>64.41</v>
      </c>
      <c r="E75" s="43"/>
      <c r="F75" s="43">
        <v>9.6</v>
      </c>
      <c r="G75" s="43">
        <v>28.1</v>
      </c>
      <c r="H75" s="43">
        <v>25.39</v>
      </c>
      <c r="I75" s="43">
        <v>0</v>
      </c>
      <c r="J75" s="43">
        <v>1.32</v>
      </c>
    </row>
    <row r="76" spans="1:10" x14ac:dyDescent="0.15">
      <c r="A76" s="21">
        <v>100075</v>
      </c>
      <c r="B76" s="46" t="s">
        <v>69</v>
      </c>
      <c r="C76" s="18" t="s">
        <v>53</v>
      </c>
      <c r="D76" s="43">
        <f t="shared" si="15"/>
        <v>69.709999999999994</v>
      </c>
      <c r="E76" s="43"/>
      <c r="F76" s="43">
        <v>10.8</v>
      </c>
      <c r="G76" s="43">
        <v>29.5</v>
      </c>
      <c r="H76" s="43">
        <v>26.58</v>
      </c>
      <c r="I76" s="43">
        <v>0</v>
      </c>
      <c r="J76" s="43">
        <v>2.83</v>
      </c>
    </row>
    <row r="77" spans="1:10" x14ac:dyDescent="0.15">
      <c r="A77" s="47">
        <v>100066</v>
      </c>
      <c r="B77" s="8" t="s">
        <v>70</v>
      </c>
      <c r="C77" s="45" t="s">
        <v>53</v>
      </c>
      <c r="D77" s="43">
        <f t="shared" si="15"/>
        <v>89.489999999999895</v>
      </c>
      <c r="E77" s="43"/>
      <c r="F77" s="43">
        <v>14.4</v>
      </c>
      <c r="G77" s="43">
        <v>38.9</v>
      </c>
      <c r="H77" s="43">
        <v>35.089999999999897</v>
      </c>
      <c r="I77" s="43">
        <v>0</v>
      </c>
      <c r="J77" s="43">
        <v>1.1000000000000001</v>
      </c>
    </row>
    <row r="78" spans="1:10" x14ac:dyDescent="0.15">
      <c r="A78" s="21">
        <v>100069</v>
      </c>
      <c r="B78" s="8" t="s">
        <v>71</v>
      </c>
      <c r="C78" s="21" t="s">
        <v>53</v>
      </c>
      <c r="D78" s="43">
        <f t="shared" si="15"/>
        <v>81.47</v>
      </c>
      <c r="E78" s="43"/>
      <c r="F78" s="43">
        <v>13.2</v>
      </c>
      <c r="G78" s="43">
        <v>35.6</v>
      </c>
      <c r="H78" s="43">
        <v>32.090000000000003</v>
      </c>
      <c r="I78" s="43">
        <v>0</v>
      </c>
      <c r="J78" s="43">
        <v>0.57999999999999996</v>
      </c>
    </row>
    <row r="79" spans="1:10" x14ac:dyDescent="0.15">
      <c r="A79" s="21">
        <v>100076</v>
      </c>
      <c r="B79" s="8" t="s">
        <v>72</v>
      </c>
      <c r="C79" s="21" t="s">
        <v>53</v>
      </c>
      <c r="D79" s="43">
        <f t="shared" si="15"/>
        <v>92.449999999999903</v>
      </c>
      <c r="E79" s="43"/>
      <c r="F79" s="43">
        <v>14.4</v>
      </c>
      <c r="G79" s="43">
        <v>40.1</v>
      </c>
      <c r="H79" s="43">
        <v>36.189999999999898</v>
      </c>
      <c r="I79" s="43">
        <v>0</v>
      </c>
      <c r="J79" s="43">
        <v>1.76</v>
      </c>
    </row>
    <row r="80" spans="1:10" x14ac:dyDescent="0.15">
      <c r="A80" s="47">
        <v>100067</v>
      </c>
      <c r="B80" s="8" t="s">
        <v>73</v>
      </c>
      <c r="C80" s="21" t="s">
        <v>53</v>
      </c>
      <c r="D80" s="43">
        <f t="shared" si="15"/>
        <v>77.7</v>
      </c>
      <c r="E80" s="43"/>
      <c r="F80" s="43">
        <v>12</v>
      </c>
      <c r="G80" s="43">
        <v>34</v>
      </c>
      <c r="H80" s="43">
        <v>30.64</v>
      </c>
      <c r="I80" s="43">
        <v>0</v>
      </c>
      <c r="J80" s="43">
        <v>1.06</v>
      </c>
    </row>
    <row r="81" spans="1:10" x14ac:dyDescent="0.15">
      <c r="A81" s="21">
        <v>100074</v>
      </c>
      <c r="B81" s="8" t="s">
        <v>74</v>
      </c>
      <c r="C81" s="21" t="s">
        <v>53</v>
      </c>
      <c r="D81" s="43">
        <f t="shared" si="15"/>
        <v>91.37999999999991</v>
      </c>
      <c r="E81" s="43"/>
      <c r="F81" s="43">
        <v>14.4</v>
      </c>
      <c r="G81" s="43">
        <v>39.6</v>
      </c>
      <c r="H81" s="43">
        <v>35.699999999999903</v>
      </c>
      <c r="I81" s="43">
        <v>0</v>
      </c>
      <c r="J81" s="43">
        <v>1.68</v>
      </c>
    </row>
    <row r="82" spans="1:10" x14ac:dyDescent="0.15">
      <c r="A82" s="21">
        <v>100081</v>
      </c>
      <c r="B82" s="8" t="s">
        <v>75</v>
      </c>
      <c r="C82" s="21" t="s">
        <v>53</v>
      </c>
      <c r="D82" s="43">
        <f t="shared" si="15"/>
        <v>105.52</v>
      </c>
      <c r="E82" s="43"/>
      <c r="F82" s="43">
        <v>16.8</v>
      </c>
      <c r="G82" s="43">
        <v>45.7</v>
      </c>
      <c r="H82" s="43">
        <v>41.26</v>
      </c>
      <c r="I82" s="43">
        <v>0</v>
      </c>
      <c r="J82" s="43">
        <v>1.76</v>
      </c>
    </row>
    <row r="83" spans="1:10" x14ac:dyDescent="0.15">
      <c r="A83" s="47">
        <v>100065</v>
      </c>
      <c r="B83" s="8" t="s">
        <v>76</v>
      </c>
      <c r="C83" s="21" t="s">
        <v>53</v>
      </c>
      <c r="D83" s="43">
        <f t="shared" si="15"/>
        <v>48.92</v>
      </c>
      <c r="E83" s="43"/>
      <c r="F83" s="43">
        <v>7.2</v>
      </c>
      <c r="G83" s="43">
        <v>21.3</v>
      </c>
      <c r="H83" s="43">
        <v>19.18</v>
      </c>
      <c r="I83" s="43">
        <v>0</v>
      </c>
      <c r="J83" s="43">
        <v>1.24</v>
      </c>
    </row>
    <row r="84" spans="1:10" x14ac:dyDescent="0.15">
      <c r="A84" s="21">
        <v>100071</v>
      </c>
      <c r="B84" s="8" t="s">
        <v>77</v>
      </c>
      <c r="C84" s="21" t="s">
        <v>53</v>
      </c>
      <c r="D84" s="43">
        <f t="shared" si="15"/>
        <v>113.27</v>
      </c>
      <c r="E84" s="43"/>
      <c r="F84" s="43">
        <v>18</v>
      </c>
      <c r="G84" s="43">
        <v>49.1</v>
      </c>
      <c r="H84" s="43">
        <v>44.28</v>
      </c>
      <c r="I84" s="43">
        <v>0</v>
      </c>
      <c r="J84" s="43">
        <v>1.89</v>
      </c>
    </row>
    <row r="85" spans="1:10" x14ac:dyDescent="0.15">
      <c r="A85" s="21">
        <v>100078</v>
      </c>
      <c r="B85" s="8" t="s">
        <v>78</v>
      </c>
      <c r="C85" s="21" t="s">
        <v>53</v>
      </c>
      <c r="D85" s="43">
        <f t="shared" si="15"/>
        <v>70.900000000000006</v>
      </c>
      <c r="E85" s="43"/>
      <c r="F85" s="43">
        <v>10.8</v>
      </c>
      <c r="G85" s="43">
        <v>31.2</v>
      </c>
      <c r="H85" s="43">
        <v>28.12</v>
      </c>
      <c r="I85" s="43">
        <v>0</v>
      </c>
      <c r="J85" s="43">
        <v>0.78000000000000103</v>
      </c>
    </row>
    <row r="86" spans="1:10" x14ac:dyDescent="0.15">
      <c r="A86" s="21">
        <v>100072</v>
      </c>
      <c r="B86" s="8" t="s">
        <v>79</v>
      </c>
      <c r="C86" s="21" t="s">
        <v>53</v>
      </c>
      <c r="D86" s="43">
        <f t="shared" si="15"/>
        <v>60.82</v>
      </c>
      <c r="E86" s="43"/>
      <c r="F86" s="43">
        <v>9.6</v>
      </c>
      <c r="G86" s="43">
        <v>26.6</v>
      </c>
      <c r="H86" s="43">
        <v>23.97</v>
      </c>
      <c r="I86" s="43">
        <v>0</v>
      </c>
      <c r="J86" s="43">
        <v>0.65</v>
      </c>
    </row>
    <row r="87" spans="1:10" x14ac:dyDescent="0.15">
      <c r="A87" s="21">
        <v>100070</v>
      </c>
      <c r="B87" s="8" t="s">
        <v>80</v>
      </c>
      <c r="C87" s="21" t="s">
        <v>53</v>
      </c>
      <c r="D87" s="43">
        <f t="shared" si="15"/>
        <v>83.66</v>
      </c>
      <c r="E87" s="43"/>
      <c r="F87" s="43">
        <v>13.2</v>
      </c>
      <c r="G87" s="43">
        <v>36.1</v>
      </c>
      <c r="H87" s="43">
        <v>32.58</v>
      </c>
      <c r="I87" s="43">
        <v>0</v>
      </c>
      <c r="J87" s="43">
        <v>1.78</v>
      </c>
    </row>
    <row r="88" spans="1:10" x14ac:dyDescent="0.15">
      <c r="A88" s="21">
        <v>100073</v>
      </c>
      <c r="B88" s="8" t="s">
        <v>81</v>
      </c>
      <c r="C88" s="45" t="s">
        <v>16</v>
      </c>
      <c r="D88" s="43">
        <f t="shared" si="15"/>
        <v>90.239999999999895</v>
      </c>
      <c r="E88" s="43"/>
      <c r="F88" s="43">
        <v>14.4</v>
      </c>
      <c r="G88" s="43">
        <v>39.6</v>
      </c>
      <c r="H88" s="43">
        <v>35.689999999999898</v>
      </c>
      <c r="I88" s="43">
        <v>0</v>
      </c>
      <c r="J88" s="43">
        <v>0.55000000000000104</v>
      </c>
    </row>
    <row r="89" spans="1:10" x14ac:dyDescent="0.15">
      <c r="A89" s="21">
        <v>100079</v>
      </c>
      <c r="B89" s="8" t="s">
        <v>82</v>
      </c>
      <c r="C89" s="21" t="s">
        <v>53</v>
      </c>
      <c r="D89" s="43">
        <f t="shared" si="15"/>
        <v>40.67</v>
      </c>
      <c r="E89" s="43"/>
      <c r="F89" s="43">
        <v>6</v>
      </c>
      <c r="G89" s="43">
        <v>18</v>
      </c>
      <c r="H89" s="43">
        <v>16.22</v>
      </c>
      <c r="I89" s="43">
        <v>0</v>
      </c>
      <c r="J89" s="43">
        <v>0.45</v>
      </c>
    </row>
    <row r="90" spans="1:10" x14ac:dyDescent="0.15">
      <c r="A90" s="21">
        <v>100077</v>
      </c>
      <c r="B90" s="8" t="s">
        <v>83</v>
      </c>
      <c r="C90" s="21" t="s">
        <v>53</v>
      </c>
      <c r="D90" s="43">
        <f t="shared" si="15"/>
        <v>66.75</v>
      </c>
      <c r="E90" s="43"/>
      <c r="F90" s="43">
        <v>10.8</v>
      </c>
      <c r="G90" s="43">
        <v>28.8</v>
      </c>
      <c r="H90" s="43">
        <v>26.01</v>
      </c>
      <c r="I90" s="43">
        <v>0</v>
      </c>
      <c r="J90" s="43">
        <v>1.1399999999999999</v>
      </c>
    </row>
    <row r="91" spans="1:10" x14ac:dyDescent="0.15">
      <c r="A91" s="21">
        <v>100080</v>
      </c>
      <c r="B91" s="8" t="s">
        <v>84</v>
      </c>
      <c r="C91" s="21" t="s">
        <v>53</v>
      </c>
      <c r="D91" s="43">
        <f t="shared" si="15"/>
        <v>67.78</v>
      </c>
      <c r="E91" s="43"/>
      <c r="F91" s="43">
        <v>10.8</v>
      </c>
      <c r="G91" s="43">
        <v>29.7</v>
      </c>
      <c r="H91" s="43">
        <v>26.85</v>
      </c>
      <c r="I91" s="43">
        <v>0</v>
      </c>
      <c r="J91" s="43">
        <v>0.43000000000000099</v>
      </c>
    </row>
    <row r="92" spans="1:10" x14ac:dyDescent="0.15">
      <c r="A92" s="21">
        <v>100068</v>
      </c>
      <c r="B92" s="8" t="s">
        <v>85</v>
      </c>
      <c r="C92" s="45" t="s">
        <v>53</v>
      </c>
      <c r="D92" s="43">
        <f t="shared" si="15"/>
        <v>69.500000000000099</v>
      </c>
      <c r="E92" s="43"/>
      <c r="F92" s="43">
        <v>10.8</v>
      </c>
      <c r="G92" s="43">
        <v>30.1</v>
      </c>
      <c r="H92" s="43">
        <v>27.180000000000099</v>
      </c>
      <c r="I92" s="43">
        <v>0</v>
      </c>
      <c r="J92" s="43">
        <v>1.42</v>
      </c>
    </row>
    <row r="93" spans="1:10" x14ac:dyDescent="0.15">
      <c r="A93" s="21">
        <v>100063</v>
      </c>
      <c r="B93" s="48" t="s">
        <v>86</v>
      </c>
      <c r="C93" s="3" t="s">
        <v>53</v>
      </c>
      <c r="D93" s="43">
        <f t="shared" si="15"/>
        <v>39.46</v>
      </c>
      <c r="E93" s="43"/>
      <c r="F93" s="43">
        <v>6</v>
      </c>
      <c r="G93" s="43">
        <v>17.100000000000001</v>
      </c>
      <c r="H93" s="43">
        <v>15.46</v>
      </c>
      <c r="I93" s="43">
        <v>0</v>
      </c>
      <c r="J93" s="43">
        <v>0.9</v>
      </c>
    </row>
    <row r="94" spans="1:10" ht="22.5" x14ac:dyDescent="0.15">
      <c r="A94" s="49" t="s">
        <v>87</v>
      </c>
      <c r="B94" s="50"/>
      <c r="C94" s="51"/>
      <c r="D94" s="52">
        <f>D95+D96+D97+D98+D99+D100+D101+D102</f>
        <v>853.98</v>
      </c>
      <c r="E94" s="52">
        <f t="shared" ref="E94:J94" si="16">E95+E96+E97+E98+E99+E100+E101+E102</f>
        <v>0</v>
      </c>
      <c r="F94" s="52">
        <f t="shared" si="16"/>
        <v>159.6</v>
      </c>
      <c r="G94" s="52">
        <f t="shared" si="16"/>
        <v>365.09999999999997</v>
      </c>
      <c r="H94" s="52">
        <f t="shared" si="16"/>
        <v>314.52999999999997</v>
      </c>
      <c r="I94" s="52">
        <f t="shared" si="16"/>
        <v>0</v>
      </c>
      <c r="J94" s="59">
        <f t="shared" si="16"/>
        <v>14.750000000000007</v>
      </c>
    </row>
    <row r="95" spans="1:10" x14ac:dyDescent="0.15">
      <c r="A95" s="8" t="s">
        <v>88</v>
      </c>
      <c r="B95" s="8" t="s">
        <v>89</v>
      </c>
      <c r="C95" s="45" t="s">
        <v>16</v>
      </c>
      <c r="D95" s="43">
        <f t="shared" ref="D95:D101" si="17">E95+F95+G95+H95+I95+J95</f>
        <v>48.24</v>
      </c>
      <c r="E95" s="43"/>
      <c r="F95" s="43">
        <v>9.6</v>
      </c>
      <c r="G95" s="43">
        <v>20.9</v>
      </c>
      <c r="H95" s="43">
        <v>17.059999999999999</v>
      </c>
      <c r="I95" s="43">
        <v>0</v>
      </c>
      <c r="J95" s="43">
        <v>0.68</v>
      </c>
    </row>
    <row r="96" spans="1:10" x14ac:dyDescent="0.15">
      <c r="A96" s="18" t="s">
        <v>90</v>
      </c>
      <c r="B96" s="8" t="s">
        <v>91</v>
      </c>
      <c r="C96" s="21" t="s">
        <v>53</v>
      </c>
      <c r="D96" s="43">
        <f t="shared" si="17"/>
        <v>65.570000000000007</v>
      </c>
      <c r="E96" s="43"/>
      <c r="F96" s="43">
        <v>10.8</v>
      </c>
      <c r="G96" s="43">
        <v>28.2</v>
      </c>
      <c r="H96" s="43">
        <v>25.43</v>
      </c>
      <c r="I96" s="43">
        <v>0</v>
      </c>
      <c r="J96" s="43">
        <v>1.1399999999999999</v>
      </c>
    </row>
    <row r="97" spans="1:10" x14ac:dyDescent="0.15">
      <c r="A97" s="8" t="s">
        <v>92</v>
      </c>
      <c r="B97" s="8" t="s">
        <v>93</v>
      </c>
      <c r="C97" s="21" t="s">
        <v>53</v>
      </c>
      <c r="D97" s="43">
        <f t="shared" si="17"/>
        <v>40.01</v>
      </c>
      <c r="E97" s="43"/>
      <c r="F97" s="43">
        <v>6</v>
      </c>
      <c r="G97" s="43">
        <v>17.3</v>
      </c>
      <c r="H97" s="43">
        <v>15.61</v>
      </c>
      <c r="I97" s="43">
        <v>0</v>
      </c>
      <c r="J97" s="43">
        <v>1.1000000000000001</v>
      </c>
    </row>
    <row r="98" spans="1:10" x14ac:dyDescent="0.15">
      <c r="A98" s="8" t="s">
        <v>94</v>
      </c>
      <c r="B98" s="8" t="s">
        <v>95</v>
      </c>
      <c r="C98" s="45" t="s">
        <v>53</v>
      </c>
      <c r="D98" s="43">
        <f t="shared" si="17"/>
        <v>35.71</v>
      </c>
      <c r="E98" s="43"/>
      <c r="F98" s="43">
        <v>6</v>
      </c>
      <c r="G98" s="43">
        <v>15.1</v>
      </c>
      <c r="H98" s="43">
        <v>13.64</v>
      </c>
      <c r="I98" s="43">
        <v>0</v>
      </c>
      <c r="J98" s="43">
        <v>0.96999999999999897</v>
      </c>
    </row>
    <row r="99" spans="1:10" x14ac:dyDescent="0.15">
      <c r="A99" s="8" t="s">
        <v>96</v>
      </c>
      <c r="B99" s="44" t="s">
        <v>97</v>
      </c>
      <c r="C99" s="45" t="s">
        <v>16</v>
      </c>
      <c r="D99" s="43">
        <f t="shared" si="17"/>
        <v>0</v>
      </c>
      <c r="E99" s="43">
        <v>0</v>
      </c>
      <c r="F99" s="43"/>
      <c r="G99" s="43"/>
      <c r="H99" s="43"/>
      <c r="I99" s="43"/>
      <c r="J99" s="43"/>
    </row>
    <row r="100" spans="1:10" x14ac:dyDescent="0.15">
      <c r="A100" s="53"/>
      <c r="B100" s="44" t="s">
        <v>98</v>
      </c>
      <c r="C100" s="21" t="s">
        <v>53</v>
      </c>
      <c r="D100" s="43">
        <f t="shared" si="17"/>
        <v>28.98</v>
      </c>
      <c r="E100" s="43"/>
      <c r="F100" s="43">
        <v>3.6</v>
      </c>
      <c r="G100" s="43">
        <v>10.6</v>
      </c>
      <c r="H100" s="43">
        <v>14.4</v>
      </c>
      <c r="I100" s="43">
        <v>0</v>
      </c>
      <c r="J100" s="43">
        <v>0.38</v>
      </c>
    </row>
    <row r="101" spans="1:10" x14ac:dyDescent="0.15">
      <c r="A101" s="53"/>
      <c r="B101" s="8" t="s">
        <v>99</v>
      </c>
      <c r="C101" s="21" t="s">
        <v>53</v>
      </c>
      <c r="D101" s="43">
        <f t="shared" si="17"/>
        <v>36.26</v>
      </c>
      <c r="E101" s="43"/>
      <c r="F101" s="43">
        <v>6</v>
      </c>
      <c r="G101" s="43">
        <v>15.6</v>
      </c>
      <c r="H101" s="43">
        <v>14.11</v>
      </c>
      <c r="I101" s="43">
        <v>0</v>
      </c>
      <c r="J101" s="43">
        <v>0.54999999999999905</v>
      </c>
    </row>
    <row r="102" spans="1:10" x14ac:dyDescent="0.15">
      <c r="A102" s="69" t="s">
        <v>100</v>
      </c>
      <c r="B102" s="41" t="s">
        <v>14</v>
      </c>
      <c r="C102" s="21"/>
      <c r="D102" s="42">
        <f t="shared" ref="D102" si="18">SUM(D103:D106)</f>
        <v>599.21</v>
      </c>
      <c r="E102" s="42">
        <v>0</v>
      </c>
      <c r="F102" s="42">
        <v>117.6</v>
      </c>
      <c r="G102" s="42">
        <v>257.39999999999998</v>
      </c>
      <c r="H102" s="42">
        <v>214.28</v>
      </c>
      <c r="I102" s="42">
        <v>0</v>
      </c>
      <c r="J102" s="42">
        <v>9.9300000000000104</v>
      </c>
    </row>
    <row r="103" spans="1:10" x14ac:dyDescent="0.15">
      <c r="A103" s="70"/>
      <c r="B103" s="8" t="s">
        <v>101</v>
      </c>
      <c r="C103" s="21" t="s">
        <v>16</v>
      </c>
      <c r="D103" s="43">
        <f>E103+F103+G103+H103+I103+J103</f>
        <v>218.63000000000002</v>
      </c>
      <c r="E103" s="43"/>
      <c r="F103" s="43">
        <v>43.2</v>
      </c>
      <c r="G103" s="43">
        <v>93.4</v>
      </c>
      <c r="H103" s="43">
        <v>76.97</v>
      </c>
      <c r="I103" s="43">
        <v>0</v>
      </c>
      <c r="J103" s="43">
        <v>5.0599999999999996</v>
      </c>
    </row>
    <row r="104" spans="1:10" x14ac:dyDescent="0.15">
      <c r="A104" s="70"/>
      <c r="B104" s="8" t="s">
        <v>102</v>
      </c>
      <c r="C104" s="45" t="s">
        <v>16</v>
      </c>
      <c r="D104" s="43">
        <f>E104+F104+G104+H104+I104+J104</f>
        <v>206.08</v>
      </c>
      <c r="E104" s="43"/>
      <c r="F104" s="43">
        <v>40.799999999999997</v>
      </c>
      <c r="G104" s="43">
        <v>88.9</v>
      </c>
      <c r="H104" s="43">
        <v>74.05</v>
      </c>
      <c r="I104" s="43">
        <v>0</v>
      </c>
      <c r="J104" s="43">
        <v>2.33</v>
      </c>
    </row>
    <row r="105" spans="1:10" x14ac:dyDescent="0.15">
      <c r="A105" s="70"/>
      <c r="B105" s="8" t="s">
        <v>103</v>
      </c>
      <c r="C105" s="45" t="s">
        <v>16</v>
      </c>
      <c r="D105" s="43">
        <f>E105+F105+G105+H105+I105+J105</f>
        <v>145.14000000000001</v>
      </c>
      <c r="E105" s="43"/>
      <c r="F105" s="43">
        <v>28.8</v>
      </c>
      <c r="G105" s="43">
        <v>62.5</v>
      </c>
      <c r="H105" s="43">
        <v>51.88</v>
      </c>
      <c r="I105" s="43">
        <v>0</v>
      </c>
      <c r="J105" s="43">
        <v>1.96</v>
      </c>
    </row>
    <row r="106" spans="1:10" x14ac:dyDescent="0.15">
      <c r="A106" s="71"/>
      <c r="B106" s="8" t="s">
        <v>104</v>
      </c>
      <c r="C106" s="21" t="s">
        <v>53</v>
      </c>
      <c r="D106" s="43">
        <f>E106+F106+G106+H106+I106+J106</f>
        <v>29.36</v>
      </c>
      <c r="E106" s="43"/>
      <c r="F106" s="43">
        <v>4.8</v>
      </c>
      <c r="G106" s="43">
        <v>12.6</v>
      </c>
      <c r="H106" s="43">
        <v>11.38</v>
      </c>
      <c r="I106" s="43">
        <v>0</v>
      </c>
      <c r="J106" s="43">
        <v>0.57999999999999996</v>
      </c>
    </row>
  </sheetData>
  <autoFilter ref="A8:J106"/>
  <mergeCells count="29">
    <mergeCell ref="A41:A43"/>
    <mergeCell ref="A44:A46"/>
    <mergeCell ref="A48:A50"/>
    <mergeCell ref="A53:A55"/>
    <mergeCell ref="A102:A106"/>
    <mergeCell ref="A27:A29"/>
    <mergeCell ref="A30:A32"/>
    <mergeCell ref="A33:A35"/>
    <mergeCell ref="A36:A38"/>
    <mergeCell ref="A39:A40"/>
    <mergeCell ref="A12:A14"/>
    <mergeCell ref="A15:A17"/>
    <mergeCell ref="A18:A20"/>
    <mergeCell ref="A21:A23"/>
    <mergeCell ref="A24:A26"/>
    <mergeCell ref="A2:J2"/>
    <mergeCell ref="A7:C7"/>
    <mergeCell ref="A8:C8"/>
    <mergeCell ref="A5:A6"/>
    <mergeCell ref="A9:A11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H20" sqref="H20"/>
    </sheetView>
  </sheetViews>
  <sheetFormatPr defaultColWidth="8.875" defaultRowHeight="14.25" x14ac:dyDescent="0.15"/>
  <cols>
    <col min="1" max="1" width="11.375" style="27" customWidth="1"/>
    <col min="2" max="2" width="25.75" style="27" customWidth="1"/>
    <col min="3" max="3" width="10.75" style="28" customWidth="1"/>
    <col min="4" max="4" width="10.5" style="28" customWidth="1"/>
    <col min="5" max="5" width="10.875" style="28" customWidth="1"/>
    <col min="6" max="6" width="11.625" style="29" customWidth="1"/>
    <col min="7" max="7" width="18.75" style="27" customWidth="1"/>
    <col min="8" max="16384" width="8.875" style="27"/>
  </cols>
  <sheetData>
    <row r="1" spans="1:7" ht="20.25" x14ac:dyDescent="0.25">
      <c r="A1" s="26" t="s">
        <v>105</v>
      </c>
    </row>
    <row r="2" spans="1:7" ht="24" x14ac:dyDescent="0.15">
      <c r="A2" s="60" t="s">
        <v>106</v>
      </c>
      <c r="B2" s="60"/>
      <c r="C2" s="60"/>
      <c r="D2" s="60"/>
      <c r="E2" s="60"/>
      <c r="F2" s="60"/>
      <c r="G2" s="60"/>
    </row>
    <row r="3" spans="1:7" x14ac:dyDescent="0.15">
      <c r="C3" s="27"/>
      <c r="D3" s="35"/>
      <c r="E3" s="27"/>
      <c r="F3" s="35"/>
      <c r="G3" s="27" t="s">
        <v>107</v>
      </c>
    </row>
    <row r="4" spans="1:7" s="30" customFormat="1" ht="13.5" x14ac:dyDescent="0.15">
      <c r="A4" s="81" t="s">
        <v>2</v>
      </c>
      <c r="B4" s="83" t="s">
        <v>3</v>
      </c>
      <c r="C4" s="78" t="s">
        <v>6</v>
      </c>
      <c r="D4" s="78"/>
      <c r="E4" s="78"/>
      <c r="F4" s="78"/>
      <c r="G4" s="81" t="s">
        <v>108</v>
      </c>
    </row>
    <row r="5" spans="1:7" s="30" customFormat="1" ht="22.5" customHeight="1" x14ac:dyDescent="0.15">
      <c r="A5" s="81"/>
      <c r="B5" s="83"/>
      <c r="C5" s="79" t="s">
        <v>109</v>
      </c>
      <c r="D5" s="79"/>
      <c r="E5" s="79"/>
      <c r="F5" s="2" t="s">
        <v>110</v>
      </c>
      <c r="G5" s="81"/>
    </row>
    <row r="6" spans="1:7" s="30" customFormat="1" ht="13.5" x14ac:dyDescent="0.15">
      <c r="A6" s="81"/>
      <c r="B6" s="83"/>
      <c r="C6" s="79" t="s">
        <v>14</v>
      </c>
      <c r="D6" s="79" t="s">
        <v>111</v>
      </c>
      <c r="E6" s="79" t="s">
        <v>112</v>
      </c>
      <c r="F6" s="79" t="s">
        <v>113</v>
      </c>
      <c r="G6" s="81"/>
    </row>
    <row r="7" spans="1:7" s="30" customFormat="1" ht="13.5" x14ac:dyDescent="0.15">
      <c r="A7" s="81"/>
      <c r="B7" s="83"/>
      <c r="C7" s="79"/>
      <c r="D7" s="79"/>
      <c r="E7" s="79"/>
      <c r="F7" s="79"/>
      <c r="G7" s="81"/>
    </row>
    <row r="8" spans="1:7" s="31" customFormat="1" x14ac:dyDescent="0.15">
      <c r="A8" s="80" t="s">
        <v>114</v>
      </c>
      <c r="B8" s="80"/>
      <c r="C8" s="5">
        <f>C9</f>
        <v>913</v>
      </c>
      <c r="D8" s="5">
        <f t="shared" ref="D8:F8" si="0">D9</f>
        <v>119</v>
      </c>
      <c r="E8" s="5">
        <f t="shared" si="0"/>
        <v>794</v>
      </c>
      <c r="F8" s="5">
        <f t="shared" si="0"/>
        <v>1945</v>
      </c>
      <c r="G8" s="19"/>
    </row>
    <row r="9" spans="1:7" s="31" customFormat="1" x14ac:dyDescent="0.15">
      <c r="A9" s="80" t="s">
        <v>13</v>
      </c>
      <c r="B9" s="80"/>
      <c r="C9" s="5">
        <f t="shared" ref="C9:F9" si="1">SUM(C11:C29)</f>
        <v>913</v>
      </c>
      <c r="D9" s="5">
        <f t="shared" si="1"/>
        <v>119</v>
      </c>
      <c r="E9" s="5">
        <f t="shared" si="1"/>
        <v>794</v>
      </c>
      <c r="F9" s="5">
        <f t="shared" si="1"/>
        <v>1945</v>
      </c>
      <c r="G9" s="19"/>
    </row>
    <row r="10" spans="1:7" s="31" customFormat="1" x14ac:dyDescent="0.15">
      <c r="A10" s="82">
        <v>100001</v>
      </c>
      <c r="B10" s="4" t="s">
        <v>115</v>
      </c>
      <c r="C10" s="5">
        <f t="shared" ref="C10:F10" si="2">SUM(C11:C12)</f>
        <v>0</v>
      </c>
      <c r="D10" s="5">
        <f t="shared" si="2"/>
        <v>0</v>
      </c>
      <c r="E10" s="5">
        <f t="shared" si="2"/>
        <v>0</v>
      </c>
      <c r="F10" s="5">
        <f t="shared" si="2"/>
        <v>0</v>
      </c>
      <c r="G10" s="19"/>
    </row>
    <row r="11" spans="1:7" x14ac:dyDescent="0.15">
      <c r="A11" s="82"/>
      <c r="B11" s="8" t="s">
        <v>116</v>
      </c>
      <c r="C11" s="9">
        <v>0</v>
      </c>
      <c r="D11" s="9">
        <v>0</v>
      </c>
      <c r="E11" s="9">
        <v>0</v>
      </c>
      <c r="F11" s="10">
        <v>0</v>
      </c>
      <c r="G11" s="36"/>
    </row>
    <row r="12" spans="1:7" x14ac:dyDescent="0.15">
      <c r="A12" s="82"/>
      <c r="B12" s="8" t="s">
        <v>117</v>
      </c>
      <c r="C12" s="9">
        <v>0</v>
      </c>
      <c r="D12" s="9">
        <v>0</v>
      </c>
      <c r="E12" s="9">
        <v>0</v>
      </c>
      <c r="F12" s="10">
        <v>0</v>
      </c>
      <c r="G12" s="36"/>
    </row>
    <row r="13" spans="1:7" s="32" customFormat="1" x14ac:dyDescent="0.15">
      <c r="A13" s="21">
        <v>100003</v>
      </c>
      <c r="B13" s="8" t="s">
        <v>15</v>
      </c>
      <c r="C13" s="9">
        <f t="shared" ref="C13:C29" si="3">D13+E13</f>
        <v>137</v>
      </c>
      <c r="D13" s="9">
        <v>21</v>
      </c>
      <c r="E13" s="9">
        <v>116</v>
      </c>
      <c r="F13" s="14">
        <f t="shared" ref="F13:F29" si="4">D13*3+E13*2</f>
        <v>295</v>
      </c>
      <c r="G13" s="37"/>
    </row>
    <row r="14" spans="1:7" x14ac:dyDescent="0.15">
      <c r="A14" s="21">
        <v>100004</v>
      </c>
      <c r="B14" s="8" t="s">
        <v>18</v>
      </c>
      <c r="C14" s="9">
        <f t="shared" si="3"/>
        <v>33</v>
      </c>
      <c r="D14" s="9">
        <v>1</v>
      </c>
      <c r="E14" s="9">
        <v>32</v>
      </c>
      <c r="F14" s="10">
        <f t="shared" si="4"/>
        <v>67</v>
      </c>
      <c r="G14" s="37" t="s">
        <v>118</v>
      </c>
    </row>
    <row r="15" spans="1:7" x14ac:dyDescent="0.15">
      <c r="A15" s="21">
        <v>100005</v>
      </c>
      <c r="B15" s="8" t="s">
        <v>20</v>
      </c>
      <c r="C15" s="9">
        <f t="shared" si="3"/>
        <v>70</v>
      </c>
      <c r="D15" s="9">
        <v>6</v>
      </c>
      <c r="E15" s="9">
        <v>64</v>
      </c>
      <c r="F15" s="10">
        <f t="shared" si="4"/>
        <v>146</v>
      </c>
      <c r="G15" s="36"/>
    </row>
    <row r="16" spans="1:7" x14ac:dyDescent="0.15">
      <c r="A16" s="21">
        <v>100006</v>
      </c>
      <c r="B16" s="8" t="s">
        <v>22</v>
      </c>
      <c r="C16" s="9">
        <f t="shared" si="3"/>
        <v>106</v>
      </c>
      <c r="D16" s="12">
        <v>12</v>
      </c>
      <c r="E16" s="12">
        <v>94</v>
      </c>
      <c r="F16" s="13">
        <f t="shared" si="4"/>
        <v>224</v>
      </c>
      <c r="G16" s="38"/>
    </row>
    <row r="17" spans="1:7" x14ac:dyDescent="0.15">
      <c r="A17" s="21">
        <v>100007</v>
      </c>
      <c r="B17" s="8" t="s">
        <v>24</v>
      </c>
      <c r="C17" s="9">
        <f t="shared" si="3"/>
        <v>87</v>
      </c>
      <c r="D17" s="12">
        <v>17</v>
      </c>
      <c r="E17" s="12">
        <v>70</v>
      </c>
      <c r="F17" s="13">
        <f t="shared" si="4"/>
        <v>191</v>
      </c>
      <c r="G17" s="38"/>
    </row>
    <row r="18" spans="1:7" x14ac:dyDescent="0.15">
      <c r="A18" s="21">
        <v>100008</v>
      </c>
      <c r="B18" s="8" t="s">
        <v>26</v>
      </c>
      <c r="C18" s="9">
        <f t="shared" si="3"/>
        <v>68</v>
      </c>
      <c r="D18" s="12">
        <v>11</v>
      </c>
      <c r="E18" s="12">
        <v>57</v>
      </c>
      <c r="F18" s="13">
        <f t="shared" si="4"/>
        <v>147</v>
      </c>
      <c r="G18" s="38"/>
    </row>
    <row r="19" spans="1:7" x14ac:dyDescent="0.15">
      <c r="A19" s="21">
        <v>100009</v>
      </c>
      <c r="B19" s="8" t="s">
        <v>28</v>
      </c>
      <c r="C19" s="9">
        <f t="shared" si="3"/>
        <v>51</v>
      </c>
      <c r="D19" s="12">
        <v>10</v>
      </c>
      <c r="E19" s="12">
        <v>41</v>
      </c>
      <c r="F19" s="13">
        <f t="shared" si="4"/>
        <v>112</v>
      </c>
      <c r="G19" s="38"/>
    </row>
    <row r="20" spans="1:7" x14ac:dyDescent="0.15">
      <c r="A20" s="21">
        <v>100010</v>
      </c>
      <c r="B20" s="8" t="s">
        <v>30</v>
      </c>
      <c r="C20" s="9">
        <f t="shared" si="3"/>
        <v>166</v>
      </c>
      <c r="D20" s="12">
        <v>33</v>
      </c>
      <c r="E20" s="12">
        <v>133</v>
      </c>
      <c r="F20" s="13">
        <f t="shared" si="4"/>
        <v>365</v>
      </c>
      <c r="G20" s="38"/>
    </row>
    <row r="21" spans="1:7" x14ac:dyDescent="0.15">
      <c r="A21" s="21">
        <v>100011</v>
      </c>
      <c r="B21" s="8" t="s">
        <v>32</v>
      </c>
      <c r="C21" s="9">
        <f t="shared" si="3"/>
        <v>86</v>
      </c>
      <c r="D21" s="12">
        <v>7</v>
      </c>
      <c r="E21" s="12">
        <v>79</v>
      </c>
      <c r="F21" s="13">
        <f t="shared" si="4"/>
        <v>179</v>
      </c>
      <c r="G21" s="38"/>
    </row>
    <row r="22" spans="1:7" x14ac:dyDescent="0.15">
      <c r="A22" s="21">
        <v>100012</v>
      </c>
      <c r="B22" s="8" t="s">
        <v>34</v>
      </c>
      <c r="C22" s="9">
        <f t="shared" si="3"/>
        <v>44</v>
      </c>
      <c r="D22" s="12">
        <v>1</v>
      </c>
      <c r="E22" s="12">
        <v>43</v>
      </c>
      <c r="F22" s="13">
        <f t="shared" si="4"/>
        <v>89</v>
      </c>
      <c r="G22" s="38"/>
    </row>
    <row r="23" spans="1:7" s="33" customFormat="1" ht="13.5" x14ac:dyDescent="0.15">
      <c r="A23" s="21">
        <v>100013</v>
      </c>
      <c r="B23" s="8" t="s">
        <v>36</v>
      </c>
      <c r="C23" s="9">
        <f t="shared" si="3"/>
        <v>24</v>
      </c>
      <c r="D23" s="12">
        <v>0</v>
      </c>
      <c r="E23" s="12">
        <v>24</v>
      </c>
      <c r="F23" s="13">
        <f t="shared" si="4"/>
        <v>48</v>
      </c>
      <c r="G23" s="39"/>
    </row>
    <row r="24" spans="1:7" s="33" customFormat="1" ht="13.5" x14ac:dyDescent="0.15">
      <c r="A24" s="21">
        <v>100014</v>
      </c>
      <c r="B24" s="8" t="s">
        <v>37</v>
      </c>
      <c r="C24" s="9">
        <f t="shared" si="3"/>
        <v>4</v>
      </c>
      <c r="D24" s="12">
        <v>0</v>
      </c>
      <c r="E24" s="12">
        <v>4</v>
      </c>
      <c r="F24" s="13">
        <f t="shared" si="4"/>
        <v>8</v>
      </c>
      <c r="G24" s="39"/>
    </row>
    <row r="25" spans="1:7" s="33" customFormat="1" ht="13.5" x14ac:dyDescent="0.15">
      <c r="A25" s="21">
        <v>100015</v>
      </c>
      <c r="B25" s="8" t="s">
        <v>39</v>
      </c>
      <c r="C25" s="9">
        <f t="shared" si="3"/>
        <v>20</v>
      </c>
      <c r="D25" s="12">
        <v>0</v>
      </c>
      <c r="E25" s="12">
        <v>20</v>
      </c>
      <c r="F25" s="13">
        <f t="shared" si="4"/>
        <v>40</v>
      </c>
      <c r="G25" s="39"/>
    </row>
    <row r="26" spans="1:7" x14ac:dyDescent="0.15">
      <c r="A26" s="21">
        <v>100018</v>
      </c>
      <c r="B26" s="8" t="s">
        <v>44</v>
      </c>
      <c r="C26" s="9">
        <f t="shared" si="3"/>
        <v>3</v>
      </c>
      <c r="D26" s="12">
        <v>0</v>
      </c>
      <c r="E26" s="12">
        <v>3</v>
      </c>
      <c r="F26" s="13">
        <f t="shared" si="4"/>
        <v>6</v>
      </c>
      <c r="G26" s="38"/>
    </row>
    <row r="27" spans="1:7" x14ac:dyDescent="0.15">
      <c r="A27" s="21">
        <v>100022</v>
      </c>
      <c r="B27" s="8" t="s">
        <v>49</v>
      </c>
      <c r="C27" s="9">
        <f t="shared" si="3"/>
        <v>3</v>
      </c>
      <c r="D27" s="12">
        <v>0</v>
      </c>
      <c r="E27" s="12">
        <v>3</v>
      </c>
      <c r="F27" s="13">
        <f t="shared" si="4"/>
        <v>6</v>
      </c>
      <c r="G27" s="38"/>
    </row>
    <row r="28" spans="1:7" x14ac:dyDescent="0.15">
      <c r="A28" s="21">
        <v>100017</v>
      </c>
      <c r="B28" s="8" t="s">
        <v>42</v>
      </c>
      <c r="C28" s="9">
        <f t="shared" si="3"/>
        <v>10</v>
      </c>
      <c r="D28" s="12">
        <v>0</v>
      </c>
      <c r="E28" s="12">
        <v>10</v>
      </c>
      <c r="F28" s="13">
        <f t="shared" si="4"/>
        <v>20</v>
      </c>
      <c r="G28" s="38"/>
    </row>
    <row r="29" spans="1:7" s="34" customFormat="1" ht="13.5" x14ac:dyDescent="0.15">
      <c r="A29" s="21"/>
      <c r="B29" s="8" t="s">
        <v>51</v>
      </c>
      <c r="C29" s="9">
        <f t="shared" si="3"/>
        <v>1</v>
      </c>
      <c r="D29" s="12">
        <v>0</v>
      </c>
      <c r="E29" s="12">
        <v>1</v>
      </c>
      <c r="F29" s="13">
        <f t="shared" si="4"/>
        <v>2</v>
      </c>
      <c r="G29" s="40"/>
    </row>
  </sheetData>
  <mergeCells count="13">
    <mergeCell ref="A10:A12"/>
    <mergeCell ref="B4:B7"/>
    <mergeCell ref="C6:C7"/>
    <mergeCell ref="D6:D7"/>
    <mergeCell ref="E6:E7"/>
    <mergeCell ref="A2:G2"/>
    <mergeCell ref="C4:F4"/>
    <mergeCell ref="C5:E5"/>
    <mergeCell ref="A8:B8"/>
    <mergeCell ref="A9:B9"/>
    <mergeCell ref="A4:A7"/>
    <mergeCell ref="F6:F7"/>
    <mergeCell ref="G4:G7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workbookViewId="0">
      <selection activeCell="B12" sqref="B12"/>
    </sheetView>
  </sheetViews>
  <sheetFormatPr defaultColWidth="9.125" defaultRowHeight="13.5" x14ac:dyDescent="0.15"/>
  <cols>
    <col min="1" max="1" width="7.375" style="24" customWidth="1"/>
    <col min="2" max="2" width="22" style="24" customWidth="1"/>
    <col min="3" max="5" width="10.75" style="24" customWidth="1"/>
    <col min="6" max="8" width="10.75" customWidth="1"/>
  </cols>
  <sheetData>
    <row r="1" spans="1:8" ht="20.25" x14ac:dyDescent="0.25">
      <c r="A1" s="26" t="s">
        <v>119</v>
      </c>
      <c r="B1" s="27"/>
      <c r="C1" s="28"/>
      <c r="D1" s="28"/>
      <c r="E1" s="28"/>
      <c r="F1" s="29"/>
      <c r="G1" s="29"/>
      <c r="H1" s="27"/>
    </row>
    <row r="2" spans="1:8" ht="24" x14ac:dyDescent="0.15">
      <c r="A2" s="60" t="s">
        <v>120</v>
      </c>
      <c r="B2" s="60"/>
      <c r="C2" s="60"/>
      <c r="D2" s="60"/>
      <c r="E2" s="60"/>
      <c r="F2" s="60"/>
      <c r="G2" s="60"/>
      <c r="H2" s="60"/>
    </row>
    <row r="4" spans="1:8" x14ac:dyDescent="0.15">
      <c r="H4" t="s">
        <v>121</v>
      </c>
    </row>
    <row r="5" spans="1:8" ht="33" customHeight="1" x14ac:dyDescent="0.15">
      <c r="A5" s="85" t="s">
        <v>158</v>
      </c>
      <c r="B5" s="85" t="s">
        <v>3</v>
      </c>
      <c r="C5" s="84" t="s">
        <v>122</v>
      </c>
      <c r="D5" s="84"/>
      <c r="E5" s="84"/>
      <c r="F5" s="84" t="s">
        <v>123</v>
      </c>
      <c r="G5" s="84"/>
      <c r="H5" s="84"/>
    </row>
    <row r="6" spans="1:8" ht="27" customHeight="1" x14ac:dyDescent="0.15">
      <c r="A6" s="85"/>
      <c r="B6" s="85"/>
      <c r="C6" s="79" t="s">
        <v>14</v>
      </c>
      <c r="D6" s="79" t="s">
        <v>124</v>
      </c>
      <c r="E6" s="79" t="s">
        <v>125</v>
      </c>
      <c r="F6" s="77" t="s">
        <v>126</v>
      </c>
      <c r="G6" s="77" t="s">
        <v>127</v>
      </c>
      <c r="H6" s="77" t="s">
        <v>128</v>
      </c>
    </row>
    <row r="7" spans="1:8" ht="18.75" customHeight="1" x14ac:dyDescent="0.15">
      <c r="A7" s="85"/>
      <c r="B7" s="85"/>
      <c r="C7" s="79"/>
      <c r="D7" s="79"/>
      <c r="E7" s="79"/>
      <c r="F7" s="77"/>
      <c r="G7" s="77"/>
      <c r="H7" s="77"/>
    </row>
    <row r="8" spans="1:8" ht="25.5" customHeight="1" x14ac:dyDescent="0.15">
      <c r="A8" s="85"/>
      <c r="B8" s="85"/>
      <c r="C8" s="79"/>
      <c r="D8" s="79"/>
      <c r="E8" s="79"/>
      <c r="F8" s="77"/>
      <c r="G8" s="77"/>
      <c r="H8" s="77"/>
    </row>
    <row r="9" spans="1:8" x14ac:dyDescent="0.15">
      <c r="A9" s="80" t="s">
        <v>12</v>
      </c>
      <c r="B9" s="80"/>
      <c r="C9" s="5">
        <f t="shared" ref="C9:H9" si="0">C10+C96</f>
        <v>1407</v>
      </c>
      <c r="D9" s="5">
        <f t="shared" si="0"/>
        <v>1052</v>
      </c>
      <c r="E9" s="5">
        <f t="shared" si="0"/>
        <v>355</v>
      </c>
      <c r="F9" s="5">
        <f t="shared" si="0"/>
        <v>1688.1999999999996</v>
      </c>
      <c r="G9" s="5">
        <f t="shared" si="0"/>
        <v>281.40000000000003</v>
      </c>
      <c r="H9" s="5">
        <f t="shared" si="0"/>
        <v>1406.8</v>
      </c>
    </row>
    <row r="10" spans="1:8" ht="14.25" customHeight="1" x14ac:dyDescent="0.15">
      <c r="A10" s="82" t="s">
        <v>129</v>
      </c>
      <c r="B10" s="4" t="s">
        <v>13</v>
      </c>
      <c r="C10" s="5">
        <f t="shared" ref="C10:H10" si="1">SUM(C11,C14,C17,C20,C23,C26,C29,C32,C35,C38,C41,C43,C46,C49:C50,C53:C55,C58:C95)</f>
        <v>1274</v>
      </c>
      <c r="D10" s="5">
        <f t="shared" si="1"/>
        <v>960</v>
      </c>
      <c r="E10" s="5">
        <f t="shared" si="1"/>
        <v>314</v>
      </c>
      <c r="F10" s="5">
        <f t="shared" si="1"/>
        <v>1528.5999999999997</v>
      </c>
      <c r="G10" s="5">
        <f t="shared" si="1"/>
        <v>254.80000000000004</v>
      </c>
      <c r="H10" s="5">
        <f t="shared" si="1"/>
        <v>1273.8</v>
      </c>
    </row>
    <row r="11" spans="1:8" x14ac:dyDescent="0.15">
      <c r="A11" s="82"/>
      <c r="B11" s="4" t="s">
        <v>14</v>
      </c>
      <c r="C11" s="7">
        <f t="shared" ref="C11:H11" si="2">C12+C13</f>
        <v>42</v>
      </c>
      <c r="D11" s="7">
        <f t="shared" si="2"/>
        <v>42</v>
      </c>
      <c r="E11" s="7">
        <f t="shared" si="2"/>
        <v>0</v>
      </c>
      <c r="F11" s="7">
        <f t="shared" si="2"/>
        <v>50.199999999999996</v>
      </c>
      <c r="G11" s="7">
        <f t="shared" si="2"/>
        <v>8.4</v>
      </c>
      <c r="H11" s="7">
        <f t="shared" si="2"/>
        <v>41.8</v>
      </c>
    </row>
    <row r="12" spans="1:8" x14ac:dyDescent="0.15">
      <c r="A12" s="82"/>
      <c r="B12" s="8" t="s">
        <v>15</v>
      </c>
      <c r="C12" s="9">
        <f t="shared" ref="C12:C16" si="3">D12+E12</f>
        <v>37</v>
      </c>
      <c r="D12" s="9">
        <v>37</v>
      </c>
      <c r="E12" s="10">
        <v>0</v>
      </c>
      <c r="F12" s="10">
        <f>G12+H12</f>
        <v>44.199999999999996</v>
      </c>
      <c r="G12" s="10">
        <f t="shared" ref="G12:G16" si="4">C12*0.2</f>
        <v>7.4</v>
      </c>
      <c r="H12" s="10">
        <f>C12*1-0.2</f>
        <v>36.799999999999997</v>
      </c>
    </row>
    <row r="13" spans="1:8" x14ac:dyDescent="0.15">
      <c r="A13" s="82"/>
      <c r="B13" s="8" t="s">
        <v>17</v>
      </c>
      <c r="C13" s="9">
        <f t="shared" si="3"/>
        <v>5</v>
      </c>
      <c r="D13" s="9">
        <v>5</v>
      </c>
      <c r="E13" s="10">
        <v>0</v>
      </c>
      <c r="F13" s="10">
        <f t="shared" ref="F13:F16" si="5">G13+H13</f>
        <v>6</v>
      </c>
      <c r="G13" s="10">
        <f t="shared" si="4"/>
        <v>1</v>
      </c>
      <c r="H13" s="10">
        <f t="shared" ref="H13:H16" si="6">C13*1</f>
        <v>5</v>
      </c>
    </row>
    <row r="14" spans="1:8" x14ac:dyDescent="0.15">
      <c r="A14" s="82"/>
      <c r="B14" s="4" t="s">
        <v>14</v>
      </c>
      <c r="C14" s="7">
        <f t="shared" ref="C14:H14" si="7">C15+C16</f>
        <v>51</v>
      </c>
      <c r="D14" s="7">
        <v>51</v>
      </c>
      <c r="E14" s="7">
        <v>0</v>
      </c>
      <c r="F14" s="7">
        <f t="shared" si="7"/>
        <v>61.2</v>
      </c>
      <c r="G14" s="7">
        <f t="shared" si="7"/>
        <v>10.200000000000001</v>
      </c>
      <c r="H14" s="7">
        <f t="shared" si="7"/>
        <v>51</v>
      </c>
    </row>
    <row r="15" spans="1:8" x14ac:dyDescent="0.15">
      <c r="A15" s="82"/>
      <c r="B15" s="8" t="s">
        <v>18</v>
      </c>
      <c r="C15" s="9">
        <f t="shared" si="3"/>
        <v>33</v>
      </c>
      <c r="D15" s="9">
        <v>33</v>
      </c>
      <c r="E15" s="10">
        <v>0</v>
      </c>
      <c r="F15" s="10">
        <f t="shared" si="5"/>
        <v>39.6</v>
      </c>
      <c r="G15" s="10">
        <f t="shared" si="4"/>
        <v>6.6000000000000005</v>
      </c>
      <c r="H15" s="10">
        <f t="shared" si="6"/>
        <v>33</v>
      </c>
    </row>
    <row r="16" spans="1:8" x14ac:dyDescent="0.15">
      <c r="A16" s="82"/>
      <c r="B16" s="8" t="s">
        <v>19</v>
      </c>
      <c r="C16" s="9">
        <f t="shared" si="3"/>
        <v>18</v>
      </c>
      <c r="D16" s="9">
        <v>18</v>
      </c>
      <c r="E16" s="10">
        <v>0</v>
      </c>
      <c r="F16" s="10">
        <f t="shared" si="5"/>
        <v>21.6</v>
      </c>
      <c r="G16" s="10">
        <f t="shared" si="4"/>
        <v>3.6</v>
      </c>
      <c r="H16" s="10">
        <f t="shared" si="6"/>
        <v>18</v>
      </c>
    </row>
    <row r="17" spans="1:8" x14ac:dyDescent="0.15">
      <c r="A17" s="82"/>
      <c r="B17" s="4" t="s">
        <v>14</v>
      </c>
      <c r="C17" s="7">
        <f t="shared" ref="C17:H17" si="8">C18+C19</f>
        <v>52</v>
      </c>
      <c r="D17" s="7">
        <v>52</v>
      </c>
      <c r="E17" s="7">
        <v>0</v>
      </c>
      <c r="F17" s="7">
        <f t="shared" si="8"/>
        <v>62.400000000000006</v>
      </c>
      <c r="G17" s="7">
        <f t="shared" si="8"/>
        <v>10.400000000000002</v>
      </c>
      <c r="H17" s="7">
        <f t="shared" si="8"/>
        <v>52</v>
      </c>
    </row>
    <row r="18" spans="1:8" x14ac:dyDescent="0.15">
      <c r="A18" s="82"/>
      <c r="B18" s="8" t="s">
        <v>20</v>
      </c>
      <c r="C18" s="9">
        <f t="shared" ref="C18:C22" si="9">D18+E18</f>
        <v>46</v>
      </c>
      <c r="D18" s="9">
        <v>46</v>
      </c>
      <c r="E18" s="10">
        <v>0</v>
      </c>
      <c r="F18" s="10">
        <f t="shared" ref="F18:F22" si="10">G18+H18</f>
        <v>55.2</v>
      </c>
      <c r="G18" s="10">
        <f t="shared" ref="G18:G22" si="11">C18*0.2</f>
        <v>9.2000000000000011</v>
      </c>
      <c r="H18" s="10">
        <f t="shared" ref="H18:H22" si="12">C18*1</f>
        <v>46</v>
      </c>
    </row>
    <row r="19" spans="1:8" x14ac:dyDescent="0.15">
      <c r="A19" s="82"/>
      <c r="B19" s="8" t="s">
        <v>21</v>
      </c>
      <c r="C19" s="9">
        <f t="shared" si="9"/>
        <v>6</v>
      </c>
      <c r="D19" s="9">
        <v>6</v>
      </c>
      <c r="E19" s="10">
        <v>0</v>
      </c>
      <c r="F19" s="10">
        <f t="shared" si="10"/>
        <v>7.2</v>
      </c>
      <c r="G19" s="10">
        <f t="shared" si="11"/>
        <v>1.2000000000000002</v>
      </c>
      <c r="H19" s="10">
        <f t="shared" si="12"/>
        <v>6</v>
      </c>
    </row>
    <row r="20" spans="1:8" x14ac:dyDescent="0.15">
      <c r="A20" s="82"/>
      <c r="B20" s="4" t="s">
        <v>14</v>
      </c>
      <c r="C20" s="7">
        <f t="shared" ref="C20:H20" si="13">C21+C22</f>
        <v>51</v>
      </c>
      <c r="D20" s="7">
        <v>51</v>
      </c>
      <c r="E20" s="7">
        <v>0</v>
      </c>
      <c r="F20" s="7">
        <f t="shared" si="13"/>
        <v>61.2</v>
      </c>
      <c r="G20" s="7">
        <f t="shared" si="13"/>
        <v>10.200000000000001</v>
      </c>
      <c r="H20" s="7">
        <f t="shared" si="13"/>
        <v>51</v>
      </c>
    </row>
    <row r="21" spans="1:8" x14ac:dyDescent="0.15">
      <c r="A21" s="82"/>
      <c r="B21" s="8" t="s">
        <v>22</v>
      </c>
      <c r="C21" s="9">
        <f t="shared" si="9"/>
        <v>42</v>
      </c>
      <c r="D21" s="9">
        <v>42</v>
      </c>
      <c r="E21" s="10">
        <v>0</v>
      </c>
      <c r="F21" s="10">
        <f t="shared" si="10"/>
        <v>50.4</v>
      </c>
      <c r="G21" s="10">
        <f t="shared" si="11"/>
        <v>8.4</v>
      </c>
      <c r="H21" s="10">
        <f t="shared" si="12"/>
        <v>42</v>
      </c>
    </row>
    <row r="22" spans="1:8" x14ac:dyDescent="0.15">
      <c r="A22" s="82"/>
      <c r="B22" s="8" t="s">
        <v>23</v>
      </c>
      <c r="C22" s="9">
        <f t="shared" si="9"/>
        <v>9</v>
      </c>
      <c r="D22" s="9">
        <v>9</v>
      </c>
      <c r="E22" s="10">
        <v>0</v>
      </c>
      <c r="F22" s="10">
        <f t="shared" si="10"/>
        <v>10.8</v>
      </c>
      <c r="G22" s="10">
        <f t="shared" si="11"/>
        <v>1.8</v>
      </c>
      <c r="H22" s="10">
        <f t="shared" si="12"/>
        <v>9</v>
      </c>
    </row>
    <row r="23" spans="1:8" x14ac:dyDescent="0.15">
      <c r="A23" s="82"/>
      <c r="B23" s="4" t="s">
        <v>14</v>
      </c>
      <c r="C23" s="7">
        <f t="shared" ref="C23:H23" si="14">C24+C25</f>
        <v>50</v>
      </c>
      <c r="D23" s="7">
        <v>50</v>
      </c>
      <c r="E23" s="7">
        <v>0</v>
      </c>
      <c r="F23" s="7">
        <f t="shared" si="14"/>
        <v>60</v>
      </c>
      <c r="G23" s="7">
        <f t="shared" si="14"/>
        <v>10</v>
      </c>
      <c r="H23" s="7">
        <f t="shared" si="14"/>
        <v>50</v>
      </c>
    </row>
    <row r="24" spans="1:8" x14ac:dyDescent="0.15">
      <c r="A24" s="82"/>
      <c r="B24" s="8" t="s">
        <v>24</v>
      </c>
      <c r="C24" s="9">
        <f t="shared" ref="C24:C28" si="15">D24+E24</f>
        <v>44</v>
      </c>
      <c r="D24" s="9">
        <v>44</v>
      </c>
      <c r="E24" s="10">
        <v>0</v>
      </c>
      <c r="F24" s="10">
        <f t="shared" ref="F24:F28" si="16">G24+H24</f>
        <v>52.8</v>
      </c>
      <c r="G24" s="10">
        <f t="shared" ref="G24:G28" si="17">C24*0.2</f>
        <v>8.8000000000000007</v>
      </c>
      <c r="H24" s="10">
        <f t="shared" ref="H24:H28" si="18">C24*1</f>
        <v>44</v>
      </c>
    </row>
    <row r="25" spans="1:8" x14ac:dyDescent="0.15">
      <c r="A25" s="82"/>
      <c r="B25" s="8" t="s">
        <v>25</v>
      </c>
      <c r="C25" s="9">
        <f t="shared" si="15"/>
        <v>6</v>
      </c>
      <c r="D25" s="9">
        <v>6</v>
      </c>
      <c r="E25" s="10">
        <v>0</v>
      </c>
      <c r="F25" s="10">
        <f t="shared" si="16"/>
        <v>7.2</v>
      </c>
      <c r="G25" s="10">
        <f t="shared" si="17"/>
        <v>1.2000000000000002</v>
      </c>
      <c r="H25" s="10">
        <f t="shared" si="18"/>
        <v>6</v>
      </c>
    </row>
    <row r="26" spans="1:8" x14ac:dyDescent="0.15">
      <c r="A26" s="82"/>
      <c r="B26" s="4" t="s">
        <v>14</v>
      </c>
      <c r="C26" s="7">
        <f t="shared" ref="C26:H26" si="19">C27+C28</f>
        <v>60</v>
      </c>
      <c r="D26" s="7">
        <v>60</v>
      </c>
      <c r="E26" s="7">
        <v>0</v>
      </c>
      <c r="F26" s="7">
        <f t="shared" si="19"/>
        <v>72</v>
      </c>
      <c r="G26" s="7">
        <f t="shared" si="19"/>
        <v>12.000000000000002</v>
      </c>
      <c r="H26" s="7">
        <f t="shared" si="19"/>
        <v>60</v>
      </c>
    </row>
    <row r="27" spans="1:8" x14ac:dyDescent="0.15">
      <c r="A27" s="82"/>
      <c r="B27" s="8" t="s">
        <v>26</v>
      </c>
      <c r="C27" s="9">
        <f t="shared" si="15"/>
        <v>41</v>
      </c>
      <c r="D27" s="9">
        <v>41</v>
      </c>
      <c r="E27" s="10">
        <v>0</v>
      </c>
      <c r="F27" s="10">
        <f t="shared" si="16"/>
        <v>49.2</v>
      </c>
      <c r="G27" s="10">
        <f t="shared" si="17"/>
        <v>8.2000000000000011</v>
      </c>
      <c r="H27" s="10">
        <f t="shared" si="18"/>
        <v>41</v>
      </c>
    </row>
    <row r="28" spans="1:8" x14ac:dyDescent="0.15">
      <c r="A28" s="82"/>
      <c r="B28" s="8" t="s">
        <v>27</v>
      </c>
      <c r="C28" s="9">
        <f t="shared" si="15"/>
        <v>19</v>
      </c>
      <c r="D28" s="9">
        <v>19</v>
      </c>
      <c r="E28" s="10">
        <v>0</v>
      </c>
      <c r="F28" s="10">
        <f t="shared" si="16"/>
        <v>22.8</v>
      </c>
      <c r="G28" s="10">
        <f t="shared" si="17"/>
        <v>3.8000000000000003</v>
      </c>
      <c r="H28" s="10">
        <f t="shared" si="18"/>
        <v>19</v>
      </c>
    </row>
    <row r="29" spans="1:8" x14ac:dyDescent="0.15">
      <c r="A29" s="82"/>
      <c r="B29" s="4" t="s">
        <v>14</v>
      </c>
      <c r="C29" s="7">
        <f t="shared" ref="C29:H29" si="20">C30+C31</f>
        <v>32</v>
      </c>
      <c r="D29" s="7">
        <v>32</v>
      </c>
      <c r="E29" s="7">
        <v>0</v>
      </c>
      <c r="F29" s="7">
        <f t="shared" si="20"/>
        <v>38.4</v>
      </c>
      <c r="G29" s="7">
        <f t="shared" si="20"/>
        <v>6.4</v>
      </c>
      <c r="H29" s="7">
        <f t="shared" si="20"/>
        <v>32</v>
      </c>
    </row>
    <row r="30" spans="1:8" x14ac:dyDescent="0.15">
      <c r="A30" s="82"/>
      <c r="B30" s="8" t="s">
        <v>28</v>
      </c>
      <c r="C30" s="9">
        <f t="shared" ref="C30:C34" si="21">D30+E30</f>
        <v>25</v>
      </c>
      <c r="D30" s="9">
        <v>25</v>
      </c>
      <c r="E30" s="10">
        <v>0</v>
      </c>
      <c r="F30" s="10">
        <f t="shared" ref="F30:F34" si="22">G30+H30</f>
        <v>30</v>
      </c>
      <c r="G30" s="10">
        <f t="shared" ref="G30:G34" si="23">C30*0.2</f>
        <v>5</v>
      </c>
      <c r="H30" s="10">
        <f t="shared" ref="H30:H34" si="24">C30*1</f>
        <v>25</v>
      </c>
    </row>
    <row r="31" spans="1:8" x14ac:dyDescent="0.15">
      <c r="A31" s="82"/>
      <c r="B31" s="8" t="s">
        <v>29</v>
      </c>
      <c r="C31" s="9">
        <f t="shared" si="21"/>
        <v>7</v>
      </c>
      <c r="D31" s="9">
        <v>7</v>
      </c>
      <c r="E31" s="10">
        <v>0</v>
      </c>
      <c r="F31" s="10">
        <f t="shared" si="22"/>
        <v>8.4</v>
      </c>
      <c r="G31" s="10">
        <f t="shared" si="23"/>
        <v>1.4000000000000001</v>
      </c>
      <c r="H31" s="10">
        <f t="shared" si="24"/>
        <v>7</v>
      </c>
    </row>
    <row r="32" spans="1:8" x14ac:dyDescent="0.15">
      <c r="A32" s="82"/>
      <c r="B32" s="4" t="s">
        <v>14</v>
      </c>
      <c r="C32" s="7">
        <f t="shared" ref="C32:H32" si="25">C33+C34</f>
        <v>45</v>
      </c>
      <c r="D32" s="7">
        <v>45</v>
      </c>
      <c r="E32" s="7">
        <v>0</v>
      </c>
      <c r="F32" s="7">
        <f t="shared" si="25"/>
        <v>54</v>
      </c>
      <c r="G32" s="7">
        <f t="shared" si="25"/>
        <v>9</v>
      </c>
      <c r="H32" s="7">
        <f t="shared" si="25"/>
        <v>45</v>
      </c>
    </row>
    <row r="33" spans="1:8" x14ac:dyDescent="0.15">
      <c r="A33" s="82"/>
      <c r="B33" s="8" t="s">
        <v>30</v>
      </c>
      <c r="C33" s="9">
        <f t="shared" si="21"/>
        <v>40</v>
      </c>
      <c r="D33" s="9">
        <v>40</v>
      </c>
      <c r="E33" s="10">
        <v>0</v>
      </c>
      <c r="F33" s="10">
        <f t="shared" si="22"/>
        <v>48</v>
      </c>
      <c r="G33" s="10">
        <f t="shared" si="23"/>
        <v>8</v>
      </c>
      <c r="H33" s="10">
        <f t="shared" si="24"/>
        <v>40</v>
      </c>
    </row>
    <row r="34" spans="1:8" x14ac:dyDescent="0.15">
      <c r="A34" s="82"/>
      <c r="B34" s="8" t="s">
        <v>31</v>
      </c>
      <c r="C34" s="9">
        <f t="shared" si="21"/>
        <v>5</v>
      </c>
      <c r="D34" s="9">
        <v>5</v>
      </c>
      <c r="E34" s="10">
        <v>0</v>
      </c>
      <c r="F34" s="10">
        <f t="shared" si="22"/>
        <v>6</v>
      </c>
      <c r="G34" s="10">
        <f t="shared" si="23"/>
        <v>1</v>
      </c>
      <c r="H34" s="10">
        <f t="shared" si="24"/>
        <v>5</v>
      </c>
    </row>
    <row r="35" spans="1:8" x14ac:dyDescent="0.15">
      <c r="A35" s="82"/>
      <c r="B35" s="4" t="s">
        <v>14</v>
      </c>
      <c r="C35" s="7">
        <f t="shared" ref="C35:H35" si="26">C36+C37</f>
        <v>52</v>
      </c>
      <c r="D35" s="7">
        <v>52</v>
      </c>
      <c r="E35" s="7">
        <v>0</v>
      </c>
      <c r="F35" s="7">
        <f t="shared" si="26"/>
        <v>62.400000000000006</v>
      </c>
      <c r="G35" s="7">
        <f t="shared" si="26"/>
        <v>10.400000000000002</v>
      </c>
      <c r="H35" s="7">
        <f t="shared" si="26"/>
        <v>52</v>
      </c>
    </row>
    <row r="36" spans="1:8" x14ac:dyDescent="0.15">
      <c r="A36" s="82"/>
      <c r="B36" s="8" t="s">
        <v>32</v>
      </c>
      <c r="C36" s="9">
        <f t="shared" ref="C36:C40" si="27">D36+E36</f>
        <v>46</v>
      </c>
      <c r="D36" s="9">
        <v>46</v>
      </c>
      <c r="E36" s="10">
        <v>0</v>
      </c>
      <c r="F36" s="10">
        <f t="shared" ref="F36:F40" si="28">G36+H36</f>
        <v>55.2</v>
      </c>
      <c r="G36" s="10">
        <f t="shared" ref="G36:G40" si="29">C36*0.2</f>
        <v>9.2000000000000011</v>
      </c>
      <c r="H36" s="10">
        <f t="shared" ref="H36:H40" si="30">C36*1</f>
        <v>46</v>
      </c>
    </row>
    <row r="37" spans="1:8" x14ac:dyDescent="0.15">
      <c r="A37" s="82"/>
      <c r="B37" s="8" t="s">
        <v>33</v>
      </c>
      <c r="C37" s="9">
        <f t="shared" si="27"/>
        <v>6</v>
      </c>
      <c r="D37" s="9">
        <v>6</v>
      </c>
      <c r="E37" s="10">
        <v>0</v>
      </c>
      <c r="F37" s="10">
        <f t="shared" si="28"/>
        <v>7.2</v>
      </c>
      <c r="G37" s="10">
        <f t="shared" si="29"/>
        <v>1.2000000000000002</v>
      </c>
      <c r="H37" s="10">
        <f t="shared" si="30"/>
        <v>6</v>
      </c>
    </row>
    <row r="38" spans="1:8" x14ac:dyDescent="0.15">
      <c r="A38" s="82"/>
      <c r="B38" s="4" t="s">
        <v>14</v>
      </c>
      <c r="C38" s="7">
        <f t="shared" ref="C38:H38" si="31">C39+C40</f>
        <v>51</v>
      </c>
      <c r="D38" s="7">
        <v>51</v>
      </c>
      <c r="E38" s="7">
        <v>0</v>
      </c>
      <c r="F38" s="7">
        <f t="shared" si="31"/>
        <v>61.2</v>
      </c>
      <c r="G38" s="7">
        <f t="shared" si="31"/>
        <v>10.200000000000001</v>
      </c>
      <c r="H38" s="7">
        <f t="shared" si="31"/>
        <v>51</v>
      </c>
    </row>
    <row r="39" spans="1:8" x14ac:dyDescent="0.15">
      <c r="A39" s="82"/>
      <c r="B39" s="8" t="s">
        <v>34</v>
      </c>
      <c r="C39" s="9">
        <f t="shared" si="27"/>
        <v>41</v>
      </c>
      <c r="D39" s="9">
        <v>41</v>
      </c>
      <c r="E39" s="10">
        <v>0</v>
      </c>
      <c r="F39" s="10">
        <f t="shared" si="28"/>
        <v>49.2</v>
      </c>
      <c r="G39" s="10">
        <f t="shared" si="29"/>
        <v>8.2000000000000011</v>
      </c>
      <c r="H39" s="10">
        <f t="shared" si="30"/>
        <v>41</v>
      </c>
    </row>
    <row r="40" spans="1:8" x14ac:dyDescent="0.15">
      <c r="A40" s="82"/>
      <c r="B40" s="8" t="s">
        <v>35</v>
      </c>
      <c r="C40" s="9">
        <f t="shared" si="27"/>
        <v>10</v>
      </c>
      <c r="D40" s="9">
        <v>10</v>
      </c>
      <c r="E40" s="10">
        <v>0</v>
      </c>
      <c r="F40" s="10">
        <f t="shared" si="28"/>
        <v>12</v>
      </c>
      <c r="G40" s="10">
        <f t="shared" si="29"/>
        <v>2</v>
      </c>
      <c r="H40" s="10">
        <f t="shared" si="30"/>
        <v>10</v>
      </c>
    </row>
    <row r="41" spans="1:8" x14ac:dyDescent="0.15">
      <c r="A41" s="82"/>
      <c r="B41" s="4" t="s">
        <v>14</v>
      </c>
      <c r="C41" s="7">
        <f t="shared" ref="C41:H41" si="32">C42</f>
        <v>29</v>
      </c>
      <c r="D41" s="7">
        <v>29</v>
      </c>
      <c r="E41" s="7">
        <v>0</v>
      </c>
      <c r="F41" s="7">
        <f t="shared" si="32"/>
        <v>34.799999999999997</v>
      </c>
      <c r="G41" s="7">
        <f t="shared" si="32"/>
        <v>5.8000000000000007</v>
      </c>
      <c r="H41" s="7">
        <f t="shared" si="32"/>
        <v>29</v>
      </c>
    </row>
    <row r="42" spans="1:8" x14ac:dyDescent="0.15">
      <c r="A42" s="82"/>
      <c r="B42" s="8" t="s">
        <v>36</v>
      </c>
      <c r="C42" s="9">
        <f t="shared" ref="C42:C45" si="33">D42+E42</f>
        <v>29</v>
      </c>
      <c r="D42" s="9">
        <v>29</v>
      </c>
      <c r="E42" s="10">
        <v>0</v>
      </c>
      <c r="F42" s="10">
        <f t="shared" ref="F42:F45" si="34">G42+H42</f>
        <v>34.799999999999997</v>
      </c>
      <c r="G42" s="10">
        <f t="shared" ref="G42:G45" si="35">C42*0.2</f>
        <v>5.8000000000000007</v>
      </c>
      <c r="H42" s="10">
        <f t="shared" ref="H42:H45" si="36">C42*1</f>
        <v>29</v>
      </c>
    </row>
    <row r="43" spans="1:8" x14ac:dyDescent="0.15">
      <c r="A43" s="82"/>
      <c r="B43" s="4" t="s">
        <v>14</v>
      </c>
      <c r="C43" s="7">
        <f t="shared" ref="C43:H43" si="37">C44+C45</f>
        <v>34</v>
      </c>
      <c r="D43" s="7">
        <v>34</v>
      </c>
      <c r="E43" s="7">
        <v>0</v>
      </c>
      <c r="F43" s="7">
        <f t="shared" si="37"/>
        <v>40.800000000000004</v>
      </c>
      <c r="G43" s="7">
        <f t="shared" si="37"/>
        <v>6.8000000000000007</v>
      </c>
      <c r="H43" s="7">
        <f t="shared" si="37"/>
        <v>34</v>
      </c>
    </row>
    <row r="44" spans="1:8" x14ac:dyDescent="0.15">
      <c r="A44" s="82"/>
      <c r="B44" s="8" t="s">
        <v>37</v>
      </c>
      <c r="C44" s="9">
        <f t="shared" si="33"/>
        <v>28</v>
      </c>
      <c r="D44" s="9">
        <v>28</v>
      </c>
      <c r="E44" s="10">
        <v>0</v>
      </c>
      <c r="F44" s="10">
        <f t="shared" si="34"/>
        <v>33.6</v>
      </c>
      <c r="G44" s="10">
        <f t="shared" si="35"/>
        <v>5.6000000000000005</v>
      </c>
      <c r="H44" s="10">
        <f t="shared" si="36"/>
        <v>28</v>
      </c>
    </row>
    <row r="45" spans="1:8" x14ac:dyDescent="0.15">
      <c r="A45" s="82"/>
      <c r="B45" s="8" t="s">
        <v>38</v>
      </c>
      <c r="C45" s="9">
        <f t="shared" si="33"/>
        <v>6</v>
      </c>
      <c r="D45" s="9">
        <v>6</v>
      </c>
      <c r="E45" s="10">
        <v>0</v>
      </c>
      <c r="F45" s="10">
        <f t="shared" si="34"/>
        <v>7.2</v>
      </c>
      <c r="G45" s="10">
        <f t="shared" si="35"/>
        <v>1.2000000000000002</v>
      </c>
      <c r="H45" s="10">
        <f t="shared" si="36"/>
        <v>6</v>
      </c>
    </row>
    <row r="46" spans="1:8" x14ac:dyDescent="0.15">
      <c r="A46" s="82"/>
      <c r="B46" s="4" t="s">
        <v>14</v>
      </c>
      <c r="C46" s="7">
        <f t="shared" ref="C46:H46" si="38">C47+C48</f>
        <v>30</v>
      </c>
      <c r="D46" s="7">
        <v>30</v>
      </c>
      <c r="E46" s="7">
        <v>0</v>
      </c>
      <c r="F46" s="7">
        <f t="shared" si="38"/>
        <v>36</v>
      </c>
      <c r="G46" s="7">
        <f t="shared" si="38"/>
        <v>6</v>
      </c>
      <c r="H46" s="7">
        <f t="shared" si="38"/>
        <v>30</v>
      </c>
    </row>
    <row r="47" spans="1:8" x14ac:dyDescent="0.15">
      <c r="A47" s="82"/>
      <c r="B47" s="8" t="s">
        <v>39</v>
      </c>
      <c r="C47" s="9">
        <f t="shared" ref="C47:C49" si="39">D47+E47</f>
        <v>22</v>
      </c>
      <c r="D47" s="9">
        <v>22</v>
      </c>
      <c r="E47" s="10">
        <v>0</v>
      </c>
      <c r="F47" s="10">
        <f t="shared" ref="F47:F49" si="40">G47+H47</f>
        <v>26.4</v>
      </c>
      <c r="G47" s="10">
        <f t="shared" ref="G47:G49" si="41">C47*0.2</f>
        <v>4.4000000000000004</v>
      </c>
      <c r="H47" s="10">
        <f t="shared" ref="H47:H49" si="42">C47*1</f>
        <v>22</v>
      </c>
    </row>
    <row r="48" spans="1:8" x14ac:dyDescent="0.15">
      <c r="A48" s="82"/>
      <c r="B48" s="8" t="s">
        <v>40</v>
      </c>
      <c r="C48" s="9">
        <f t="shared" si="39"/>
        <v>8</v>
      </c>
      <c r="D48" s="9">
        <v>8</v>
      </c>
      <c r="E48" s="10">
        <v>0</v>
      </c>
      <c r="F48" s="10">
        <f t="shared" si="40"/>
        <v>9.6</v>
      </c>
      <c r="G48" s="10">
        <f t="shared" si="41"/>
        <v>1.6</v>
      </c>
      <c r="H48" s="10">
        <f t="shared" si="42"/>
        <v>8</v>
      </c>
    </row>
    <row r="49" spans="1:8" x14ac:dyDescent="0.15">
      <c r="A49" s="82"/>
      <c r="B49" s="8" t="s">
        <v>41</v>
      </c>
      <c r="C49" s="9">
        <f t="shared" si="39"/>
        <v>26</v>
      </c>
      <c r="D49" s="9">
        <v>26</v>
      </c>
      <c r="E49" s="10">
        <v>0</v>
      </c>
      <c r="F49" s="10">
        <f t="shared" si="40"/>
        <v>31.2</v>
      </c>
      <c r="G49" s="10">
        <f t="shared" si="41"/>
        <v>5.2</v>
      </c>
      <c r="H49" s="10">
        <f t="shared" si="42"/>
        <v>26</v>
      </c>
    </row>
    <row r="50" spans="1:8" x14ac:dyDescent="0.15">
      <c r="A50" s="82"/>
      <c r="B50" s="4" t="s">
        <v>14</v>
      </c>
      <c r="C50" s="7">
        <f t="shared" ref="C50:H50" si="43">C51+C52</f>
        <v>39</v>
      </c>
      <c r="D50" s="7">
        <v>39</v>
      </c>
      <c r="E50" s="7">
        <v>0</v>
      </c>
      <c r="F50" s="7">
        <f t="shared" si="43"/>
        <v>46.8</v>
      </c>
      <c r="G50" s="7">
        <f t="shared" si="43"/>
        <v>7.8000000000000007</v>
      </c>
      <c r="H50" s="7">
        <f t="shared" si="43"/>
        <v>39</v>
      </c>
    </row>
    <row r="51" spans="1:8" x14ac:dyDescent="0.15">
      <c r="A51" s="82"/>
      <c r="B51" s="8" t="s">
        <v>42</v>
      </c>
      <c r="C51" s="9">
        <f t="shared" ref="C51:C54" si="44">D51+E51</f>
        <v>32</v>
      </c>
      <c r="D51" s="9">
        <v>32</v>
      </c>
      <c r="E51" s="10">
        <v>0</v>
      </c>
      <c r="F51" s="10">
        <f t="shared" ref="F51:F54" si="45">G51+H51</f>
        <v>38.4</v>
      </c>
      <c r="G51" s="10">
        <f t="shared" ref="G51:G54" si="46">C51*0.2</f>
        <v>6.4</v>
      </c>
      <c r="H51" s="10">
        <f t="shared" ref="H51:H54" si="47">C51*1</f>
        <v>32</v>
      </c>
    </row>
    <row r="52" spans="1:8" x14ac:dyDescent="0.15">
      <c r="A52" s="82"/>
      <c r="B52" s="8" t="s">
        <v>43</v>
      </c>
      <c r="C52" s="9">
        <f t="shared" si="44"/>
        <v>7</v>
      </c>
      <c r="D52" s="9">
        <v>7</v>
      </c>
      <c r="E52" s="10">
        <v>0</v>
      </c>
      <c r="F52" s="10">
        <f t="shared" si="45"/>
        <v>8.4</v>
      </c>
      <c r="G52" s="10">
        <f t="shared" si="46"/>
        <v>1.4000000000000001</v>
      </c>
      <c r="H52" s="10">
        <f t="shared" si="47"/>
        <v>7</v>
      </c>
    </row>
    <row r="53" spans="1:8" x14ac:dyDescent="0.15">
      <c r="A53" s="82"/>
      <c r="B53" s="8" t="s">
        <v>44</v>
      </c>
      <c r="C53" s="9">
        <f t="shared" si="44"/>
        <v>36</v>
      </c>
      <c r="D53" s="9">
        <v>36</v>
      </c>
      <c r="E53" s="10">
        <v>0</v>
      </c>
      <c r="F53" s="10">
        <f t="shared" si="45"/>
        <v>43.2</v>
      </c>
      <c r="G53" s="10">
        <f t="shared" si="46"/>
        <v>7.2</v>
      </c>
      <c r="H53" s="10">
        <f t="shared" si="47"/>
        <v>36</v>
      </c>
    </row>
    <row r="54" spans="1:8" x14ac:dyDescent="0.15">
      <c r="A54" s="82"/>
      <c r="B54" s="8" t="s">
        <v>45</v>
      </c>
      <c r="C54" s="9">
        <f t="shared" si="44"/>
        <v>30</v>
      </c>
      <c r="D54" s="9">
        <v>30</v>
      </c>
      <c r="E54" s="10">
        <v>0</v>
      </c>
      <c r="F54" s="10">
        <f t="shared" si="45"/>
        <v>36</v>
      </c>
      <c r="G54" s="10">
        <f t="shared" si="46"/>
        <v>6</v>
      </c>
      <c r="H54" s="10">
        <f t="shared" si="47"/>
        <v>30</v>
      </c>
    </row>
    <row r="55" spans="1:8" x14ac:dyDescent="0.15">
      <c r="A55" s="82"/>
      <c r="B55" s="4" t="s">
        <v>14</v>
      </c>
      <c r="C55" s="7">
        <f t="shared" ref="C55:H55" si="48">C56+C57</f>
        <v>40</v>
      </c>
      <c r="D55" s="7">
        <v>40</v>
      </c>
      <c r="E55" s="7">
        <v>0</v>
      </c>
      <c r="F55" s="7">
        <f t="shared" si="48"/>
        <v>48</v>
      </c>
      <c r="G55" s="7">
        <f t="shared" si="48"/>
        <v>8</v>
      </c>
      <c r="H55" s="7">
        <f t="shared" si="48"/>
        <v>40</v>
      </c>
    </row>
    <row r="56" spans="1:8" x14ac:dyDescent="0.15">
      <c r="A56" s="82"/>
      <c r="B56" s="8" t="s">
        <v>46</v>
      </c>
      <c r="C56" s="9">
        <f t="shared" ref="C56:C95" si="49">D56+E56</f>
        <v>32</v>
      </c>
      <c r="D56" s="9">
        <v>32</v>
      </c>
      <c r="E56" s="10">
        <v>0</v>
      </c>
      <c r="F56" s="10">
        <f t="shared" ref="F56:F95" si="50">G56+H56</f>
        <v>38.4</v>
      </c>
      <c r="G56" s="10">
        <f t="shared" ref="G56:G95" si="51">C56*0.2</f>
        <v>6.4</v>
      </c>
      <c r="H56" s="10">
        <f t="shared" ref="H56:H95" si="52">C56*1</f>
        <v>32</v>
      </c>
    </row>
    <row r="57" spans="1:8" x14ac:dyDescent="0.15">
      <c r="A57" s="82"/>
      <c r="B57" s="8" t="s">
        <v>47</v>
      </c>
      <c r="C57" s="9">
        <f t="shared" si="49"/>
        <v>8</v>
      </c>
      <c r="D57" s="9">
        <v>8</v>
      </c>
      <c r="E57" s="10">
        <v>0</v>
      </c>
      <c r="F57" s="10">
        <f t="shared" si="50"/>
        <v>9.6</v>
      </c>
      <c r="G57" s="10">
        <f t="shared" si="51"/>
        <v>1.6</v>
      </c>
      <c r="H57" s="10">
        <f t="shared" si="52"/>
        <v>8</v>
      </c>
    </row>
    <row r="58" spans="1:8" x14ac:dyDescent="0.15">
      <c r="A58" s="82"/>
      <c r="B58" s="8" t="s">
        <v>48</v>
      </c>
      <c r="C58" s="9">
        <f t="shared" si="49"/>
        <v>20</v>
      </c>
      <c r="D58" s="9">
        <v>20</v>
      </c>
      <c r="E58" s="10">
        <v>0</v>
      </c>
      <c r="F58" s="10">
        <f t="shared" si="50"/>
        <v>24</v>
      </c>
      <c r="G58" s="10">
        <f t="shared" si="51"/>
        <v>4</v>
      </c>
      <c r="H58" s="10">
        <f t="shared" si="52"/>
        <v>20</v>
      </c>
    </row>
    <row r="59" spans="1:8" x14ac:dyDescent="0.15">
      <c r="A59" s="82"/>
      <c r="B59" s="8" t="s">
        <v>49</v>
      </c>
      <c r="C59" s="9">
        <f t="shared" si="49"/>
        <v>27</v>
      </c>
      <c r="D59" s="9">
        <v>27</v>
      </c>
      <c r="E59" s="10">
        <v>0</v>
      </c>
      <c r="F59" s="10">
        <f t="shared" si="50"/>
        <v>32.4</v>
      </c>
      <c r="G59" s="10">
        <f t="shared" si="51"/>
        <v>5.4</v>
      </c>
      <c r="H59" s="10">
        <f t="shared" si="52"/>
        <v>27</v>
      </c>
    </row>
    <row r="60" spans="1:8" x14ac:dyDescent="0.15">
      <c r="A60" s="82"/>
      <c r="B60" s="8" t="s">
        <v>50</v>
      </c>
      <c r="C60" s="9">
        <f t="shared" si="49"/>
        <v>31</v>
      </c>
      <c r="D60" s="9">
        <v>31</v>
      </c>
      <c r="E60" s="10">
        <v>0</v>
      </c>
      <c r="F60" s="10">
        <f t="shared" si="50"/>
        <v>37.200000000000003</v>
      </c>
      <c r="G60" s="10">
        <f t="shared" si="51"/>
        <v>6.2</v>
      </c>
      <c r="H60" s="10">
        <f t="shared" si="52"/>
        <v>31</v>
      </c>
    </row>
    <row r="61" spans="1:8" x14ac:dyDescent="0.15">
      <c r="A61" s="82"/>
      <c r="B61" s="8" t="s">
        <v>51</v>
      </c>
      <c r="C61" s="9">
        <f t="shared" si="49"/>
        <v>33</v>
      </c>
      <c r="D61" s="9">
        <v>33</v>
      </c>
      <c r="E61" s="10">
        <v>0</v>
      </c>
      <c r="F61" s="10">
        <f t="shared" si="50"/>
        <v>39.6</v>
      </c>
      <c r="G61" s="10">
        <f t="shared" si="51"/>
        <v>6.6000000000000005</v>
      </c>
      <c r="H61" s="10">
        <f t="shared" si="52"/>
        <v>33</v>
      </c>
    </row>
    <row r="62" spans="1:8" x14ac:dyDescent="0.15">
      <c r="A62" s="82"/>
      <c r="B62" s="8" t="s">
        <v>52</v>
      </c>
      <c r="C62" s="9">
        <f t="shared" si="49"/>
        <v>18</v>
      </c>
      <c r="D62" s="9">
        <v>0</v>
      </c>
      <c r="E62" s="10">
        <v>18</v>
      </c>
      <c r="F62" s="10">
        <f t="shared" si="50"/>
        <v>21.6</v>
      </c>
      <c r="G62" s="10">
        <f t="shared" si="51"/>
        <v>3.6</v>
      </c>
      <c r="H62" s="10">
        <f t="shared" si="52"/>
        <v>18</v>
      </c>
    </row>
    <row r="63" spans="1:8" x14ac:dyDescent="0.15">
      <c r="A63" s="82"/>
      <c r="B63" s="8" t="s">
        <v>54</v>
      </c>
      <c r="C63" s="9">
        <f t="shared" si="49"/>
        <v>25</v>
      </c>
      <c r="D63" s="9">
        <v>25</v>
      </c>
      <c r="E63" s="10">
        <v>0</v>
      </c>
      <c r="F63" s="10">
        <f t="shared" si="50"/>
        <v>30</v>
      </c>
      <c r="G63" s="10">
        <f t="shared" si="51"/>
        <v>5</v>
      </c>
      <c r="H63" s="10">
        <f t="shared" si="52"/>
        <v>25</v>
      </c>
    </row>
    <row r="64" spans="1:8" x14ac:dyDescent="0.15">
      <c r="A64" s="82"/>
      <c r="B64" s="8" t="s">
        <v>55</v>
      </c>
      <c r="C64" s="9">
        <f t="shared" si="49"/>
        <v>27</v>
      </c>
      <c r="D64" s="9">
        <v>27</v>
      </c>
      <c r="E64" s="10">
        <v>0</v>
      </c>
      <c r="F64" s="10">
        <f t="shared" si="50"/>
        <v>32.4</v>
      </c>
      <c r="G64" s="10">
        <f t="shared" si="51"/>
        <v>5.4</v>
      </c>
      <c r="H64" s="10">
        <f t="shared" si="52"/>
        <v>27</v>
      </c>
    </row>
    <row r="65" spans="1:8" x14ac:dyDescent="0.15">
      <c r="A65" s="82"/>
      <c r="B65" s="8" t="s">
        <v>56</v>
      </c>
      <c r="C65" s="9">
        <f t="shared" si="49"/>
        <v>14</v>
      </c>
      <c r="D65" s="9">
        <v>14</v>
      </c>
      <c r="E65" s="10">
        <v>0</v>
      </c>
      <c r="F65" s="10">
        <f t="shared" si="50"/>
        <v>16.8</v>
      </c>
      <c r="G65" s="10">
        <f t="shared" si="51"/>
        <v>2.8000000000000003</v>
      </c>
      <c r="H65" s="10">
        <f t="shared" si="52"/>
        <v>14</v>
      </c>
    </row>
    <row r="66" spans="1:8" x14ac:dyDescent="0.15">
      <c r="A66" s="82"/>
      <c r="B66" s="8" t="s">
        <v>57</v>
      </c>
      <c r="C66" s="9">
        <f t="shared" si="49"/>
        <v>19</v>
      </c>
      <c r="D66" s="9">
        <v>18</v>
      </c>
      <c r="E66" s="10">
        <v>1</v>
      </c>
      <c r="F66" s="10">
        <f t="shared" si="50"/>
        <v>22.8</v>
      </c>
      <c r="G66" s="10">
        <f t="shared" si="51"/>
        <v>3.8000000000000003</v>
      </c>
      <c r="H66" s="10">
        <f t="shared" si="52"/>
        <v>19</v>
      </c>
    </row>
    <row r="67" spans="1:8" x14ac:dyDescent="0.15">
      <c r="A67" s="82"/>
      <c r="B67" s="8" t="s">
        <v>58</v>
      </c>
      <c r="C67" s="9">
        <f t="shared" si="49"/>
        <v>13</v>
      </c>
      <c r="D67" s="9">
        <v>0</v>
      </c>
      <c r="E67" s="10">
        <v>13</v>
      </c>
      <c r="F67" s="10">
        <f t="shared" si="50"/>
        <v>15.6</v>
      </c>
      <c r="G67" s="10">
        <f t="shared" si="51"/>
        <v>2.6</v>
      </c>
      <c r="H67" s="10">
        <f t="shared" si="52"/>
        <v>13</v>
      </c>
    </row>
    <row r="68" spans="1:8" x14ac:dyDescent="0.15">
      <c r="A68" s="82"/>
      <c r="B68" s="8" t="s">
        <v>59</v>
      </c>
      <c r="C68" s="9">
        <f t="shared" si="49"/>
        <v>12</v>
      </c>
      <c r="D68" s="9">
        <v>0</v>
      </c>
      <c r="E68" s="10">
        <v>12</v>
      </c>
      <c r="F68" s="10">
        <f t="shared" si="50"/>
        <v>14.4</v>
      </c>
      <c r="G68" s="10">
        <f t="shared" si="51"/>
        <v>2.4000000000000004</v>
      </c>
      <c r="H68" s="10">
        <f t="shared" si="52"/>
        <v>12</v>
      </c>
    </row>
    <row r="69" spans="1:8" x14ac:dyDescent="0.15">
      <c r="A69" s="82"/>
      <c r="B69" s="8" t="s">
        <v>60</v>
      </c>
      <c r="C69" s="9">
        <f t="shared" si="49"/>
        <v>16</v>
      </c>
      <c r="D69" s="9">
        <v>0</v>
      </c>
      <c r="E69" s="10">
        <v>16</v>
      </c>
      <c r="F69" s="10">
        <f t="shared" si="50"/>
        <v>19.2</v>
      </c>
      <c r="G69" s="10">
        <f t="shared" si="51"/>
        <v>3.2</v>
      </c>
      <c r="H69" s="10">
        <f t="shared" si="52"/>
        <v>16</v>
      </c>
    </row>
    <row r="70" spans="1:8" x14ac:dyDescent="0.15">
      <c r="A70" s="82"/>
      <c r="B70" s="8" t="s">
        <v>61</v>
      </c>
      <c r="C70" s="9">
        <f t="shared" si="49"/>
        <v>10</v>
      </c>
      <c r="D70" s="9">
        <v>0</v>
      </c>
      <c r="E70" s="10">
        <v>10</v>
      </c>
      <c r="F70" s="10">
        <f t="shared" si="50"/>
        <v>12</v>
      </c>
      <c r="G70" s="10">
        <f t="shared" si="51"/>
        <v>2</v>
      </c>
      <c r="H70" s="10">
        <f t="shared" si="52"/>
        <v>10</v>
      </c>
    </row>
    <row r="71" spans="1:8" ht="22.5" x14ac:dyDescent="0.15">
      <c r="A71" s="82"/>
      <c r="B71" s="8" t="s">
        <v>62</v>
      </c>
      <c r="C71" s="9">
        <f t="shared" si="49"/>
        <v>8</v>
      </c>
      <c r="D71" s="9">
        <v>0</v>
      </c>
      <c r="E71" s="10">
        <v>8</v>
      </c>
      <c r="F71" s="10">
        <f t="shared" si="50"/>
        <v>9.6</v>
      </c>
      <c r="G71" s="10">
        <f t="shared" si="51"/>
        <v>1.6</v>
      </c>
      <c r="H71" s="10">
        <f t="shared" si="52"/>
        <v>8</v>
      </c>
    </row>
    <row r="72" spans="1:8" x14ac:dyDescent="0.15">
      <c r="A72" s="82"/>
      <c r="B72" s="8" t="s">
        <v>63</v>
      </c>
      <c r="C72" s="9">
        <f t="shared" si="49"/>
        <v>13</v>
      </c>
      <c r="D72" s="9">
        <v>0</v>
      </c>
      <c r="E72" s="10">
        <v>13</v>
      </c>
      <c r="F72" s="10">
        <f t="shared" si="50"/>
        <v>15.6</v>
      </c>
      <c r="G72" s="10">
        <f t="shared" si="51"/>
        <v>2.6</v>
      </c>
      <c r="H72" s="10">
        <f t="shared" si="52"/>
        <v>13</v>
      </c>
    </row>
    <row r="73" spans="1:8" x14ac:dyDescent="0.15">
      <c r="A73" s="82"/>
      <c r="B73" s="8" t="s">
        <v>64</v>
      </c>
      <c r="C73" s="9">
        <f t="shared" si="49"/>
        <v>15</v>
      </c>
      <c r="D73" s="9">
        <v>15</v>
      </c>
      <c r="E73" s="10">
        <v>0</v>
      </c>
      <c r="F73" s="10">
        <f t="shared" si="50"/>
        <v>18</v>
      </c>
      <c r="G73" s="10">
        <f t="shared" si="51"/>
        <v>3</v>
      </c>
      <c r="H73" s="10">
        <f t="shared" si="52"/>
        <v>15</v>
      </c>
    </row>
    <row r="74" spans="1:8" x14ac:dyDescent="0.15">
      <c r="A74" s="82"/>
      <c r="B74" s="8" t="s">
        <v>65</v>
      </c>
      <c r="C74" s="9">
        <f t="shared" si="49"/>
        <v>8</v>
      </c>
      <c r="D74" s="9">
        <v>0</v>
      </c>
      <c r="E74" s="10">
        <v>8</v>
      </c>
      <c r="F74" s="10">
        <f t="shared" si="50"/>
        <v>9.6</v>
      </c>
      <c r="G74" s="10">
        <f t="shared" si="51"/>
        <v>1.6</v>
      </c>
      <c r="H74" s="10">
        <f t="shared" si="52"/>
        <v>8</v>
      </c>
    </row>
    <row r="75" spans="1:8" x14ac:dyDescent="0.15">
      <c r="A75" s="82"/>
      <c r="B75" s="8" t="s">
        <v>66</v>
      </c>
      <c r="C75" s="9">
        <f t="shared" si="49"/>
        <v>14</v>
      </c>
      <c r="D75" s="9">
        <v>0</v>
      </c>
      <c r="E75" s="10">
        <v>14</v>
      </c>
      <c r="F75" s="10">
        <f t="shared" si="50"/>
        <v>16.8</v>
      </c>
      <c r="G75" s="10">
        <f t="shared" si="51"/>
        <v>2.8000000000000003</v>
      </c>
      <c r="H75" s="10">
        <f t="shared" si="52"/>
        <v>14</v>
      </c>
    </row>
    <row r="76" spans="1:8" x14ac:dyDescent="0.15">
      <c r="A76" s="82"/>
      <c r="B76" s="8" t="s">
        <v>67</v>
      </c>
      <c r="C76" s="9">
        <f t="shared" si="49"/>
        <v>15</v>
      </c>
      <c r="D76" s="9">
        <v>0</v>
      </c>
      <c r="E76" s="10">
        <v>15</v>
      </c>
      <c r="F76" s="10">
        <f t="shared" si="50"/>
        <v>18</v>
      </c>
      <c r="G76" s="10">
        <f t="shared" si="51"/>
        <v>3</v>
      </c>
      <c r="H76" s="10">
        <f t="shared" si="52"/>
        <v>15</v>
      </c>
    </row>
    <row r="77" spans="1:8" x14ac:dyDescent="0.15">
      <c r="A77" s="82"/>
      <c r="B77" s="8" t="s">
        <v>68</v>
      </c>
      <c r="C77" s="9">
        <f t="shared" si="49"/>
        <v>8</v>
      </c>
      <c r="D77" s="9">
        <v>0</v>
      </c>
      <c r="E77" s="10">
        <v>8</v>
      </c>
      <c r="F77" s="10">
        <f t="shared" si="50"/>
        <v>9.6</v>
      </c>
      <c r="G77" s="10">
        <f t="shared" si="51"/>
        <v>1.6</v>
      </c>
      <c r="H77" s="10">
        <f t="shared" si="52"/>
        <v>8</v>
      </c>
    </row>
    <row r="78" spans="1:8" x14ac:dyDescent="0.15">
      <c r="A78" s="82"/>
      <c r="B78" s="8" t="s">
        <v>69</v>
      </c>
      <c r="C78" s="9">
        <f t="shared" si="49"/>
        <v>9</v>
      </c>
      <c r="D78" s="9">
        <v>0</v>
      </c>
      <c r="E78" s="10">
        <v>9</v>
      </c>
      <c r="F78" s="10">
        <f t="shared" si="50"/>
        <v>10.8</v>
      </c>
      <c r="G78" s="10">
        <f t="shared" si="51"/>
        <v>1.8</v>
      </c>
      <c r="H78" s="10">
        <f t="shared" si="52"/>
        <v>9</v>
      </c>
    </row>
    <row r="79" spans="1:8" x14ac:dyDescent="0.15">
      <c r="A79" s="82"/>
      <c r="B79" s="8" t="s">
        <v>70</v>
      </c>
      <c r="C79" s="9">
        <f t="shared" si="49"/>
        <v>12</v>
      </c>
      <c r="D79" s="9">
        <v>0</v>
      </c>
      <c r="E79" s="10">
        <v>12</v>
      </c>
      <c r="F79" s="10">
        <f t="shared" si="50"/>
        <v>14.4</v>
      </c>
      <c r="G79" s="10">
        <f t="shared" si="51"/>
        <v>2.4000000000000004</v>
      </c>
      <c r="H79" s="10">
        <f t="shared" si="52"/>
        <v>12</v>
      </c>
    </row>
    <row r="80" spans="1:8" x14ac:dyDescent="0.15">
      <c r="A80" s="82"/>
      <c r="B80" s="8" t="s">
        <v>71</v>
      </c>
      <c r="C80" s="9">
        <f t="shared" si="49"/>
        <v>11</v>
      </c>
      <c r="D80" s="9">
        <v>0</v>
      </c>
      <c r="E80" s="10">
        <v>11</v>
      </c>
      <c r="F80" s="10">
        <f t="shared" si="50"/>
        <v>13.2</v>
      </c>
      <c r="G80" s="10">
        <f t="shared" si="51"/>
        <v>2.2000000000000002</v>
      </c>
      <c r="H80" s="10">
        <f t="shared" si="52"/>
        <v>11</v>
      </c>
    </row>
    <row r="81" spans="1:8" x14ac:dyDescent="0.15">
      <c r="A81" s="82"/>
      <c r="B81" s="8" t="s">
        <v>72</v>
      </c>
      <c r="C81" s="9">
        <f t="shared" si="49"/>
        <v>12</v>
      </c>
      <c r="D81" s="9">
        <v>0</v>
      </c>
      <c r="E81" s="10">
        <v>12</v>
      </c>
      <c r="F81" s="10">
        <f t="shared" si="50"/>
        <v>14.4</v>
      </c>
      <c r="G81" s="10">
        <f t="shared" si="51"/>
        <v>2.4000000000000004</v>
      </c>
      <c r="H81" s="10">
        <f t="shared" si="52"/>
        <v>12</v>
      </c>
    </row>
    <row r="82" spans="1:8" x14ac:dyDescent="0.15">
      <c r="A82" s="82"/>
      <c r="B82" s="8" t="s">
        <v>73</v>
      </c>
      <c r="C82" s="9">
        <f t="shared" si="49"/>
        <v>10</v>
      </c>
      <c r="D82" s="9">
        <v>0</v>
      </c>
      <c r="E82" s="10">
        <v>10</v>
      </c>
      <c r="F82" s="10">
        <f t="shared" si="50"/>
        <v>12</v>
      </c>
      <c r="G82" s="10">
        <f t="shared" si="51"/>
        <v>2</v>
      </c>
      <c r="H82" s="10">
        <f t="shared" si="52"/>
        <v>10</v>
      </c>
    </row>
    <row r="83" spans="1:8" x14ac:dyDescent="0.15">
      <c r="A83" s="82"/>
      <c r="B83" s="8" t="s">
        <v>74</v>
      </c>
      <c r="C83" s="9">
        <f t="shared" si="49"/>
        <v>12</v>
      </c>
      <c r="D83" s="9">
        <v>0</v>
      </c>
      <c r="E83" s="10">
        <v>12</v>
      </c>
      <c r="F83" s="10">
        <f t="shared" si="50"/>
        <v>14.4</v>
      </c>
      <c r="G83" s="10">
        <f t="shared" si="51"/>
        <v>2.4000000000000004</v>
      </c>
      <c r="H83" s="10">
        <f t="shared" si="52"/>
        <v>12</v>
      </c>
    </row>
    <row r="84" spans="1:8" x14ac:dyDescent="0.15">
      <c r="A84" s="82"/>
      <c r="B84" s="8" t="s">
        <v>75</v>
      </c>
      <c r="C84" s="9">
        <f t="shared" si="49"/>
        <v>14</v>
      </c>
      <c r="D84" s="9">
        <v>0</v>
      </c>
      <c r="E84" s="10">
        <v>14</v>
      </c>
      <c r="F84" s="10">
        <f t="shared" si="50"/>
        <v>16.8</v>
      </c>
      <c r="G84" s="10">
        <f t="shared" si="51"/>
        <v>2.8000000000000003</v>
      </c>
      <c r="H84" s="10">
        <f t="shared" si="52"/>
        <v>14</v>
      </c>
    </row>
    <row r="85" spans="1:8" x14ac:dyDescent="0.15">
      <c r="A85" s="82"/>
      <c r="B85" s="8" t="s">
        <v>76</v>
      </c>
      <c r="C85" s="9">
        <f t="shared" si="49"/>
        <v>6</v>
      </c>
      <c r="D85" s="9">
        <v>0</v>
      </c>
      <c r="E85" s="10">
        <v>6</v>
      </c>
      <c r="F85" s="10">
        <f t="shared" si="50"/>
        <v>7.2</v>
      </c>
      <c r="G85" s="10">
        <f t="shared" si="51"/>
        <v>1.2000000000000002</v>
      </c>
      <c r="H85" s="10">
        <f t="shared" si="52"/>
        <v>6</v>
      </c>
    </row>
    <row r="86" spans="1:8" x14ac:dyDescent="0.15">
      <c r="A86" s="82"/>
      <c r="B86" s="8" t="s">
        <v>77</v>
      </c>
      <c r="C86" s="9">
        <f t="shared" si="49"/>
        <v>15</v>
      </c>
      <c r="D86" s="9">
        <v>0</v>
      </c>
      <c r="E86" s="10">
        <v>15</v>
      </c>
      <c r="F86" s="10">
        <f t="shared" si="50"/>
        <v>18</v>
      </c>
      <c r="G86" s="10">
        <f t="shared" si="51"/>
        <v>3</v>
      </c>
      <c r="H86" s="10">
        <f t="shared" si="52"/>
        <v>15</v>
      </c>
    </row>
    <row r="87" spans="1:8" x14ac:dyDescent="0.15">
      <c r="A87" s="82"/>
      <c r="B87" s="8" t="s">
        <v>78</v>
      </c>
      <c r="C87" s="9">
        <f t="shared" si="49"/>
        <v>9</v>
      </c>
      <c r="D87" s="9">
        <v>0</v>
      </c>
      <c r="E87" s="10">
        <v>9</v>
      </c>
      <c r="F87" s="10">
        <f t="shared" si="50"/>
        <v>10.8</v>
      </c>
      <c r="G87" s="10">
        <f t="shared" si="51"/>
        <v>1.8</v>
      </c>
      <c r="H87" s="10">
        <f t="shared" si="52"/>
        <v>9</v>
      </c>
    </row>
    <row r="88" spans="1:8" x14ac:dyDescent="0.15">
      <c r="A88" s="82"/>
      <c r="B88" s="8" t="s">
        <v>79</v>
      </c>
      <c r="C88" s="9">
        <f t="shared" si="49"/>
        <v>8</v>
      </c>
      <c r="D88" s="9">
        <v>0</v>
      </c>
      <c r="E88" s="10">
        <v>8</v>
      </c>
      <c r="F88" s="10">
        <f t="shared" si="50"/>
        <v>9.6</v>
      </c>
      <c r="G88" s="10">
        <f t="shared" si="51"/>
        <v>1.6</v>
      </c>
      <c r="H88" s="10">
        <f t="shared" si="52"/>
        <v>8</v>
      </c>
    </row>
    <row r="89" spans="1:8" x14ac:dyDescent="0.15">
      <c r="A89" s="82"/>
      <c r="B89" s="8" t="s">
        <v>80</v>
      </c>
      <c r="C89" s="9">
        <f t="shared" si="49"/>
        <v>11</v>
      </c>
      <c r="D89" s="9">
        <v>0</v>
      </c>
      <c r="E89" s="10">
        <v>11</v>
      </c>
      <c r="F89" s="10">
        <f t="shared" si="50"/>
        <v>13.2</v>
      </c>
      <c r="G89" s="10">
        <f t="shared" si="51"/>
        <v>2.2000000000000002</v>
      </c>
      <c r="H89" s="10">
        <f t="shared" si="52"/>
        <v>11</v>
      </c>
    </row>
    <row r="90" spans="1:8" x14ac:dyDescent="0.15">
      <c r="A90" s="82"/>
      <c r="B90" s="8" t="s">
        <v>81</v>
      </c>
      <c r="C90" s="9">
        <f t="shared" si="49"/>
        <v>12</v>
      </c>
      <c r="D90" s="9">
        <v>0</v>
      </c>
      <c r="E90" s="10">
        <v>12</v>
      </c>
      <c r="F90" s="10">
        <f t="shared" si="50"/>
        <v>14.4</v>
      </c>
      <c r="G90" s="10">
        <f t="shared" si="51"/>
        <v>2.4000000000000004</v>
      </c>
      <c r="H90" s="10">
        <f t="shared" si="52"/>
        <v>12</v>
      </c>
    </row>
    <row r="91" spans="1:8" x14ac:dyDescent="0.15">
      <c r="A91" s="82"/>
      <c r="B91" s="8" t="s">
        <v>82</v>
      </c>
      <c r="C91" s="9">
        <f t="shared" si="49"/>
        <v>5</v>
      </c>
      <c r="D91" s="9">
        <v>0</v>
      </c>
      <c r="E91" s="10">
        <v>5</v>
      </c>
      <c r="F91" s="10">
        <f t="shared" si="50"/>
        <v>6</v>
      </c>
      <c r="G91" s="10">
        <f t="shared" si="51"/>
        <v>1</v>
      </c>
      <c r="H91" s="10">
        <f t="shared" si="52"/>
        <v>5</v>
      </c>
    </row>
    <row r="92" spans="1:8" x14ac:dyDescent="0.15">
      <c r="A92" s="82"/>
      <c r="B92" s="8" t="s">
        <v>83</v>
      </c>
      <c r="C92" s="9">
        <f t="shared" si="49"/>
        <v>9</v>
      </c>
      <c r="D92" s="9">
        <v>0</v>
      </c>
      <c r="E92" s="10">
        <v>9</v>
      </c>
      <c r="F92" s="10">
        <f t="shared" si="50"/>
        <v>10.8</v>
      </c>
      <c r="G92" s="10">
        <f t="shared" si="51"/>
        <v>1.8</v>
      </c>
      <c r="H92" s="10">
        <f t="shared" si="52"/>
        <v>9</v>
      </c>
    </row>
    <row r="93" spans="1:8" x14ac:dyDescent="0.15">
      <c r="A93" s="82"/>
      <c r="B93" s="8" t="s">
        <v>84</v>
      </c>
      <c r="C93" s="9">
        <f t="shared" si="49"/>
        <v>9</v>
      </c>
      <c r="D93" s="9">
        <v>0</v>
      </c>
      <c r="E93" s="10">
        <v>9</v>
      </c>
      <c r="F93" s="10">
        <f t="shared" si="50"/>
        <v>10.8</v>
      </c>
      <c r="G93" s="10">
        <f t="shared" si="51"/>
        <v>1.8</v>
      </c>
      <c r="H93" s="10">
        <f t="shared" si="52"/>
        <v>9</v>
      </c>
    </row>
    <row r="94" spans="1:8" x14ac:dyDescent="0.15">
      <c r="A94" s="82"/>
      <c r="B94" s="8" t="s">
        <v>85</v>
      </c>
      <c r="C94" s="9">
        <f t="shared" si="49"/>
        <v>9</v>
      </c>
      <c r="D94" s="9">
        <v>0</v>
      </c>
      <c r="E94" s="10">
        <v>9</v>
      </c>
      <c r="F94" s="10">
        <f t="shared" si="50"/>
        <v>10.8</v>
      </c>
      <c r="G94" s="10">
        <f t="shared" si="51"/>
        <v>1.8</v>
      </c>
      <c r="H94" s="10">
        <f t="shared" si="52"/>
        <v>9</v>
      </c>
    </row>
    <row r="95" spans="1:8" x14ac:dyDescent="0.15">
      <c r="A95" s="82"/>
      <c r="B95" s="8" t="s">
        <v>86</v>
      </c>
      <c r="C95" s="9">
        <f t="shared" si="49"/>
        <v>5</v>
      </c>
      <c r="D95" s="9">
        <v>0</v>
      </c>
      <c r="E95" s="10">
        <v>5</v>
      </c>
      <c r="F95" s="10">
        <f t="shared" si="50"/>
        <v>6</v>
      </c>
      <c r="G95" s="10">
        <f t="shared" si="51"/>
        <v>1</v>
      </c>
      <c r="H95" s="10">
        <f t="shared" si="52"/>
        <v>5</v>
      </c>
    </row>
    <row r="96" spans="1:8" ht="14.25" x14ac:dyDescent="0.15">
      <c r="A96" s="19"/>
      <c r="B96" s="20" t="s">
        <v>87</v>
      </c>
      <c r="C96" s="11">
        <f t="shared" ref="C96:H96" si="53">C97+C99+C101+C102+C103+C104+C105</f>
        <v>133</v>
      </c>
      <c r="D96" s="11">
        <v>92</v>
      </c>
      <c r="E96" s="11">
        <v>41</v>
      </c>
      <c r="F96" s="11">
        <f t="shared" si="53"/>
        <v>159.6</v>
      </c>
      <c r="G96" s="11">
        <f t="shared" si="53"/>
        <v>26.6</v>
      </c>
      <c r="H96" s="11">
        <f t="shared" si="53"/>
        <v>133</v>
      </c>
    </row>
    <row r="97" spans="1:8" x14ac:dyDescent="0.15">
      <c r="A97" s="8" t="s">
        <v>88</v>
      </c>
      <c r="B97" s="8" t="s">
        <v>89</v>
      </c>
      <c r="C97" s="9">
        <f t="shared" ref="C97:C104" si="54">D97+E97</f>
        <v>8</v>
      </c>
      <c r="D97" s="9">
        <v>8</v>
      </c>
      <c r="E97" s="10">
        <v>0</v>
      </c>
      <c r="F97" s="10">
        <f t="shared" ref="F97:F104" si="55">G97+H97</f>
        <v>9.6</v>
      </c>
      <c r="G97" s="10">
        <f t="shared" ref="G97:G104" si="56">C97*0.2</f>
        <v>1.6</v>
      </c>
      <c r="H97" s="10">
        <f t="shared" ref="H97:H104" si="57">C97*1</f>
        <v>8</v>
      </c>
    </row>
    <row r="98" spans="1:8" x14ac:dyDescent="0.15">
      <c r="A98" s="21"/>
      <c r="B98" s="4" t="s">
        <v>14</v>
      </c>
      <c r="C98" s="7">
        <f t="shared" ref="C98:H98" si="58">C99</f>
        <v>9</v>
      </c>
      <c r="D98" s="7">
        <v>0</v>
      </c>
      <c r="E98" s="7">
        <v>9</v>
      </c>
      <c r="F98" s="7">
        <f t="shared" si="58"/>
        <v>10.8</v>
      </c>
      <c r="G98" s="7">
        <f t="shared" si="58"/>
        <v>1.8</v>
      </c>
      <c r="H98" s="7">
        <f t="shared" si="58"/>
        <v>9</v>
      </c>
    </row>
    <row r="99" spans="1:8" x14ac:dyDescent="0.15">
      <c r="A99" s="21" t="s">
        <v>90</v>
      </c>
      <c r="B99" s="8" t="s">
        <v>91</v>
      </c>
      <c r="C99" s="9">
        <f t="shared" si="54"/>
        <v>9</v>
      </c>
      <c r="D99" s="9">
        <v>0</v>
      </c>
      <c r="E99" s="10">
        <v>9</v>
      </c>
      <c r="F99" s="10">
        <f t="shared" si="55"/>
        <v>10.8</v>
      </c>
      <c r="G99" s="10">
        <f t="shared" si="56"/>
        <v>1.8</v>
      </c>
      <c r="H99" s="10">
        <f t="shared" si="57"/>
        <v>9</v>
      </c>
    </row>
    <row r="100" spans="1:8" x14ac:dyDescent="0.15">
      <c r="A100" s="8"/>
      <c r="B100" s="4" t="s">
        <v>14</v>
      </c>
      <c r="C100" s="11">
        <f t="shared" ref="C100:H100" si="59">C101</f>
        <v>5</v>
      </c>
      <c r="D100" s="11">
        <v>0</v>
      </c>
      <c r="E100" s="11">
        <v>5</v>
      </c>
      <c r="F100" s="11">
        <f t="shared" si="59"/>
        <v>6</v>
      </c>
      <c r="G100" s="11">
        <f t="shared" si="59"/>
        <v>1</v>
      </c>
      <c r="H100" s="11">
        <f t="shared" si="59"/>
        <v>5</v>
      </c>
    </row>
    <row r="101" spans="1:8" x14ac:dyDescent="0.15">
      <c r="A101" s="8" t="s">
        <v>92</v>
      </c>
      <c r="B101" s="8" t="s">
        <v>93</v>
      </c>
      <c r="C101" s="9">
        <f t="shared" si="54"/>
        <v>5</v>
      </c>
      <c r="D101" s="9">
        <v>0</v>
      </c>
      <c r="E101" s="10">
        <v>5</v>
      </c>
      <c r="F101" s="10">
        <f t="shared" si="55"/>
        <v>6</v>
      </c>
      <c r="G101" s="10">
        <f t="shared" si="56"/>
        <v>1</v>
      </c>
      <c r="H101" s="10">
        <f t="shared" si="57"/>
        <v>5</v>
      </c>
    </row>
    <row r="102" spans="1:8" x14ac:dyDescent="0.15">
      <c r="A102" s="8" t="s">
        <v>94</v>
      </c>
      <c r="B102" s="8" t="s">
        <v>95</v>
      </c>
      <c r="C102" s="9">
        <f t="shared" si="54"/>
        <v>5</v>
      </c>
      <c r="D102" s="9">
        <v>0</v>
      </c>
      <c r="E102" s="10">
        <v>5</v>
      </c>
      <c r="F102" s="10">
        <f t="shared" si="55"/>
        <v>6</v>
      </c>
      <c r="G102" s="10">
        <f t="shared" si="56"/>
        <v>1</v>
      </c>
      <c r="H102" s="10">
        <f t="shared" si="57"/>
        <v>5</v>
      </c>
    </row>
    <row r="103" spans="1:8" x14ac:dyDescent="0.15">
      <c r="A103" s="8"/>
      <c r="B103" s="8" t="s">
        <v>98</v>
      </c>
      <c r="C103" s="9">
        <f t="shared" si="54"/>
        <v>3</v>
      </c>
      <c r="D103" s="9">
        <v>0</v>
      </c>
      <c r="E103" s="10">
        <v>3</v>
      </c>
      <c r="F103" s="10">
        <f t="shared" si="55"/>
        <v>3.6</v>
      </c>
      <c r="G103" s="10">
        <f t="shared" si="56"/>
        <v>0.60000000000000009</v>
      </c>
      <c r="H103" s="10">
        <f t="shared" si="57"/>
        <v>3</v>
      </c>
    </row>
    <row r="104" spans="1:8" x14ac:dyDescent="0.15">
      <c r="A104" s="8"/>
      <c r="B104" s="8" t="s">
        <v>99</v>
      </c>
      <c r="C104" s="9">
        <f t="shared" si="54"/>
        <v>5</v>
      </c>
      <c r="D104" s="9">
        <v>0</v>
      </c>
      <c r="E104" s="10">
        <v>5</v>
      </c>
      <c r="F104" s="10">
        <f t="shared" si="55"/>
        <v>6</v>
      </c>
      <c r="G104" s="10">
        <f t="shared" si="56"/>
        <v>1</v>
      </c>
      <c r="H104" s="10">
        <f t="shared" si="57"/>
        <v>5</v>
      </c>
    </row>
    <row r="105" spans="1:8" x14ac:dyDescent="0.15">
      <c r="A105" s="21"/>
      <c r="B105" s="4" t="s">
        <v>14</v>
      </c>
      <c r="C105" s="23">
        <f t="shared" ref="C105:H105" si="60">SUM(C106:C109)</f>
        <v>98</v>
      </c>
      <c r="D105" s="23">
        <v>84</v>
      </c>
      <c r="E105" s="23">
        <v>14</v>
      </c>
      <c r="F105" s="23">
        <f t="shared" si="60"/>
        <v>117.6</v>
      </c>
      <c r="G105" s="23">
        <f t="shared" si="60"/>
        <v>19.600000000000001</v>
      </c>
      <c r="H105" s="23">
        <f t="shared" si="60"/>
        <v>98</v>
      </c>
    </row>
    <row r="106" spans="1:8" x14ac:dyDescent="0.15">
      <c r="A106" s="82" t="s">
        <v>100</v>
      </c>
      <c r="B106" s="8" t="s">
        <v>101</v>
      </c>
      <c r="C106" s="9">
        <f t="shared" ref="C106:C109" si="61">D106+E106</f>
        <v>36</v>
      </c>
      <c r="D106" s="9">
        <v>34</v>
      </c>
      <c r="E106" s="10">
        <v>2</v>
      </c>
      <c r="F106" s="10">
        <f t="shared" ref="F106:F109" si="62">G106+H106</f>
        <v>43.2</v>
      </c>
      <c r="G106" s="10">
        <f t="shared" ref="G106:G109" si="63">C106*0.2</f>
        <v>7.2</v>
      </c>
      <c r="H106" s="10">
        <f t="shared" ref="H106:H109" si="64">C106*1</f>
        <v>36</v>
      </c>
    </row>
    <row r="107" spans="1:8" x14ac:dyDescent="0.15">
      <c r="A107" s="82"/>
      <c r="B107" s="8" t="s">
        <v>102</v>
      </c>
      <c r="C107" s="9">
        <f t="shared" si="61"/>
        <v>34</v>
      </c>
      <c r="D107" s="9">
        <v>29</v>
      </c>
      <c r="E107" s="10">
        <v>5</v>
      </c>
      <c r="F107" s="10">
        <f t="shared" si="62"/>
        <v>40.799999999999997</v>
      </c>
      <c r="G107" s="10">
        <f t="shared" si="63"/>
        <v>6.8000000000000007</v>
      </c>
      <c r="H107" s="10">
        <f t="shared" si="64"/>
        <v>34</v>
      </c>
    </row>
    <row r="108" spans="1:8" x14ac:dyDescent="0.15">
      <c r="A108" s="82"/>
      <c r="B108" s="8" t="s">
        <v>103</v>
      </c>
      <c r="C108" s="9">
        <f t="shared" si="61"/>
        <v>24</v>
      </c>
      <c r="D108" s="9">
        <v>21</v>
      </c>
      <c r="E108" s="10">
        <v>3</v>
      </c>
      <c r="F108" s="10">
        <f t="shared" si="62"/>
        <v>28.8</v>
      </c>
      <c r="G108" s="10">
        <f t="shared" si="63"/>
        <v>4.8000000000000007</v>
      </c>
      <c r="H108" s="10">
        <f t="shared" si="64"/>
        <v>24</v>
      </c>
    </row>
    <row r="109" spans="1:8" x14ac:dyDescent="0.15">
      <c r="A109" s="82"/>
      <c r="B109" s="8" t="s">
        <v>104</v>
      </c>
      <c r="C109" s="9">
        <f t="shared" si="61"/>
        <v>4</v>
      </c>
      <c r="D109" s="9">
        <v>0</v>
      </c>
      <c r="E109" s="10">
        <v>4</v>
      </c>
      <c r="F109" s="10">
        <f t="shared" si="62"/>
        <v>4.8</v>
      </c>
      <c r="G109" s="10">
        <f t="shared" si="63"/>
        <v>0.8</v>
      </c>
      <c r="H109" s="10">
        <f t="shared" si="64"/>
        <v>4</v>
      </c>
    </row>
  </sheetData>
  <mergeCells count="14">
    <mergeCell ref="A10:A95"/>
    <mergeCell ref="A106:A109"/>
    <mergeCell ref="B5:B8"/>
    <mergeCell ref="C6:C8"/>
    <mergeCell ref="D6:D8"/>
    <mergeCell ref="A2:H2"/>
    <mergeCell ref="C5:E5"/>
    <mergeCell ref="F5:H5"/>
    <mergeCell ref="A9:B9"/>
    <mergeCell ref="A5:A8"/>
    <mergeCell ref="E6:E8"/>
    <mergeCell ref="F6:F8"/>
    <mergeCell ref="G6:G8"/>
    <mergeCell ref="H6:H8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9"/>
  <sheetViews>
    <sheetView workbookViewId="0">
      <pane xSplit="2" ySplit="9" topLeftCell="C10" activePane="bottomRight" state="frozen"/>
      <selection pane="topRight"/>
      <selection pane="bottomLeft"/>
      <selection pane="bottomRight" activeCell="D15" sqref="D15"/>
    </sheetView>
  </sheetViews>
  <sheetFormatPr defaultColWidth="9.125" defaultRowHeight="13.5" outlineLevelRow="1" x14ac:dyDescent="0.15"/>
  <cols>
    <col min="1" max="1" width="8" customWidth="1"/>
    <col min="2" max="2" width="13.625" customWidth="1"/>
    <col min="3" max="3" width="7.25" style="1" customWidth="1"/>
    <col min="4" max="4" width="9" style="54" customWidth="1"/>
    <col min="5" max="5" width="10.375" style="54" customWidth="1"/>
    <col min="6" max="6" width="10.125" style="54" customWidth="1"/>
    <col min="7" max="7" width="8.625" style="1" customWidth="1"/>
    <col min="8" max="8" width="8" style="1" customWidth="1"/>
    <col min="9" max="9" width="9.25" style="1" customWidth="1"/>
    <col min="10" max="10" width="8.5" style="1" customWidth="1"/>
    <col min="11" max="11" width="9.125" style="1"/>
    <col min="12" max="12" width="8.75" style="1" customWidth="1"/>
    <col min="13" max="13" width="8" style="1" customWidth="1"/>
    <col min="14" max="14" width="8.625" style="1" customWidth="1"/>
    <col min="15" max="15" width="8.25" customWidth="1"/>
    <col min="16" max="16" width="9.125" customWidth="1"/>
    <col min="17" max="18" width="8.25" customWidth="1"/>
    <col min="19" max="19" width="8.25" customWidth="1" collapsed="1"/>
    <col min="20" max="28" width="8.25" customWidth="1"/>
    <col min="29" max="30" width="8.25" style="1" customWidth="1"/>
    <col min="31" max="42" width="8.25" customWidth="1"/>
    <col min="43" max="43" width="19.375" customWidth="1"/>
  </cols>
  <sheetData>
    <row r="1" spans="1:42" ht="16.5" customHeight="1" outlineLevel="1" x14ac:dyDescent="0.15">
      <c r="K1" s="1">
        <v>0.6</v>
      </c>
    </row>
    <row r="2" spans="1:42" x14ac:dyDescent="0.15">
      <c r="A2" t="s">
        <v>130</v>
      </c>
    </row>
    <row r="3" spans="1:42" ht="24" x14ac:dyDescent="0.15">
      <c r="A3" s="86" t="s">
        <v>131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</row>
    <row r="4" spans="1:42" x14ac:dyDescent="0.15">
      <c r="AO4" t="s">
        <v>121</v>
      </c>
    </row>
    <row r="5" spans="1:42" ht="32.25" customHeight="1" x14ac:dyDescent="0.15">
      <c r="A5" s="83" t="s">
        <v>158</v>
      </c>
      <c r="B5" s="85" t="s">
        <v>3</v>
      </c>
      <c r="C5" s="87" t="s">
        <v>132</v>
      </c>
      <c r="D5" s="85"/>
      <c r="E5" s="85"/>
      <c r="F5" s="85"/>
      <c r="G5" s="88" t="s">
        <v>133</v>
      </c>
      <c r="H5" s="88"/>
      <c r="I5" s="88"/>
      <c r="J5" s="88"/>
      <c r="K5" s="88"/>
      <c r="L5" s="88"/>
      <c r="M5" s="88"/>
      <c r="N5" s="88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 t="s">
        <v>10</v>
      </c>
      <c r="AB5" s="89"/>
      <c r="AC5" s="90" t="s">
        <v>134</v>
      </c>
      <c r="AD5" s="90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</row>
    <row r="6" spans="1:42" ht="26.25" customHeight="1" x14ac:dyDescent="0.15">
      <c r="A6" s="83"/>
      <c r="B6" s="85"/>
      <c r="C6" s="92" t="s">
        <v>135</v>
      </c>
      <c r="D6" s="55" t="s">
        <v>136</v>
      </c>
      <c r="E6" s="55" t="s">
        <v>137</v>
      </c>
      <c r="F6" s="77" t="s">
        <v>138</v>
      </c>
      <c r="G6" s="87" t="s">
        <v>139</v>
      </c>
      <c r="H6" s="87" t="s">
        <v>140</v>
      </c>
      <c r="I6" s="87"/>
      <c r="J6" s="87"/>
      <c r="K6" s="87" t="s">
        <v>141</v>
      </c>
      <c r="L6" s="87" t="s">
        <v>140</v>
      </c>
      <c r="M6" s="87"/>
      <c r="N6" s="87"/>
      <c r="O6" s="77" t="s">
        <v>136</v>
      </c>
      <c r="P6" s="77"/>
      <c r="Q6" s="77"/>
      <c r="R6" s="77"/>
      <c r="S6" s="77" t="s">
        <v>137</v>
      </c>
      <c r="T6" s="77"/>
      <c r="U6" s="77"/>
      <c r="V6" s="77"/>
      <c r="W6" s="77" t="s">
        <v>142</v>
      </c>
      <c r="X6" s="77"/>
      <c r="Y6" s="77"/>
      <c r="Z6" s="77"/>
      <c r="AA6" s="89"/>
      <c r="AB6" s="89"/>
      <c r="AC6" s="95" t="s">
        <v>143</v>
      </c>
      <c r="AD6" s="95" t="s">
        <v>144</v>
      </c>
      <c r="AE6" s="91" t="s">
        <v>136</v>
      </c>
      <c r="AF6" s="91"/>
      <c r="AG6" s="91"/>
      <c r="AH6" s="91"/>
      <c r="AI6" s="91" t="s">
        <v>137</v>
      </c>
      <c r="AJ6" s="91"/>
      <c r="AK6" s="91"/>
      <c r="AL6" s="91"/>
      <c r="AM6" s="77" t="s">
        <v>142</v>
      </c>
      <c r="AN6" s="77"/>
      <c r="AO6" s="77"/>
      <c r="AP6" s="77"/>
    </row>
    <row r="7" spans="1:42" ht="13.5" customHeight="1" x14ac:dyDescent="0.15">
      <c r="A7" s="83"/>
      <c r="B7" s="85"/>
      <c r="C7" s="93"/>
      <c r="D7" s="77" t="s">
        <v>145</v>
      </c>
      <c r="E7" s="77" t="s">
        <v>145</v>
      </c>
      <c r="F7" s="77"/>
      <c r="G7" s="87"/>
      <c r="H7" s="87" t="s">
        <v>146</v>
      </c>
      <c r="I7" s="87" t="s">
        <v>147</v>
      </c>
      <c r="J7" s="87" t="s">
        <v>148</v>
      </c>
      <c r="K7" s="87"/>
      <c r="L7" s="87" t="s">
        <v>146</v>
      </c>
      <c r="M7" s="87" t="s">
        <v>147</v>
      </c>
      <c r="N7" s="87" t="s">
        <v>148</v>
      </c>
      <c r="O7" s="77" t="s">
        <v>14</v>
      </c>
      <c r="P7" s="77" t="s">
        <v>149</v>
      </c>
      <c r="Q7" s="77" t="s">
        <v>150</v>
      </c>
      <c r="R7" s="77" t="s">
        <v>151</v>
      </c>
      <c r="S7" s="77" t="s">
        <v>14</v>
      </c>
      <c r="T7" s="77" t="s">
        <v>149</v>
      </c>
      <c r="U7" s="77" t="s">
        <v>150</v>
      </c>
      <c r="V7" s="77" t="s">
        <v>151</v>
      </c>
      <c r="W7" s="77" t="s">
        <v>14</v>
      </c>
      <c r="X7" s="77" t="s">
        <v>149</v>
      </c>
      <c r="Y7" s="77" t="s">
        <v>150</v>
      </c>
      <c r="Z7" s="77" t="s">
        <v>151</v>
      </c>
      <c r="AA7" s="77" t="s">
        <v>152</v>
      </c>
      <c r="AB7" s="77" t="s">
        <v>153</v>
      </c>
      <c r="AC7" s="95"/>
      <c r="AD7" s="95"/>
      <c r="AE7" s="91" t="s">
        <v>14</v>
      </c>
      <c r="AF7" s="91" t="s">
        <v>154</v>
      </c>
      <c r="AG7" s="91" t="s">
        <v>155</v>
      </c>
      <c r="AH7" s="91" t="s">
        <v>156</v>
      </c>
      <c r="AI7" s="91" t="s">
        <v>14</v>
      </c>
      <c r="AJ7" s="91" t="s">
        <v>154</v>
      </c>
      <c r="AK7" s="91" t="s">
        <v>155</v>
      </c>
      <c r="AL7" s="91" t="s">
        <v>156</v>
      </c>
      <c r="AM7" s="77" t="s">
        <v>14</v>
      </c>
      <c r="AN7" s="77" t="s">
        <v>149</v>
      </c>
      <c r="AO7" s="77" t="s">
        <v>150</v>
      </c>
      <c r="AP7" s="77" t="s">
        <v>151</v>
      </c>
    </row>
    <row r="8" spans="1:42" ht="54" customHeight="1" x14ac:dyDescent="0.15">
      <c r="A8" s="83"/>
      <c r="B8" s="85"/>
      <c r="C8" s="94"/>
      <c r="D8" s="77"/>
      <c r="E8" s="77"/>
      <c r="F8" s="77"/>
      <c r="G8" s="87"/>
      <c r="H8" s="87"/>
      <c r="I8" s="87"/>
      <c r="J8" s="87"/>
      <c r="K8" s="87"/>
      <c r="L8" s="87"/>
      <c r="M8" s="87"/>
      <c r="N8" s="8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96"/>
      <c r="AD8" s="96"/>
      <c r="AE8" s="91"/>
      <c r="AF8" s="91"/>
      <c r="AG8" s="91"/>
      <c r="AH8" s="91"/>
      <c r="AI8" s="91"/>
      <c r="AJ8" s="91"/>
      <c r="AK8" s="91"/>
      <c r="AL8" s="91"/>
      <c r="AM8" s="77"/>
      <c r="AN8" s="77"/>
      <c r="AO8" s="77"/>
      <c r="AP8" s="77"/>
    </row>
    <row r="9" spans="1:42" x14ac:dyDescent="0.15">
      <c r="A9" s="80" t="s">
        <v>12</v>
      </c>
      <c r="B9" s="80"/>
      <c r="C9" s="5">
        <f t="shared" ref="C9:O9" si="0">C10+C96</f>
        <v>38063</v>
      </c>
      <c r="D9" s="5">
        <f t="shared" si="0"/>
        <v>19031.5</v>
      </c>
      <c r="E9" s="5">
        <f t="shared" si="0"/>
        <v>22837.599999999984</v>
      </c>
      <c r="F9" s="5">
        <f t="shared" si="0"/>
        <v>3806.0999999999985</v>
      </c>
      <c r="G9" s="5">
        <f t="shared" si="0"/>
        <v>252984</v>
      </c>
      <c r="H9" s="5">
        <f t="shared" si="0"/>
        <v>105224</v>
      </c>
      <c r="I9" s="5">
        <f t="shared" si="0"/>
        <v>25768</v>
      </c>
      <c r="J9" s="5">
        <f t="shared" si="0"/>
        <v>121992</v>
      </c>
      <c r="K9" s="5">
        <f t="shared" si="0"/>
        <v>263762</v>
      </c>
      <c r="L9" s="5">
        <f t="shared" si="0"/>
        <v>109024</v>
      </c>
      <c r="M9" s="5">
        <f t="shared" si="0"/>
        <v>28591</v>
      </c>
      <c r="N9" s="5">
        <f t="shared" si="0"/>
        <v>126147</v>
      </c>
      <c r="O9" s="5">
        <f t="shared" si="0"/>
        <v>83399.28</v>
      </c>
      <c r="P9" s="5">
        <f t="shared" ref="P9:AP9" si="1">P10+P96</f>
        <v>50039.89</v>
      </c>
      <c r="Q9" s="5">
        <f t="shared" si="1"/>
        <v>33359.39</v>
      </c>
      <c r="R9" s="5">
        <f t="shared" si="1"/>
        <v>0</v>
      </c>
      <c r="S9" s="5">
        <f t="shared" si="1"/>
        <v>88674.92</v>
      </c>
      <c r="T9" s="5">
        <f t="shared" si="1"/>
        <v>53204.689999999995</v>
      </c>
      <c r="U9" s="5">
        <f t="shared" si="1"/>
        <v>35469.829999999994</v>
      </c>
      <c r="V9" s="5">
        <f t="shared" si="1"/>
        <v>0</v>
      </c>
      <c r="W9" s="5">
        <f t="shared" si="1"/>
        <v>5275.6399999999994</v>
      </c>
      <c r="X9" s="5">
        <f t="shared" si="1"/>
        <v>3165.86</v>
      </c>
      <c r="Y9" s="5">
        <f t="shared" si="1"/>
        <v>2109.7799999999988</v>
      </c>
      <c r="Z9" s="5">
        <f t="shared" si="1"/>
        <v>0</v>
      </c>
      <c r="AA9" s="5">
        <f t="shared" si="1"/>
        <v>543</v>
      </c>
      <c r="AB9" s="5">
        <f t="shared" si="1"/>
        <v>10.86</v>
      </c>
      <c r="AC9" s="5">
        <f t="shared" si="1"/>
        <v>9132</v>
      </c>
      <c r="AD9" s="5">
        <f t="shared" si="1"/>
        <v>10199</v>
      </c>
      <c r="AE9" s="5">
        <f t="shared" si="1"/>
        <v>3189.81</v>
      </c>
      <c r="AF9" s="5">
        <f t="shared" si="1"/>
        <v>1913.86</v>
      </c>
      <c r="AG9" s="5">
        <f t="shared" si="1"/>
        <v>1275.95</v>
      </c>
      <c r="AH9" s="5">
        <f t="shared" si="1"/>
        <v>0</v>
      </c>
      <c r="AI9" s="5">
        <f t="shared" si="1"/>
        <v>3393.7899999999986</v>
      </c>
      <c r="AJ9" s="5">
        <f t="shared" si="1"/>
        <v>2036.27</v>
      </c>
      <c r="AK9" s="5">
        <f t="shared" si="1"/>
        <v>1357.5200000000004</v>
      </c>
      <c r="AL9" s="5">
        <f t="shared" si="1"/>
        <v>0</v>
      </c>
      <c r="AM9" s="5">
        <f t="shared" si="1"/>
        <v>203.98</v>
      </c>
      <c r="AN9" s="5">
        <f t="shared" si="1"/>
        <v>122.89999999999999</v>
      </c>
      <c r="AO9" s="5">
        <f t="shared" si="1"/>
        <v>81.080000000000041</v>
      </c>
      <c r="AP9" s="5">
        <f t="shared" si="1"/>
        <v>0</v>
      </c>
    </row>
    <row r="10" spans="1:42" s="54" customFormat="1" x14ac:dyDescent="0.15">
      <c r="A10" s="69" t="s">
        <v>129</v>
      </c>
      <c r="B10" s="58" t="s">
        <v>13</v>
      </c>
      <c r="C10" s="5">
        <f t="shared" ref="C10:G10" si="2">SUM(C11,C14,C17,C20,C23,C26,C29,C32,C35,C38,C41,C43,C46,C49:C50,C53:C55,C58:C95)</f>
        <v>34412</v>
      </c>
      <c r="D10" s="5">
        <f t="shared" si="2"/>
        <v>17206</v>
      </c>
      <c r="E10" s="5">
        <f t="shared" si="2"/>
        <v>20646.999999999985</v>
      </c>
      <c r="F10" s="5">
        <f t="shared" si="2"/>
        <v>3440.9999999999986</v>
      </c>
      <c r="G10" s="5">
        <f t="shared" si="2"/>
        <v>227681</v>
      </c>
      <c r="H10" s="5">
        <f t="shared" ref="H10:AP10" si="3">SUM(H11,H14,H17,H20,H23,H26,H29,H32,H35,H38,H41,H43,H46,H49:H50,H53:H55,H58:H95)</f>
        <v>95175</v>
      </c>
      <c r="I10" s="5">
        <f t="shared" si="3"/>
        <v>23130</v>
      </c>
      <c r="J10" s="5">
        <f t="shared" si="3"/>
        <v>109376</v>
      </c>
      <c r="K10" s="5">
        <f t="shared" si="3"/>
        <v>237550</v>
      </c>
      <c r="L10" s="5">
        <f t="shared" si="3"/>
        <v>98569</v>
      </c>
      <c r="M10" s="5">
        <f t="shared" si="3"/>
        <v>25680</v>
      </c>
      <c r="N10" s="5">
        <f t="shared" si="3"/>
        <v>113301</v>
      </c>
      <c r="O10" s="5">
        <v>75171.97</v>
      </c>
      <c r="P10" s="5">
        <v>45103.5</v>
      </c>
      <c r="Q10" s="5">
        <v>30068.47</v>
      </c>
      <c r="R10" s="5">
        <v>0</v>
      </c>
      <c r="S10" s="5">
        <f t="shared" ref="S10:Z10" si="4">SUM(S11,S14,S17,S20,S23,S26,S29,S32,S35,S38,S41,S43,S46,S49:S50,S53:S55,S58:S95)</f>
        <v>79923.37</v>
      </c>
      <c r="T10" s="5">
        <f t="shared" si="4"/>
        <v>47953.77</v>
      </c>
      <c r="U10" s="5">
        <f t="shared" si="4"/>
        <v>31969.199999999997</v>
      </c>
      <c r="V10" s="5">
        <f t="shared" si="4"/>
        <v>0</v>
      </c>
      <c r="W10" s="5">
        <f t="shared" si="4"/>
        <v>4751.3999999999996</v>
      </c>
      <c r="X10" s="5">
        <f t="shared" si="4"/>
        <v>2851.33</v>
      </c>
      <c r="Y10" s="5">
        <f t="shared" si="4"/>
        <v>1900.069999999999</v>
      </c>
      <c r="Z10" s="5">
        <f t="shared" si="4"/>
        <v>0</v>
      </c>
      <c r="AA10" s="5">
        <f t="shared" si="3"/>
        <v>543</v>
      </c>
      <c r="AB10" s="5">
        <f t="shared" si="3"/>
        <v>10.86</v>
      </c>
      <c r="AC10" s="5">
        <f t="shared" si="3"/>
        <v>7983</v>
      </c>
      <c r="AD10" s="5">
        <f t="shared" si="3"/>
        <v>8969</v>
      </c>
      <c r="AE10" s="5">
        <f t="shared" si="3"/>
        <v>2797.25</v>
      </c>
      <c r="AF10" s="5">
        <v>1678.33</v>
      </c>
      <c r="AG10" s="5">
        <f t="shared" si="3"/>
        <v>1118.92</v>
      </c>
      <c r="AH10" s="5">
        <f t="shared" si="3"/>
        <v>0</v>
      </c>
      <c r="AI10" s="5">
        <f t="shared" si="3"/>
        <v>2976.6299999999987</v>
      </c>
      <c r="AJ10" s="5">
        <v>1785.99</v>
      </c>
      <c r="AK10" s="5">
        <f t="shared" si="3"/>
        <v>1190.6400000000003</v>
      </c>
      <c r="AL10" s="5">
        <f t="shared" si="3"/>
        <v>0</v>
      </c>
      <c r="AM10" s="5">
        <f t="shared" si="3"/>
        <v>179.38</v>
      </c>
      <c r="AN10" s="5">
        <f t="shared" si="3"/>
        <v>108.14999999999999</v>
      </c>
      <c r="AO10" s="5">
        <f t="shared" si="3"/>
        <v>71.230000000000032</v>
      </c>
      <c r="AP10" s="5">
        <f t="shared" si="3"/>
        <v>0</v>
      </c>
    </row>
    <row r="11" spans="1:42" x14ac:dyDescent="0.15">
      <c r="A11" s="70"/>
      <c r="B11" s="4" t="s">
        <v>14</v>
      </c>
      <c r="C11" s="6">
        <v>1062</v>
      </c>
      <c r="D11" s="7">
        <f t="shared" ref="D11" si="5">D12+D13</f>
        <v>531</v>
      </c>
      <c r="E11" s="7">
        <v>636.99999999999989</v>
      </c>
      <c r="F11" s="7">
        <f>F12+F13</f>
        <v>105.99999999999989</v>
      </c>
      <c r="G11" s="6">
        <f t="shared" ref="G11:AP11" si="6">G12+G13</f>
        <v>6504</v>
      </c>
      <c r="H11" s="6">
        <f t="shared" si="6"/>
        <v>2193</v>
      </c>
      <c r="I11" s="6">
        <f t="shared" si="6"/>
        <v>753</v>
      </c>
      <c r="J11" s="6">
        <f t="shared" si="6"/>
        <v>3558</v>
      </c>
      <c r="K11" s="6">
        <f t="shared" si="6"/>
        <v>6660</v>
      </c>
      <c r="L11" s="6">
        <f t="shared" si="6"/>
        <v>2221</v>
      </c>
      <c r="M11" s="6">
        <f t="shared" si="6"/>
        <v>820</v>
      </c>
      <c r="N11" s="6">
        <f t="shared" si="6"/>
        <v>3619</v>
      </c>
      <c r="O11" s="7">
        <v>2020.1</v>
      </c>
      <c r="P11" s="7">
        <v>1212.3800000000001</v>
      </c>
      <c r="Q11" s="7">
        <v>807.72</v>
      </c>
      <c r="R11" s="7">
        <v>0</v>
      </c>
      <c r="S11" s="7">
        <f t="shared" si="6"/>
        <v>2153.6999999999998</v>
      </c>
      <c r="T11" s="7">
        <v>1291.98</v>
      </c>
      <c r="U11" s="7">
        <v>861.32</v>
      </c>
      <c r="V11" s="7">
        <v>0</v>
      </c>
      <c r="W11" s="7">
        <f t="shared" si="6"/>
        <v>133.5999999999998</v>
      </c>
      <c r="X11" s="7">
        <f t="shared" si="6"/>
        <v>80.659999999999911</v>
      </c>
      <c r="Y11" s="7">
        <f t="shared" si="6"/>
        <v>52.93999999999987</v>
      </c>
      <c r="Z11" s="7">
        <f t="shared" si="6"/>
        <v>0</v>
      </c>
      <c r="AA11" s="7">
        <f t="shared" si="6"/>
        <v>0</v>
      </c>
      <c r="AB11" s="7">
        <f t="shared" si="6"/>
        <v>0</v>
      </c>
      <c r="AC11" s="7">
        <f t="shared" si="6"/>
        <v>68</v>
      </c>
      <c r="AD11" s="7">
        <f t="shared" si="6"/>
        <v>92</v>
      </c>
      <c r="AE11" s="7">
        <f t="shared" si="6"/>
        <v>26.41</v>
      </c>
      <c r="AF11" s="7">
        <v>15.85</v>
      </c>
      <c r="AG11" s="7">
        <f t="shared" si="6"/>
        <v>10.56</v>
      </c>
      <c r="AH11" s="7">
        <f t="shared" si="6"/>
        <v>0</v>
      </c>
      <c r="AI11" s="7">
        <f t="shared" si="6"/>
        <v>28.25</v>
      </c>
      <c r="AJ11" s="7">
        <v>16.95</v>
      </c>
      <c r="AK11" s="7">
        <f t="shared" si="6"/>
        <v>11.3</v>
      </c>
      <c r="AL11" s="7">
        <f t="shared" si="6"/>
        <v>0</v>
      </c>
      <c r="AM11" s="7">
        <f t="shared" si="6"/>
        <v>1.8399999999999999</v>
      </c>
      <c r="AN11" s="7">
        <f t="shared" si="6"/>
        <v>1.5899999999999996</v>
      </c>
      <c r="AO11" s="7">
        <f t="shared" si="6"/>
        <v>0.25000000000000022</v>
      </c>
      <c r="AP11" s="7">
        <f t="shared" si="6"/>
        <v>0</v>
      </c>
    </row>
    <row r="12" spans="1:42" x14ac:dyDescent="0.15">
      <c r="A12" s="70"/>
      <c r="B12" s="8" t="s">
        <v>15</v>
      </c>
      <c r="C12" s="9">
        <v>927</v>
      </c>
      <c r="D12" s="10">
        <f>C12*0.5</f>
        <v>463.5</v>
      </c>
      <c r="E12" s="10">
        <v>555.99999999999989</v>
      </c>
      <c r="F12" s="10">
        <f>E12-D12</f>
        <v>92.499999999999886</v>
      </c>
      <c r="G12" s="9">
        <f t="shared" ref="G12:G16" si="7">H12+I12+J12</f>
        <v>5454</v>
      </c>
      <c r="H12" s="9">
        <v>1818</v>
      </c>
      <c r="I12" s="9">
        <v>635</v>
      </c>
      <c r="J12" s="9">
        <v>3001</v>
      </c>
      <c r="K12" s="9">
        <v>5742</v>
      </c>
      <c r="L12" s="12">
        <v>1915</v>
      </c>
      <c r="M12" s="12">
        <v>707</v>
      </c>
      <c r="N12" s="12">
        <v>3120</v>
      </c>
      <c r="O12" s="13">
        <v>1716</v>
      </c>
      <c r="P12" s="10">
        <v>1029.92</v>
      </c>
      <c r="Q12" s="14">
        <v>686.08</v>
      </c>
      <c r="R12" s="10"/>
      <c r="S12" s="10">
        <v>1831.24</v>
      </c>
      <c r="T12" s="14">
        <v>1099.56</v>
      </c>
      <c r="U12" s="10">
        <v>731.68</v>
      </c>
      <c r="V12" s="10"/>
      <c r="W12" s="10">
        <v>115.23999999999981</v>
      </c>
      <c r="X12" s="10">
        <v>69.63999999999993</v>
      </c>
      <c r="Y12" s="14">
        <v>45.599999999999881</v>
      </c>
      <c r="Z12" s="10">
        <v>0</v>
      </c>
      <c r="AA12" s="10"/>
      <c r="AB12" s="10"/>
      <c r="AC12" s="16">
        <v>39</v>
      </c>
      <c r="AD12" s="16">
        <v>48</v>
      </c>
      <c r="AE12" s="17">
        <f>ROUND(AC12*0.165+AD12*0.165,2)</f>
        <v>14.36</v>
      </c>
      <c r="AF12" s="14">
        <v>8.6199999999999992</v>
      </c>
      <c r="AG12" s="13">
        <f>AE12-AF12</f>
        <v>5.74</v>
      </c>
      <c r="AH12" s="17">
        <v>0</v>
      </c>
      <c r="AI12" s="17">
        <f>ROUND(AC12*0.165+AD12*0.185,2)</f>
        <v>15.32</v>
      </c>
      <c r="AJ12" s="14">
        <v>9.19</v>
      </c>
      <c r="AK12" s="13">
        <f t="shared" ref="AK12:AK13" si="8">AI12-AJ12</f>
        <v>6.1300000000000008</v>
      </c>
      <c r="AL12" s="17">
        <v>0</v>
      </c>
      <c r="AM12" s="17">
        <f t="shared" ref="AM12:AM16" si="9">AN12+AO12+AP12</f>
        <v>0.96000000000000085</v>
      </c>
      <c r="AN12" s="14">
        <f>AJ12-AF12+0.49</f>
        <v>1.0600000000000003</v>
      </c>
      <c r="AO12" s="10">
        <f>AK12-AG12-0.49</f>
        <v>-9.9999999999999423E-2</v>
      </c>
      <c r="AP12" s="17">
        <f t="shared" ref="AP12:AP16" si="10">AL12-AH12</f>
        <v>0</v>
      </c>
    </row>
    <row r="13" spans="1:42" x14ac:dyDescent="0.15">
      <c r="A13" s="70"/>
      <c r="B13" s="8" t="s">
        <v>17</v>
      </c>
      <c r="C13" s="9">
        <v>135</v>
      </c>
      <c r="D13" s="10">
        <f t="shared" ref="D13:D16" si="11">C13*0.5</f>
        <v>67.5</v>
      </c>
      <c r="E13" s="10">
        <v>81</v>
      </c>
      <c r="F13" s="10">
        <f>E13-D13</f>
        <v>13.5</v>
      </c>
      <c r="G13" s="9">
        <f t="shared" si="7"/>
        <v>1050</v>
      </c>
      <c r="H13" s="9">
        <v>375</v>
      </c>
      <c r="I13" s="9">
        <v>118</v>
      </c>
      <c r="J13" s="9">
        <v>557</v>
      </c>
      <c r="K13" s="9">
        <v>918</v>
      </c>
      <c r="L13" s="12">
        <v>306</v>
      </c>
      <c r="M13" s="12">
        <v>113</v>
      </c>
      <c r="N13" s="12">
        <v>499</v>
      </c>
      <c r="O13" s="13">
        <v>304.10000000000002</v>
      </c>
      <c r="P13" s="14">
        <v>182.46</v>
      </c>
      <c r="Q13" s="13">
        <v>121.64</v>
      </c>
      <c r="R13" s="13"/>
      <c r="S13" s="10">
        <v>322.45999999999998</v>
      </c>
      <c r="T13" s="14">
        <v>193.48</v>
      </c>
      <c r="U13" s="10">
        <v>128.97999999999999</v>
      </c>
      <c r="V13" s="10"/>
      <c r="W13" s="10">
        <v>18.359999999999971</v>
      </c>
      <c r="X13" s="10">
        <v>11.019999999999982</v>
      </c>
      <c r="Y13" s="14">
        <v>7.3399999999999892</v>
      </c>
      <c r="Z13" s="10">
        <v>0</v>
      </c>
      <c r="AA13" s="10"/>
      <c r="AB13" s="10"/>
      <c r="AC13" s="16">
        <v>29</v>
      </c>
      <c r="AD13" s="16">
        <v>44</v>
      </c>
      <c r="AE13" s="17">
        <f t="shared" ref="AE13:AE76" si="12">ROUND(AC13*0.165+AD13*0.165,2)</f>
        <v>12.05</v>
      </c>
      <c r="AF13" s="14">
        <v>7.23</v>
      </c>
      <c r="AG13" s="13">
        <f t="shared" ref="AG13:AG76" si="13">AE13-AF13</f>
        <v>4.82</v>
      </c>
      <c r="AH13" s="17">
        <v>0</v>
      </c>
      <c r="AI13" s="17">
        <f t="shared" ref="AI13:AI16" si="14">ROUND(AC13*0.165+AD13*0.185,2)</f>
        <v>12.93</v>
      </c>
      <c r="AJ13" s="14">
        <v>7.76</v>
      </c>
      <c r="AK13" s="13">
        <f t="shared" si="8"/>
        <v>5.17</v>
      </c>
      <c r="AL13" s="17">
        <v>0</v>
      </c>
      <c r="AM13" s="17">
        <f t="shared" si="9"/>
        <v>0.87999999999999901</v>
      </c>
      <c r="AN13" s="14">
        <f t="shared" ref="AN13:AP13" si="15">AJ13-AF13</f>
        <v>0.52999999999999936</v>
      </c>
      <c r="AO13" s="13">
        <f t="shared" si="15"/>
        <v>0.34999999999999964</v>
      </c>
      <c r="AP13" s="17">
        <f t="shared" si="15"/>
        <v>0</v>
      </c>
    </row>
    <row r="14" spans="1:42" x14ac:dyDescent="0.15">
      <c r="A14" s="70"/>
      <c r="B14" s="4" t="s">
        <v>14</v>
      </c>
      <c r="C14" s="6">
        <f t="shared" ref="C14:F14" si="16">C15+C16</f>
        <v>1287</v>
      </c>
      <c r="D14" s="7">
        <f t="shared" si="16"/>
        <v>643.5</v>
      </c>
      <c r="E14" s="6">
        <v>772.2</v>
      </c>
      <c r="F14" s="6">
        <f t="shared" si="16"/>
        <v>128.69999999999999</v>
      </c>
      <c r="G14" s="6">
        <f t="shared" ref="G14" si="17">G15+G16</f>
        <v>7508</v>
      </c>
      <c r="H14" s="6">
        <v>3795</v>
      </c>
      <c r="I14" s="6">
        <v>648</v>
      </c>
      <c r="J14" s="6">
        <v>3065</v>
      </c>
      <c r="K14" s="6">
        <v>8253</v>
      </c>
      <c r="L14" s="6">
        <v>4662</v>
      </c>
      <c r="M14" s="6">
        <v>663</v>
      </c>
      <c r="N14" s="6">
        <v>2928</v>
      </c>
      <c r="O14" s="7">
        <v>2736.09</v>
      </c>
      <c r="P14" s="7">
        <v>1641.66</v>
      </c>
      <c r="Q14" s="7">
        <v>1094.43</v>
      </c>
      <c r="R14" s="7">
        <v>0</v>
      </c>
      <c r="S14" s="7">
        <f t="shared" ref="S14:AP14" si="18">S15+S16</f>
        <v>2901.15</v>
      </c>
      <c r="T14" s="7">
        <v>1740.69</v>
      </c>
      <c r="U14" s="7">
        <v>1160.46</v>
      </c>
      <c r="V14" s="7">
        <v>0</v>
      </c>
      <c r="W14" s="7">
        <f t="shared" si="18"/>
        <v>165.05999999999989</v>
      </c>
      <c r="X14" s="7">
        <f t="shared" si="18"/>
        <v>99.029999999999973</v>
      </c>
      <c r="Y14" s="7">
        <f t="shared" si="18"/>
        <v>66.029999999999916</v>
      </c>
      <c r="Z14" s="7">
        <f t="shared" si="18"/>
        <v>0</v>
      </c>
      <c r="AA14" s="7">
        <f t="shared" si="18"/>
        <v>243</v>
      </c>
      <c r="AB14" s="7">
        <f t="shared" si="18"/>
        <v>4.8600000000000003</v>
      </c>
      <c r="AC14" s="7">
        <f t="shared" si="18"/>
        <v>299</v>
      </c>
      <c r="AD14" s="7">
        <f t="shared" si="18"/>
        <v>455</v>
      </c>
      <c r="AE14" s="7">
        <f t="shared" si="18"/>
        <v>124.41</v>
      </c>
      <c r="AF14" s="7">
        <v>74.64</v>
      </c>
      <c r="AG14" s="7">
        <f t="shared" si="18"/>
        <v>49.77</v>
      </c>
      <c r="AH14" s="7">
        <f t="shared" si="18"/>
        <v>0</v>
      </c>
      <c r="AI14" s="7">
        <f t="shared" si="18"/>
        <v>133.51</v>
      </c>
      <c r="AJ14" s="7">
        <v>80.099999999999994</v>
      </c>
      <c r="AK14" s="7">
        <f t="shared" si="18"/>
        <v>53.410000000000004</v>
      </c>
      <c r="AL14" s="7">
        <f t="shared" si="18"/>
        <v>0</v>
      </c>
      <c r="AM14" s="7">
        <f t="shared" si="18"/>
        <v>9.1000000000000014</v>
      </c>
      <c r="AN14" s="7">
        <f t="shared" si="18"/>
        <v>5.4600000000000009</v>
      </c>
      <c r="AO14" s="7">
        <f t="shared" si="18"/>
        <v>3.6400000000000006</v>
      </c>
      <c r="AP14" s="7">
        <f t="shared" si="18"/>
        <v>0</v>
      </c>
    </row>
    <row r="15" spans="1:42" x14ac:dyDescent="0.15">
      <c r="A15" s="70"/>
      <c r="B15" s="8" t="s">
        <v>18</v>
      </c>
      <c r="C15" s="9">
        <v>829</v>
      </c>
      <c r="D15" s="10">
        <f t="shared" si="11"/>
        <v>414.5</v>
      </c>
      <c r="E15" s="10">
        <v>497.4</v>
      </c>
      <c r="F15" s="10">
        <f>E15-D15</f>
        <v>82.899999999999977</v>
      </c>
      <c r="G15" s="9">
        <f t="shared" si="7"/>
        <v>4895</v>
      </c>
      <c r="H15" s="9">
        <v>2579</v>
      </c>
      <c r="I15" s="9">
        <v>404</v>
      </c>
      <c r="J15" s="9">
        <v>1912</v>
      </c>
      <c r="K15" s="9">
        <v>5134</v>
      </c>
      <c r="L15" s="12">
        <v>3092</v>
      </c>
      <c r="M15" s="12">
        <v>377</v>
      </c>
      <c r="N15" s="12">
        <v>1665</v>
      </c>
      <c r="O15" s="13">
        <v>1769.96</v>
      </c>
      <c r="P15" s="14">
        <v>1061.98</v>
      </c>
      <c r="Q15" s="15">
        <v>707.98</v>
      </c>
      <c r="R15" s="13"/>
      <c r="S15" s="10">
        <f t="shared" ref="S15:S16" si="19">ROUND(H15*0.22+I15*0.165+J15*0.11+L15*0.24+M15*0.185+N15*0.13,2)</f>
        <v>1872.64</v>
      </c>
      <c r="T15" s="14">
        <v>1123.58</v>
      </c>
      <c r="U15" s="10">
        <v>749.06</v>
      </c>
      <c r="V15" s="10"/>
      <c r="W15" s="10">
        <f t="shared" ref="W15:W19" si="20">X15+Y15+Z15</f>
        <v>102.67999999999984</v>
      </c>
      <c r="X15" s="10">
        <f t="shared" ref="X15:Z16" si="21">T15-P15</f>
        <v>61.599999999999909</v>
      </c>
      <c r="Y15" s="14">
        <f t="shared" si="21"/>
        <v>41.079999999999927</v>
      </c>
      <c r="Z15" s="10">
        <f t="shared" si="21"/>
        <v>0</v>
      </c>
      <c r="AA15" s="10">
        <v>243</v>
      </c>
      <c r="AB15" s="10">
        <f>AA15*0.02</f>
        <v>4.8600000000000003</v>
      </c>
      <c r="AC15" s="16">
        <v>198</v>
      </c>
      <c r="AD15" s="16">
        <v>250</v>
      </c>
      <c r="AE15" s="17">
        <f t="shared" si="12"/>
        <v>73.92</v>
      </c>
      <c r="AF15" s="14">
        <v>44.35</v>
      </c>
      <c r="AG15" s="13">
        <f t="shared" si="13"/>
        <v>29.57</v>
      </c>
      <c r="AH15" s="17">
        <v>0</v>
      </c>
      <c r="AI15" s="17">
        <f t="shared" si="14"/>
        <v>78.92</v>
      </c>
      <c r="AJ15" s="14">
        <v>47.35</v>
      </c>
      <c r="AK15" s="13">
        <f t="shared" ref="AK15:AK19" si="22">AI15-AJ15</f>
        <v>31.57</v>
      </c>
      <c r="AL15" s="17">
        <v>0</v>
      </c>
      <c r="AM15" s="17">
        <f t="shared" si="9"/>
        <v>5</v>
      </c>
      <c r="AN15" s="14">
        <f t="shared" ref="AN15:AO16" si="23">AJ15-AF15</f>
        <v>3</v>
      </c>
      <c r="AO15" s="13">
        <f t="shared" si="23"/>
        <v>2</v>
      </c>
      <c r="AP15" s="17">
        <f t="shared" si="10"/>
        <v>0</v>
      </c>
    </row>
    <row r="16" spans="1:42" ht="22.5" x14ac:dyDescent="0.15">
      <c r="A16" s="70"/>
      <c r="B16" s="8" t="s">
        <v>19</v>
      </c>
      <c r="C16" s="9">
        <v>458</v>
      </c>
      <c r="D16" s="10">
        <f t="shared" si="11"/>
        <v>229</v>
      </c>
      <c r="E16" s="10">
        <v>274.8</v>
      </c>
      <c r="F16" s="10">
        <f>E16-D16</f>
        <v>45.800000000000011</v>
      </c>
      <c r="G16" s="9">
        <f t="shared" si="7"/>
        <v>2613</v>
      </c>
      <c r="H16" s="9">
        <v>1216</v>
      </c>
      <c r="I16" s="9">
        <v>244</v>
      </c>
      <c r="J16" s="9">
        <v>1153</v>
      </c>
      <c r="K16" s="9">
        <v>3119</v>
      </c>
      <c r="L16" s="12">
        <v>1570</v>
      </c>
      <c r="M16" s="12">
        <v>286</v>
      </c>
      <c r="N16" s="12">
        <v>1263</v>
      </c>
      <c r="O16" s="13">
        <v>966.13</v>
      </c>
      <c r="P16" s="14">
        <v>579.67999999999995</v>
      </c>
      <c r="Q16" s="13">
        <v>386.45</v>
      </c>
      <c r="R16" s="13"/>
      <c r="S16" s="10">
        <f t="shared" si="19"/>
        <v>1028.51</v>
      </c>
      <c r="T16" s="14">
        <v>617.11</v>
      </c>
      <c r="U16" s="10">
        <v>411.4</v>
      </c>
      <c r="V16" s="10"/>
      <c r="W16" s="10">
        <f t="shared" si="20"/>
        <v>62.380000000000052</v>
      </c>
      <c r="X16" s="10">
        <f t="shared" si="21"/>
        <v>37.430000000000064</v>
      </c>
      <c r="Y16" s="14">
        <f t="shared" si="21"/>
        <v>24.949999999999989</v>
      </c>
      <c r="Z16" s="10">
        <f t="shared" si="21"/>
        <v>0</v>
      </c>
      <c r="AA16" s="10"/>
      <c r="AB16" s="10"/>
      <c r="AC16" s="16">
        <v>101</v>
      </c>
      <c r="AD16" s="16">
        <v>205</v>
      </c>
      <c r="AE16" s="17">
        <f t="shared" si="12"/>
        <v>50.49</v>
      </c>
      <c r="AF16" s="14">
        <v>30.29</v>
      </c>
      <c r="AG16" s="13">
        <f t="shared" si="13"/>
        <v>20.200000000000003</v>
      </c>
      <c r="AH16" s="17">
        <v>0</v>
      </c>
      <c r="AI16" s="17">
        <f t="shared" si="14"/>
        <v>54.59</v>
      </c>
      <c r="AJ16" s="14">
        <v>32.75</v>
      </c>
      <c r="AK16" s="13">
        <f t="shared" si="22"/>
        <v>21.840000000000003</v>
      </c>
      <c r="AL16" s="17">
        <v>0</v>
      </c>
      <c r="AM16" s="17">
        <f t="shared" si="9"/>
        <v>4.1000000000000014</v>
      </c>
      <c r="AN16" s="14">
        <f t="shared" si="23"/>
        <v>2.4600000000000009</v>
      </c>
      <c r="AO16" s="13">
        <f t="shared" si="23"/>
        <v>1.6400000000000006</v>
      </c>
      <c r="AP16" s="17">
        <f t="shared" si="10"/>
        <v>0</v>
      </c>
    </row>
    <row r="17" spans="1:42" x14ac:dyDescent="0.15">
      <c r="A17" s="70"/>
      <c r="B17" s="4" t="s">
        <v>14</v>
      </c>
      <c r="C17" s="6">
        <v>1310</v>
      </c>
      <c r="D17" s="7">
        <f t="shared" ref="D17" si="24">D18+D19</f>
        <v>655</v>
      </c>
      <c r="E17" s="7">
        <v>786</v>
      </c>
      <c r="F17" s="7">
        <f t="shared" ref="F17:G17" si="25">F18+F19</f>
        <v>131</v>
      </c>
      <c r="G17" s="6">
        <f t="shared" si="25"/>
        <v>7911</v>
      </c>
      <c r="H17" s="6">
        <v>2820</v>
      </c>
      <c r="I17" s="6">
        <v>889</v>
      </c>
      <c r="J17" s="6">
        <v>4202</v>
      </c>
      <c r="K17" s="6">
        <v>8206</v>
      </c>
      <c r="L17" s="6">
        <v>2919</v>
      </c>
      <c r="M17" s="6">
        <v>977</v>
      </c>
      <c r="N17" s="6">
        <v>4310</v>
      </c>
      <c r="O17" s="7">
        <v>2506.8000000000002</v>
      </c>
      <c r="P17" s="7">
        <v>1504.08</v>
      </c>
      <c r="Q17" s="7">
        <v>1002.72</v>
      </c>
      <c r="R17" s="7">
        <v>0</v>
      </c>
      <c r="S17" s="7">
        <f t="shared" ref="S17:AP17" si="26">S18+S19</f>
        <v>2670.92</v>
      </c>
      <c r="T17" s="7">
        <v>1602.55</v>
      </c>
      <c r="U17" s="7">
        <v>1068.3699999999999</v>
      </c>
      <c r="V17" s="7">
        <v>0</v>
      </c>
      <c r="W17" s="7">
        <f t="shared" si="26"/>
        <v>164.12000000000018</v>
      </c>
      <c r="X17" s="7">
        <f t="shared" si="26"/>
        <v>98.470000000000141</v>
      </c>
      <c r="Y17" s="7">
        <f t="shared" si="26"/>
        <v>65.650000000000034</v>
      </c>
      <c r="Z17" s="7">
        <f t="shared" si="26"/>
        <v>0</v>
      </c>
      <c r="AA17" s="7">
        <f t="shared" si="26"/>
        <v>0</v>
      </c>
      <c r="AB17" s="7">
        <f t="shared" si="26"/>
        <v>0</v>
      </c>
      <c r="AC17" s="7">
        <f t="shared" si="26"/>
        <v>169</v>
      </c>
      <c r="AD17" s="7">
        <f t="shared" si="26"/>
        <v>171</v>
      </c>
      <c r="AE17" s="7">
        <f t="shared" si="26"/>
        <v>56.099999999999994</v>
      </c>
      <c r="AF17" s="7">
        <v>33.659999999999997</v>
      </c>
      <c r="AG17" s="7">
        <f t="shared" si="26"/>
        <v>22.439999999999998</v>
      </c>
      <c r="AH17" s="7">
        <f t="shared" si="26"/>
        <v>0</v>
      </c>
      <c r="AI17" s="7">
        <f t="shared" si="26"/>
        <v>59.52</v>
      </c>
      <c r="AJ17" s="7">
        <v>35.71</v>
      </c>
      <c r="AK17" s="7">
        <f t="shared" si="26"/>
        <v>23.810000000000002</v>
      </c>
      <c r="AL17" s="7">
        <f t="shared" si="26"/>
        <v>0</v>
      </c>
      <c r="AM17" s="7">
        <f t="shared" si="26"/>
        <v>3.4200000000000053</v>
      </c>
      <c r="AN17" s="7">
        <f t="shared" si="26"/>
        <v>2.0499999999999972</v>
      </c>
      <c r="AO17" s="7">
        <f t="shared" si="26"/>
        <v>1.3700000000000081</v>
      </c>
      <c r="AP17" s="7">
        <f t="shared" si="26"/>
        <v>0</v>
      </c>
    </row>
    <row r="18" spans="1:42" x14ac:dyDescent="0.15">
      <c r="A18" s="70"/>
      <c r="B18" s="8" t="s">
        <v>20</v>
      </c>
      <c r="C18" s="9">
        <v>1155</v>
      </c>
      <c r="D18" s="10">
        <f t="shared" ref="D18:D22" si="27">C18*0.5</f>
        <v>577.5</v>
      </c>
      <c r="E18" s="10">
        <v>693</v>
      </c>
      <c r="F18" s="10">
        <f>E18-D18</f>
        <v>115.5</v>
      </c>
      <c r="G18" s="9">
        <f t="shared" ref="G18:G22" si="28">H18+I18+J18</f>
        <v>6750</v>
      </c>
      <c r="H18" s="9">
        <v>2396</v>
      </c>
      <c r="I18" s="9">
        <v>760</v>
      </c>
      <c r="J18" s="9">
        <v>3594</v>
      </c>
      <c r="K18" s="9">
        <v>7152</v>
      </c>
      <c r="L18" s="12">
        <v>2545</v>
      </c>
      <c r="M18" s="12">
        <v>851</v>
      </c>
      <c r="N18" s="12">
        <v>3756</v>
      </c>
      <c r="O18" s="13">
        <v>2161.34</v>
      </c>
      <c r="P18" s="14">
        <v>1296.8</v>
      </c>
      <c r="Q18" s="13">
        <v>864.54</v>
      </c>
      <c r="R18" s="13"/>
      <c r="S18" s="10">
        <f t="shared" ref="S18:S22" si="29">ROUND(H18*0.22+I18*0.165+J18*0.11+L18*0.24+M18*0.185+N18*0.13,2)</f>
        <v>2304.38</v>
      </c>
      <c r="T18" s="14">
        <v>1382.63</v>
      </c>
      <c r="U18" s="10">
        <v>921.75</v>
      </c>
      <c r="V18" s="10"/>
      <c r="W18" s="10">
        <f t="shared" si="20"/>
        <v>143.04000000000019</v>
      </c>
      <c r="X18" s="10">
        <f t="shared" ref="X18:Z19" si="30">T18-P18</f>
        <v>85.830000000000155</v>
      </c>
      <c r="Y18" s="14">
        <f t="shared" si="30"/>
        <v>57.210000000000036</v>
      </c>
      <c r="Z18" s="10">
        <f t="shared" si="30"/>
        <v>0</v>
      </c>
      <c r="AA18" s="10"/>
      <c r="AB18" s="10"/>
      <c r="AC18" s="16">
        <v>109</v>
      </c>
      <c r="AD18" s="16">
        <v>111</v>
      </c>
      <c r="AE18" s="17">
        <f t="shared" si="12"/>
        <v>36.299999999999997</v>
      </c>
      <c r="AF18" s="14">
        <v>21.78</v>
      </c>
      <c r="AG18" s="13">
        <f t="shared" si="13"/>
        <v>14.519999999999996</v>
      </c>
      <c r="AH18" s="17">
        <v>0</v>
      </c>
      <c r="AI18" s="17">
        <f t="shared" ref="AI18:AI22" si="31">ROUND(AC18*0.165+AD18*0.185,2)</f>
        <v>38.520000000000003</v>
      </c>
      <c r="AJ18" s="14">
        <v>23.11</v>
      </c>
      <c r="AK18" s="13">
        <f t="shared" si="22"/>
        <v>15.410000000000004</v>
      </c>
      <c r="AL18" s="17">
        <v>0</v>
      </c>
      <c r="AM18" s="17">
        <f t="shared" ref="AM18:AM22" si="32">AN18+AO18+AP18</f>
        <v>2.220000000000006</v>
      </c>
      <c r="AN18" s="14">
        <f t="shared" ref="AN18:AP19" si="33">AJ18-AF18</f>
        <v>1.3299999999999983</v>
      </c>
      <c r="AO18" s="13">
        <f t="shared" si="33"/>
        <v>0.89000000000000767</v>
      </c>
      <c r="AP18" s="17">
        <f t="shared" si="33"/>
        <v>0</v>
      </c>
    </row>
    <row r="19" spans="1:42" ht="22.5" x14ac:dyDescent="0.15">
      <c r="A19" s="70"/>
      <c r="B19" s="8" t="s">
        <v>21</v>
      </c>
      <c r="C19" s="9">
        <v>155</v>
      </c>
      <c r="D19" s="10">
        <f t="shared" si="27"/>
        <v>77.5</v>
      </c>
      <c r="E19" s="10">
        <v>93</v>
      </c>
      <c r="F19" s="10">
        <f>E19-D19</f>
        <v>15.5</v>
      </c>
      <c r="G19" s="9">
        <f t="shared" si="28"/>
        <v>1161</v>
      </c>
      <c r="H19" s="9">
        <v>424</v>
      </c>
      <c r="I19" s="9">
        <v>129</v>
      </c>
      <c r="J19" s="9">
        <v>608</v>
      </c>
      <c r="K19" s="9">
        <v>1054</v>
      </c>
      <c r="L19" s="12">
        <v>374</v>
      </c>
      <c r="M19" s="12">
        <v>126</v>
      </c>
      <c r="N19" s="12">
        <v>554</v>
      </c>
      <c r="O19" s="13">
        <v>345.46</v>
      </c>
      <c r="P19" s="14">
        <v>207.28</v>
      </c>
      <c r="Q19" s="13">
        <v>138.18</v>
      </c>
      <c r="R19" s="13"/>
      <c r="S19" s="10">
        <f t="shared" si="29"/>
        <v>366.54</v>
      </c>
      <c r="T19" s="14">
        <v>219.92</v>
      </c>
      <c r="U19" s="10">
        <v>146.62</v>
      </c>
      <c r="V19" s="10"/>
      <c r="W19" s="10">
        <f t="shared" si="20"/>
        <v>21.079999999999984</v>
      </c>
      <c r="X19" s="10">
        <f t="shared" si="30"/>
        <v>12.639999999999986</v>
      </c>
      <c r="Y19" s="14">
        <f t="shared" si="30"/>
        <v>8.4399999999999977</v>
      </c>
      <c r="Z19" s="10">
        <f t="shared" si="30"/>
        <v>0</v>
      </c>
      <c r="AA19" s="10"/>
      <c r="AB19" s="10"/>
      <c r="AC19" s="16">
        <v>60</v>
      </c>
      <c r="AD19" s="16">
        <v>60</v>
      </c>
      <c r="AE19" s="17">
        <f t="shared" si="12"/>
        <v>19.8</v>
      </c>
      <c r="AF19" s="14">
        <v>11.88</v>
      </c>
      <c r="AG19" s="13">
        <f t="shared" si="13"/>
        <v>7.92</v>
      </c>
      <c r="AH19" s="17">
        <v>0</v>
      </c>
      <c r="AI19" s="17">
        <f t="shared" si="31"/>
        <v>21</v>
      </c>
      <c r="AJ19" s="14">
        <v>12.6</v>
      </c>
      <c r="AK19" s="13">
        <f t="shared" si="22"/>
        <v>8.4</v>
      </c>
      <c r="AL19" s="17">
        <v>0</v>
      </c>
      <c r="AM19" s="17">
        <f t="shared" si="32"/>
        <v>1.1999999999999993</v>
      </c>
      <c r="AN19" s="14">
        <f t="shared" si="33"/>
        <v>0.71999999999999886</v>
      </c>
      <c r="AO19" s="13">
        <f t="shared" si="33"/>
        <v>0.48000000000000043</v>
      </c>
      <c r="AP19" s="17">
        <f t="shared" si="33"/>
        <v>0</v>
      </c>
    </row>
    <row r="20" spans="1:42" x14ac:dyDescent="0.15">
      <c r="A20" s="70"/>
      <c r="B20" s="4" t="s">
        <v>14</v>
      </c>
      <c r="C20" s="6">
        <v>1260</v>
      </c>
      <c r="D20" s="7">
        <f t="shared" ref="D20" si="34">D21+D22</f>
        <v>630</v>
      </c>
      <c r="E20" s="7">
        <v>756</v>
      </c>
      <c r="F20" s="7">
        <f t="shared" ref="F20:G20" si="35">F21+F22</f>
        <v>126</v>
      </c>
      <c r="G20" s="6">
        <f t="shared" si="35"/>
        <v>7601</v>
      </c>
      <c r="H20" s="6">
        <v>2533</v>
      </c>
      <c r="I20" s="6">
        <v>884</v>
      </c>
      <c r="J20" s="6">
        <v>4184</v>
      </c>
      <c r="K20" s="6">
        <v>7940</v>
      </c>
      <c r="L20" s="6">
        <v>2647</v>
      </c>
      <c r="M20" s="6">
        <v>978</v>
      </c>
      <c r="N20" s="6">
        <v>4315</v>
      </c>
      <c r="O20" s="7">
        <v>2381.7199999999998</v>
      </c>
      <c r="P20" s="7">
        <v>1429.03</v>
      </c>
      <c r="Q20" s="7">
        <v>952.69</v>
      </c>
      <c r="R20" s="7">
        <v>0</v>
      </c>
      <c r="S20" s="7">
        <f t="shared" ref="S20:AP20" si="36">S21+S22</f>
        <v>2540.52</v>
      </c>
      <c r="T20" s="7">
        <v>1524.31</v>
      </c>
      <c r="U20" s="7">
        <v>1016.21</v>
      </c>
      <c r="V20" s="7">
        <v>0</v>
      </c>
      <c r="W20" s="7">
        <f t="shared" si="36"/>
        <v>158.80000000000001</v>
      </c>
      <c r="X20" s="7">
        <f t="shared" si="36"/>
        <v>95.28000000000003</v>
      </c>
      <c r="Y20" s="7">
        <f t="shared" si="36"/>
        <v>63.519999999999982</v>
      </c>
      <c r="Z20" s="7">
        <f t="shared" si="36"/>
        <v>0</v>
      </c>
      <c r="AA20" s="7">
        <f t="shared" si="36"/>
        <v>0</v>
      </c>
      <c r="AB20" s="7">
        <f t="shared" si="36"/>
        <v>0</v>
      </c>
      <c r="AC20" s="7">
        <f t="shared" si="36"/>
        <v>140</v>
      </c>
      <c r="AD20" s="7">
        <f t="shared" si="36"/>
        <v>135</v>
      </c>
      <c r="AE20" s="7">
        <f t="shared" si="36"/>
        <v>45.379999999999995</v>
      </c>
      <c r="AF20" s="7">
        <v>27.23</v>
      </c>
      <c r="AG20" s="7">
        <f t="shared" si="36"/>
        <v>18.149999999999999</v>
      </c>
      <c r="AH20" s="7">
        <f t="shared" si="36"/>
        <v>0</v>
      </c>
      <c r="AI20" s="7">
        <f t="shared" si="36"/>
        <v>48.08</v>
      </c>
      <c r="AJ20" s="7">
        <v>28.85</v>
      </c>
      <c r="AK20" s="7">
        <f t="shared" si="36"/>
        <v>19.229999999999997</v>
      </c>
      <c r="AL20" s="7">
        <f t="shared" si="36"/>
        <v>0</v>
      </c>
      <c r="AM20" s="7">
        <f t="shared" si="36"/>
        <v>2.6999999999999993</v>
      </c>
      <c r="AN20" s="7">
        <f t="shared" si="36"/>
        <v>1.6199999999999992</v>
      </c>
      <c r="AO20" s="7">
        <f t="shared" si="36"/>
        <v>1.08</v>
      </c>
      <c r="AP20" s="7">
        <f t="shared" si="36"/>
        <v>0</v>
      </c>
    </row>
    <row r="21" spans="1:42" x14ac:dyDescent="0.15">
      <c r="A21" s="70"/>
      <c r="B21" s="8" t="s">
        <v>22</v>
      </c>
      <c r="C21" s="9">
        <v>1045</v>
      </c>
      <c r="D21" s="10">
        <f t="shared" si="27"/>
        <v>522.5</v>
      </c>
      <c r="E21" s="10">
        <v>627</v>
      </c>
      <c r="F21" s="10">
        <f>E21-D21</f>
        <v>104.5</v>
      </c>
      <c r="G21" s="9">
        <f t="shared" si="28"/>
        <v>6112</v>
      </c>
      <c r="H21" s="9">
        <v>2037</v>
      </c>
      <c r="I21" s="9">
        <v>711</v>
      </c>
      <c r="J21" s="9">
        <v>3364</v>
      </c>
      <c r="K21" s="9">
        <v>6473</v>
      </c>
      <c r="L21" s="12">
        <v>2158</v>
      </c>
      <c r="M21" s="12">
        <v>797</v>
      </c>
      <c r="N21" s="12">
        <v>3518</v>
      </c>
      <c r="O21" s="13">
        <v>1928.74</v>
      </c>
      <c r="P21" s="14">
        <v>1157.24</v>
      </c>
      <c r="Q21" s="13">
        <v>771.5</v>
      </c>
      <c r="R21" s="13"/>
      <c r="S21" s="10">
        <f t="shared" si="29"/>
        <v>2058.1999999999998</v>
      </c>
      <c r="T21" s="14">
        <v>1234.92</v>
      </c>
      <c r="U21" s="10">
        <v>823.28</v>
      </c>
      <c r="V21" s="10"/>
      <c r="W21" s="10">
        <f t="shared" ref="W21:W25" si="37">X21+Y21+Z21</f>
        <v>129.46000000000004</v>
      </c>
      <c r="X21" s="10">
        <f t="shared" ref="X21:Z22" si="38">T21-P21</f>
        <v>77.680000000000064</v>
      </c>
      <c r="Y21" s="14">
        <f t="shared" si="38"/>
        <v>51.779999999999973</v>
      </c>
      <c r="Z21" s="10">
        <f t="shared" si="38"/>
        <v>0</v>
      </c>
      <c r="AA21" s="10"/>
      <c r="AB21" s="10"/>
      <c r="AC21" s="16">
        <v>73</v>
      </c>
      <c r="AD21" s="16">
        <v>68</v>
      </c>
      <c r="AE21" s="17">
        <f t="shared" si="12"/>
        <v>23.27</v>
      </c>
      <c r="AF21" s="14">
        <v>13.96</v>
      </c>
      <c r="AG21" s="13">
        <f t="shared" si="13"/>
        <v>9.3099999999999987</v>
      </c>
      <c r="AH21" s="17">
        <v>0</v>
      </c>
      <c r="AI21" s="17">
        <f t="shared" si="31"/>
        <v>24.63</v>
      </c>
      <c r="AJ21" s="14">
        <v>14.78</v>
      </c>
      <c r="AK21" s="13">
        <f t="shared" ref="AK21:AK25" si="39">AI21-AJ21</f>
        <v>9.85</v>
      </c>
      <c r="AL21" s="17">
        <v>0</v>
      </c>
      <c r="AM21" s="17">
        <f t="shared" si="32"/>
        <v>1.3599999999999994</v>
      </c>
      <c r="AN21" s="14">
        <f t="shared" ref="AN21:AP22" si="40">AJ21-AF21</f>
        <v>0.81999999999999851</v>
      </c>
      <c r="AO21" s="13">
        <f t="shared" si="40"/>
        <v>0.54000000000000092</v>
      </c>
      <c r="AP21" s="17">
        <f t="shared" si="40"/>
        <v>0</v>
      </c>
    </row>
    <row r="22" spans="1:42" ht="22.5" x14ac:dyDescent="0.15">
      <c r="A22" s="70"/>
      <c r="B22" s="8" t="s">
        <v>23</v>
      </c>
      <c r="C22" s="9">
        <v>215</v>
      </c>
      <c r="D22" s="10">
        <f t="shared" si="27"/>
        <v>107.5</v>
      </c>
      <c r="E22" s="10">
        <v>129</v>
      </c>
      <c r="F22" s="10">
        <f>E22-D22</f>
        <v>21.5</v>
      </c>
      <c r="G22" s="9">
        <f t="shared" si="28"/>
        <v>1489</v>
      </c>
      <c r="H22" s="9">
        <v>496</v>
      </c>
      <c r="I22" s="9">
        <v>173</v>
      </c>
      <c r="J22" s="9">
        <v>820</v>
      </c>
      <c r="K22" s="9">
        <v>1467</v>
      </c>
      <c r="L22" s="12">
        <v>489</v>
      </c>
      <c r="M22" s="12">
        <v>181</v>
      </c>
      <c r="N22" s="12">
        <v>797</v>
      </c>
      <c r="O22" s="13">
        <v>452.98</v>
      </c>
      <c r="P22" s="14">
        <v>271.79000000000002</v>
      </c>
      <c r="Q22" s="13">
        <v>181.19</v>
      </c>
      <c r="R22" s="13"/>
      <c r="S22" s="10">
        <f t="shared" si="29"/>
        <v>482.32</v>
      </c>
      <c r="T22" s="14">
        <v>289.39</v>
      </c>
      <c r="U22" s="10">
        <v>192.93</v>
      </c>
      <c r="V22" s="10"/>
      <c r="W22" s="10">
        <f t="shared" si="37"/>
        <v>29.339999999999975</v>
      </c>
      <c r="X22" s="10">
        <f t="shared" si="38"/>
        <v>17.599999999999966</v>
      </c>
      <c r="Y22" s="14">
        <f t="shared" si="38"/>
        <v>11.740000000000009</v>
      </c>
      <c r="Z22" s="10">
        <f t="shared" si="38"/>
        <v>0</v>
      </c>
      <c r="AA22" s="10"/>
      <c r="AB22" s="10"/>
      <c r="AC22" s="16">
        <v>67</v>
      </c>
      <c r="AD22" s="16">
        <v>67</v>
      </c>
      <c r="AE22" s="17">
        <f t="shared" si="12"/>
        <v>22.11</v>
      </c>
      <c r="AF22" s="14">
        <v>13.27</v>
      </c>
      <c r="AG22" s="13">
        <f t="shared" si="13"/>
        <v>8.84</v>
      </c>
      <c r="AH22" s="17">
        <v>0</v>
      </c>
      <c r="AI22" s="17">
        <f t="shared" si="31"/>
        <v>23.45</v>
      </c>
      <c r="AJ22" s="14">
        <v>14.07</v>
      </c>
      <c r="AK22" s="13">
        <f t="shared" si="39"/>
        <v>9.379999999999999</v>
      </c>
      <c r="AL22" s="17">
        <v>0</v>
      </c>
      <c r="AM22" s="17">
        <f t="shared" si="32"/>
        <v>1.3399999999999999</v>
      </c>
      <c r="AN22" s="14">
        <f t="shared" si="40"/>
        <v>0.80000000000000071</v>
      </c>
      <c r="AO22" s="13">
        <f t="shared" si="40"/>
        <v>0.53999999999999915</v>
      </c>
      <c r="AP22" s="17">
        <f t="shared" si="40"/>
        <v>0</v>
      </c>
    </row>
    <row r="23" spans="1:42" x14ac:dyDescent="0.15">
      <c r="A23" s="70"/>
      <c r="B23" s="4" t="s">
        <v>14</v>
      </c>
      <c r="C23" s="6">
        <v>1235</v>
      </c>
      <c r="D23" s="7">
        <f t="shared" ref="D23" si="41">D24+D25</f>
        <v>617.5</v>
      </c>
      <c r="E23" s="7">
        <v>740.99999999999989</v>
      </c>
      <c r="F23" s="7">
        <f t="shared" ref="F23:G23" si="42">F24+F25</f>
        <v>123.49999999999993</v>
      </c>
      <c r="G23" s="6">
        <f t="shared" si="42"/>
        <v>8116</v>
      </c>
      <c r="H23" s="6">
        <v>2729</v>
      </c>
      <c r="I23" s="6">
        <v>941</v>
      </c>
      <c r="J23" s="6">
        <v>4446</v>
      </c>
      <c r="K23" s="6">
        <v>8417</v>
      </c>
      <c r="L23" s="6">
        <v>2826</v>
      </c>
      <c r="M23" s="6">
        <v>1033</v>
      </c>
      <c r="N23" s="6">
        <v>4558</v>
      </c>
      <c r="O23" s="7">
        <v>2538.2600000000002</v>
      </c>
      <c r="P23" s="7">
        <v>1522.95</v>
      </c>
      <c r="Q23" s="7">
        <v>1015.31</v>
      </c>
      <c r="R23" s="7">
        <v>0</v>
      </c>
      <c r="S23" s="7">
        <f t="shared" ref="S23:AP23" si="43">S24+S25</f>
        <v>2706.6</v>
      </c>
      <c r="T23" s="7">
        <v>1623.96</v>
      </c>
      <c r="U23" s="7">
        <v>1082.6400000000001</v>
      </c>
      <c r="V23" s="7">
        <v>0</v>
      </c>
      <c r="W23" s="7">
        <f t="shared" si="43"/>
        <v>168.33999999999992</v>
      </c>
      <c r="X23" s="7">
        <f t="shared" si="43"/>
        <v>101.00999999999991</v>
      </c>
      <c r="Y23" s="7">
        <f t="shared" si="43"/>
        <v>67.330000000000013</v>
      </c>
      <c r="Z23" s="7">
        <f t="shared" si="43"/>
        <v>0</v>
      </c>
      <c r="AA23" s="7">
        <f t="shared" si="43"/>
        <v>0</v>
      </c>
      <c r="AB23" s="7">
        <f t="shared" si="43"/>
        <v>0</v>
      </c>
      <c r="AC23" s="7">
        <f t="shared" si="43"/>
        <v>142</v>
      </c>
      <c r="AD23" s="7">
        <f t="shared" si="43"/>
        <v>179</v>
      </c>
      <c r="AE23" s="7">
        <f t="shared" si="43"/>
        <v>52.97</v>
      </c>
      <c r="AF23" s="7">
        <v>31.78</v>
      </c>
      <c r="AG23" s="7">
        <f t="shared" si="43"/>
        <v>21.190000000000005</v>
      </c>
      <c r="AH23" s="7">
        <f t="shared" si="43"/>
        <v>0</v>
      </c>
      <c r="AI23" s="7">
        <f t="shared" si="43"/>
        <v>56.550000000000004</v>
      </c>
      <c r="AJ23" s="7">
        <v>33.93</v>
      </c>
      <c r="AK23" s="7">
        <f t="shared" si="43"/>
        <v>22.620000000000005</v>
      </c>
      <c r="AL23" s="7">
        <f t="shared" si="43"/>
        <v>0</v>
      </c>
      <c r="AM23" s="7">
        <f t="shared" si="43"/>
        <v>3.5800000000000018</v>
      </c>
      <c r="AN23" s="7">
        <f t="shared" si="43"/>
        <v>2.1500000000000004</v>
      </c>
      <c r="AO23" s="7">
        <f t="shared" si="43"/>
        <v>1.4300000000000015</v>
      </c>
      <c r="AP23" s="7">
        <f t="shared" si="43"/>
        <v>0</v>
      </c>
    </row>
    <row r="24" spans="1:42" x14ac:dyDescent="0.15">
      <c r="A24" s="70"/>
      <c r="B24" s="8" t="s">
        <v>24</v>
      </c>
      <c r="C24" s="9">
        <v>1087</v>
      </c>
      <c r="D24" s="10">
        <f t="shared" ref="D24:D28" si="44">C24*0.5</f>
        <v>543.5</v>
      </c>
      <c r="E24" s="10">
        <v>652.19999999999993</v>
      </c>
      <c r="F24" s="10">
        <f>E24-D24</f>
        <v>108.69999999999993</v>
      </c>
      <c r="G24" s="9">
        <f t="shared" ref="G24:G28" si="45">H24+I24+J24</f>
        <v>7000</v>
      </c>
      <c r="H24" s="9">
        <v>2333</v>
      </c>
      <c r="I24" s="9">
        <v>815</v>
      </c>
      <c r="J24" s="9">
        <v>3852</v>
      </c>
      <c r="K24" s="9">
        <v>7406</v>
      </c>
      <c r="L24" s="12">
        <v>2469</v>
      </c>
      <c r="M24" s="12">
        <v>912</v>
      </c>
      <c r="N24" s="12">
        <v>4025</v>
      </c>
      <c r="O24" s="13">
        <v>2207.87</v>
      </c>
      <c r="P24" s="14">
        <v>1324.72</v>
      </c>
      <c r="Q24" s="13">
        <v>883.15</v>
      </c>
      <c r="R24" s="13"/>
      <c r="S24" s="10">
        <f t="shared" ref="S24:S28" si="46">ROUND(H24*0.22+I24*0.165+J24*0.11+L24*0.24+M24*0.185+N24*0.13,2)</f>
        <v>2355.9899999999998</v>
      </c>
      <c r="T24" s="14">
        <v>1413.59</v>
      </c>
      <c r="U24" s="10">
        <v>942.4</v>
      </c>
      <c r="V24" s="10"/>
      <c r="W24" s="10">
        <f t="shared" si="37"/>
        <v>148.11999999999989</v>
      </c>
      <c r="X24" s="10">
        <f t="shared" ref="X24:Z25" si="47">T24-P24</f>
        <v>88.869999999999891</v>
      </c>
      <c r="Y24" s="14">
        <f t="shared" si="47"/>
        <v>59.25</v>
      </c>
      <c r="Z24" s="10">
        <f t="shared" si="47"/>
        <v>0</v>
      </c>
      <c r="AA24" s="10"/>
      <c r="AB24" s="10"/>
      <c r="AC24" s="16">
        <v>105</v>
      </c>
      <c r="AD24" s="16">
        <v>125</v>
      </c>
      <c r="AE24" s="17">
        <f t="shared" si="12"/>
        <v>37.950000000000003</v>
      </c>
      <c r="AF24" s="14">
        <v>22.77</v>
      </c>
      <c r="AG24" s="13">
        <f t="shared" si="13"/>
        <v>15.180000000000003</v>
      </c>
      <c r="AH24" s="17">
        <v>0</v>
      </c>
      <c r="AI24" s="17">
        <f t="shared" ref="AI24:AI28" si="48">ROUND(AC24*0.165+AD24*0.185,2)</f>
        <v>40.450000000000003</v>
      </c>
      <c r="AJ24" s="14">
        <v>24.27</v>
      </c>
      <c r="AK24" s="13">
        <f t="shared" si="39"/>
        <v>16.180000000000003</v>
      </c>
      <c r="AL24" s="17">
        <v>0</v>
      </c>
      <c r="AM24" s="17">
        <f t="shared" ref="AM24:AM28" si="49">AN24+AO24+AP24</f>
        <v>2.5</v>
      </c>
      <c r="AN24" s="14">
        <f t="shared" ref="AN24:AP25" si="50">AJ24-AF24</f>
        <v>1.5</v>
      </c>
      <c r="AO24" s="13">
        <f t="shared" si="50"/>
        <v>1</v>
      </c>
      <c r="AP24" s="17">
        <f t="shared" si="50"/>
        <v>0</v>
      </c>
    </row>
    <row r="25" spans="1:42" ht="22.5" x14ac:dyDescent="0.15">
      <c r="A25" s="70"/>
      <c r="B25" s="8" t="s">
        <v>25</v>
      </c>
      <c r="C25" s="9">
        <v>148</v>
      </c>
      <c r="D25" s="10">
        <f t="shared" si="44"/>
        <v>74</v>
      </c>
      <c r="E25" s="10">
        <v>88.8</v>
      </c>
      <c r="F25" s="10">
        <f>E25-D25</f>
        <v>14.799999999999997</v>
      </c>
      <c r="G25" s="9">
        <f t="shared" si="45"/>
        <v>1116</v>
      </c>
      <c r="H25" s="9">
        <v>396</v>
      </c>
      <c r="I25" s="9">
        <v>126</v>
      </c>
      <c r="J25" s="9">
        <v>594</v>
      </c>
      <c r="K25" s="9">
        <v>1011</v>
      </c>
      <c r="L25" s="12">
        <v>357</v>
      </c>
      <c r="M25" s="12">
        <v>121</v>
      </c>
      <c r="N25" s="12">
        <v>533</v>
      </c>
      <c r="O25" s="13">
        <v>330.39</v>
      </c>
      <c r="P25" s="14">
        <v>198.23</v>
      </c>
      <c r="Q25" s="13">
        <v>132.16</v>
      </c>
      <c r="R25" s="13"/>
      <c r="S25" s="10">
        <f t="shared" si="46"/>
        <v>350.61</v>
      </c>
      <c r="T25" s="14">
        <v>210.37</v>
      </c>
      <c r="U25" s="10">
        <v>140.24</v>
      </c>
      <c r="V25" s="10"/>
      <c r="W25" s="10">
        <f t="shared" si="37"/>
        <v>20.220000000000027</v>
      </c>
      <c r="X25" s="10">
        <f t="shared" si="47"/>
        <v>12.140000000000015</v>
      </c>
      <c r="Y25" s="14">
        <f t="shared" si="47"/>
        <v>8.0800000000000125</v>
      </c>
      <c r="Z25" s="10">
        <f t="shared" si="47"/>
        <v>0</v>
      </c>
      <c r="AA25" s="10"/>
      <c r="AB25" s="10"/>
      <c r="AC25" s="16">
        <v>37</v>
      </c>
      <c r="AD25" s="16">
        <v>54</v>
      </c>
      <c r="AE25" s="17">
        <f t="shared" si="12"/>
        <v>15.02</v>
      </c>
      <c r="AF25" s="14">
        <v>9.01</v>
      </c>
      <c r="AG25" s="13">
        <f t="shared" si="13"/>
        <v>6.01</v>
      </c>
      <c r="AH25" s="17">
        <v>0</v>
      </c>
      <c r="AI25" s="17">
        <f t="shared" si="48"/>
        <v>16.100000000000001</v>
      </c>
      <c r="AJ25" s="14">
        <v>9.66</v>
      </c>
      <c r="AK25" s="13">
        <f t="shared" si="39"/>
        <v>6.4400000000000013</v>
      </c>
      <c r="AL25" s="17">
        <v>0</v>
      </c>
      <c r="AM25" s="17">
        <f t="shared" si="49"/>
        <v>1.0800000000000018</v>
      </c>
      <c r="AN25" s="14">
        <f t="shared" si="50"/>
        <v>0.65000000000000036</v>
      </c>
      <c r="AO25" s="13">
        <f t="shared" si="50"/>
        <v>0.43000000000000149</v>
      </c>
      <c r="AP25" s="17">
        <f t="shared" si="50"/>
        <v>0</v>
      </c>
    </row>
    <row r="26" spans="1:42" x14ac:dyDescent="0.15">
      <c r="A26" s="70"/>
      <c r="B26" s="4" t="s">
        <v>14</v>
      </c>
      <c r="C26" s="6">
        <v>1499</v>
      </c>
      <c r="D26" s="7">
        <f t="shared" ref="D26" si="51">D27+D28</f>
        <v>749.5</v>
      </c>
      <c r="E26" s="7">
        <v>899.4</v>
      </c>
      <c r="F26" s="7">
        <f t="shared" ref="F26:G26" si="52">F27+F28</f>
        <v>149.89999999999998</v>
      </c>
      <c r="G26" s="6">
        <f t="shared" si="52"/>
        <v>9620</v>
      </c>
      <c r="H26" s="6">
        <v>3375</v>
      </c>
      <c r="I26" s="6">
        <v>1090</v>
      </c>
      <c r="J26" s="6">
        <v>5155</v>
      </c>
      <c r="K26" s="6">
        <v>10212</v>
      </c>
      <c r="L26" s="6">
        <v>3625</v>
      </c>
      <c r="M26" s="6">
        <v>1217</v>
      </c>
      <c r="N26" s="6">
        <v>5370</v>
      </c>
      <c r="O26" s="7">
        <v>3078.41</v>
      </c>
      <c r="P26" s="7">
        <v>1847.05</v>
      </c>
      <c r="Q26" s="7">
        <v>1231.3599999999999</v>
      </c>
      <c r="R26" s="7">
        <v>0</v>
      </c>
      <c r="S26" s="7">
        <f t="shared" ref="S26:AP26" si="53">S27+S28</f>
        <v>3282.65</v>
      </c>
      <c r="T26" s="7">
        <v>1969.59</v>
      </c>
      <c r="U26" s="7">
        <v>1313.06</v>
      </c>
      <c r="V26" s="7">
        <v>0</v>
      </c>
      <c r="W26" s="7">
        <f t="shared" si="53"/>
        <v>204.23999999999995</v>
      </c>
      <c r="X26" s="7">
        <f t="shared" si="53"/>
        <v>122.53999999999996</v>
      </c>
      <c r="Y26" s="7">
        <f t="shared" si="53"/>
        <v>81.699999999999989</v>
      </c>
      <c r="Z26" s="7">
        <f t="shared" si="53"/>
        <v>0</v>
      </c>
      <c r="AA26" s="7">
        <f t="shared" si="53"/>
        <v>0</v>
      </c>
      <c r="AB26" s="7">
        <f t="shared" si="53"/>
        <v>0</v>
      </c>
      <c r="AC26" s="7">
        <f t="shared" si="53"/>
        <v>288</v>
      </c>
      <c r="AD26" s="7">
        <f t="shared" si="53"/>
        <v>489</v>
      </c>
      <c r="AE26" s="7">
        <f t="shared" si="53"/>
        <v>128.21</v>
      </c>
      <c r="AF26" s="7">
        <v>76.930000000000007</v>
      </c>
      <c r="AG26" s="7">
        <f t="shared" si="53"/>
        <v>51.28</v>
      </c>
      <c r="AH26" s="7">
        <f t="shared" si="53"/>
        <v>0</v>
      </c>
      <c r="AI26" s="7">
        <f t="shared" si="53"/>
        <v>137.99</v>
      </c>
      <c r="AJ26" s="7">
        <v>82.8</v>
      </c>
      <c r="AK26" s="7">
        <f t="shared" si="53"/>
        <v>55.190000000000005</v>
      </c>
      <c r="AL26" s="7">
        <f t="shared" si="53"/>
        <v>0</v>
      </c>
      <c r="AM26" s="7">
        <f t="shared" si="53"/>
        <v>9.7800000000000011</v>
      </c>
      <c r="AN26" s="7">
        <f t="shared" si="53"/>
        <v>5.8699999999999974</v>
      </c>
      <c r="AO26" s="7">
        <f t="shared" si="53"/>
        <v>3.9100000000000037</v>
      </c>
      <c r="AP26" s="7">
        <f t="shared" si="53"/>
        <v>0</v>
      </c>
    </row>
    <row r="27" spans="1:42" x14ac:dyDescent="0.15">
      <c r="A27" s="70"/>
      <c r="B27" s="8" t="s">
        <v>26</v>
      </c>
      <c r="C27" s="9">
        <v>1019</v>
      </c>
      <c r="D27" s="10">
        <f t="shared" si="44"/>
        <v>509.5</v>
      </c>
      <c r="E27" s="10">
        <v>611.4</v>
      </c>
      <c r="F27" s="10">
        <f>E27-D27</f>
        <v>101.89999999999998</v>
      </c>
      <c r="G27" s="9">
        <f t="shared" si="45"/>
        <v>6641</v>
      </c>
      <c r="H27" s="9">
        <v>2214</v>
      </c>
      <c r="I27" s="9">
        <v>773</v>
      </c>
      <c r="J27" s="9">
        <v>3654</v>
      </c>
      <c r="K27" s="9">
        <v>6939</v>
      </c>
      <c r="L27" s="12">
        <v>2313</v>
      </c>
      <c r="M27" s="12">
        <v>855</v>
      </c>
      <c r="N27" s="12">
        <v>3771</v>
      </c>
      <c r="O27" s="13">
        <v>2081.31</v>
      </c>
      <c r="P27" s="14">
        <v>1248.79</v>
      </c>
      <c r="Q27" s="13">
        <v>832.52</v>
      </c>
      <c r="R27" s="13"/>
      <c r="S27" s="10">
        <f t="shared" si="46"/>
        <v>2220.09</v>
      </c>
      <c r="T27" s="14">
        <v>1332.05</v>
      </c>
      <c r="U27" s="10">
        <v>888.04</v>
      </c>
      <c r="V27" s="10"/>
      <c r="W27" s="10">
        <f t="shared" ref="W27:W31" si="54">X27+Y27+Z27</f>
        <v>138.77999999999997</v>
      </c>
      <c r="X27" s="10">
        <f t="shared" ref="X27:Z28" si="55">T27-P27</f>
        <v>83.259999999999991</v>
      </c>
      <c r="Y27" s="14">
        <f t="shared" si="55"/>
        <v>55.519999999999982</v>
      </c>
      <c r="Z27" s="10">
        <f t="shared" si="55"/>
        <v>0</v>
      </c>
      <c r="AA27" s="10"/>
      <c r="AB27" s="10"/>
      <c r="AC27" s="16">
        <v>113</v>
      </c>
      <c r="AD27" s="16">
        <v>81</v>
      </c>
      <c r="AE27" s="17">
        <f t="shared" si="12"/>
        <v>32.01</v>
      </c>
      <c r="AF27" s="14">
        <v>19.21</v>
      </c>
      <c r="AG27" s="13">
        <f t="shared" si="13"/>
        <v>12.799999999999997</v>
      </c>
      <c r="AH27" s="17">
        <v>0</v>
      </c>
      <c r="AI27" s="17">
        <f t="shared" si="48"/>
        <v>33.630000000000003</v>
      </c>
      <c r="AJ27" s="14">
        <v>20.18</v>
      </c>
      <c r="AK27" s="13">
        <f t="shared" ref="AK27:AK31" si="56">AI27-AJ27</f>
        <v>13.450000000000003</v>
      </c>
      <c r="AL27" s="17">
        <v>0</v>
      </c>
      <c r="AM27" s="17">
        <f t="shared" si="49"/>
        <v>1.6200000000000045</v>
      </c>
      <c r="AN27" s="14">
        <f t="shared" ref="AN27:AP28" si="57">AJ27-AF27</f>
        <v>0.96999999999999886</v>
      </c>
      <c r="AO27" s="13">
        <f t="shared" si="57"/>
        <v>0.65000000000000568</v>
      </c>
      <c r="AP27" s="17">
        <f t="shared" si="57"/>
        <v>0</v>
      </c>
    </row>
    <row r="28" spans="1:42" ht="22.5" x14ac:dyDescent="0.15">
      <c r="A28" s="70"/>
      <c r="B28" s="8" t="s">
        <v>27</v>
      </c>
      <c r="C28" s="9">
        <v>480</v>
      </c>
      <c r="D28" s="10">
        <f t="shared" si="44"/>
        <v>240</v>
      </c>
      <c r="E28" s="10">
        <v>288</v>
      </c>
      <c r="F28" s="10">
        <f>E28-D28</f>
        <v>48</v>
      </c>
      <c r="G28" s="9">
        <f t="shared" si="45"/>
        <v>2979</v>
      </c>
      <c r="H28" s="9">
        <v>1161</v>
      </c>
      <c r="I28" s="9">
        <v>317</v>
      </c>
      <c r="J28" s="9">
        <v>1501</v>
      </c>
      <c r="K28" s="9">
        <v>3273</v>
      </c>
      <c r="L28" s="12">
        <v>1312</v>
      </c>
      <c r="M28" s="12">
        <v>362</v>
      </c>
      <c r="N28" s="12">
        <v>1599</v>
      </c>
      <c r="O28" s="13">
        <v>997.1</v>
      </c>
      <c r="P28" s="14">
        <v>598.26</v>
      </c>
      <c r="Q28" s="13">
        <v>398.84</v>
      </c>
      <c r="R28" s="13"/>
      <c r="S28" s="10">
        <f t="shared" si="46"/>
        <v>1062.56</v>
      </c>
      <c r="T28" s="14">
        <v>637.54</v>
      </c>
      <c r="U28" s="10">
        <v>425.02</v>
      </c>
      <c r="V28" s="10"/>
      <c r="W28" s="10">
        <f t="shared" si="54"/>
        <v>65.45999999999998</v>
      </c>
      <c r="X28" s="10">
        <f t="shared" si="55"/>
        <v>39.279999999999973</v>
      </c>
      <c r="Y28" s="14">
        <f t="shared" si="55"/>
        <v>26.180000000000007</v>
      </c>
      <c r="Z28" s="10">
        <f t="shared" si="55"/>
        <v>0</v>
      </c>
      <c r="AA28" s="10"/>
      <c r="AB28" s="10"/>
      <c r="AC28" s="16">
        <v>175</v>
      </c>
      <c r="AD28" s="16">
        <v>408</v>
      </c>
      <c r="AE28" s="17">
        <f t="shared" si="12"/>
        <v>96.2</v>
      </c>
      <c r="AF28" s="14">
        <v>57.72</v>
      </c>
      <c r="AG28" s="13">
        <f t="shared" si="13"/>
        <v>38.480000000000004</v>
      </c>
      <c r="AH28" s="17">
        <v>0</v>
      </c>
      <c r="AI28" s="17">
        <f t="shared" si="48"/>
        <v>104.36</v>
      </c>
      <c r="AJ28" s="14">
        <v>62.62</v>
      </c>
      <c r="AK28" s="13">
        <f t="shared" si="56"/>
        <v>41.74</v>
      </c>
      <c r="AL28" s="17">
        <v>0</v>
      </c>
      <c r="AM28" s="17">
        <f t="shared" si="49"/>
        <v>8.1599999999999966</v>
      </c>
      <c r="AN28" s="14">
        <f t="shared" si="57"/>
        <v>4.8999999999999986</v>
      </c>
      <c r="AO28" s="13">
        <f t="shared" si="57"/>
        <v>3.259999999999998</v>
      </c>
      <c r="AP28" s="17">
        <f t="shared" si="57"/>
        <v>0</v>
      </c>
    </row>
    <row r="29" spans="1:42" x14ac:dyDescent="0.15">
      <c r="A29" s="70"/>
      <c r="B29" s="4" t="s">
        <v>14</v>
      </c>
      <c r="C29" s="6">
        <v>805</v>
      </c>
      <c r="D29" s="7">
        <f t="shared" ref="D29" si="58">D30+D31</f>
        <v>402.5</v>
      </c>
      <c r="E29" s="7">
        <v>483</v>
      </c>
      <c r="F29" s="7">
        <f t="shared" ref="F29:G29" si="59">F30+F31</f>
        <v>80.499999999999986</v>
      </c>
      <c r="G29" s="6">
        <f t="shared" si="59"/>
        <v>4794</v>
      </c>
      <c r="H29" s="6">
        <v>1800</v>
      </c>
      <c r="I29" s="6">
        <v>522</v>
      </c>
      <c r="J29" s="6">
        <v>2472</v>
      </c>
      <c r="K29" s="6">
        <v>5090</v>
      </c>
      <c r="L29" s="6">
        <v>1806</v>
      </c>
      <c r="M29" s="6">
        <v>607</v>
      </c>
      <c r="N29" s="6">
        <v>2677</v>
      </c>
      <c r="O29" s="7">
        <v>1546</v>
      </c>
      <c r="P29" s="7">
        <v>927.6</v>
      </c>
      <c r="Q29" s="7">
        <v>618.4</v>
      </c>
      <c r="R29" s="7">
        <v>0</v>
      </c>
      <c r="S29" s="7">
        <f t="shared" ref="S29:AP29" si="60">S30+S31</f>
        <v>1647.8</v>
      </c>
      <c r="T29" s="7">
        <v>988.68</v>
      </c>
      <c r="U29" s="7">
        <v>659.12</v>
      </c>
      <c r="V29" s="7">
        <v>0</v>
      </c>
      <c r="W29" s="7">
        <f t="shared" si="60"/>
        <v>101.80000000000001</v>
      </c>
      <c r="X29" s="7">
        <f t="shared" si="60"/>
        <v>61.080000000000013</v>
      </c>
      <c r="Y29" s="7">
        <f t="shared" si="60"/>
        <v>40.72</v>
      </c>
      <c r="Z29" s="7">
        <f t="shared" si="60"/>
        <v>0</v>
      </c>
      <c r="AA29" s="7">
        <f t="shared" si="60"/>
        <v>0</v>
      </c>
      <c r="AB29" s="7">
        <f t="shared" si="60"/>
        <v>0</v>
      </c>
      <c r="AC29" s="7">
        <f t="shared" si="60"/>
        <v>131</v>
      </c>
      <c r="AD29" s="7">
        <f t="shared" si="60"/>
        <v>168</v>
      </c>
      <c r="AE29" s="7">
        <f t="shared" si="60"/>
        <v>49.34</v>
      </c>
      <c r="AF29" s="7">
        <v>29.6</v>
      </c>
      <c r="AG29" s="7">
        <f t="shared" si="60"/>
        <v>19.739999999999998</v>
      </c>
      <c r="AH29" s="7">
        <f t="shared" si="60"/>
        <v>0</v>
      </c>
      <c r="AI29" s="7">
        <f t="shared" si="60"/>
        <v>52.7</v>
      </c>
      <c r="AJ29" s="7">
        <v>31.62</v>
      </c>
      <c r="AK29" s="7">
        <f t="shared" si="60"/>
        <v>21.080000000000005</v>
      </c>
      <c r="AL29" s="7">
        <f t="shared" si="60"/>
        <v>0</v>
      </c>
      <c r="AM29" s="7">
        <f t="shared" si="60"/>
        <v>3.360000000000003</v>
      </c>
      <c r="AN29" s="7">
        <f t="shared" si="60"/>
        <v>2.0199999999999978</v>
      </c>
      <c r="AO29" s="7">
        <f t="shared" si="60"/>
        <v>1.3400000000000052</v>
      </c>
      <c r="AP29" s="7">
        <f t="shared" si="60"/>
        <v>0</v>
      </c>
    </row>
    <row r="30" spans="1:42" x14ac:dyDescent="0.15">
      <c r="A30" s="70"/>
      <c r="B30" s="8" t="s">
        <v>28</v>
      </c>
      <c r="C30" s="9">
        <v>632</v>
      </c>
      <c r="D30" s="10">
        <f t="shared" ref="D30:D34" si="61">C30*0.5</f>
        <v>316</v>
      </c>
      <c r="E30" s="10">
        <v>379.2</v>
      </c>
      <c r="F30" s="10">
        <f>E30-D30</f>
        <v>63.199999999999989</v>
      </c>
      <c r="G30" s="9">
        <f t="shared" ref="G30:G34" si="62">H30+I30+J30</f>
        <v>3690</v>
      </c>
      <c r="H30" s="9">
        <v>1363</v>
      </c>
      <c r="I30" s="9">
        <v>406</v>
      </c>
      <c r="J30" s="9">
        <v>1921</v>
      </c>
      <c r="K30" s="9">
        <v>3913</v>
      </c>
      <c r="L30" s="12">
        <v>1381</v>
      </c>
      <c r="M30" s="12">
        <v>468</v>
      </c>
      <c r="N30" s="12">
        <v>2064</v>
      </c>
      <c r="O30" s="13">
        <v>1186.24</v>
      </c>
      <c r="P30" s="14">
        <v>711.74</v>
      </c>
      <c r="Q30" s="13">
        <v>474.5</v>
      </c>
      <c r="R30" s="13"/>
      <c r="S30" s="10">
        <f t="shared" ref="S30:S34" si="63">ROUND(H30*0.22+I30*0.165+J30*0.11+L30*0.24+M30*0.185+N30*0.13,2)</f>
        <v>1264.5</v>
      </c>
      <c r="T30" s="14">
        <v>758.7</v>
      </c>
      <c r="U30" s="10">
        <v>505.8</v>
      </c>
      <c r="V30" s="10"/>
      <c r="W30" s="10">
        <f t="shared" si="54"/>
        <v>78.260000000000048</v>
      </c>
      <c r="X30" s="10">
        <f t="shared" ref="X30:Z31" si="64">T30-P30</f>
        <v>46.960000000000036</v>
      </c>
      <c r="Y30" s="14">
        <f t="shared" si="64"/>
        <v>31.300000000000011</v>
      </c>
      <c r="Z30" s="10">
        <f t="shared" si="64"/>
        <v>0</v>
      </c>
      <c r="AA30" s="10"/>
      <c r="AB30" s="10"/>
      <c r="AC30" s="16">
        <v>90</v>
      </c>
      <c r="AD30" s="16">
        <v>121</v>
      </c>
      <c r="AE30" s="17">
        <f t="shared" si="12"/>
        <v>34.82</v>
      </c>
      <c r="AF30" s="14">
        <v>20.89</v>
      </c>
      <c r="AG30" s="13">
        <f t="shared" si="13"/>
        <v>13.93</v>
      </c>
      <c r="AH30" s="17">
        <v>0</v>
      </c>
      <c r="AI30" s="17">
        <f t="shared" ref="AI30:AI34" si="65">ROUND(AC30*0.165+AD30*0.185,2)</f>
        <v>37.24</v>
      </c>
      <c r="AJ30" s="14">
        <v>22.34</v>
      </c>
      <c r="AK30" s="13">
        <f t="shared" si="56"/>
        <v>14.900000000000002</v>
      </c>
      <c r="AL30" s="17">
        <v>0</v>
      </c>
      <c r="AM30" s="17">
        <f t="shared" ref="AM30:AM34" si="66">AN30+AO30+AP30</f>
        <v>2.4200000000000017</v>
      </c>
      <c r="AN30" s="14">
        <f t="shared" ref="AN30:AP31" si="67">AJ30-AF30</f>
        <v>1.4499999999999993</v>
      </c>
      <c r="AO30" s="13">
        <f t="shared" si="67"/>
        <v>0.97000000000000242</v>
      </c>
      <c r="AP30" s="17">
        <f t="shared" si="67"/>
        <v>0</v>
      </c>
    </row>
    <row r="31" spans="1:42" ht="22.5" x14ac:dyDescent="0.15">
      <c r="A31" s="70"/>
      <c r="B31" s="8" t="s">
        <v>29</v>
      </c>
      <c r="C31" s="9">
        <v>173</v>
      </c>
      <c r="D31" s="10">
        <f t="shared" si="61"/>
        <v>86.5</v>
      </c>
      <c r="E31" s="10">
        <v>103.8</v>
      </c>
      <c r="F31" s="10">
        <f>E31-D31</f>
        <v>17.299999999999997</v>
      </c>
      <c r="G31" s="9">
        <f t="shared" si="62"/>
        <v>1104</v>
      </c>
      <c r="H31" s="9">
        <v>437</v>
      </c>
      <c r="I31" s="9">
        <v>116</v>
      </c>
      <c r="J31" s="9">
        <v>551</v>
      </c>
      <c r="K31" s="9">
        <v>1177</v>
      </c>
      <c r="L31" s="12">
        <v>425</v>
      </c>
      <c r="M31" s="12">
        <v>139</v>
      </c>
      <c r="N31" s="12">
        <v>613</v>
      </c>
      <c r="O31" s="13">
        <v>359.76</v>
      </c>
      <c r="P31" s="14">
        <v>215.86</v>
      </c>
      <c r="Q31" s="13">
        <v>143.9</v>
      </c>
      <c r="R31" s="13"/>
      <c r="S31" s="10">
        <f t="shared" si="63"/>
        <v>383.3</v>
      </c>
      <c r="T31" s="14">
        <v>229.98</v>
      </c>
      <c r="U31" s="10">
        <v>153.32</v>
      </c>
      <c r="V31" s="10"/>
      <c r="W31" s="10">
        <f t="shared" si="54"/>
        <v>23.539999999999964</v>
      </c>
      <c r="X31" s="10">
        <f t="shared" si="64"/>
        <v>14.119999999999976</v>
      </c>
      <c r="Y31" s="14">
        <f t="shared" si="64"/>
        <v>9.4199999999999875</v>
      </c>
      <c r="Z31" s="10">
        <f t="shared" si="64"/>
        <v>0</v>
      </c>
      <c r="AA31" s="10"/>
      <c r="AB31" s="10"/>
      <c r="AC31" s="16">
        <v>41</v>
      </c>
      <c r="AD31" s="16">
        <v>47</v>
      </c>
      <c r="AE31" s="17">
        <f t="shared" si="12"/>
        <v>14.52</v>
      </c>
      <c r="AF31" s="14">
        <v>8.7100000000000009</v>
      </c>
      <c r="AG31" s="13">
        <f t="shared" si="13"/>
        <v>5.8099999999999987</v>
      </c>
      <c r="AH31" s="17">
        <v>0</v>
      </c>
      <c r="AI31" s="17">
        <f t="shared" si="65"/>
        <v>15.46</v>
      </c>
      <c r="AJ31" s="14">
        <v>9.2799999999999994</v>
      </c>
      <c r="AK31" s="13">
        <f t="shared" si="56"/>
        <v>6.1800000000000015</v>
      </c>
      <c r="AL31" s="17">
        <v>0</v>
      </c>
      <c r="AM31" s="17">
        <f t="shared" si="66"/>
        <v>0.94000000000000128</v>
      </c>
      <c r="AN31" s="14">
        <f t="shared" si="67"/>
        <v>0.56999999999999851</v>
      </c>
      <c r="AO31" s="13">
        <f t="shared" si="67"/>
        <v>0.37000000000000277</v>
      </c>
      <c r="AP31" s="17">
        <f t="shared" si="67"/>
        <v>0</v>
      </c>
    </row>
    <row r="32" spans="1:42" x14ac:dyDescent="0.15">
      <c r="A32" s="70"/>
      <c r="B32" s="4" t="s">
        <v>14</v>
      </c>
      <c r="C32" s="6">
        <v>1138</v>
      </c>
      <c r="D32" s="7">
        <f t="shared" ref="D32" si="68">D33+D34</f>
        <v>569</v>
      </c>
      <c r="E32" s="7">
        <v>682.8</v>
      </c>
      <c r="F32" s="7">
        <f t="shared" ref="F32:G32" si="69">F33+F34</f>
        <v>113.79999999999995</v>
      </c>
      <c r="G32" s="6">
        <f t="shared" si="69"/>
        <v>7818</v>
      </c>
      <c r="H32" s="6">
        <v>2610</v>
      </c>
      <c r="I32" s="6">
        <v>910</v>
      </c>
      <c r="J32" s="6">
        <v>4298</v>
      </c>
      <c r="K32" s="6">
        <v>7748</v>
      </c>
      <c r="L32" s="6">
        <v>2675</v>
      </c>
      <c r="M32" s="6">
        <v>938</v>
      </c>
      <c r="N32" s="6">
        <v>4135</v>
      </c>
      <c r="O32" s="7">
        <v>2395.2600000000002</v>
      </c>
      <c r="P32" s="7">
        <v>1437.15</v>
      </c>
      <c r="Q32" s="7">
        <v>958.11</v>
      </c>
      <c r="R32" s="7">
        <v>0</v>
      </c>
      <c r="S32" s="7">
        <f t="shared" ref="S32:AP32" si="70">S33+S34</f>
        <v>2550.2199999999998</v>
      </c>
      <c r="T32" s="7">
        <v>1530.13</v>
      </c>
      <c r="U32" s="7">
        <v>1020.09</v>
      </c>
      <c r="V32" s="7">
        <v>0</v>
      </c>
      <c r="W32" s="7">
        <f t="shared" si="70"/>
        <v>154.96000000000006</v>
      </c>
      <c r="X32" s="7">
        <f t="shared" si="70"/>
        <v>92.980000000000103</v>
      </c>
      <c r="Y32" s="7">
        <f t="shared" si="70"/>
        <v>61.979999999999961</v>
      </c>
      <c r="Z32" s="7">
        <f t="shared" si="70"/>
        <v>0</v>
      </c>
      <c r="AA32" s="7">
        <f t="shared" si="70"/>
        <v>0</v>
      </c>
      <c r="AB32" s="7">
        <f t="shared" si="70"/>
        <v>0</v>
      </c>
      <c r="AC32" s="7">
        <f t="shared" si="70"/>
        <v>76</v>
      </c>
      <c r="AD32" s="7">
        <f t="shared" si="70"/>
        <v>60</v>
      </c>
      <c r="AE32" s="7">
        <f t="shared" si="70"/>
        <v>22.44</v>
      </c>
      <c r="AF32" s="7">
        <v>13.47</v>
      </c>
      <c r="AG32" s="7">
        <f t="shared" si="70"/>
        <v>8.9700000000000024</v>
      </c>
      <c r="AH32" s="7">
        <f t="shared" si="70"/>
        <v>0</v>
      </c>
      <c r="AI32" s="7">
        <f t="shared" si="70"/>
        <v>23.64</v>
      </c>
      <c r="AJ32" s="7">
        <v>14.18</v>
      </c>
      <c r="AK32" s="7">
        <f t="shared" si="70"/>
        <v>9.4599999999999991</v>
      </c>
      <c r="AL32" s="7">
        <f t="shared" si="70"/>
        <v>0</v>
      </c>
      <c r="AM32" s="7">
        <f t="shared" si="70"/>
        <v>1.1999999999999975</v>
      </c>
      <c r="AN32" s="7">
        <f t="shared" si="70"/>
        <v>0.71</v>
      </c>
      <c r="AO32" s="7">
        <f t="shared" si="70"/>
        <v>0.48999999999999755</v>
      </c>
      <c r="AP32" s="7">
        <f t="shared" si="70"/>
        <v>0</v>
      </c>
    </row>
    <row r="33" spans="1:42" x14ac:dyDescent="0.15">
      <c r="A33" s="70"/>
      <c r="B33" s="8" t="s">
        <v>30</v>
      </c>
      <c r="C33" s="9">
        <v>1008</v>
      </c>
      <c r="D33" s="10">
        <f t="shared" si="61"/>
        <v>504</v>
      </c>
      <c r="E33" s="10">
        <v>604.79999999999995</v>
      </c>
      <c r="F33" s="10">
        <f>E33-D33</f>
        <v>100.79999999999995</v>
      </c>
      <c r="G33" s="9">
        <f t="shared" si="62"/>
        <v>6484</v>
      </c>
      <c r="H33" s="9">
        <v>2161</v>
      </c>
      <c r="I33" s="9">
        <v>755</v>
      </c>
      <c r="J33" s="9">
        <v>3568</v>
      </c>
      <c r="K33" s="9">
        <v>6865</v>
      </c>
      <c r="L33" s="12">
        <v>2288</v>
      </c>
      <c r="M33" s="12">
        <v>846</v>
      </c>
      <c r="N33" s="12">
        <v>3731</v>
      </c>
      <c r="O33" s="13">
        <v>2045.84</v>
      </c>
      <c r="P33" s="14">
        <v>1227.5</v>
      </c>
      <c r="Q33" s="13">
        <v>818.34</v>
      </c>
      <c r="R33" s="13"/>
      <c r="S33" s="10">
        <f t="shared" si="63"/>
        <v>2183.14</v>
      </c>
      <c r="T33" s="14">
        <v>1309.8800000000001</v>
      </c>
      <c r="U33" s="10">
        <v>873.26</v>
      </c>
      <c r="V33" s="10"/>
      <c r="W33" s="10">
        <f t="shared" ref="W33:W37" si="71">X33+Y33+Z33</f>
        <v>137.30000000000007</v>
      </c>
      <c r="X33" s="10">
        <f t="shared" ref="X33:Z34" si="72">T33-P33</f>
        <v>82.380000000000109</v>
      </c>
      <c r="Y33" s="14">
        <f t="shared" si="72"/>
        <v>54.919999999999959</v>
      </c>
      <c r="Z33" s="10">
        <f t="shared" si="72"/>
        <v>0</v>
      </c>
      <c r="AA33" s="10"/>
      <c r="AB33" s="10"/>
      <c r="AC33" s="16">
        <v>42</v>
      </c>
      <c r="AD33" s="16">
        <v>32</v>
      </c>
      <c r="AE33" s="17">
        <f t="shared" si="12"/>
        <v>12.21</v>
      </c>
      <c r="AF33" s="14">
        <v>7.33</v>
      </c>
      <c r="AG33" s="13">
        <f t="shared" si="13"/>
        <v>4.8800000000000008</v>
      </c>
      <c r="AH33" s="17">
        <v>0</v>
      </c>
      <c r="AI33" s="17">
        <f t="shared" si="65"/>
        <v>12.85</v>
      </c>
      <c r="AJ33" s="14">
        <v>7.71</v>
      </c>
      <c r="AK33" s="13">
        <f t="shared" ref="AK33:AK37" si="73">AI33-AJ33</f>
        <v>5.14</v>
      </c>
      <c r="AL33" s="17">
        <v>0</v>
      </c>
      <c r="AM33" s="17">
        <f t="shared" si="66"/>
        <v>0.63999999999999879</v>
      </c>
      <c r="AN33" s="14">
        <f t="shared" ref="AN33:AP34" si="74">AJ33-AF33</f>
        <v>0.37999999999999989</v>
      </c>
      <c r="AO33" s="13">
        <f t="shared" si="74"/>
        <v>0.2599999999999989</v>
      </c>
      <c r="AP33" s="17">
        <f t="shared" si="74"/>
        <v>0</v>
      </c>
    </row>
    <row r="34" spans="1:42" ht="22.5" x14ac:dyDescent="0.15">
      <c r="A34" s="70"/>
      <c r="B34" s="8" t="s">
        <v>31</v>
      </c>
      <c r="C34" s="9">
        <v>130</v>
      </c>
      <c r="D34" s="10">
        <f t="shared" si="61"/>
        <v>65</v>
      </c>
      <c r="E34" s="10">
        <v>78</v>
      </c>
      <c r="F34" s="10">
        <f>E34-D34</f>
        <v>13</v>
      </c>
      <c r="G34" s="9">
        <f t="shared" si="62"/>
        <v>1334</v>
      </c>
      <c r="H34" s="9">
        <v>449</v>
      </c>
      <c r="I34" s="9">
        <v>155</v>
      </c>
      <c r="J34" s="9">
        <v>730</v>
      </c>
      <c r="K34" s="9">
        <v>883</v>
      </c>
      <c r="L34" s="12">
        <v>387</v>
      </c>
      <c r="M34" s="12">
        <v>92</v>
      </c>
      <c r="N34" s="12">
        <v>404</v>
      </c>
      <c r="O34" s="13">
        <v>349.42</v>
      </c>
      <c r="P34" s="14">
        <v>209.65</v>
      </c>
      <c r="Q34" s="13">
        <v>139.77000000000001</v>
      </c>
      <c r="R34" s="13"/>
      <c r="S34" s="10">
        <f t="shared" si="63"/>
        <v>367.08</v>
      </c>
      <c r="T34" s="14">
        <v>220.25</v>
      </c>
      <c r="U34" s="10">
        <v>146.83000000000001</v>
      </c>
      <c r="V34" s="10"/>
      <c r="W34" s="10">
        <f t="shared" si="71"/>
        <v>17.659999999999997</v>
      </c>
      <c r="X34" s="10">
        <f t="shared" si="72"/>
        <v>10.599999999999994</v>
      </c>
      <c r="Y34" s="14">
        <f t="shared" si="72"/>
        <v>7.0600000000000023</v>
      </c>
      <c r="Z34" s="10">
        <f t="shared" si="72"/>
        <v>0</v>
      </c>
      <c r="AA34" s="10"/>
      <c r="AB34" s="10"/>
      <c r="AC34" s="16">
        <v>34</v>
      </c>
      <c r="AD34" s="16">
        <v>28</v>
      </c>
      <c r="AE34" s="17">
        <f t="shared" si="12"/>
        <v>10.23</v>
      </c>
      <c r="AF34" s="14">
        <v>6.14</v>
      </c>
      <c r="AG34" s="13">
        <f t="shared" si="13"/>
        <v>4.0900000000000007</v>
      </c>
      <c r="AH34" s="17">
        <v>0</v>
      </c>
      <c r="AI34" s="17">
        <f t="shared" si="65"/>
        <v>10.79</v>
      </c>
      <c r="AJ34" s="14">
        <v>6.47</v>
      </c>
      <c r="AK34" s="13">
        <f t="shared" si="73"/>
        <v>4.3199999999999994</v>
      </c>
      <c r="AL34" s="17">
        <v>0</v>
      </c>
      <c r="AM34" s="17">
        <f t="shared" si="66"/>
        <v>0.55999999999999872</v>
      </c>
      <c r="AN34" s="14">
        <f t="shared" si="74"/>
        <v>0.33000000000000007</v>
      </c>
      <c r="AO34" s="13">
        <f t="shared" si="74"/>
        <v>0.22999999999999865</v>
      </c>
      <c r="AP34" s="17">
        <f t="shared" si="74"/>
        <v>0</v>
      </c>
    </row>
    <row r="35" spans="1:42" x14ac:dyDescent="0.15">
      <c r="A35" s="70"/>
      <c r="B35" s="4" t="s">
        <v>14</v>
      </c>
      <c r="C35" s="6">
        <v>1294</v>
      </c>
      <c r="D35" s="7">
        <f t="shared" ref="D35" si="75">D36+D37</f>
        <v>647</v>
      </c>
      <c r="E35" s="7">
        <v>776.4</v>
      </c>
      <c r="F35" s="7">
        <f t="shared" ref="F35:G35" si="76">F36+F37</f>
        <v>129.39999999999992</v>
      </c>
      <c r="G35" s="6">
        <f t="shared" si="76"/>
        <v>8717</v>
      </c>
      <c r="H35" s="6">
        <v>2981</v>
      </c>
      <c r="I35" s="6">
        <v>1001</v>
      </c>
      <c r="J35" s="6">
        <v>4735</v>
      </c>
      <c r="K35" s="6">
        <v>8817</v>
      </c>
      <c r="L35" s="6">
        <v>2988</v>
      </c>
      <c r="M35" s="6">
        <v>1077</v>
      </c>
      <c r="N35" s="6">
        <v>4752</v>
      </c>
      <c r="O35" s="7">
        <v>2699.62</v>
      </c>
      <c r="P35" s="7">
        <v>1619.78</v>
      </c>
      <c r="Q35" s="7">
        <v>1079.8399999999999</v>
      </c>
      <c r="R35" s="7">
        <v>0</v>
      </c>
      <c r="S35" s="7">
        <f t="shared" ref="S35:AP35" si="77">S36+S37</f>
        <v>2875.96</v>
      </c>
      <c r="T35" s="7">
        <v>1725.58</v>
      </c>
      <c r="U35" s="7">
        <v>1150.3800000000001</v>
      </c>
      <c r="V35" s="7">
        <v>0</v>
      </c>
      <c r="W35" s="7">
        <f t="shared" si="77"/>
        <v>176.33999999999997</v>
      </c>
      <c r="X35" s="7">
        <f t="shared" si="77"/>
        <v>105.79999999999998</v>
      </c>
      <c r="Y35" s="7">
        <f t="shared" si="77"/>
        <v>70.539999999999992</v>
      </c>
      <c r="Z35" s="7">
        <f t="shared" si="77"/>
        <v>0</v>
      </c>
      <c r="AA35" s="7">
        <f t="shared" si="77"/>
        <v>0</v>
      </c>
      <c r="AB35" s="7">
        <f t="shared" si="77"/>
        <v>0</v>
      </c>
      <c r="AC35" s="7">
        <f t="shared" si="77"/>
        <v>219</v>
      </c>
      <c r="AD35" s="7">
        <f t="shared" si="77"/>
        <v>275</v>
      </c>
      <c r="AE35" s="7">
        <f t="shared" si="77"/>
        <v>81.509999999999991</v>
      </c>
      <c r="AF35" s="7">
        <v>48.91</v>
      </c>
      <c r="AG35" s="7">
        <f t="shared" si="77"/>
        <v>32.599999999999994</v>
      </c>
      <c r="AH35" s="7">
        <f t="shared" si="77"/>
        <v>0</v>
      </c>
      <c r="AI35" s="7">
        <f t="shared" si="77"/>
        <v>87.01</v>
      </c>
      <c r="AJ35" s="7">
        <v>52.21</v>
      </c>
      <c r="AK35" s="7">
        <f t="shared" si="77"/>
        <v>34.799999999999997</v>
      </c>
      <c r="AL35" s="7">
        <f t="shared" si="77"/>
        <v>0</v>
      </c>
      <c r="AM35" s="7">
        <f t="shared" si="77"/>
        <v>5.5000000000000036</v>
      </c>
      <c r="AN35" s="7">
        <f t="shared" si="77"/>
        <v>3.3000000000000007</v>
      </c>
      <c r="AO35" s="7">
        <f t="shared" si="77"/>
        <v>2.2000000000000028</v>
      </c>
      <c r="AP35" s="7">
        <f t="shared" si="77"/>
        <v>0</v>
      </c>
    </row>
    <row r="36" spans="1:42" x14ac:dyDescent="0.15">
      <c r="A36" s="70"/>
      <c r="B36" s="8" t="s">
        <v>32</v>
      </c>
      <c r="C36" s="9">
        <v>1147</v>
      </c>
      <c r="D36" s="10">
        <f t="shared" ref="D36:D40" si="78">C36*0.5</f>
        <v>573.5</v>
      </c>
      <c r="E36" s="10">
        <v>688.19999999999993</v>
      </c>
      <c r="F36" s="10">
        <f>E36-D36</f>
        <v>114.69999999999993</v>
      </c>
      <c r="G36" s="9">
        <f t="shared" ref="G36:G40" si="79">H36+I36+J36</f>
        <v>7639</v>
      </c>
      <c r="H36" s="9">
        <v>2546</v>
      </c>
      <c r="I36" s="9">
        <v>889</v>
      </c>
      <c r="J36" s="9">
        <v>4204</v>
      </c>
      <c r="K36" s="9">
        <v>7815</v>
      </c>
      <c r="L36" s="12">
        <v>2605</v>
      </c>
      <c r="M36" s="12">
        <v>963</v>
      </c>
      <c r="N36" s="12">
        <v>4247</v>
      </c>
      <c r="O36" s="13">
        <v>2368.41</v>
      </c>
      <c r="P36" s="14">
        <v>1421.05</v>
      </c>
      <c r="Q36" s="13">
        <v>947.36</v>
      </c>
      <c r="R36" s="13"/>
      <c r="S36" s="10">
        <f t="shared" ref="S36:S40" si="80">ROUND(H36*0.22+I36*0.165+J36*0.11+L36*0.24+M36*0.185+N36*0.13,2)</f>
        <v>2524.71</v>
      </c>
      <c r="T36" s="14">
        <v>1514.83</v>
      </c>
      <c r="U36" s="10">
        <v>1009.88</v>
      </c>
      <c r="V36" s="10"/>
      <c r="W36" s="10">
        <f t="shared" si="71"/>
        <v>156.29999999999995</v>
      </c>
      <c r="X36" s="10">
        <f t="shared" ref="X36:Z37" si="81">T36-P36</f>
        <v>93.779999999999973</v>
      </c>
      <c r="Y36" s="14">
        <f t="shared" si="81"/>
        <v>62.519999999999982</v>
      </c>
      <c r="Z36" s="10">
        <f t="shared" si="81"/>
        <v>0</v>
      </c>
      <c r="AA36" s="10"/>
      <c r="AB36" s="10"/>
      <c r="AC36" s="16">
        <v>154</v>
      </c>
      <c r="AD36" s="16">
        <v>190</v>
      </c>
      <c r="AE36" s="17">
        <f t="shared" si="12"/>
        <v>56.76</v>
      </c>
      <c r="AF36" s="14">
        <v>34.06</v>
      </c>
      <c r="AG36" s="13">
        <f t="shared" si="13"/>
        <v>22.699999999999996</v>
      </c>
      <c r="AH36" s="17">
        <v>0</v>
      </c>
      <c r="AI36" s="17">
        <f t="shared" ref="AI36:AI40" si="82">ROUND(AC36*0.165+AD36*0.185,2)</f>
        <v>60.56</v>
      </c>
      <c r="AJ36" s="14">
        <v>36.340000000000003</v>
      </c>
      <c r="AK36" s="13">
        <f t="shared" si="73"/>
        <v>24.22</v>
      </c>
      <c r="AL36" s="17">
        <v>0</v>
      </c>
      <c r="AM36" s="17">
        <f t="shared" ref="AM36:AM40" si="83">AN36+AO36+AP36</f>
        <v>3.8000000000000043</v>
      </c>
      <c r="AN36" s="14">
        <f t="shared" ref="AN36:AP37" si="84">AJ36-AF36</f>
        <v>2.2800000000000011</v>
      </c>
      <c r="AO36" s="13">
        <f t="shared" si="84"/>
        <v>1.5200000000000031</v>
      </c>
      <c r="AP36" s="17">
        <f t="shared" si="84"/>
        <v>0</v>
      </c>
    </row>
    <row r="37" spans="1:42" x14ac:dyDescent="0.15">
      <c r="A37" s="70"/>
      <c r="B37" s="8" t="s">
        <v>33</v>
      </c>
      <c r="C37" s="9">
        <v>147</v>
      </c>
      <c r="D37" s="10">
        <f t="shared" si="78"/>
        <v>73.5</v>
      </c>
      <c r="E37" s="10">
        <v>88.2</v>
      </c>
      <c r="F37" s="10">
        <f>E37-D37</f>
        <v>14.700000000000003</v>
      </c>
      <c r="G37" s="9">
        <f t="shared" si="79"/>
        <v>1078</v>
      </c>
      <c r="H37" s="9">
        <v>435</v>
      </c>
      <c r="I37" s="9">
        <v>112</v>
      </c>
      <c r="J37" s="9">
        <v>531</v>
      </c>
      <c r="K37" s="9">
        <v>1002</v>
      </c>
      <c r="L37" s="12">
        <v>383</v>
      </c>
      <c r="M37" s="12">
        <v>114</v>
      </c>
      <c r="N37" s="12">
        <v>505</v>
      </c>
      <c r="O37" s="13">
        <v>331.21</v>
      </c>
      <c r="P37" s="14">
        <v>198.73</v>
      </c>
      <c r="Q37" s="13">
        <v>132.47999999999999</v>
      </c>
      <c r="R37" s="13"/>
      <c r="S37" s="10">
        <f t="shared" si="80"/>
        <v>351.25</v>
      </c>
      <c r="T37" s="14">
        <v>210.75</v>
      </c>
      <c r="U37" s="10">
        <v>140.5</v>
      </c>
      <c r="V37" s="10"/>
      <c r="W37" s="10">
        <f t="shared" si="71"/>
        <v>20.04000000000002</v>
      </c>
      <c r="X37" s="10">
        <f t="shared" si="81"/>
        <v>12.02000000000001</v>
      </c>
      <c r="Y37" s="14">
        <f t="shared" si="81"/>
        <v>8.0200000000000102</v>
      </c>
      <c r="Z37" s="10">
        <f t="shared" si="81"/>
        <v>0</v>
      </c>
      <c r="AA37" s="10"/>
      <c r="AB37" s="10"/>
      <c r="AC37" s="16">
        <v>65</v>
      </c>
      <c r="AD37" s="16">
        <v>85</v>
      </c>
      <c r="AE37" s="17">
        <f t="shared" si="12"/>
        <v>24.75</v>
      </c>
      <c r="AF37" s="14">
        <v>14.85</v>
      </c>
      <c r="AG37" s="13">
        <f t="shared" si="13"/>
        <v>9.9</v>
      </c>
      <c r="AH37" s="17">
        <v>0</v>
      </c>
      <c r="AI37" s="17">
        <f t="shared" si="82"/>
        <v>26.45</v>
      </c>
      <c r="AJ37" s="14">
        <v>15.87</v>
      </c>
      <c r="AK37" s="13">
        <f t="shared" si="73"/>
        <v>10.58</v>
      </c>
      <c r="AL37" s="17">
        <v>0</v>
      </c>
      <c r="AM37" s="17">
        <f t="shared" si="83"/>
        <v>1.6999999999999993</v>
      </c>
      <c r="AN37" s="14">
        <f t="shared" si="84"/>
        <v>1.0199999999999996</v>
      </c>
      <c r="AO37" s="13">
        <f t="shared" si="84"/>
        <v>0.67999999999999972</v>
      </c>
      <c r="AP37" s="17">
        <f t="shared" si="84"/>
        <v>0</v>
      </c>
    </row>
    <row r="38" spans="1:42" x14ac:dyDescent="0.15">
      <c r="A38" s="70"/>
      <c r="B38" s="4" t="s">
        <v>14</v>
      </c>
      <c r="C38" s="6">
        <v>1267</v>
      </c>
      <c r="D38" s="7">
        <f t="shared" ref="D38" si="85">D39+D40</f>
        <v>633.5</v>
      </c>
      <c r="E38" s="7">
        <v>760.19999999999993</v>
      </c>
      <c r="F38" s="7">
        <f t="shared" ref="F38:G38" si="86">F39+F40</f>
        <v>126.69999999999993</v>
      </c>
      <c r="G38" s="6">
        <f t="shared" si="86"/>
        <v>7490</v>
      </c>
      <c r="H38" s="6">
        <v>2838</v>
      </c>
      <c r="I38" s="6">
        <v>812</v>
      </c>
      <c r="J38" s="6">
        <v>3840</v>
      </c>
      <c r="K38" s="6">
        <v>8005</v>
      </c>
      <c r="L38" s="6">
        <v>2967</v>
      </c>
      <c r="M38" s="6">
        <v>931</v>
      </c>
      <c r="N38" s="6">
        <v>4107</v>
      </c>
      <c r="O38" s="7">
        <v>2438.87</v>
      </c>
      <c r="P38" s="7">
        <v>1463.33</v>
      </c>
      <c r="Q38" s="7">
        <v>975.54</v>
      </c>
      <c r="R38" s="7">
        <v>0</v>
      </c>
      <c r="S38" s="7">
        <f t="shared" ref="S38:AP38" si="87">S39+S40</f>
        <v>2598.9700000000003</v>
      </c>
      <c r="T38" s="7">
        <v>1559.38</v>
      </c>
      <c r="U38" s="7">
        <v>1039.5899999999999</v>
      </c>
      <c r="V38" s="7">
        <v>0</v>
      </c>
      <c r="W38" s="7">
        <f t="shared" si="87"/>
        <v>160.09999999999991</v>
      </c>
      <c r="X38" s="7">
        <f t="shared" si="87"/>
        <v>96.049999999999841</v>
      </c>
      <c r="Y38" s="7">
        <f t="shared" si="87"/>
        <v>64.050000000000068</v>
      </c>
      <c r="Z38" s="7">
        <f t="shared" si="87"/>
        <v>0</v>
      </c>
      <c r="AA38" s="7">
        <f t="shared" si="87"/>
        <v>125</v>
      </c>
      <c r="AB38" s="7">
        <f t="shared" si="87"/>
        <v>2.5</v>
      </c>
      <c r="AC38" s="7">
        <f t="shared" si="87"/>
        <v>326</v>
      </c>
      <c r="AD38" s="7">
        <f t="shared" si="87"/>
        <v>299</v>
      </c>
      <c r="AE38" s="7">
        <f t="shared" si="87"/>
        <v>103.13</v>
      </c>
      <c r="AF38" s="7">
        <v>61.87</v>
      </c>
      <c r="AG38" s="7">
        <f t="shared" si="87"/>
        <v>41.260000000000005</v>
      </c>
      <c r="AH38" s="7">
        <f t="shared" si="87"/>
        <v>0</v>
      </c>
      <c r="AI38" s="7">
        <f t="shared" si="87"/>
        <v>109.10999999999999</v>
      </c>
      <c r="AJ38" s="7">
        <v>65.47</v>
      </c>
      <c r="AK38" s="7">
        <f t="shared" si="87"/>
        <v>43.639999999999993</v>
      </c>
      <c r="AL38" s="7">
        <f t="shared" si="87"/>
        <v>0</v>
      </c>
      <c r="AM38" s="7">
        <f t="shared" si="87"/>
        <v>5.9799999999999898</v>
      </c>
      <c r="AN38" s="7">
        <f t="shared" si="87"/>
        <v>3.5999999999999979</v>
      </c>
      <c r="AO38" s="7">
        <f t="shared" si="87"/>
        <v>2.3799999999999919</v>
      </c>
      <c r="AP38" s="7">
        <f t="shared" si="87"/>
        <v>0</v>
      </c>
    </row>
    <row r="39" spans="1:42" x14ac:dyDescent="0.15">
      <c r="A39" s="70"/>
      <c r="B39" s="8" t="s">
        <v>34</v>
      </c>
      <c r="C39" s="9">
        <v>1017</v>
      </c>
      <c r="D39" s="10">
        <f t="shared" si="78"/>
        <v>508.5</v>
      </c>
      <c r="E39" s="10">
        <v>610.19999999999993</v>
      </c>
      <c r="F39" s="10">
        <f>E39-D39</f>
        <v>101.69999999999993</v>
      </c>
      <c r="G39" s="9">
        <f t="shared" si="79"/>
        <v>5862</v>
      </c>
      <c r="H39" s="9">
        <v>2231</v>
      </c>
      <c r="I39" s="9">
        <v>634</v>
      </c>
      <c r="J39" s="9">
        <v>2997</v>
      </c>
      <c r="K39" s="9">
        <v>6303</v>
      </c>
      <c r="L39" s="12">
        <v>2320</v>
      </c>
      <c r="M39" s="12">
        <v>736</v>
      </c>
      <c r="N39" s="12">
        <v>3247</v>
      </c>
      <c r="O39" s="13">
        <v>1914.11</v>
      </c>
      <c r="P39" s="14">
        <v>1148.47</v>
      </c>
      <c r="Q39" s="13">
        <v>765.64</v>
      </c>
      <c r="R39" s="13"/>
      <c r="S39" s="10">
        <f t="shared" si="80"/>
        <v>2040.17</v>
      </c>
      <c r="T39" s="14">
        <v>1224.0999999999999</v>
      </c>
      <c r="U39" s="10">
        <v>816.07</v>
      </c>
      <c r="V39" s="10"/>
      <c r="W39" s="10">
        <f t="shared" ref="W39:W42" si="88">X39+Y39+Z39</f>
        <v>126.05999999999995</v>
      </c>
      <c r="X39" s="10">
        <f t="shared" ref="X39:Z40" si="89">T39-P39</f>
        <v>75.629999999999882</v>
      </c>
      <c r="Y39" s="14">
        <f t="shared" si="89"/>
        <v>50.430000000000064</v>
      </c>
      <c r="Z39" s="10">
        <f t="shared" si="89"/>
        <v>0</v>
      </c>
      <c r="AA39" s="10">
        <v>125</v>
      </c>
      <c r="AB39" s="10">
        <f>AA39*0.02</f>
        <v>2.5</v>
      </c>
      <c r="AC39" s="16">
        <v>218</v>
      </c>
      <c r="AD39" s="16">
        <v>181</v>
      </c>
      <c r="AE39" s="17">
        <f t="shared" si="12"/>
        <v>65.84</v>
      </c>
      <c r="AF39" s="14">
        <v>39.5</v>
      </c>
      <c r="AG39" s="13">
        <f t="shared" si="13"/>
        <v>26.340000000000003</v>
      </c>
      <c r="AH39" s="17">
        <v>0</v>
      </c>
      <c r="AI39" s="17">
        <f t="shared" si="82"/>
        <v>69.459999999999994</v>
      </c>
      <c r="AJ39" s="14">
        <v>41.68</v>
      </c>
      <c r="AK39" s="13">
        <f t="shared" ref="AK39:AK42" si="90">AI39-AJ39</f>
        <v>27.779999999999994</v>
      </c>
      <c r="AL39" s="17">
        <v>0</v>
      </c>
      <c r="AM39" s="17">
        <f t="shared" si="83"/>
        <v>3.6199999999999903</v>
      </c>
      <c r="AN39" s="14">
        <f t="shared" ref="AN39:AP40" si="91">AJ39-AF39</f>
        <v>2.1799999999999997</v>
      </c>
      <c r="AO39" s="13">
        <f t="shared" si="91"/>
        <v>1.4399999999999906</v>
      </c>
      <c r="AP39" s="17">
        <f t="shared" si="91"/>
        <v>0</v>
      </c>
    </row>
    <row r="40" spans="1:42" ht="22.5" x14ac:dyDescent="0.15">
      <c r="A40" s="70"/>
      <c r="B40" s="8" t="s">
        <v>35</v>
      </c>
      <c r="C40" s="9">
        <v>250</v>
      </c>
      <c r="D40" s="10">
        <f t="shared" si="78"/>
        <v>125</v>
      </c>
      <c r="E40" s="10">
        <v>150</v>
      </c>
      <c r="F40" s="10">
        <f>E40-D40</f>
        <v>25</v>
      </c>
      <c r="G40" s="9">
        <f t="shared" si="79"/>
        <v>1628</v>
      </c>
      <c r="H40" s="9">
        <v>607</v>
      </c>
      <c r="I40" s="9">
        <v>178</v>
      </c>
      <c r="J40" s="9">
        <v>843</v>
      </c>
      <c r="K40" s="9">
        <v>1702</v>
      </c>
      <c r="L40" s="12">
        <v>647</v>
      </c>
      <c r="M40" s="12">
        <v>195</v>
      </c>
      <c r="N40" s="12">
        <v>860</v>
      </c>
      <c r="O40" s="13">
        <v>524.76</v>
      </c>
      <c r="P40" s="14">
        <v>314.86</v>
      </c>
      <c r="Q40" s="13">
        <v>209.9</v>
      </c>
      <c r="R40" s="13"/>
      <c r="S40" s="10">
        <f t="shared" si="80"/>
        <v>558.79999999999995</v>
      </c>
      <c r="T40" s="14">
        <v>335.28</v>
      </c>
      <c r="U40" s="10">
        <v>223.52</v>
      </c>
      <c r="V40" s="10"/>
      <c r="W40" s="10">
        <f t="shared" si="88"/>
        <v>34.039999999999964</v>
      </c>
      <c r="X40" s="10">
        <f t="shared" si="89"/>
        <v>20.419999999999959</v>
      </c>
      <c r="Y40" s="14">
        <f t="shared" si="89"/>
        <v>13.620000000000005</v>
      </c>
      <c r="Z40" s="10">
        <f t="shared" si="89"/>
        <v>0</v>
      </c>
      <c r="AA40" s="10"/>
      <c r="AB40" s="10"/>
      <c r="AC40" s="16">
        <v>108</v>
      </c>
      <c r="AD40" s="16">
        <v>118</v>
      </c>
      <c r="AE40" s="17">
        <f t="shared" si="12"/>
        <v>37.29</v>
      </c>
      <c r="AF40" s="14">
        <v>22.37</v>
      </c>
      <c r="AG40" s="13">
        <f t="shared" si="13"/>
        <v>14.919999999999998</v>
      </c>
      <c r="AH40" s="17">
        <v>0</v>
      </c>
      <c r="AI40" s="17">
        <f t="shared" si="82"/>
        <v>39.65</v>
      </c>
      <c r="AJ40" s="14">
        <v>23.79</v>
      </c>
      <c r="AK40" s="13">
        <f t="shared" si="90"/>
        <v>15.86</v>
      </c>
      <c r="AL40" s="17">
        <v>0</v>
      </c>
      <c r="AM40" s="17">
        <f t="shared" si="83"/>
        <v>2.3599999999999994</v>
      </c>
      <c r="AN40" s="14">
        <f t="shared" si="91"/>
        <v>1.4199999999999982</v>
      </c>
      <c r="AO40" s="13">
        <f t="shared" si="91"/>
        <v>0.94000000000000128</v>
      </c>
      <c r="AP40" s="17">
        <f t="shared" si="91"/>
        <v>0</v>
      </c>
    </row>
    <row r="41" spans="1:42" x14ac:dyDescent="0.15">
      <c r="A41" s="70"/>
      <c r="B41" s="4" t="s">
        <v>14</v>
      </c>
      <c r="C41" s="6">
        <v>713</v>
      </c>
      <c r="D41" s="7">
        <f t="shared" ref="D41" si="92">D42</f>
        <v>356.5</v>
      </c>
      <c r="E41" s="7">
        <v>427.8</v>
      </c>
      <c r="F41" s="7">
        <f t="shared" ref="F41:G41" si="93">F42</f>
        <v>71.300000000000011</v>
      </c>
      <c r="G41" s="6">
        <f t="shared" si="93"/>
        <v>4109</v>
      </c>
      <c r="H41" s="6">
        <v>1370</v>
      </c>
      <c r="I41" s="6">
        <v>478</v>
      </c>
      <c r="J41" s="6">
        <v>2261</v>
      </c>
      <c r="K41" s="6">
        <v>4419</v>
      </c>
      <c r="L41" s="6">
        <v>1473</v>
      </c>
      <c r="M41" s="6">
        <v>544</v>
      </c>
      <c r="N41" s="6">
        <v>2402</v>
      </c>
      <c r="O41" s="7">
        <v>1307.02</v>
      </c>
      <c r="P41" s="7">
        <v>784.21</v>
      </c>
      <c r="Q41" s="7">
        <v>522.80999999999995</v>
      </c>
      <c r="R41" s="7">
        <v>0</v>
      </c>
      <c r="S41" s="7">
        <f t="shared" ref="S41:AP41" si="94">S42</f>
        <v>1395.4</v>
      </c>
      <c r="T41" s="7">
        <v>837.24</v>
      </c>
      <c r="U41" s="7">
        <v>558.16</v>
      </c>
      <c r="V41" s="7">
        <v>0</v>
      </c>
      <c r="W41" s="7">
        <f t="shared" si="94"/>
        <v>88.38</v>
      </c>
      <c r="X41" s="7">
        <f t="shared" si="94"/>
        <v>53.029999999999973</v>
      </c>
      <c r="Y41" s="7">
        <f t="shared" si="94"/>
        <v>35.350000000000023</v>
      </c>
      <c r="Z41" s="7">
        <f t="shared" si="94"/>
        <v>0</v>
      </c>
      <c r="AA41" s="7">
        <f t="shared" si="94"/>
        <v>0</v>
      </c>
      <c r="AB41" s="7">
        <f t="shared" si="94"/>
        <v>0</v>
      </c>
      <c r="AC41" s="7">
        <f t="shared" si="94"/>
        <v>78</v>
      </c>
      <c r="AD41" s="7">
        <f t="shared" si="94"/>
        <v>76</v>
      </c>
      <c r="AE41" s="7">
        <f t="shared" si="94"/>
        <v>25.41</v>
      </c>
      <c r="AF41" s="7">
        <v>15.25</v>
      </c>
      <c r="AG41" s="7">
        <f t="shared" si="94"/>
        <v>10.16</v>
      </c>
      <c r="AH41" s="7">
        <f t="shared" si="94"/>
        <v>0</v>
      </c>
      <c r="AI41" s="7">
        <f t="shared" si="94"/>
        <v>26.93</v>
      </c>
      <c r="AJ41" s="7">
        <v>16.16</v>
      </c>
      <c r="AK41" s="7">
        <f t="shared" si="94"/>
        <v>10.77</v>
      </c>
      <c r="AL41" s="7">
        <f t="shared" si="94"/>
        <v>0</v>
      </c>
      <c r="AM41" s="7">
        <f t="shared" si="94"/>
        <v>1.5199999999999996</v>
      </c>
      <c r="AN41" s="7">
        <f t="shared" si="94"/>
        <v>0.91000000000000014</v>
      </c>
      <c r="AO41" s="7">
        <f t="shared" si="94"/>
        <v>0.60999999999999943</v>
      </c>
      <c r="AP41" s="7">
        <f t="shared" si="94"/>
        <v>0</v>
      </c>
    </row>
    <row r="42" spans="1:42" x14ac:dyDescent="0.15">
      <c r="A42" s="70"/>
      <c r="B42" s="8" t="s">
        <v>36</v>
      </c>
      <c r="C42" s="9">
        <v>713</v>
      </c>
      <c r="D42" s="10">
        <f t="shared" ref="D42:D45" si="95">C42*0.5</f>
        <v>356.5</v>
      </c>
      <c r="E42" s="10">
        <v>427.8</v>
      </c>
      <c r="F42" s="10">
        <f>E42-D42</f>
        <v>71.300000000000011</v>
      </c>
      <c r="G42" s="9">
        <f t="shared" ref="G42:G45" si="96">H42+I42+J42</f>
        <v>4109</v>
      </c>
      <c r="H42" s="9">
        <v>1370</v>
      </c>
      <c r="I42" s="9">
        <v>478</v>
      </c>
      <c r="J42" s="9">
        <v>2261</v>
      </c>
      <c r="K42" s="9">
        <v>4419</v>
      </c>
      <c r="L42" s="12">
        <v>1473</v>
      </c>
      <c r="M42" s="12">
        <v>544</v>
      </c>
      <c r="N42" s="12">
        <v>2402</v>
      </c>
      <c r="O42" s="13">
        <v>1307.02</v>
      </c>
      <c r="P42" s="14">
        <v>784.21</v>
      </c>
      <c r="Q42" s="13">
        <v>522.80999999999995</v>
      </c>
      <c r="R42" s="13"/>
      <c r="S42" s="10">
        <f t="shared" ref="S42:S45" si="97">ROUND(H42*0.22+I42*0.165+J42*0.11+L42*0.24+M42*0.185+N42*0.13,2)</f>
        <v>1395.4</v>
      </c>
      <c r="T42" s="14">
        <v>837.24</v>
      </c>
      <c r="U42" s="10">
        <v>558.16</v>
      </c>
      <c r="V42" s="10"/>
      <c r="W42" s="10">
        <f t="shared" si="88"/>
        <v>88.38</v>
      </c>
      <c r="X42" s="10">
        <f t="shared" ref="X42:Z42" si="98">T42-P42</f>
        <v>53.029999999999973</v>
      </c>
      <c r="Y42" s="14">
        <f t="shared" si="98"/>
        <v>35.350000000000023</v>
      </c>
      <c r="Z42" s="10">
        <f t="shared" si="98"/>
        <v>0</v>
      </c>
      <c r="AA42" s="10"/>
      <c r="AB42" s="10"/>
      <c r="AC42" s="16">
        <v>78</v>
      </c>
      <c r="AD42" s="16">
        <v>76</v>
      </c>
      <c r="AE42" s="17">
        <f t="shared" si="12"/>
        <v>25.41</v>
      </c>
      <c r="AF42" s="14">
        <v>15.25</v>
      </c>
      <c r="AG42" s="13">
        <f t="shared" si="13"/>
        <v>10.16</v>
      </c>
      <c r="AH42" s="17">
        <v>0</v>
      </c>
      <c r="AI42" s="17">
        <f t="shared" ref="AI42:AI45" si="99">ROUND(AC42*0.165+AD42*0.185,2)</f>
        <v>26.93</v>
      </c>
      <c r="AJ42" s="14">
        <v>16.16</v>
      </c>
      <c r="AK42" s="13">
        <f t="shared" si="90"/>
        <v>10.77</v>
      </c>
      <c r="AL42" s="17">
        <v>0</v>
      </c>
      <c r="AM42" s="17">
        <f t="shared" ref="AM42:AM45" si="100">AN42+AO42+AP42</f>
        <v>1.5199999999999996</v>
      </c>
      <c r="AN42" s="14">
        <f t="shared" ref="AN42:AP42" si="101">AJ42-AF42</f>
        <v>0.91000000000000014</v>
      </c>
      <c r="AO42" s="13">
        <f t="shared" si="101"/>
        <v>0.60999999999999943</v>
      </c>
      <c r="AP42" s="17">
        <f t="shared" si="101"/>
        <v>0</v>
      </c>
    </row>
    <row r="43" spans="1:42" x14ac:dyDescent="0.15">
      <c r="A43" s="70"/>
      <c r="B43" s="4" t="s">
        <v>14</v>
      </c>
      <c r="C43" s="6">
        <v>847</v>
      </c>
      <c r="D43" s="7">
        <f t="shared" ref="D43" si="102">D44+D45</f>
        <v>423.5</v>
      </c>
      <c r="E43" s="7">
        <v>508.2</v>
      </c>
      <c r="F43" s="7">
        <f t="shared" ref="F43:G43" si="103">F44+F45</f>
        <v>84.7</v>
      </c>
      <c r="G43" s="6">
        <f t="shared" si="103"/>
        <v>5239</v>
      </c>
      <c r="H43" s="6">
        <v>1899</v>
      </c>
      <c r="I43" s="6">
        <v>583</v>
      </c>
      <c r="J43" s="6">
        <v>2757</v>
      </c>
      <c r="K43" s="6">
        <v>5338</v>
      </c>
      <c r="L43" s="6">
        <v>1979</v>
      </c>
      <c r="M43" s="6">
        <v>621</v>
      </c>
      <c r="N43" s="6">
        <v>2738</v>
      </c>
      <c r="O43" s="7">
        <v>1656.27</v>
      </c>
      <c r="P43" s="7">
        <v>993.76</v>
      </c>
      <c r="Q43" s="7">
        <v>662.51</v>
      </c>
      <c r="R43" s="7">
        <v>0</v>
      </c>
      <c r="S43" s="7">
        <f t="shared" ref="S43:AP43" si="104">S44+S45</f>
        <v>1763.0300000000002</v>
      </c>
      <c r="T43" s="7">
        <v>1057.81</v>
      </c>
      <c r="U43" s="7">
        <v>705.22</v>
      </c>
      <c r="V43" s="7">
        <v>0</v>
      </c>
      <c r="W43" s="7">
        <f t="shared" si="104"/>
        <v>106.75999999999999</v>
      </c>
      <c r="X43" s="7">
        <f t="shared" si="104"/>
        <v>64.050000000000068</v>
      </c>
      <c r="Y43" s="7">
        <f t="shared" si="104"/>
        <v>42.709999999999923</v>
      </c>
      <c r="Z43" s="7">
        <f t="shared" si="104"/>
        <v>0</v>
      </c>
      <c r="AA43" s="7">
        <f t="shared" si="104"/>
        <v>0</v>
      </c>
      <c r="AB43" s="7">
        <f t="shared" si="104"/>
        <v>0</v>
      </c>
      <c r="AC43" s="7">
        <f t="shared" si="104"/>
        <v>185</v>
      </c>
      <c r="AD43" s="7">
        <f t="shared" si="104"/>
        <v>242</v>
      </c>
      <c r="AE43" s="7">
        <f t="shared" si="104"/>
        <v>70.460000000000008</v>
      </c>
      <c r="AF43" s="7">
        <v>42.27</v>
      </c>
      <c r="AG43" s="7">
        <f t="shared" si="104"/>
        <v>28.190000000000005</v>
      </c>
      <c r="AH43" s="7">
        <f t="shared" si="104"/>
        <v>0</v>
      </c>
      <c r="AI43" s="7">
        <f t="shared" si="104"/>
        <v>75.3</v>
      </c>
      <c r="AJ43" s="7">
        <v>45.18</v>
      </c>
      <c r="AK43" s="7">
        <f t="shared" si="104"/>
        <v>30.119999999999997</v>
      </c>
      <c r="AL43" s="7">
        <f t="shared" si="104"/>
        <v>0</v>
      </c>
      <c r="AM43" s="7">
        <f t="shared" si="104"/>
        <v>4.8399999999999928</v>
      </c>
      <c r="AN43" s="7">
        <f t="shared" si="104"/>
        <v>2.91</v>
      </c>
      <c r="AO43" s="7">
        <f t="shared" si="104"/>
        <v>1.9299999999999926</v>
      </c>
      <c r="AP43" s="7">
        <f t="shared" si="104"/>
        <v>0</v>
      </c>
    </row>
    <row r="44" spans="1:42" x14ac:dyDescent="0.15">
      <c r="A44" s="70"/>
      <c r="B44" s="8" t="s">
        <v>37</v>
      </c>
      <c r="C44" s="9">
        <v>700</v>
      </c>
      <c r="D44" s="10">
        <f t="shared" si="95"/>
        <v>350</v>
      </c>
      <c r="E44" s="10">
        <v>420</v>
      </c>
      <c r="F44" s="10">
        <f>E44-D44</f>
        <v>70</v>
      </c>
      <c r="G44" s="9">
        <f t="shared" si="96"/>
        <v>4243</v>
      </c>
      <c r="H44" s="9">
        <v>1476</v>
      </c>
      <c r="I44" s="9">
        <v>483</v>
      </c>
      <c r="J44" s="9">
        <v>2284</v>
      </c>
      <c r="K44" s="9">
        <v>4337</v>
      </c>
      <c r="L44" s="12">
        <v>1506</v>
      </c>
      <c r="M44" s="12">
        <v>523</v>
      </c>
      <c r="N44" s="12">
        <v>2308</v>
      </c>
      <c r="O44" s="13">
        <v>1327.15</v>
      </c>
      <c r="P44" s="14">
        <v>796.29</v>
      </c>
      <c r="Q44" s="13">
        <v>530.86</v>
      </c>
      <c r="R44" s="13"/>
      <c r="S44" s="10">
        <f t="shared" si="97"/>
        <v>1413.89</v>
      </c>
      <c r="T44" s="14">
        <v>848.33</v>
      </c>
      <c r="U44" s="10">
        <v>565.55999999999995</v>
      </c>
      <c r="V44" s="10"/>
      <c r="W44" s="10">
        <f t="shared" ref="W44:W49" si="105">X44+Y44+Z44</f>
        <v>86.740000000000009</v>
      </c>
      <c r="X44" s="10">
        <f t="shared" ref="X44:Z45" si="106">T44-P44</f>
        <v>52.040000000000077</v>
      </c>
      <c r="Y44" s="14">
        <f t="shared" si="106"/>
        <v>34.699999999999932</v>
      </c>
      <c r="Z44" s="10">
        <f t="shared" si="106"/>
        <v>0</v>
      </c>
      <c r="AA44" s="10"/>
      <c r="AB44" s="10"/>
      <c r="AC44" s="16">
        <v>133</v>
      </c>
      <c r="AD44" s="16">
        <v>155</v>
      </c>
      <c r="AE44" s="17">
        <f t="shared" si="12"/>
        <v>47.52</v>
      </c>
      <c r="AF44" s="14">
        <v>28.51</v>
      </c>
      <c r="AG44" s="13">
        <f t="shared" si="13"/>
        <v>19.010000000000002</v>
      </c>
      <c r="AH44" s="17">
        <v>0</v>
      </c>
      <c r="AI44" s="17">
        <f t="shared" si="99"/>
        <v>50.62</v>
      </c>
      <c r="AJ44" s="14">
        <v>30.37</v>
      </c>
      <c r="AK44" s="13">
        <f t="shared" ref="AK44:AK49" si="107">AI44-AJ44</f>
        <v>20.249999999999996</v>
      </c>
      <c r="AL44" s="17">
        <v>0</v>
      </c>
      <c r="AM44" s="17">
        <f t="shared" si="100"/>
        <v>3.0999999999999943</v>
      </c>
      <c r="AN44" s="14">
        <f t="shared" ref="AN44:AP45" si="108">AJ44-AF44</f>
        <v>1.8599999999999994</v>
      </c>
      <c r="AO44" s="13">
        <f t="shared" si="108"/>
        <v>1.2399999999999949</v>
      </c>
      <c r="AP44" s="17">
        <f t="shared" si="108"/>
        <v>0</v>
      </c>
    </row>
    <row r="45" spans="1:42" ht="22.5" x14ac:dyDescent="0.15">
      <c r="A45" s="70"/>
      <c r="B45" s="8" t="s">
        <v>38</v>
      </c>
      <c r="C45" s="9">
        <v>147</v>
      </c>
      <c r="D45" s="10">
        <f t="shared" si="95"/>
        <v>73.5</v>
      </c>
      <c r="E45" s="10">
        <v>88.2</v>
      </c>
      <c r="F45" s="10">
        <f>E45-D45</f>
        <v>14.700000000000003</v>
      </c>
      <c r="G45" s="9">
        <f t="shared" si="96"/>
        <v>996</v>
      </c>
      <c r="H45" s="9">
        <v>423</v>
      </c>
      <c r="I45" s="9">
        <v>100</v>
      </c>
      <c r="J45" s="9">
        <v>473</v>
      </c>
      <c r="K45" s="9">
        <v>1001</v>
      </c>
      <c r="L45" s="12">
        <v>473</v>
      </c>
      <c r="M45" s="12">
        <v>98</v>
      </c>
      <c r="N45" s="12">
        <v>430</v>
      </c>
      <c r="O45" s="13">
        <v>329.12</v>
      </c>
      <c r="P45" s="14">
        <v>197.47</v>
      </c>
      <c r="Q45" s="13">
        <v>131.65</v>
      </c>
      <c r="R45" s="13"/>
      <c r="S45" s="10">
        <f t="shared" si="97"/>
        <v>349.14</v>
      </c>
      <c r="T45" s="14">
        <v>209.48</v>
      </c>
      <c r="U45" s="10">
        <v>139.66</v>
      </c>
      <c r="V45" s="10"/>
      <c r="W45" s="10">
        <f t="shared" si="105"/>
        <v>20.019999999999982</v>
      </c>
      <c r="X45" s="10">
        <f t="shared" si="106"/>
        <v>12.009999999999991</v>
      </c>
      <c r="Y45" s="14">
        <f t="shared" si="106"/>
        <v>8.0099999999999909</v>
      </c>
      <c r="Z45" s="10">
        <f t="shared" si="106"/>
        <v>0</v>
      </c>
      <c r="AA45" s="10"/>
      <c r="AB45" s="10"/>
      <c r="AC45" s="16">
        <v>52</v>
      </c>
      <c r="AD45" s="16">
        <v>87</v>
      </c>
      <c r="AE45" s="17">
        <f t="shared" si="12"/>
        <v>22.94</v>
      </c>
      <c r="AF45" s="14">
        <v>13.76</v>
      </c>
      <c r="AG45" s="13">
        <f t="shared" si="13"/>
        <v>9.1800000000000015</v>
      </c>
      <c r="AH45" s="17">
        <v>0</v>
      </c>
      <c r="AI45" s="17">
        <f t="shared" si="99"/>
        <v>24.68</v>
      </c>
      <c r="AJ45" s="14">
        <v>14.81</v>
      </c>
      <c r="AK45" s="13">
        <f t="shared" si="107"/>
        <v>9.8699999999999992</v>
      </c>
      <c r="AL45" s="17">
        <v>0</v>
      </c>
      <c r="AM45" s="17">
        <f t="shared" si="100"/>
        <v>1.7399999999999984</v>
      </c>
      <c r="AN45" s="14">
        <f t="shared" si="108"/>
        <v>1.0500000000000007</v>
      </c>
      <c r="AO45" s="13">
        <f t="shared" si="108"/>
        <v>0.68999999999999773</v>
      </c>
      <c r="AP45" s="17">
        <f t="shared" si="108"/>
        <v>0</v>
      </c>
    </row>
    <row r="46" spans="1:42" x14ac:dyDescent="0.15">
      <c r="A46" s="70"/>
      <c r="B46" s="4" t="s">
        <v>14</v>
      </c>
      <c r="C46" s="6">
        <v>743</v>
      </c>
      <c r="D46" s="7">
        <f t="shared" ref="D46" si="109">D47+D48</f>
        <v>371.5</v>
      </c>
      <c r="E46" s="7">
        <v>445.79999999999995</v>
      </c>
      <c r="F46" s="7">
        <f t="shared" ref="F46:G46" si="110">F47+F48</f>
        <v>74.299999999999955</v>
      </c>
      <c r="G46" s="6">
        <f t="shared" si="110"/>
        <v>4780</v>
      </c>
      <c r="H46" s="6">
        <v>1676</v>
      </c>
      <c r="I46" s="6">
        <v>542</v>
      </c>
      <c r="J46" s="6">
        <v>2562</v>
      </c>
      <c r="K46" s="6">
        <v>4726</v>
      </c>
      <c r="L46" s="6">
        <v>1657</v>
      </c>
      <c r="M46" s="6">
        <v>567</v>
      </c>
      <c r="N46" s="6">
        <v>2502</v>
      </c>
      <c r="O46" s="7">
        <v>1473.29</v>
      </c>
      <c r="P46" s="7">
        <v>883.97</v>
      </c>
      <c r="Q46" s="7">
        <v>589.32000000000005</v>
      </c>
      <c r="R46" s="7">
        <v>0</v>
      </c>
      <c r="S46" s="7">
        <f t="shared" ref="S46:AP46" si="111">S47+S48</f>
        <v>1567.81</v>
      </c>
      <c r="T46" s="7">
        <v>940.68</v>
      </c>
      <c r="U46" s="7">
        <v>627.13</v>
      </c>
      <c r="V46" s="7">
        <v>0</v>
      </c>
      <c r="W46" s="7">
        <f t="shared" si="111"/>
        <v>94.519999999999982</v>
      </c>
      <c r="X46" s="7">
        <f t="shared" si="111"/>
        <v>56.70999999999998</v>
      </c>
      <c r="Y46" s="7">
        <f t="shared" si="111"/>
        <v>37.81</v>
      </c>
      <c r="Z46" s="7">
        <f t="shared" si="111"/>
        <v>0</v>
      </c>
      <c r="AA46" s="7">
        <f t="shared" si="111"/>
        <v>0</v>
      </c>
      <c r="AB46" s="7">
        <f t="shared" si="111"/>
        <v>0</v>
      </c>
      <c r="AC46" s="7">
        <f t="shared" si="111"/>
        <v>227</v>
      </c>
      <c r="AD46" s="7">
        <f t="shared" si="111"/>
        <v>239</v>
      </c>
      <c r="AE46" s="7">
        <f t="shared" si="111"/>
        <v>76.900000000000006</v>
      </c>
      <c r="AF46" s="7">
        <v>46.14</v>
      </c>
      <c r="AG46" s="7">
        <f t="shared" si="111"/>
        <v>30.759999999999998</v>
      </c>
      <c r="AH46" s="7">
        <f t="shared" si="111"/>
        <v>0</v>
      </c>
      <c r="AI46" s="7">
        <f t="shared" si="111"/>
        <v>81.680000000000007</v>
      </c>
      <c r="AJ46" s="7">
        <v>49.01</v>
      </c>
      <c r="AK46" s="7">
        <f t="shared" si="111"/>
        <v>32.669999999999995</v>
      </c>
      <c r="AL46" s="7">
        <f t="shared" si="111"/>
        <v>0</v>
      </c>
      <c r="AM46" s="7">
        <f t="shared" si="111"/>
        <v>4.7800000000000011</v>
      </c>
      <c r="AN46" s="7">
        <f t="shared" si="111"/>
        <v>2.8700000000000028</v>
      </c>
      <c r="AO46" s="7">
        <f t="shared" si="111"/>
        <v>1.9099999999999984</v>
      </c>
      <c r="AP46" s="7">
        <f t="shared" si="111"/>
        <v>0</v>
      </c>
    </row>
    <row r="47" spans="1:42" x14ac:dyDescent="0.15">
      <c r="A47" s="70"/>
      <c r="B47" s="8" t="s">
        <v>39</v>
      </c>
      <c r="C47" s="9">
        <v>546</v>
      </c>
      <c r="D47" s="10">
        <f t="shared" ref="D47:D49" si="112">C47*0.5</f>
        <v>273</v>
      </c>
      <c r="E47" s="10">
        <v>327.59999999999997</v>
      </c>
      <c r="F47" s="10">
        <f>E47-D47</f>
        <v>54.599999999999966</v>
      </c>
      <c r="G47" s="9">
        <f t="shared" ref="G47:G49" si="113">H47+I47+J47</f>
        <v>3399</v>
      </c>
      <c r="H47" s="9">
        <v>1153</v>
      </c>
      <c r="I47" s="9">
        <v>392</v>
      </c>
      <c r="J47" s="9">
        <v>1854</v>
      </c>
      <c r="K47" s="9">
        <v>3384</v>
      </c>
      <c r="L47" s="12">
        <v>1128</v>
      </c>
      <c r="M47" s="12">
        <v>417</v>
      </c>
      <c r="N47" s="12">
        <v>1839</v>
      </c>
      <c r="O47" s="13">
        <v>1041.54</v>
      </c>
      <c r="P47" s="14">
        <v>624.91999999999996</v>
      </c>
      <c r="Q47" s="13">
        <v>416.62</v>
      </c>
      <c r="R47" s="13"/>
      <c r="S47" s="10">
        <f t="shared" ref="S47:S49" si="114">ROUND(H47*0.22+I47*0.165+J47*0.11+L47*0.24+M47*0.185+N47*0.13,2)</f>
        <v>1109.22</v>
      </c>
      <c r="T47" s="14">
        <v>665.53</v>
      </c>
      <c r="U47" s="10">
        <v>443.69</v>
      </c>
      <c r="V47" s="10"/>
      <c r="W47" s="10">
        <f t="shared" si="105"/>
        <v>67.680000000000007</v>
      </c>
      <c r="X47" s="10">
        <f t="shared" ref="X47:Z49" si="115">T47-P47</f>
        <v>40.610000000000014</v>
      </c>
      <c r="Y47" s="14">
        <f t="shared" si="115"/>
        <v>27.069999999999993</v>
      </c>
      <c r="Z47" s="10">
        <f t="shared" si="115"/>
        <v>0</v>
      </c>
      <c r="AA47" s="10"/>
      <c r="AB47" s="10"/>
      <c r="AC47" s="16">
        <v>165</v>
      </c>
      <c r="AD47" s="16">
        <v>158</v>
      </c>
      <c r="AE47" s="17">
        <f t="shared" si="12"/>
        <v>53.3</v>
      </c>
      <c r="AF47" s="14">
        <v>31.98</v>
      </c>
      <c r="AG47" s="13">
        <f t="shared" si="13"/>
        <v>21.319999999999997</v>
      </c>
      <c r="AH47" s="17">
        <v>0</v>
      </c>
      <c r="AI47" s="17">
        <f t="shared" ref="AI47:AI49" si="116">ROUND(AC47*0.165+AD47*0.185,2)</f>
        <v>56.46</v>
      </c>
      <c r="AJ47" s="14">
        <v>33.880000000000003</v>
      </c>
      <c r="AK47" s="13">
        <f t="shared" si="107"/>
        <v>22.58</v>
      </c>
      <c r="AL47" s="17">
        <v>0</v>
      </c>
      <c r="AM47" s="17">
        <f t="shared" ref="AM47:AM49" si="117">AN47+AO47+AP47</f>
        <v>3.1600000000000037</v>
      </c>
      <c r="AN47" s="14">
        <f t="shared" ref="AN47:AP49" si="118">AJ47-AF47</f>
        <v>1.9000000000000021</v>
      </c>
      <c r="AO47" s="13">
        <f t="shared" si="118"/>
        <v>1.2600000000000016</v>
      </c>
      <c r="AP47" s="17">
        <f t="shared" si="118"/>
        <v>0</v>
      </c>
    </row>
    <row r="48" spans="1:42" ht="22.5" x14ac:dyDescent="0.15">
      <c r="A48" s="70"/>
      <c r="B48" s="8" t="s">
        <v>40</v>
      </c>
      <c r="C48" s="9">
        <v>197</v>
      </c>
      <c r="D48" s="10">
        <f t="shared" si="112"/>
        <v>98.5</v>
      </c>
      <c r="E48" s="10">
        <v>118.19999999999999</v>
      </c>
      <c r="F48" s="10">
        <f>E48-D48</f>
        <v>19.699999999999989</v>
      </c>
      <c r="G48" s="9">
        <f t="shared" si="113"/>
        <v>1381</v>
      </c>
      <c r="H48" s="9">
        <v>523</v>
      </c>
      <c r="I48" s="9">
        <v>150</v>
      </c>
      <c r="J48" s="9">
        <v>708</v>
      </c>
      <c r="K48" s="9">
        <v>1342</v>
      </c>
      <c r="L48" s="12">
        <v>529</v>
      </c>
      <c r="M48" s="12">
        <v>150</v>
      </c>
      <c r="N48" s="12">
        <v>663</v>
      </c>
      <c r="O48" s="13">
        <v>431.75</v>
      </c>
      <c r="P48" s="14">
        <v>259.05</v>
      </c>
      <c r="Q48" s="13">
        <v>172.7</v>
      </c>
      <c r="R48" s="13"/>
      <c r="S48" s="10">
        <f t="shared" si="114"/>
        <v>458.59</v>
      </c>
      <c r="T48" s="14">
        <v>275.14999999999998</v>
      </c>
      <c r="U48" s="10">
        <v>183.44</v>
      </c>
      <c r="V48" s="10"/>
      <c r="W48" s="10">
        <f t="shared" si="105"/>
        <v>26.839999999999975</v>
      </c>
      <c r="X48" s="10">
        <f t="shared" si="115"/>
        <v>16.099999999999966</v>
      </c>
      <c r="Y48" s="14">
        <f t="shared" si="115"/>
        <v>10.740000000000009</v>
      </c>
      <c r="Z48" s="10">
        <f t="shared" si="115"/>
        <v>0</v>
      </c>
      <c r="AA48" s="10"/>
      <c r="AB48" s="10"/>
      <c r="AC48" s="16">
        <v>62</v>
      </c>
      <c r="AD48" s="16">
        <v>81</v>
      </c>
      <c r="AE48" s="17">
        <f t="shared" si="12"/>
        <v>23.6</v>
      </c>
      <c r="AF48" s="14">
        <v>14.16</v>
      </c>
      <c r="AG48" s="13">
        <f t="shared" si="13"/>
        <v>9.4400000000000013</v>
      </c>
      <c r="AH48" s="17">
        <v>0</v>
      </c>
      <c r="AI48" s="17">
        <f t="shared" si="116"/>
        <v>25.22</v>
      </c>
      <c r="AJ48" s="14">
        <v>15.13</v>
      </c>
      <c r="AK48" s="13">
        <f t="shared" si="107"/>
        <v>10.089999999999998</v>
      </c>
      <c r="AL48" s="17">
        <v>0</v>
      </c>
      <c r="AM48" s="17">
        <f t="shared" si="117"/>
        <v>1.6199999999999974</v>
      </c>
      <c r="AN48" s="14">
        <f t="shared" si="118"/>
        <v>0.97000000000000064</v>
      </c>
      <c r="AO48" s="13">
        <f t="shared" si="118"/>
        <v>0.6499999999999968</v>
      </c>
      <c r="AP48" s="17">
        <f t="shared" si="118"/>
        <v>0</v>
      </c>
    </row>
    <row r="49" spans="1:42" x14ac:dyDescent="0.15">
      <c r="A49" s="70"/>
      <c r="B49" s="8" t="s">
        <v>41</v>
      </c>
      <c r="C49" s="9">
        <v>653</v>
      </c>
      <c r="D49" s="10">
        <f t="shared" si="112"/>
        <v>326.5</v>
      </c>
      <c r="E49" s="10">
        <v>391.8</v>
      </c>
      <c r="F49" s="10">
        <f>E49-D49</f>
        <v>65.300000000000011</v>
      </c>
      <c r="G49" s="9">
        <f t="shared" si="113"/>
        <v>4432</v>
      </c>
      <c r="H49" s="9">
        <v>1925</v>
      </c>
      <c r="I49" s="9">
        <v>438</v>
      </c>
      <c r="J49" s="9">
        <v>2069</v>
      </c>
      <c r="K49" s="9">
        <v>4446</v>
      </c>
      <c r="L49" s="12">
        <v>1878</v>
      </c>
      <c r="M49" s="12">
        <v>475</v>
      </c>
      <c r="N49" s="12">
        <v>2093</v>
      </c>
      <c r="O49" s="13">
        <v>1445.13</v>
      </c>
      <c r="P49" s="14">
        <v>867.08</v>
      </c>
      <c r="Q49" s="13">
        <v>578.04999999999995</v>
      </c>
      <c r="R49" s="13"/>
      <c r="S49" s="10">
        <f t="shared" si="114"/>
        <v>1534.05</v>
      </c>
      <c r="T49" s="14">
        <v>920.43</v>
      </c>
      <c r="U49" s="10">
        <v>613.62</v>
      </c>
      <c r="V49" s="10"/>
      <c r="W49" s="10">
        <f t="shared" si="105"/>
        <v>88.919999999999959</v>
      </c>
      <c r="X49" s="10">
        <f t="shared" si="115"/>
        <v>53.349999999999909</v>
      </c>
      <c r="Y49" s="14">
        <f t="shared" si="115"/>
        <v>35.57000000000005</v>
      </c>
      <c r="Z49" s="10">
        <f t="shared" si="115"/>
        <v>0</v>
      </c>
      <c r="AA49" s="10"/>
      <c r="AB49" s="10"/>
      <c r="AC49" s="16">
        <v>141</v>
      </c>
      <c r="AD49" s="16">
        <v>215</v>
      </c>
      <c r="AE49" s="17">
        <f t="shared" si="12"/>
        <v>58.74</v>
      </c>
      <c r="AF49" s="14">
        <v>35.24</v>
      </c>
      <c r="AG49" s="13">
        <f t="shared" si="13"/>
        <v>23.5</v>
      </c>
      <c r="AH49" s="17">
        <v>0</v>
      </c>
      <c r="AI49" s="17">
        <f t="shared" si="116"/>
        <v>63.04</v>
      </c>
      <c r="AJ49" s="14">
        <v>37.82</v>
      </c>
      <c r="AK49" s="13">
        <f t="shared" si="107"/>
        <v>25.22</v>
      </c>
      <c r="AL49" s="17">
        <v>0</v>
      </c>
      <c r="AM49" s="17">
        <f t="shared" si="117"/>
        <v>4.2999999999999972</v>
      </c>
      <c r="AN49" s="14">
        <f t="shared" si="118"/>
        <v>2.5799999999999983</v>
      </c>
      <c r="AO49" s="13">
        <f t="shared" si="118"/>
        <v>1.7199999999999989</v>
      </c>
      <c r="AP49" s="17">
        <f t="shared" si="118"/>
        <v>0</v>
      </c>
    </row>
    <row r="50" spans="1:42" x14ac:dyDescent="0.15">
      <c r="A50" s="70"/>
      <c r="B50" s="4" t="s">
        <v>14</v>
      </c>
      <c r="C50" s="6">
        <v>971</v>
      </c>
      <c r="D50" s="7">
        <f t="shared" ref="D50" si="119">D51+D52</f>
        <v>485.5</v>
      </c>
      <c r="E50" s="7">
        <v>582.6</v>
      </c>
      <c r="F50" s="7">
        <f t="shared" ref="F50:G50" si="120">F51+F52</f>
        <v>97.09999999999998</v>
      </c>
      <c r="G50" s="6">
        <f t="shared" si="120"/>
        <v>6308</v>
      </c>
      <c r="H50" s="6">
        <v>2279</v>
      </c>
      <c r="I50" s="6">
        <v>704</v>
      </c>
      <c r="J50" s="6">
        <v>3325</v>
      </c>
      <c r="K50" s="6">
        <v>6619</v>
      </c>
      <c r="L50" s="6">
        <v>2467</v>
      </c>
      <c r="M50" s="6">
        <v>767</v>
      </c>
      <c r="N50" s="6">
        <v>3385</v>
      </c>
      <c r="O50" s="7">
        <v>2024.94</v>
      </c>
      <c r="P50" s="7">
        <v>1214.97</v>
      </c>
      <c r="Q50" s="7">
        <v>809.97</v>
      </c>
      <c r="R50" s="7">
        <v>0</v>
      </c>
      <c r="S50" s="7">
        <f t="shared" ref="S50:AP50" si="121">S51+S52</f>
        <v>2157.3200000000002</v>
      </c>
      <c r="T50" s="7">
        <v>1294.3900000000001</v>
      </c>
      <c r="U50" s="7">
        <v>862.93</v>
      </c>
      <c r="V50" s="7">
        <v>0</v>
      </c>
      <c r="W50" s="7">
        <f t="shared" si="121"/>
        <v>132.37999999999994</v>
      </c>
      <c r="X50" s="7">
        <f t="shared" si="121"/>
        <v>79.420000000000016</v>
      </c>
      <c r="Y50" s="7">
        <f t="shared" si="121"/>
        <v>52.959999999999923</v>
      </c>
      <c r="Z50" s="7">
        <f t="shared" si="121"/>
        <v>0</v>
      </c>
      <c r="AA50" s="7">
        <f t="shared" si="121"/>
        <v>0</v>
      </c>
      <c r="AB50" s="7">
        <f t="shared" si="121"/>
        <v>0</v>
      </c>
      <c r="AC50" s="7">
        <f t="shared" si="121"/>
        <v>109</v>
      </c>
      <c r="AD50" s="7">
        <f t="shared" si="121"/>
        <v>135</v>
      </c>
      <c r="AE50" s="7">
        <f t="shared" si="121"/>
        <v>40.270000000000003</v>
      </c>
      <c r="AF50" s="7">
        <v>24.16</v>
      </c>
      <c r="AG50" s="7">
        <f t="shared" si="121"/>
        <v>16.110000000000003</v>
      </c>
      <c r="AH50" s="7">
        <f t="shared" si="121"/>
        <v>0</v>
      </c>
      <c r="AI50" s="7">
        <f t="shared" si="121"/>
        <v>42.97</v>
      </c>
      <c r="AJ50" s="7">
        <v>25.78</v>
      </c>
      <c r="AK50" s="7">
        <f t="shared" si="121"/>
        <v>17.190000000000001</v>
      </c>
      <c r="AL50" s="7">
        <f t="shared" si="121"/>
        <v>0</v>
      </c>
      <c r="AM50" s="7">
        <f t="shared" si="121"/>
        <v>2.6999999999999993</v>
      </c>
      <c r="AN50" s="7">
        <f t="shared" si="121"/>
        <v>1.620000000000001</v>
      </c>
      <c r="AO50" s="7">
        <f t="shared" si="121"/>
        <v>1.0799999999999983</v>
      </c>
      <c r="AP50" s="7">
        <f t="shared" si="121"/>
        <v>0</v>
      </c>
    </row>
    <row r="51" spans="1:42" x14ac:dyDescent="0.15">
      <c r="A51" s="70"/>
      <c r="B51" s="8" t="s">
        <v>42</v>
      </c>
      <c r="C51" s="9">
        <v>799</v>
      </c>
      <c r="D51" s="10">
        <f t="shared" ref="D51:D54" si="122">C51*0.5</f>
        <v>399.5</v>
      </c>
      <c r="E51" s="10">
        <v>479.4</v>
      </c>
      <c r="F51" s="10">
        <f>E51-D51</f>
        <v>79.899999999999977</v>
      </c>
      <c r="G51" s="9">
        <f t="shared" ref="G51:G54" si="123">H51+I51+J51</f>
        <v>5274</v>
      </c>
      <c r="H51" s="9">
        <v>1758</v>
      </c>
      <c r="I51" s="9">
        <v>614</v>
      </c>
      <c r="J51" s="9">
        <v>2902</v>
      </c>
      <c r="K51" s="9">
        <v>5447</v>
      </c>
      <c r="L51" s="12">
        <v>1916</v>
      </c>
      <c r="M51" s="12">
        <v>652</v>
      </c>
      <c r="N51" s="12">
        <v>2879</v>
      </c>
      <c r="O51" s="13">
        <v>1653.08</v>
      </c>
      <c r="P51" s="14">
        <v>991.85</v>
      </c>
      <c r="Q51" s="13">
        <v>661.23</v>
      </c>
      <c r="R51" s="13"/>
      <c r="S51" s="10">
        <f t="shared" ref="S51:S54" si="124">ROUND(H51*0.22+I51*0.165+J51*0.11+L51*0.24+M51*0.185+N51*0.13,2)</f>
        <v>1762.02</v>
      </c>
      <c r="T51" s="14">
        <v>1057.21</v>
      </c>
      <c r="U51" s="10">
        <v>704.81</v>
      </c>
      <c r="V51" s="10"/>
      <c r="W51" s="10">
        <f t="shared" ref="W51:W54" si="125">X51+Y51+Z51</f>
        <v>108.93999999999994</v>
      </c>
      <c r="X51" s="10">
        <f t="shared" ref="X51:Z54" si="126">T51-P51</f>
        <v>65.360000000000014</v>
      </c>
      <c r="Y51" s="14">
        <f t="shared" si="126"/>
        <v>43.579999999999927</v>
      </c>
      <c r="Z51" s="10">
        <f t="shared" si="126"/>
        <v>0</v>
      </c>
      <c r="AA51" s="10"/>
      <c r="AB51" s="10"/>
      <c r="AC51" s="16">
        <v>81</v>
      </c>
      <c r="AD51" s="16">
        <v>92</v>
      </c>
      <c r="AE51" s="17">
        <f t="shared" si="12"/>
        <v>28.55</v>
      </c>
      <c r="AF51" s="14">
        <v>17.13</v>
      </c>
      <c r="AG51" s="13">
        <f t="shared" si="13"/>
        <v>11.420000000000002</v>
      </c>
      <c r="AH51" s="17">
        <v>0</v>
      </c>
      <c r="AI51" s="17">
        <f t="shared" ref="AI51:AI54" si="127">ROUND(AC51*0.165+AD51*0.185,2)</f>
        <v>30.39</v>
      </c>
      <c r="AJ51" s="14">
        <v>18.23</v>
      </c>
      <c r="AK51" s="13">
        <f t="shared" ref="AK51:AK54" si="128">AI51-AJ51</f>
        <v>12.16</v>
      </c>
      <c r="AL51" s="17">
        <v>0</v>
      </c>
      <c r="AM51" s="17">
        <f t="shared" ref="AM51:AM54" si="129">AN51+AO51+AP51</f>
        <v>1.8399999999999999</v>
      </c>
      <c r="AN51" s="14">
        <f t="shared" ref="AN51:AP54" si="130">AJ51-AF51</f>
        <v>1.1000000000000014</v>
      </c>
      <c r="AO51" s="13">
        <f t="shared" si="130"/>
        <v>0.73999999999999844</v>
      </c>
      <c r="AP51" s="17">
        <f t="shared" si="130"/>
        <v>0</v>
      </c>
    </row>
    <row r="52" spans="1:42" ht="22.5" x14ac:dyDescent="0.15">
      <c r="A52" s="70"/>
      <c r="B52" s="8" t="s">
        <v>43</v>
      </c>
      <c r="C52" s="9">
        <v>172</v>
      </c>
      <c r="D52" s="10">
        <f t="shared" si="122"/>
        <v>86</v>
      </c>
      <c r="E52" s="10">
        <v>103.2</v>
      </c>
      <c r="F52" s="10">
        <f>E52-D52</f>
        <v>17.200000000000003</v>
      </c>
      <c r="G52" s="9">
        <f t="shared" si="123"/>
        <v>1034</v>
      </c>
      <c r="H52" s="9">
        <v>521</v>
      </c>
      <c r="I52" s="9">
        <v>90</v>
      </c>
      <c r="J52" s="9">
        <v>423</v>
      </c>
      <c r="K52" s="9">
        <v>1172</v>
      </c>
      <c r="L52" s="12">
        <v>551</v>
      </c>
      <c r="M52" s="12">
        <v>115</v>
      </c>
      <c r="N52" s="12">
        <v>506</v>
      </c>
      <c r="O52" s="13">
        <v>371.86</v>
      </c>
      <c r="P52" s="14">
        <v>223.12</v>
      </c>
      <c r="Q52" s="13">
        <v>148.74</v>
      </c>
      <c r="R52" s="13"/>
      <c r="S52" s="10">
        <f t="shared" si="124"/>
        <v>395.3</v>
      </c>
      <c r="T52" s="14">
        <v>237.18</v>
      </c>
      <c r="U52" s="10">
        <v>158.12</v>
      </c>
      <c r="V52" s="10"/>
      <c r="W52" s="10">
        <f t="shared" si="125"/>
        <v>23.439999999999998</v>
      </c>
      <c r="X52" s="10">
        <f t="shared" si="126"/>
        <v>14.060000000000002</v>
      </c>
      <c r="Y52" s="14">
        <f t="shared" si="126"/>
        <v>9.3799999999999955</v>
      </c>
      <c r="Z52" s="10">
        <f t="shared" si="126"/>
        <v>0</v>
      </c>
      <c r="AA52" s="10"/>
      <c r="AB52" s="10"/>
      <c r="AC52" s="16">
        <v>28</v>
      </c>
      <c r="AD52" s="16">
        <v>43</v>
      </c>
      <c r="AE52" s="17">
        <f t="shared" si="12"/>
        <v>11.72</v>
      </c>
      <c r="AF52" s="14">
        <v>7.03</v>
      </c>
      <c r="AG52" s="13">
        <f t="shared" si="13"/>
        <v>4.6900000000000004</v>
      </c>
      <c r="AH52" s="17">
        <v>0</v>
      </c>
      <c r="AI52" s="17">
        <f t="shared" si="127"/>
        <v>12.58</v>
      </c>
      <c r="AJ52" s="14">
        <v>7.55</v>
      </c>
      <c r="AK52" s="13">
        <f t="shared" si="128"/>
        <v>5.03</v>
      </c>
      <c r="AL52" s="17">
        <v>0</v>
      </c>
      <c r="AM52" s="17">
        <f t="shared" si="129"/>
        <v>0.85999999999999943</v>
      </c>
      <c r="AN52" s="14">
        <f t="shared" si="130"/>
        <v>0.51999999999999957</v>
      </c>
      <c r="AO52" s="13">
        <f t="shared" si="130"/>
        <v>0.33999999999999986</v>
      </c>
      <c r="AP52" s="17">
        <f t="shared" si="130"/>
        <v>0</v>
      </c>
    </row>
    <row r="53" spans="1:42" x14ac:dyDescent="0.15">
      <c r="A53" s="70"/>
      <c r="B53" s="8" t="s">
        <v>44</v>
      </c>
      <c r="C53" s="9">
        <v>899</v>
      </c>
      <c r="D53" s="10">
        <f t="shared" si="122"/>
        <v>449.5</v>
      </c>
      <c r="E53" s="10">
        <v>539.4</v>
      </c>
      <c r="F53" s="10">
        <f>E53-D53</f>
        <v>89.899999999999977</v>
      </c>
      <c r="G53" s="9">
        <f t="shared" si="123"/>
        <v>5592</v>
      </c>
      <c r="H53" s="9">
        <v>2671</v>
      </c>
      <c r="I53" s="9">
        <v>510</v>
      </c>
      <c r="J53" s="9">
        <v>2411</v>
      </c>
      <c r="K53" s="9">
        <v>5570</v>
      </c>
      <c r="L53" s="12">
        <v>2601</v>
      </c>
      <c r="M53" s="12">
        <v>549</v>
      </c>
      <c r="N53" s="12">
        <v>2420</v>
      </c>
      <c r="O53" s="13">
        <v>1865.99</v>
      </c>
      <c r="P53" s="14">
        <v>1119.5899999999999</v>
      </c>
      <c r="Q53" s="13">
        <v>746.4</v>
      </c>
      <c r="R53" s="13"/>
      <c r="S53" s="10">
        <f t="shared" si="124"/>
        <v>1977.39</v>
      </c>
      <c r="T53" s="14">
        <v>1186.43</v>
      </c>
      <c r="U53" s="10">
        <v>790.96</v>
      </c>
      <c r="V53" s="10"/>
      <c r="W53" s="10">
        <f t="shared" si="125"/>
        <v>111.4000000000002</v>
      </c>
      <c r="X53" s="10">
        <f t="shared" si="126"/>
        <v>66.840000000000146</v>
      </c>
      <c r="Y53" s="14">
        <f t="shared" si="126"/>
        <v>44.560000000000059</v>
      </c>
      <c r="Z53" s="10">
        <f t="shared" si="126"/>
        <v>0</v>
      </c>
      <c r="AA53" s="10"/>
      <c r="AB53" s="10"/>
      <c r="AC53" s="16">
        <v>192</v>
      </c>
      <c r="AD53" s="16">
        <v>206</v>
      </c>
      <c r="AE53" s="17">
        <f t="shared" si="12"/>
        <v>65.67</v>
      </c>
      <c r="AF53" s="14">
        <v>39.4</v>
      </c>
      <c r="AG53" s="13">
        <f t="shared" si="13"/>
        <v>26.270000000000003</v>
      </c>
      <c r="AH53" s="17">
        <v>0</v>
      </c>
      <c r="AI53" s="17">
        <f t="shared" si="127"/>
        <v>69.790000000000006</v>
      </c>
      <c r="AJ53" s="14">
        <v>41.87</v>
      </c>
      <c r="AK53" s="13">
        <f t="shared" si="128"/>
        <v>27.920000000000009</v>
      </c>
      <c r="AL53" s="17">
        <v>0</v>
      </c>
      <c r="AM53" s="17">
        <f t="shared" si="129"/>
        <v>4.1200000000000045</v>
      </c>
      <c r="AN53" s="14">
        <f t="shared" si="130"/>
        <v>2.4699999999999989</v>
      </c>
      <c r="AO53" s="13">
        <f t="shared" si="130"/>
        <v>1.6500000000000057</v>
      </c>
      <c r="AP53" s="17">
        <f t="shared" si="130"/>
        <v>0</v>
      </c>
    </row>
    <row r="54" spans="1:42" x14ac:dyDescent="0.15">
      <c r="A54" s="70"/>
      <c r="B54" s="8" t="s">
        <v>45</v>
      </c>
      <c r="C54" s="9">
        <v>737</v>
      </c>
      <c r="D54" s="10">
        <f t="shared" si="122"/>
        <v>368.5</v>
      </c>
      <c r="E54" s="10">
        <v>442.2</v>
      </c>
      <c r="F54" s="10">
        <f>E54-D54</f>
        <v>73.699999999999989</v>
      </c>
      <c r="G54" s="9">
        <f t="shared" si="123"/>
        <v>5001</v>
      </c>
      <c r="H54" s="9">
        <v>2009</v>
      </c>
      <c r="I54" s="9">
        <v>522</v>
      </c>
      <c r="J54" s="9">
        <v>2470</v>
      </c>
      <c r="K54" s="9">
        <v>5024</v>
      </c>
      <c r="L54" s="12">
        <v>2018</v>
      </c>
      <c r="M54" s="12">
        <v>555</v>
      </c>
      <c r="N54" s="12">
        <v>2451</v>
      </c>
      <c r="O54" s="13">
        <v>1604.96</v>
      </c>
      <c r="P54" s="14">
        <v>962.98</v>
      </c>
      <c r="Q54" s="13">
        <v>641.98</v>
      </c>
      <c r="R54" s="13"/>
      <c r="S54" s="10">
        <f t="shared" si="124"/>
        <v>1705.44</v>
      </c>
      <c r="T54" s="14">
        <v>1023.26</v>
      </c>
      <c r="U54" s="10">
        <v>682.18</v>
      </c>
      <c r="V54" s="10"/>
      <c r="W54" s="10">
        <f t="shared" si="125"/>
        <v>100.4799999999999</v>
      </c>
      <c r="X54" s="10">
        <f t="shared" si="126"/>
        <v>60.279999999999973</v>
      </c>
      <c r="Y54" s="14">
        <f t="shared" si="126"/>
        <v>40.199999999999932</v>
      </c>
      <c r="Z54" s="10">
        <f t="shared" si="126"/>
        <v>0</v>
      </c>
      <c r="AA54" s="10"/>
      <c r="AB54" s="10"/>
      <c r="AC54" s="16">
        <v>148</v>
      </c>
      <c r="AD54" s="16">
        <v>243</v>
      </c>
      <c r="AE54" s="17">
        <f t="shared" si="12"/>
        <v>64.52</v>
      </c>
      <c r="AF54" s="14">
        <v>38.71</v>
      </c>
      <c r="AG54" s="13">
        <f t="shared" si="13"/>
        <v>25.809999999999995</v>
      </c>
      <c r="AH54" s="17">
        <v>0</v>
      </c>
      <c r="AI54" s="17">
        <f t="shared" si="127"/>
        <v>69.38</v>
      </c>
      <c r="AJ54" s="14">
        <v>41.63</v>
      </c>
      <c r="AK54" s="13">
        <f t="shared" si="128"/>
        <v>27.749999999999993</v>
      </c>
      <c r="AL54" s="17">
        <v>0</v>
      </c>
      <c r="AM54" s="17">
        <f t="shared" si="129"/>
        <v>4.8599999999999994</v>
      </c>
      <c r="AN54" s="14">
        <f t="shared" si="130"/>
        <v>2.9200000000000017</v>
      </c>
      <c r="AO54" s="13">
        <f t="shared" si="130"/>
        <v>1.9399999999999977</v>
      </c>
      <c r="AP54" s="17">
        <f t="shared" si="130"/>
        <v>0</v>
      </c>
    </row>
    <row r="55" spans="1:42" x14ac:dyDescent="0.15">
      <c r="A55" s="70"/>
      <c r="B55" s="4" t="s">
        <v>14</v>
      </c>
      <c r="C55" s="6">
        <v>995</v>
      </c>
      <c r="D55" s="7">
        <f t="shared" ref="D55" si="131">D56+D57</f>
        <v>497.5</v>
      </c>
      <c r="E55" s="7">
        <v>597</v>
      </c>
      <c r="F55" s="7">
        <f t="shared" ref="F55:G55" si="132">F56+F57</f>
        <v>99.499999999999972</v>
      </c>
      <c r="G55" s="6">
        <f t="shared" si="132"/>
        <v>6289</v>
      </c>
      <c r="H55" s="6">
        <v>2385</v>
      </c>
      <c r="I55" s="6">
        <v>681</v>
      </c>
      <c r="J55" s="6">
        <v>3223</v>
      </c>
      <c r="K55" s="6">
        <v>6782</v>
      </c>
      <c r="L55" s="6">
        <v>2539</v>
      </c>
      <c r="M55" s="6">
        <v>784</v>
      </c>
      <c r="N55" s="6">
        <v>3459</v>
      </c>
      <c r="O55" s="7">
        <v>2060.0300000000002</v>
      </c>
      <c r="P55" s="7">
        <v>1236.01</v>
      </c>
      <c r="Q55" s="7">
        <v>824.02</v>
      </c>
      <c r="R55" s="7">
        <v>0</v>
      </c>
      <c r="S55" s="7">
        <f t="shared" ref="S55:AP55" si="133">S56+S57</f>
        <v>2195.67</v>
      </c>
      <c r="T55" s="7">
        <v>1317.4</v>
      </c>
      <c r="U55" s="7">
        <v>878.27</v>
      </c>
      <c r="V55" s="7">
        <v>0</v>
      </c>
      <c r="W55" s="7">
        <f t="shared" si="133"/>
        <v>135.63999999999996</v>
      </c>
      <c r="X55" s="7">
        <f t="shared" si="133"/>
        <v>81.389999999999986</v>
      </c>
      <c r="Y55" s="7">
        <f t="shared" si="133"/>
        <v>54.249999999999972</v>
      </c>
      <c r="Z55" s="7">
        <f t="shared" si="133"/>
        <v>0</v>
      </c>
      <c r="AA55" s="7">
        <f t="shared" si="133"/>
        <v>0</v>
      </c>
      <c r="AB55" s="7">
        <f t="shared" si="133"/>
        <v>0</v>
      </c>
      <c r="AC55" s="7">
        <f t="shared" si="133"/>
        <v>207</v>
      </c>
      <c r="AD55" s="7">
        <f t="shared" si="133"/>
        <v>324</v>
      </c>
      <c r="AE55" s="7">
        <f t="shared" si="133"/>
        <v>87.62</v>
      </c>
      <c r="AF55" s="7">
        <v>52.57</v>
      </c>
      <c r="AG55" s="7">
        <f t="shared" si="133"/>
        <v>35.050000000000004</v>
      </c>
      <c r="AH55" s="7">
        <f t="shared" si="133"/>
        <v>0</v>
      </c>
      <c r="AI55" s="7">
        <f t="shared" si="133"/>
        <v>94.1</v>
      </c>
      <c r="AJ55" s="7">
        <v>56.46</v>
      </c>
      <c r="AK55" s="7">
        <f t="shared" si="133"/>
        <v>37.64</v>
      </c>
      <c r="AL55" s="7">
        <f t="shared" si="133"/>
        <v>0</v>
      </c>
      <c r="AM55" s="7">
        <f t="shared" si="133"/>
        <v>6.48</v>
      </c>
      <c r="AN55" s="7">
        <f t="shared" si="133"/>
        <v>3.8900000000000006</v>
      </c>
      <c r="AO55" s="7">
        <f t="shared" si="133"/>
        <v>2.59</v>
      </c>
      <c r="AP55" s="7">
        <f t="shared" si="133"/>
        <v>0</v>
      </c>
    </row>
    <row r="56" spans="1:42" x14ac:dyDescent="0.15">
      <c r="A56" s="70"/>
      <c r="B56" s="8" t="s">
        <v>46</v>
      </c>
      <c r="C56" s="9">
        <v>794</v>
      </c>
      <c r="D56" s="10">
        <f t="shared" ref="D56:D95" si="134">C56*0.5</f>
        <v>397</v>
      </c>
      <c r="E56" s="10">
        <v>476.4</v>
      </c>
      <c r="F56" s="10">
        <f t="shared" ref="F56:F95" si="135">E56-D56</f>
        <v>79.399999999999977</v>
      </c>
      <c r="G56" s="9">
        <f t="shared" ref="G56:G95" si="136">H56+I56+J56</f>
        <v>5052</v>
      </c>
      <c r="H56" s="9">
        <v>1796</v>
      </c>
      <c r="I56" s="9">
        <v>568</v>
      </c>
      <c r="J56" s="9">
        <v>2688</v>
      </c>
      <c r="K56" s="9">
        <v>5410</v>
      </c>
      <c r="L56" s="12">
        <v>1875</v>
      </c>
      <c r="M56" s="12">
        <v>653</v>
      </c>
      <c r="N56" s="12">
        <v>2882</v>
      </c>
      <c r="O56" s="13">
        <v>1621.79</v>
      </c>
      <c r="P56" s="14">
        <v>973.07</v>
      </c>
      <c r="Q56" s="13">
        <v>648.72</v>
      </c>
      <c r="R56" s="13"/>
      <c r="S56" s="10">
        <f t="shared" ref="S56:S95" si="137">ROUND(H56*0.22+I56*0.165+J56*0.11+L56*0.24+M56*0.185+N56*0.13,2)</f>
        <v>1729.99</v>
      </c>
      <c r="T56" s="14">
        <v>1037.99</v>
      </c>
      <c r="U56" s="10">
        <v>692</v>
      </c>
      <c r="V56" s="10"/>
      <c r="W56" s="10">
        <f t="shared" ref="W56:W95" si="138">X56+Y56+Z56</f>
        <v>108.19999999999993</v>
      </c>
      <c r="X56" s="10">
        <f t="shared" ref="X56:Z95" si="139">T56-P56</f>
        <v>64.919999999999959</v>
      </c>
      <c r="Y56" s="14">
        <f t="shared" si="139"/>
        <v>43.279999999999973</v>
      </c>
      <c r="Z56" s="10">
        <f t="shared" si="139"/>
        <v>0</v>
      </c>
      <c r="AA56" s="10"/>
      <c r="AB56" s="10"/>
      <c r="AC56" s="16">
        <v>131</v>
      </c>
      <c r="AD56" s="16">
        <v>214</v>
      </c>
      <c r="AE56" s="17">
        <f t="shared" si="12"/>
        <v>56.93</v>
      </c>
      <c r="AF56" s="14">
        <v>34.159999999999997</v>
      </c>
      <c r="AG56" s="13">
        <f t="shared" si="13"/>
        <v>22.770000000000003</v>
      </c>
      <c r="AH56" s="17">
        <v>0</v>
      </c>
      <c r="AI56" s="17">
        <f t="shared" ref="AI56:AI95" si="140">ROUND(AC56*0.165+AD56*0.185,2)</f>
        <v>61.21</v>
      </c>
      <c r="AJ56" s="14">
        <v>36.729999999999997</v>
      </c>
      <c r="AK56" s="13">
        <f t="shared" ref="AK56:AK95" si="141">AI56-AJ56</f>
        <v>24.480000000000004</v>
      </c>
      <c r="AL56" s="17">
        <v>0</v>
      </c>
      <c r="AM56" s="17">
        <f t="shared" ref="AM56:AM95" si="142">AN56+AO56+AP56</f>
        <v>4.2800000000000011</v>
      </c>
      <c r="AN56" s="14">
        <f t="shared" ref="AN56:AP95" si="143">AJ56-AF56</f>
        <v>2.5700000000000003</v>
      </c>
      <c r="AO56" s="13">
        <f t="shared" si="143"/>
        <v>1.7100000000000009</v>
      </c>
      <c r="AP56" s="17">
        <f t="shared" si="143"/>
        <v>0</v>
      </c>
    </row>
    <row r="57" spans="1:42" ht="22.5" x14ac:dyDescent="0.15">
      <c r="A57" s="70"/>
      <c r="B57" s="8" t="s">
        <v>47</v>
      </c>
      <c r="C57" s="9">
        <v>201</v>
      </c>
      <c r="D57" s="10">
        <f t="shared" si="134"/>
        <v>100.5</v>
      </c>
      <c r="E57" s="10">
        <v>120.6</v>
      </c>
      <c r="F57" s="10">
        <f t="shared" si="135"/>
        <v>20.099999999999994</v>
      </c>
      <c r="G57" s="9">
        <f t="shared" si="136"/>
        <v>1237</v>
      </c>
      <c r="H57" s="9">
        <v>589</v>
      </c>
      <c r="I57" s="9">
        <v>113</v>
      </c>
      <c r="J57" s="9">
        <v>535</v>
      </c>
      <c r="K57" s="9">
        <v>1372</v>
      </c>
      <c r="L57" s="12">
        <v>664</v>
      </c>
      <c r="M57" s="12">
        <v>131</v>
      </c>
      <c r="N57" s="12">
        <v>577</v>
      </c>
      <c r="O57" s="13">
        <v>438.24</v>
      </c>
      <c r="P57" s="14">
        <v>262.94</v>
      </c>
      <c r="Q57" s="13">
        <v>175.3</v>
      </c>
      <c r="R57" s="13"/>
      <c r="S57" s="10">
        <f t="shared" si="137"/>
        <v>465.68</v>
      </c>
      <c r="T57" s="14">
        <v>279.41000000000003</v>
      </c>
      <c r="U57" s="10">
        <v>186.27</v>
      </c>
      <c r="V57" s="10"/>
      <c r="W57" s="10">
        <f t="shared" si="138"/>
        <v>27.440000000000026</v>
      </c>
      <c r="X57" s="10">
        <f t="shared" si="139"/>
        <v>16.470000000000027</v>
      </c>
      <c r="Y57" s="14">
        <f t="shared" si="139"/>
        <v>10.969999999999999</v>
      </c>
      <c r="Z57" s="10">
        <f t="shared" si="139"/>
        <v>0</v>
      </c>
      <c r="AA57" s="10"/>
      <c r="AB57" s="10"/>
      <c r="AC57" s="16">
        <v>76</v>
      </c>
      <c r="AD57" s="16">
        <v>110</v>
      </c>
      <c r="AE57" s="17">
        <f t="shared" si="12"/>
        <v>30.69</v>
      </c>
      <c r="AF57" s="14">
        <v>18.41</v>
      </c>
      <c r="AG57" s="13">
        <f t="shared" si="13"/>
        <v>12.280000000000001</v>
      </c>
      <c r="AH57" s="17">
        <v>0</v>
      </c>
      <c r="AI57" s="17">
        <f t="shared" si="140"/>
        <v>32.89</v>
      </c>
      <c r="AJ57" s="14">
        <v>19.73</v>
      </c>
      <c r="AK57" s="13">
        <f t="shared" si="141"/>
        <v>13.16</v>
      </c>
      <c r="AL57" s="17">
        <v>0</v>
      </c>
      <c r="AM57" s="17">
        <f t="shared" si="142"/>
        <v>2.1999999999999993</v>
      </c>
      <c r="AN57" s="14">
        <f t="shared" si="143"/>
        <v>1.3200000000000003</v>
      </c>
      <c r="AO57" s="13">
        <f t="shared" si="143"/>
        <v>0.87999999999999901</v>
      </c>
      <c r="AP57" s="17">
        <f t="shared" si="143"/>
        <v>0</v>
      </c>
    </row>
    <row r="58" spans="1:42" x14ac:dyDescent="0.15">
      <c r="A58" s="70"/>
      <c r="B58" s="8" t="s">
        <v>48</v>
      </c>
      <c r="C58" s="9">
        <v>503</v>
      </c>
      <c r="D58" s="10">
        <f t="shared" si="134"/>
        <v>251.5</v>
      </c>
      <c r="E58" s="10">
        <v>301.8</v>
      </c>
      <c r="F58" s="10">
        <f t="shared" si="135"/>
        <v>50.300000000000011</v>
      </c>
      <c r="G58" s="9">
        <f t="shared" si="136"/>
        <v>3408</v>
      </c>
      <c r="H58" s="9">
        <v>1616</v>
      </c>
      <c r="I58" s="9">
        <v>313</v>
      </c>
      <c r="J58" s="9">
        <v>1479</v>
      </c>
      <c r="K58" s="9">
        <v>3423</v>
      </c>
      <c r="L58" s="12">
        <v>1588</v>
      </c>
      <c r="M58" s="12">
        <v>339</v>
      </c>
      <c r="N58" s="12">
        <v>1496</v>
      </c>
      <c r="O58" s="13">
        <v>1139.71</v>
      </c>
      <c r="P58" s="14">
        <v>683.83</v>
      </c>
      <c r="Q58" s="13">
        <v>455.88</v>
      </c>
      <c r="R58" s="13"/>
      <c r="S58" s="10">
        <f t="shared" si="137"/>
        <v>1208.17</v>
      </c>
      <c r="T58" s="14">
        <v>724.9</v>
      </c>
      <c r="U58" s="10">
        <v>483.27</v>
      </c>
      <c r="V58" s="10"/>
      <c r="W58" s="10">
        <f t="shared" si="138"/>
        <v>68.459999999999923</v>
      </c>
      <c r="X58" s="10">
        <f t="shared" si="139"/>
        <v>41.069999999999936</v>
      </c>
      <c r="Y58" s="14">
        <f t="shared" si="139"/>
        <v>27.389999999999986</v>
      </c>
      <c r="Z58" s="10">
        <f t="shared" si="139"/>
        <v>0</v>
      </c>
      <c r="AA58" s="10"/>
      <c r="AB58" s="10"/>
      <c r="AC58" s="16">
        <v>139</v>
      </c>
      <c r="AD58" s="16">
        <v>159</v>
      </c>
      <c r="AE58" s="17">
        <f t="shared" si="12"/>
        <v>49.17</v>
      </c>
      <c r="AF58" s="14">
        <v>29.5</v>
      </c>
      <c r="AG58" s="13">
        <f t="shared" si="13"/>
        <v>19.670000000000002</v>
      </c>
      <c r="AH58" s="17">
        <v>0</v>
      </c>
      <c r="AI58" s="17">
        <f t="shared" si="140"/>
        <v>52.35</v>
      </c>
      <c r="AJ58" s="14">
        <v>31.41</v>
      </c>
      <c r="AK58" s="13">
        <f t="shared" si="141"/>
        <v>20.94</v>
      </c>
      <c r="AL58" s="17">
        <v>0</v>
      </c>
      <c r="AM58" s="17">
        <f t="shared" si="142"/>
        <v>3.1799999999999997</v>
      </c>
      <c r="AN58" s="14">
        <f t="shared" si="143"/>
        <v>1.9100000000000001</v>
      </c>
      <c r="AO58" s="13">
        <f t="shared" si="143"/>
        <v>1.2699999999999996</v>
      </c>
      <c r="AP58" s="17">
        <f t="shared" si="143"/>
        <v>0</v>
      </c>
    </row>
    <row r="59" spans="1:42" x14ac:dyDescent="0.15">
      <c r="A59" s="70"/>
      <c r="B59" s="8" t="s">
        <v>49</v>
      </c>
      <c r="C59" s="9">
        <v>672</v>
      </c>
      <c r="D59" s="10">
        <f t="shared" si="134"/>
        <v>336</v>
      </c>
      <c r="E59" s="10">
        <v>403.2</v>
      </c>
      <c r="F59" s="10">
        <f t="shared" si="135"/>
        <v>67.199999999999989</v>
      </c>
      <c r="G59" s="9">
        <f t="shared" si="136"/>
        <v>3913</v>
      </c>
      <c r="H59" s="9">
        <v>1623</v>
      </c>
      <c r="I59" s="9">
        <v>400</v>
      </c>
      <c r="J59" s="9">
        <v>1890</v>
      </c>
      <c r="K59" s="9">
        <v>4161</v>
      </c>
      <c r="L59" s="12">
        <v>1784</v>
      </c>
      <c r="M59" s="12">
        <v>439</v>
      </c>
      <c r="N59" s="12">
        <v>1938</v>
      </c>
      <c r="O59" s="13">
        <v>1309.06</v>
      </c>
      <c r="P59" s="14">
        <v>785.44</v>
      </c>
      <c r="Q59" s="13">
        <v>523.62</v>
      </c>
      <c r="R59" s="13"/>
      <c r="S59" s="10">
        <f t="shared" si="137"/>
        <v>1392.28</v>
      </c>
      <c r="T59" s="14">
        <v>835.37</v>
      </c>
      <c r="U59" s="10">
        <v>556.91</v>
      </c>
      <c r="V59" s="10"/>
      <c r="W59" s="10">
        <f t="shared" si="138"/>
        <v>83.219999999999914</v>
      </c>
      <c r="X59" s="10">
        <f t="shared" si="139"/>
        <v>49.92999999999995</v>
      </c>
      <c r="Y59" s="14">
        <f t="shared" si="139"/>
        <v>33.289999999999964</v>
      </c>
      <c r="Z59" s="10">
        <f t="shared" si="139"/>
        <v>0</v>
      </c>
      <c r="AA59" s="10"/>
      <c r="AB59" s="10"/>
      <c r="AC59" s="16">
        <v>145</v>
      </c>
      <c r="AD59" s="16">
        <v>214</v>
      </c>
      <c r="AE59" s="17">
        <f t="shared" si="12"/>
        <v>59.24</v>
      </c>
      <c r="AF59" s="14">
        <v>35.54</v>
      </c>
      <c r="AG59" s="13">
        <f t="shared" si="13"/>
        <v>23.700000000000003</v>
      </c>
      <c r="AH59" s="17">
        <v>0</v>
      </c>
      <c r="AI59" s="17">
        <f t="shared" si="140"/>
        <v>63.52</v>
      </c>
      <c r="AJ59" s="14">
        <v>38.11</v>
      </c>
      <c r="AK59" s="13">
        <f t="shared" si="141"/>
        <v>25.410000000000004</v>
      </c>
      <c r="AL59" s="17">
        <v>0</v>
      </c>
      <c r="AM59" s="17">
        <f t="shared" si="142"/>
        <v>4.2800000000000011</v>
      </c>
      <c r="AN59" s="14">
        <f t="shared" si="143"/>
        <v>2.5700000000000003</v>
      </c>
      <c r="AO59" s="13">
        <f t="shared" si="143"/>
        <v>1.7100000000000009</v>
      </c>
      <c r="AP59" s="17">
        <f t="shared" si="143"/>
        <v>0</v>
      </c>
    </row>
    <row r="60" spans="1:42" x14ac:dyDescent="0.15">
      <c r="A60" s="70"/>
      <c r="B60" s="8" t="s">
        <v>50</v>
      </c>
      <c r="C60" s="9">
        <v>773</v>
      </c>
      <c r="D60" s="10">
        <f t="shared" si="134"/>
        <v>386.5</v>
      </c>
      <c r="E60" s="10">
        <v>463.79999999999995</v>
      </c>
      <c r="F60" s="10">
        <f t="shared" si="135"/>
        <v>77.299999999999955</v>
      </c>
      <c r="G60" s="9">
        <f t="shared" si="136"/>
        <v>4407</v>
      </c>
      <c r="H60" s="9">
        <v>1494</v>
      </c>
      <c r="I60" s="9">
        <v>509</v>
      </c>
      <c r="J60" s="9">
        <v>2404</v>
      </c>
      <c r="K60" s="9">
        <v>5905</v>
      </c>
      <c r="L60" s="12">
        <v>1968</v>
      </c>
      <c r="M60" s="12">
        <v>727</v>
      </c>
      <c r="N60" s="12">
        <v>3210</v>
      </c>
      <c r="O60" s="13">
        <v>1583.12</v>
      </c>
      <c r="P60" s="14">
        <v>949.87</v>
      </c>
      <c r="Q60" s="13">
        <v>633.25</v>
      </c>
      <c r="R60" s="13"/>
      <c r="S60" s="10">
        <f t="shared" si="137"/>
        <v>1701.22</v>
      </c>
      <c r="T60" s="14">
        <v>1020.73</v>
      </c>
      <c r="U60" s="10">
        <v>680.49</v>
      </c>
      <c r="V60" s="10"/>
      <c r="W60" s="10">
        <f t="shared" si="138"/>
        <v>118.10000000000002</v>
      </c>
      <c r="X60" s="10">
        <f t="shared" si="139"/>
        <v>70.860000000000014</v>
      </c>
      <c r="Y60" s="14">
        <f t="shared" si="139"/>
        <v>47.240000000000009</v>
      </c>
      <c r="Z60" s="10">
        <f t="shared" si="139"/>
        <v>0</v>
      </c>
      <c r="AA60" s="10"/>
      <c r="AB60" s="10"/>
      <c r="AC60" s="16">
        <v>48</v>
      </c>
      <c r="AD60" s="16">
        <v>82</v>
      </c>
      <c r="AE60" s="17">
        <f t="shared" si="12"/>
        <v>21.45</v>
      </c>
      <c r="AF60" s="14">
        <v>12.87</v>
      </c>
      <c r="AG60" s="13">
        <f t="shared" si="13"/>
        <v>8.58</v>
      </c>
      <c r="AH60" s="17">
        <v>0</v>
      </c>
      <c r="AI60" s="17">
        <f t="shared" si="140"/>
        <v>23.09</v>
      </c>
      <c r="AJ60" s="14">
        <v>13.85</v>
      </c>
      <c r="AK60" s="13">
        <f t="shared" si="141"/>
        <v>9.24</v>
      </c>
      <c r="AL60" s="17">
        <v>0</v>
      </c>
      <c r="AM60" s="17">
        <f t="shared" si="142"/>
        <v>1.6400000000000006</v>
      </c>
      <c r="AN60" s="14">
        <f t="shared" si="143"/>
        <v>0.98000000000000043</v>
      </c>
      <c r="AO60" s="13">
        <f t="shared" si="143"/>
        <v>0.66000000000000014</v>
      </c>
      <c r="AP60" s="17">
        <f t="shared" si="143"/>
        <v>0</v>
      </c>
    </row>
    <row r="61" spans="1:42" x14ac:dyDescent="0.15">
      <c r="A61" s="70"/>
      <c r="B61" s="8" t="s">
        <v>51</v>
      </c>
      <c r="C61" s="9">
        <v>818</v>
      </c>
      <c r="D61" s="10">
        <f t="shared" si="134"/>
        <v>409</v>
      </c>
      <c r="E61" s="10">
        <v>490.79999999999995</v>
      </c>
      <c r="F61" s="10">
        <f t="shared" si="135"/>
        <v>81.799999999999955</v>
      </c>
      <c r="G61" s="9">
        <f t="shared" si="136"/>
        <v>4943</v>
      </c>
      <c r="H61" s="9">
        <v>2522</v>
      </c>
      <c r="I61" s="9">
        <v>423</v>
      </c>
      <c r="J61" s="9">
        <v>1998</v>
      </c>
      <c r="K61" s="9">
        <v>6139</v>
      </c>
      <c r="L61" s="12">
        <v>2740</v>
      </c>
      <c r="M61" s="12">
        <v>628</v>
      </c>
      <c r="N61" s="12">
        <v>2771</v>
      </c>
      <c r="O61" s="13">
        <v>1855.65</v>
      </c>
      <c r="P61" s="14">
        <v>1113.3900000000001</v>
      </c>
      <c r="Q61" s="13">
        <v>742.26</v>
      </c>
      <c r="R61" s="13"/>
      <c r="S61" s="10">
        <f t="shared" si="137"/>
        <v>1978.43</v>
      </c>
      <c r="T61" s="14">
        <v>1187.06</v>
      </c>
      <c r="U61" s="10">
        <v>791.37</v>
      </c>
      <c r="V61" s="10"/>
      <c r="W61" s="10">
        <f t="shared" si="138"/>
        <v>122.77999999999986</v>
      </c>
      <c r="X61" s="10">
        <f t="shared" si="139"/>
        <v>73.669999999999845</v>
      </c>
      <c r="Y61" s="14">
        <f t="shared" si="139"/>
        <v>49.110000000000014</v>
      </c>
      <c r="Z61" s="10">
        <f t="shared" si="139"/>
        <v>0</v>
      </c>
      <c r="AA61" s="10"/>
      <c r="AB61" s="10"/>
      <c r="AC61" s="16">
        <v>169</v>
      </c>
      <c r="AD61" s="16">
        <v>267</v>
      </c>
      <c r="AE61" s="17">
        <f t="shared" si="12"/>
        <v>71.94</v>
      </c>
      <c r="AF61" s="14">
        <v>43.16</v>
      </c>
      <c r="AG61" s="13">
        <f t="shared" si="13"/>
        <v>28.78</v>
      </c>
      <c r="AH61" s="17">
        <v>0</v>
      </c>
      <c r="AI61" s="17">
        <f t="shared" si="140"/>
        <v>77.28</v>
      </c>
      <c r="AJ61" s="14">
        <v>46.37</v>
      </c>
      <c r="AK61" s="13">
        <f t="shared" si="141"/>
        <v>30.910000000000004</v>
      </c>
      <c r="AL61" s="17">
        <v>0</v>
      </c>
      <c r="AM61" s="17">
        <f t="shared" si="142"/>
        <v>5.3400000000000034</v>
      </c>
      <c r="AN61" s="14">
        <f t="shared" si="143"/>
        <v>3.2100000000000009</v>
      </c>
      <c r="AO61" s="13">
        <f t="shared" si="143"/>
        <v>2.1300000000000026</v>
      </c>
      <c r="AP61" s="17">
        <f t="shared" si="143"/>
        <v>0</v>
      </c>
    </row>
    <row r="62" spans="1:42" ht="22.5" x14ac:dyDescent="0.15">
      <c r="A62" s="70"/>
      <c r="B62" s="8" t="s">
        <v>52</v>
      </c>
      <c r="C62" s="9">
        <v>610</v>
      </c>
      <c r="D62" s="10">
        <f t="shared" si="134"/>
        <v>305</v>
      </c>
      <c r="E62" s="10">
        <v>366</v>
      </c>
      <c r="F62" s="10">
        <f t="shared" si="135"/>
        <v>61</v>
      </c>
      <c r="G62" s="9">
        <f t="shared" si="136"/>
        <v>4612</v>
      </c>
      <c r="H62" s="9">
        <v>2142</v>
      </c>
      <c r="I62" s="9">
        <v>431</v>
      </c>
      <c r="J62" s="9">
        <v>2039</v>
      </c>
      <c r="K62" s="9">
        <v>4585</v>
      </c>
      <c r="L62" s="12">
        <v>2329</v>
      </c>
      <c r="M62" s="12">
        <v>417</v>
      </c>
      <c r="N62" s="12">
        <v>1839</v>
      </c>
      <c r="O62" s="13">
        <v>1550.12</v>
      </c>
      <c r="P62" s="14">
        <v>930.07</v>
      </c>
      <c r="Q62" s="13">
        <v>620.04999999999995</v>
      </c>
      <c r="R62" s="13"/>
      <c r="S62" s="10">
        <f t="shared" si="137"/>
        <v>1641.82</v>
      </c>
      <c r="T62" s="14">
        <v>985.09</v>
      </c>
      <c r="U62" s="10">
        <v>656.73</v>
      </c>
      <c r="V62" s="10"/>
      <c r="W62" s="10">
        <f t="shared" si="138"/>
        <v>91.700000000000045</v>
      </c>
      <c r="X62" s="10">
        <f t="shared" si="139"/>
        <v>55.019999999999982</v>
      </c>
      <c r="Y62" s="14">
        <f t="shared" si="139"/>
        <v>36.680000000000064</v>
      </c>
      <c r="Z62" s="10">
        <f t="shared" si="139"/>
        <v>0</v>
      </c>
      <c r="AA62" s="10"/>
      <c r="AB62" s="10"/>
      <c r="AC62" s="16">
        <v>188</v>
      </c>
      <c r="AD62" s="16">
        <v>181</v>
      </c>
      <c r="AE62" s="17">
        <f t="shared" si="12"/>
        <v>60.89</v>
      </c>
      <c r="AF62" s="14">
        <v>36.53</v>
      </c>
      <c r="AG62" s="13">
        <f t="shared" si="13"/>
        <v>24.36</v>
      </c>
      <c r="AH62" s="17">
        <v>0</v>
      </c>
      <c r="AI62" s="17">
        <f t="shared" si="140"/>
        <v>64.510000000000005</v>
      </c>
      <c r="AJ62" s="14">
        <v>38.71</v>
      </c>
      <c r="AK62" s="13">
        <f t="shared" si="141"/>
        <v>25.800000000000004</v>
      </c>
      <c r="AL62" s="17">
        <v>0</v>
      </c>
      <c r="AM62" s="17">
        <f t="shared" si="142"/>
        <v>3.6200000000000045</v>
      </c>
      <c r="AN62" s="14">
        <f t="shared" si="143"/>
        <v>2.1799999999999997</v>
      </c>
      <c r="AO62" s="13">
        <f t="shared" si="143"/>
        <v>1.4400000000000048</v>
      </c>
      <c r="AP62" s="17">
        <f t="shared" si="143"/>
        <v>0</v>
      </c>
    </row>
    <row r="63" spans="1:42" x14ac:dyDescent="0.15">
      <c r="A63" s="70"/>
      <c r="B63" s="8" t="s">
        <v>54</v>
      </c>
      <c r="C63" s="9">
        <v>615</v>
      </c>
      <c r="D63" s="10">
        <f t="shared" si="134"/>
        <v>307.5</v>
      </c>
      <c r="E63" s="10">
        <v>369</v>
      </c>
      <c r="F63" s="10">
        <f t="shared" si="135"/>
        <v>61.5</v>
      </c>
      <c r="G63" s="9">
        <f t="shared" si="136"/>
        <v>4125</v>
      </c>
      <c r="H63" s="9">
        <v>1702</v>
      </c>
      <c r="I63" s="9">
        <v>423</v>
      </c>
      <c r="J63" s="9">
        <v>2000</v>
      </c>
      <c r="K63" s="9">
        <v>4190</v>
      </c>
      <c r="L63" s="12">
        <v>1714</v>
      </c>
      <c r="M63" s="12">
        <v>458</v>
      </c>
      <c r="N63" s="12">
        <v>2018</v>
      </c>
      <c r="O63" s="13">
        <v>1338.87</v>
      </c>
      <c r="P63" s="14">
        <v>803.32</v>
      </c>
      <c r="Q63" s="13">
        <v>535.54999999999995</v>
      </c>
      <c r="R63" s="13"/>
      <c r="S63" s="10">
        <f t="shared" si="137"/>
        <v>1422.67</v>
      </c>
      <c r="T63" s="14">
        <v>853.6</v>
      </c>
      <c r="U63" s="10">
        <v>569.07000000000005</v>
      </c>
      <c r="V63" s="10"/>
      <c r="W63" s="10">
        <f t="shared" si="138"/>
        <v>83.800000000000068</v>
      </c>
      <c r="X63" s="10">
        <f t="shared" si="139"/>
        <v>50.279999999999973</v>
      </c>
      <c r="Y63" s="14">
        <f t="shared" si="139"/>
        <v>33.520000000000095</v>
      </c>
      <c r="Z63" s="10">
        <f t="shared" si="139"/>
        <v>0</v>
      </c>
      <c r="AA63" s="10">
        <v>175</v>
      </c>
      <c r="AB63" s="10">
        <f>AA63*0.02</f>
        <v>3.5</v>
      </c>
      <c r="AC63" s="16">
        <v>210</v>
      </c>
      <c r="AD63" s="16">
        <v>327</v>
      </c>
      <c r="AE63" s="17">
        <f t="shared" si="12"/>
        <v>88.61</v>
      </c>
      <c r="AF63" s="14">
        <v>53.17</v>
      </c>
      <c r="AG63" s="13">
        <f t="shared" si="13"/>
        <v>35.44</v>
      </c>
      <c r="AH63" s="17">
        <v>0</v>
      </c>
      <c r="AI63" s="17">
        <f t="shared" si="140"/>
        <v>95.15</v>
      </c>
      <c r="AJ63" s="14">
        <v>57.09</v>
      </c>
      <c r="AK63" s="13">
        <f t="shared" si="141"/>
        <v>38.06</v>
      </c>
      <c r="AL63" s="17">
        <v>0</v>
      </c>
      <c r="AM63" s="17">
        <f t="shared" si="142"/>
        <v>6.5400000000000063</v>
      </c>
      <c r="AN63" s="14">
        <f t="shared" si="143"/>
        <v>3.9200000000000017</v>
      </c>
      <c r="AO63" s="13">
        <f t="shared" si="143"/>
        <v>2.6200000000000045</v>
      </c>
      <c r="AP63" s="17">
        <f t="shared" si="143"/>
        <v>0</v>
      </c>
    </row>
    <row r="64" spans="1:42" x14ac:dyDescent="0.15">
      <c r="A64" s="70"/>
      <c r="B64" s="8" t="s">
        <v>55</v>
      </c>
      <c r="C64" s="9">
        <v>663</v>
      </c>
      <c r="D64" s="10">
        <f t="shared" si="134"/>
        <v>331.5</v>
      </c>
      <c r="E64" s="10">
        <v>397.8</v>
      </c>
      <c r="F64" s="10">
        <f t="shared" si="135"/>
        <v>66.300000000000011</v>
      </c>
      <c r="G64" s="9">
        <f t="shared" si="136"/>
        <v>4330</v>
      </c>
      <c r="H64" s="9">
        <v>1476</v>
      </c>
      <c r="I64" s="9">
        <v>498</v>
      </c>
      <c r="J64" s="9">
        <v>2356</v>
      </c>
      <c r="K64" s="9">
        <v>4517</v>
      </c>
      <c r="L64" s="12">
        <v>1506</v>
      </c>
      <c r="M64" s="12">
        <v>556</v>
      </c>
      <c r="N64" s="12">
        <v>2455</v>
      </c>
      <c r="O64" s="13">
        <v>1359.16</v>
      </c>
      <c r="P64" s="14">
        <v>815.5</v>
      </c>
      <c r="Q64" s="13">
        <v>543.66</v>
      </c>
      <c r="R64" s="13"/>
      <c r="S64" s="10">
        <f t="shared" si="137"/>
        <v>1449.5</v>
      </c>
      <c r="T64" s="14">
        <v>869.7</v>
      </c>
      <c r="U64" s="10">
        <v>579.79999999999995</v>
      </c>
      <c r="V64" s="10"/>
      <c r="W64" s="10">
        <f t="shared" si="138"/>
        <v>90.340000000000032</v>
      </c>
      <c r="X64" s="10">
        <f t="shared" si="139"/>
        <v>54.200000000000045</v>
      </c>
      <c r="Y64" s="14">
        <f t="shared" si="139"/>
        <v>36.139999999999986</v>
      </c>
      <c r="Z64" s="10">
        <f t="shared" si="139"/>
        <v>0</v>
      </c>
      <c r="AA64" s="10"/>
      <c r="AB64" s="10"/>
      <c r="AC64" s="16">
        <v>137</v>
      </c>
      <c r="AD64" s="16">
        <v>170</v>
      </c>
      <c r="AE64" s="17">
        <f t="shared" si="12"/>
        <v>50.66</v>
      </c>
      <c r="AF64" s="14">
        <v>30.4</v>
      </c>
      <c r="AG64" s="13">
        <f t="shared" si="13"/>
        <v>20.259999999999998</v>
      </c>
      <c r="AH64" s="17">
        <v>0</v>
      </c>
      <c r="AI64" s="17">
        <f t="shared" si="140"/>
        <v>54.06</v>
      </c>
      <c r="AJ64" s="14">
        <v>32.44</v>
      </c>
      <c r="AK64" s="13">
        <f t="shared" si="141"/>
        <v>21.620000000000005</v>
      </c>
      <c r="AL64" s="17">
        <v>0</v>
      </c>
      <c r="AM64" s="17">
        <f t="shared" si="142"/>
        <v>3.4000000000000057</v>
      </c>
      <c r="AN64" s="14">
        <f t="shared" si="143"/>
        <v>2.0399999999999991</v>
      </c>
      <c r="AO64" s="13">
        <f t="shared" si="143"/>
        <v>1.3600000000000065</v>
      </c>
      <c r="AP64" s="17">
        <f t="shared" si="143"/>
        <v>0</v>
      </c>
    </row>
    <row r="65" spans="1:42" x14ac:dyDescent="0.15">
      <c r="A65" s="70"/>
      <c r="B65" s="8" t="s">
        <v>56</v>
      </c>
      <c r="C65" s="9">
        <v>361</v>
      </c>
      <c r="D65" s="10">
        <f t="shared" si="134"/>
        <v>180.5</v>
      </c>
      <c r="E65" s="10">
        <v>216.6</v>
      </c>
      <c r="F65" s="10">
        <f t="shared" si="135"/>
        <v>36.099999999999994</v>
      </c>
      <c r="G65" s="9">
        <f t="shared" si="136"/>
        <v>2441</v>
      </c>
      <c r="H65" s="9">
        <v>961</v>
      </c>
      <c r="I65" s="9">
        <v>258</v>
      </c>
      <c r="J65" s="9">
        <v>1222</v>
      </c>
      <c r="K65" s="9">
        <v>2464</v>
      </c>
      <c r="L65" s="12">
        <v>1085</v>
      </c>
      <c r="M65" s="12">
        <v>255</v>
      </c>
      <c r="N65" s="12">
        <v>1124</v>
      </c>
      <c r="O65" s="13">
        <v>792.83</v>
      </c>
      <c r="P65" s="14">
        <v>475.7</v>
      </c>
      <c r="Q65" s="13">
        <v>317.13</v>
      </c>
      <c r="R65" s="13"/>
      <c r="S65" s="10">
        <f t="shared" si="137"/>
        <v>842.11</v>
      </c>
      <c r="T65" s="14">
        <v>505.27</v>
      </c>
      <c r="U65" s="10">
        <v>336.84</v>
      </c>
      <c r="V65" s="10"/>
      <c r="W65" s="10">
        <f t="shared" si="138"/>
        <v>49.279999999999973</v>
      </c>
      <c r="X65" s="10">
        <f t="shared" si="139"/>
        <v>29.569999999999993</v>
      </c>
      <c r="Y65" s="14">
        <f t="shared" si="139"/>
        <v>19.70999999999998</v>
      </c>
      <c r="Z65" s="10">
        <f t="shared" si="139"/>
        <v>0</v>
      </c>
      <c r="AA65" s="10"/>
      <c r="AB65" s="10"/>
      <c r="AC65" s="16">
        <v>48</v>
      </c>
      <c r="AD65" s="16">
        <v>144</v>
      </c>
      <c r="AE65" s="17">
        <f t="shared" si="12"/>
        <v>31.68</v>
      </c>
      <c r="AF65" s="14">
        <v>19.010000000000002</v>
      </c>
      <c r="AG65" s="13">
        <f t="shared" si="13"/>
        <v>12.669999999999998</v>
      </c>
      <c r="AH65" s="17">
        <v>0</v>
      </c>
      <c r="AI65" s="17">
        <f t="shared" si="140"/>
        <v>34.56</v>
      </c>
      <c r="AJ65" s="14">
        <v>20.74</v>
      </c>
      <c r="AK65" s="13">
        <f t="shared" si="141"/>
        <v>13.820000000000004</v>
      </c>
      <c r="AL65" s="17">
        <v>0</v>
      </c>
      <c r="AM65" s="17">
        <f t="shared" si="142"/>
        <v>2.8800000000000026</v>
      </c>
      <c r="AN65" s="14">
        <f t="shared" si="143"/>
        <v>1.7299999999999969</v>
      </c>
      <c r="AO65" s="13">
        <f t="shared" si="143"/>
        <v>1.1500000000000057</v>
      </c>
      <c r="AP65" s="17">
        <f t="shared" si="143"/>
        <v>0</v>
      </c>
    </row>
    <row r="66" spans="1:42" x14ac:dyDescent="0.15">
      <c r="A66" s="70"/>
      <c r="B66" s="8" t="s">
        <v>57</v>
      </c>
      <c r="C66" s="9">
        <v>484</v>
      </c>
      <c r="D66" s="10">
        <f t="shared" si="134"/>
        <v>242</v>
      </c>
      <c r="E66" s="10">
        <v>290.39999999999998</v>
      </c>
      <c r="F66" s="10">
        <f t="shared" si="135"/>
        <v>48.399999999999977</v>
      </c>
      <c r="G66" s="9">
        <f t="shared" si="136"/>
        <v>3521</v>
      </c>
      <c r="H66" s="9">
        <v>2003</v>
      </c>
      <c r="I66" s="9">
        <v>265</v>
      </c>
      <c r="J66" s="9">
        <v>1253</v>
      </c>
      <c r="K66" s="9">
        <v>3490</v>
      </c>
      <c r="L66" s="12">
        <v>1469</v>
      </c>
      <c r="M66" s="12">
        <v>373</v>
      </c>
      <c r="N66" s="12">
        <v>1648</v>
      </c>
      <c r="O66" s="13">
        <v>1188.22</v>
      </c>
      <c r="P66" s="14">
        <v>712.93</v>
      </c>
      <c r="Q66" s="13">
        <v>475.29</v>
      </c>
      <c r="R66" s="13"/>
      <c r="S66" s="10">
        <f t="shared" si="137"/>
        <v>1258.02</v>
      </c>
      <c r="T66" s="14">
        <v>754.81</v>
      </c>
      <c r="U66" s="10">
        <v>503.21</v>
      </c>
      <c r="V66" s="10"/>
      <c r="W66" s="10">
        <f t="shared" si="138"/>
        <v>69.799999999999955</v>
      </c>
      <c r="X66" s="10">
        <f t="shared" si="139"/>
        <v>41.879999999999995</v>
      </c>
      <c r="Y66" s="14">
        <f t="shared" si="139"/>
        <v>27.919999999999959</v>
      </c>
      <c r="Z66" s="10">
        <f t="shared" si="139"/>
        <v>0</v>
      </c>
      <c r="AA66" s="10"/>
      <c r="AB66" s="10"/>
      <c r="AC66" s="16">
        <v>48</v>
      </c>
      <c r="AD66" s="16">
        <v>56</v>
      </c>
      <c r="AE66" s="17">
        <f t="shared" si="12"/>
        <v>17.16</v>
      </c>
      <c r="AF66" s="14">
        <v>10.3</v>
      </c>
      <c r="AG66" s="13">
        <f t="shared" si="13"/>
        <v>6.8599999999999994</v>
      </c>
      <c r="AH66" s="17">
        <v>0</v>
      </c>
      <c r="AI66" s="17">
        <f t="shared" si="140"/>
        <v>18.28</v>
      </c>
      <c r="AJ66" s="14">
        <v>10.97</v>
      </c>
      <c r="AK66" s="13">
        <f t="shared" si="141"/>
        <v>7.3100000000000005</v>
      </c>
      <c r="AL66" s="17">
        <v>0</v>
      </c>
      <c r="AM66" s="17">
        <f t="shared" si="142"/>
        <v>1.120000000000001</v>
      </c>
      <c r="AN66" s="14">
        <f t="shared" si="143"/>
        <v>0.66999999999999993</v>
      </c>
      <c r="AO66" s="13">
        <f t="shared" si="143"/>
        <v>0.45000000000000107</v>
      </c>
      <c r="AP66" s="17">
        <f t="shared" si="143"/>
        <v>0</v>
      </c>
    </row>
    <row r="67" spans="1:42" x14ac:dyDescent="0.15">
      <c r="A67" s="70"/>
      <c r="B67" s="8" t="s">
        <v>58</v>
      </c>
      <c r="C67" s="9">
        <v>434</v>
      </c>
      <c r="D67" s="10">
        <f t="shared" si="134"/>
        <v>217</v>
      </c>
      <c r="E67" s="10">
        <v>260.39999999999998</v>
      </c>
      <c r="F67" s="10">
        <f t="shared" si="135"/>
        <v>43.399999999999977</v>
      </c>
      <c r="G67" s="9">
        <f t="shared" si="136"/>
        <v>3194</v>
      </c>
      <c r="H67" s="9">
        <v>1419</v>
      </c>
      <c r="I67" s="9">
        <v>310</v>
      </c>
      <c r="J67" s="9">
        <v>1465</v>
      </c>
      <c r="K67" s="9">
        <v>3261</v>
      </c>
      <c r="L67" s="12">
        <v>1512</v>
      </c>
      <c r="M67" s="12">
        <v>323</v>
      </c>
      <c r="N67" s="12">
        <v>1426</v>
      </c>
      <c r="O67" s="13">
        <v>1067.28</v>
      </c>
      <c r="P67" s="14">
        <v>640.37</v>
      </c>
      <c r="Q67" s="13">
        <v>426.91</v>
      </c>
      <c r="R67" s="13"/>
      <c r="S67" s="10">
        <f t="shared" si="137"/>
        <v>1132.5</v>
      </c>
      <c r="T67" s="14">
        <v>679.5</v>
      </c>
      <c r="U67" s="10">
        <v>453</v>
      </c>
      <c r="V67" s="10"/>
      <c r="W67" s="10">
        <f t="shared" si="138"/>
        <v>65.21999999999997</v>
      </c>
      <c r="X67" s="10">
        <f t="shared" si="139"/>
        <v>39.129999999999995</v>
      </c>
      <c r="Y67" s="14">
        <f t="shared" si="139"/>
        <v>26.089999999999975</v>
      </c>
      <c r="Z67" s="10">
        <f t="shared" si="139"/>
        <v>0</v>
      </c>
      <c r="AA67" s="10"/>
      <c r="AB67" s="10"/>
      <c r="AC67" s="16">
        <v>129</v>
      </c>
      <c r="AD67" s="16">
        <v>133</v>
      </c>
      <c r="AE67" s="17">
        <f t="shared" si="12"/>
        <v>43.23</v>
      </c>
      <c r="AF67" s="14">
        <v>25.94</v>
      </c>
      <c r="AG67" s="13">
        <f t="shared" si="13"/>
        <v>17.289999999999996</v>
      </c>
      <c r="AH67" s="17">
        <v>0</v>
      </c>
      <c r="AI67" s="17">
        <f t="shared" si="140"/>
        <v>45.89</v>
      </c>
      <c r="AJ67" s="14">
        <v>27.53</v>
      </c>
      <c r="AK67" s="13">
        <f t="shared" si="141"/>
        <v>18.36</v>
      </c>
      <c r="AL67" s="17">
        <v>0</v>
      </c>
      <c r="AM67" s="17">
        <f t="shared" si="142"/>
        <v>2.6600000000000037</v>
      </c>
      <c r="AN67" s="14">
        <f t="shared" si="143"/>
        <v>1.5899999999999999</v>
      </c>
      <c r="AO67" s="13">
        <f t="shared" si="143"/>
        <v>1.0700000000000038</v>
      </c>
      <c r="AP67" s="17">
        <f t="shared" si="143"/>
        <v>0</v>
      </c>
    </row>
    <row r="68" spans="1:42" ht="22.5" x14ac:dyDescent="0.15">
      <c r="A68" s="70"/>
      <c r="B68" s="8" t="s">
        <v>59</v>
      </c>
      <c r="C68" s="9">
        <v>411</v>
      </c>
      <c r="D68" s="10">
        <f t="shared" si="134"/>
        <v>205.5</v>
      </c>
      <c r="E68" s="10">
        <v>246.6</v>
      </c>
      <c r="F68" s="10">
        <f t="shared" si="135"/>
        <v>41.099999999999994</v>
      </c>
      <c r="G68" s="9">
        <f t="shared" si="136"/>
        <v>2939</v>
      </c>
      <c r="H68" s="9">
        <v>1049</v>
      </c>
      <c r="I68" s="9">
        <v>330</v>
      </c>
      <c r="J68" s="9">
        <v>1560</v>
      </c>
      <c r="K68" s="9">
        <v>3093</v>
      </c>
      <c r="L68" s="12">
        <v>1142</v>
      </c>
      <c r="M68" s="12">
        <v>361</v>
      </c>
      <c r="N68" s="12">
        <v>1590</v>
      </c>
      <c r="O68" s="13">
        <v>942.54</v>
      </c>
      <c r="P68" s="14">
        <v>565.52</v>
      </c>
      <c r="Q68" s="13">
        <v>377.02</v>
      </c>
      <c r="R68" s="13"/>
      <c r="S68" s="10">
        <f t="shared" si="137"/>
        <v>1004.4</v>
      </c>
      <c r="T68" s="14">
        <v>602.64</v>
      </c>
      <c r="U68" s="10">
        <v>401.76</v>
      </c>
      <c r="V68" s="10"/>
      <c r="W68" s="10">
        <f t="shared" si="138"/>
        <v>61.860000000000014</v>
      </c>
      <c r="X68" s="10">
        <f t="shared" si="139"/>
        <v>37.120000000000005</v>
      </c>
      <c r="Y68" s="14">
        <f t="shared" si="139"/>
        <v>24.740000000000009</v>
      </c>
      <c r="Z68" s="10">
        <f t="shared" si="139"/>
        <v>0</v>
      </c>
      <c r="AA68" s="10"/>
      <c r="AB68" s="10"/>
      <c r="AC68" s="16">
        <v>136</v>
      </c>
      <c r="AD68" s="16">
        <v>126</v>
      </c>
      <c r="AE68" s="17">
        <f t="shared" si="12"/>
        <v>43.23</v>
      </c>
      <c r="AF68" s="14">
        <v>25.94</v>
      </c>
      <c r="AG68" s="13">
        <f t="shared" si="13"/>
        <v>17.289999999999996</v>
      </c>
      <c r="AH68" s="17">
        <v>0</v>
      </c>
      <c r="AI68" s="17">
        <f t="shared" si="140"/>
        <v>45.75</v>
      </c>
      <c r="AJ68" s="14">
        <v>27.45</v>
      </c>
      <c r="AK68" s="13">
        <f t="shared" si="141"/>
        <v>18.3</v>
      </c>
      <c r="AL68" s="17">
        <v>0</v>
      </c>
      <c r="AM68" s="17">
        <f t="shared" si="142"/>
        <v>2.5200000000000031</v>
      </c>
      <c r="AN68" s="14">
        <f t="shared" si="143"/>
        <v>1.509999999999998</v>
      </c>
      <c r="AO68" s="13">
        <f t="shared" si="143"/>
        <v>1.0100000000000051</v>
      </c>
      <c r="AP68" s="17">
        <f t="shared" si="143"/>
        <v>0</v>
      </c>
    </row>
    <row r="69" spans="1:42" ht="22.5" x14ac:dyDescent="0.15">
      <c r="A69" s="70"/>
      <c r="B69" s="8" t="s">
        <v>60</v>
      </c>
      <c r="C69" s="9">
        <v>533</v>
      </c>
      <c r="D69" s="10">
        <f t="shared" si="134"/>
        <v>266.5</v>
      </c>
      <c r="E69" s="10">
        <v>319.8</v>
      </c>
      <c r="F69" s="10">
        <f t="shared" si="135"/>
        <v>53.300000000000011</v>
      </c>
      <c r="G69" s="9">
        <f t="shared" si="136"/>
        <v>4130</v>
      </c>
      <c r="H69" s="9">
        <v>2253</v>
      </c>
      <c r="I69" s="9">
        <v>328</v>
      </c>
      <c r="J69" s="9">
        <v>1549</v>
      </c>
      <c r="K69" s="9">
        <v>4009</v>
      </c>
      <c r="L69" s="12">
        <v>2243</v>
      </c>
      <c r="M69" s="12">
        <v>326</v>
      </c>
      <c r="N69" s="12">
        <v>1440</v>
      </c>
      <c r="O69" s="13">
        <v>1425.82</v>
      </c>
      <c r="P69" s="14">
        <v>855.49</v>
      </c>
      <c r="Q69" s="13">
        <v>570.33000000000004</v>
      </c>
      <c r="R69" s="13"/>
      <c r="S69" s="10">
        <f t="shared" si="137"/>
        <v>1506</v>
      </c>
      <c r="T69" s="14">
        <v>903.6</v>
      </c>
      <c r="U69" s="10">
        <v>602.4</v>
      </c>
      <c r="V69" s="10"/>
      <c r="W69" s="10">
        <f t="shared" si="138"/>
        <v>80.17999999999995</v>
      </c>
      <c r="X69" s="10">
        <f t="shared" si="139"/>
        <v>48.110000000000014</v>
      </c>
      <c r="Y69" s="14">
        <f t="shared" si="139"/>
        <v>32.069999999999936</v>
      </c>
      <c r="Z69" s="10">
        <f t="shared" si="139"/>
        <v>0</v>
      </c>
      <c r="AA69" s="10"/>
      <c r="AB69" s="10"/>
      <c r="AC69" s="16">
        <v>184</v>
      </c>
      <c r="AD69" s="16">
        <v>146</v>
      </c>
      <c r="AE69" s="17">
        <f t="shared" si="12"/>
        <v>54.45</v>
      </c>
      <c r="AF69" s="14">
        <v>32.67</v>
      </c>
      <c r="AG69" s="13">
        <f t="shared" si="13"/>
        <v>21.78</v>
      </c>
      <c r="AH69" s="17">
        <v>0</v>
      </c>
      <c r="AI69" s="17">
        <f t="shared" si="140"/>
        <v>57.37</v>
      </c>
      <c r="AJ69" s="14">
        <v>34.42</v>
      </c>
      <c r="AK69" s="13">
        <f t="shared" si="141"/>
        <v>22.949999999999996</v>
      </c>
      <c r="AL69" s="17">
        <v>0</v>
      </c>
      <c r="AM69" s="17">
        <f t="shared" si="142"/>
        <v>2.9199999999999946</v>
      </c>
      <c r="AN69" s="14">
        <f t="shared" si="143"/>
        <v>1.75</v>
      </c>
      <c r="AO69" s="13">
        <f t="shared" si="143"/>
        <v>1.1699999999999946</v>
      </c>
      <c r="AP69" s="17">
        <f t="shared" si="143"/>
        <v>0</v>
      </c>
    </row>
    <row r="70" spans="1:42" ht="22.5" x14ac:dyDescent="0.15">
      <c r="A70" s="70"/>
      <c r="B70" s="8" t="s">
        <v>61</v>
      </c>
      <c r="C70" s="9">
        <v>323</v>
      </c>
      <c r="D70" s="10">
        <f t="shared" si="134"/>
        <v>161.5</v>
      </c>
      <c r="E70" s="10">
        <v>193.79999999999998</v>
      </c>
      <c r="F70" s="10">
        <f t="shared" si="135"/>
        <v>32.299999999999983</v>
      </c>
      <c r="G70" s="9">
        <f t="shared" si="136"/>
        <v>2451</v>
      </c>
      <c r="H70" s="9">
        <v>933</v>
      </c>
      <c r="I70" s="9">
        <v>265</v>
      </c>
      <c r="J70" s="9">
        <v>1253</v>
      </c>
      <c r="K70" s="9">
        <v>2428</v>
      </c>
      <c r="L70" s="12">
        <v>912</v>
      </c>
      <c r="M70" s="12">
        <v>280</v>
      </c>
      <c r="N70" s="12">
        <v>1236</v>
      </c>
      <c r="O70" s="13">
        <v>769.62</v>
      </c>
      <c r="P70" s="14">
        <v>461.77</v>
      </c>
      <c r="Q70" s="13">
        <v>307.85000000000002</v>
      </c>
      <c r="R70" s="13"/>
      <c r="S70" s="10">
        <f t="shared" si="137"/>
        <v>818.18</v>
      </c>
      <c r="T70" s="14">
        <v>490.91</v>
      </c>
      <c r="U70" s="10">
        <v>327.27</v>
      </c>
      <c r="V70" s="10"/>
      <c r="W70" s="10">
        <f t="shared" si="138"/>
        <v>48.56</v>
      </c>
      <c r="X70" s="10">
        <f t="shared" si="139"/>
        <v>29.140000000000043</v>
      </c>
      <c r="Y70" s="14">
        <f t="shared" si="139"/>
        <v>19.419999999999959</v>
      </c>
      <c r="Z70" s="10">
        <f t="shared" si="139"/>
        <v>0</v>
      </c>
      <c r="AA70" s="10"/>
      <c r="AB70" s="10"/>
      <c r="AC70" s="16">
        <v>91</v>
      </c>
      <c r="AD70" s="16">
        <v>89</v>
      </c>
      <c r="AE70" s="17">
        <f t="shared" si="12"/>
        <v>29.7</v>
      </c>
      <c r="AF70" s="14">
        <v>17.82</v>
      </c>
      <c r="AG70" s="13">
        <f t="shared" si="13"/>
        <v>11.879999999999999</v>
      </c>
      <c r="AH70" s="17">
        <v>0</v>
      </c>
      <c r="AI70" s="17">
        <f t="shared" si="140"/>
        <v>31.48</v>
      </c>
      <c r="AJ70" s="14">
        <v>18.89</v>
      </c>
      <c r="AK70" s="13">
        <f t="shared" si="141"/>
        <v>12.59</v>
      </c>
      <c r="AL70" s="17">
        <v>0</v>
      </c>
      <c r="AM70" s="17">
        <f t="shared" si="142"/>
        <v>1.7800000000000011</v>
      </c>
      <c r="AN70" s="14">
        <f t="shared" si="143"/>
        <v>1.0700000000000003</v>
      </c>
      <c r="AO70" s="13">
        <f t="shared" si="143"/>
        <v>0.71000000000000085</v>
      </c>
      <c r="AP70" s="17">
        <f t="shared" si="143"/>
        <v>0</v>
      </c>
    </row>
    <row r="71" spans="1:42" ht="33.75" x14ac:dyDescent="0.15">
      <c r="A71" s="70"/>
      <c r="B71" s="8" t="s">
        <v>62</v>
      </c>
      <c r="C71" s="9">
        <v>267</v>
      </c>
      <c r="D71" s="10">
        <f t="shared" si="134"/>
        <v>133.5</v>
      </c>
      <c r="E71" s="10">
        <v>160.19999999999999</v>
      </c>
      <c r="F71" s="10">
        <f t="shared" si="135"/>
        <v>26.699999999999989</v>
      </c>
      <c r="G71" s="9">
        <f t="shared" si="136"/>
        <v>1840</v>
      </c>
      <c r="H71" s="9">
        <v>1457</v>
      </c>
      <c r="I71" s="9">
        <v>67</v>
      </c>
      <c r="J71" s="9">
        <v>316</v>
      </c>
      <c r="K71" s="9">
        <v>2009</v>
      </c>
      <c r="L71" s="12">
        <v>988</v>
      </c>
      <c r="M71" s="12">
        <v>189</v>
      </c>
      <c r="N71" s="12">
        <v>832</v>
      </c>
      <c r="O71" s="13">
        <v>706.42</v>
      </c>
      <c r="P71" s="14">
        <v>423.85</v>
      </c>
      <c r="Q71" s="13">
        <v>282.57</v>
      </c>
      <c r="R71" s="13"/>
      <c r="S71" s="10">
        <f t="shared" si="137"/>
        <v>746.6</v>
      </c>
      <c r="T71" s="14">
        <v>447.96</v>
      </c>
      <c r="U71" s="10">
        <v>298.64</v>
      </c>
      <c r="V71" s="10"/>
      <c r="W71" s="10">
        <f t="shared" si="138"/>
        <v>40.17999999999995</v>
      </c>
      <c r="X71" s="10">
        <f t="shared" si="139"/>
        <v>24.109999999999957</v>
      </c>
      <c r="Y71" s="14">
        <f t="shared" si="139"/>
        <v>16.069999999999993</v>
      </c>
      <c r="Z71" s="10">
        <f t="shared" si="139"/>
        <v>0</v>
      </c>
      <c r="AA71" s="10"/>
      <c r="AB71" s="10"/>
      <c r="AC71" s="16">
        <v>729</v>
      </c>
      <c r="AD71" s="16">
        <v>375</v>
      </c>
      <c r="AE71" s="17">
        <f t="shared" si="12"/>
        <v>182.16</v>
      </c>
      <c r="AF71" s="14">
        <v>109.3</v>
      </c>
      <c r="AG71" s="13">
        <f t="shared" si="13"/>
        <v>72.86</v>
      </c>
      <c r="AH71" s="17">
        <v>0</v>
      </c>
      <c r="AI71" s="17">
        <f t="shared" si="140"/>
        <v>189.66</v>
      </c>
      <c r="AJ71" s="14">
        <v>113.8</v>
      </c>
      <c r="AK71" s="13">
        <f t="shared" si="141"/>
        <v>75.86</v>
      </c>
      <c r="AL71" s="17">
        <v>0</v>
      </c>
      <c r="AM71" s="17">
        <f t="shared" si="142"/>
        <v>7.5</v>
      </c>
      <c r="AN71" s="14">
        <f t="shared" si="143"/>
        <v>4.5</v>
      </c>
      <c r="AO71" s="13">
        <f t="shared" si="143"/>
        <v>3</v>
      </c>
      <c r="AP71" s="17">
        <f t="shared" si="143"/>
        <v>0</v>
      </c>
    </row>
    <row r="72" spans="1:42" ht="22.5" x14ac:dyDescent="0.15">
      <c r="A72" s="70"/>
      <c r="B72" s="8" t="s">
        <v>63</v>
      </c>
      <c r="C72" s="9">
        <v>434</v>
      </c>
      <c r="D72" s="10">
        <f t="shared" si="134"/>
        <v>217</v>
      </c>
      <c r="E72" s="10">
        <v>260.39999999999998</v>
      </c>
      <c r="F72" s="10">
        <f t="shared" si="135"/>
        <v>43.399999999999977</v>
      </c>
      <c r="G72" s="9">
        <f t="shared" si="136"/>
        <v>3335</v>
      </c>
      <c r="H72" s="9">
        <v>1502</v>
      </c>
      <c r="I72" s="9">
        <v>320</v>
      </c>
      <c r="J72" s="9">
        <v>1513</v>
      </c>
      <c r="K72" s="9">
        <v>3266</v>
      </c>
      <c r="L72" s="12">
        <v>1504</v>
      </c>
      <c r="M72" s="12">
        <v>326</v>
      </c>
      <c r="N72" s="12">
        <v>1436</v>
      </c>
      <c r="O72" s="13">
        <v>1092.3</v>
      </c>
      <c r="P72" s="14">
        <v>655.38</v>
      </c>
      <c r="Q72" s="13">
        <v>436.92</v>
      </c>
      <c r="R72" s="13"/>
      <c r="S72" s="10">
        <f t="shared" si="137"/>
        <v>1157.6199999999999</v>
      </c>
      <c r="T72" s="14">
        <v>694.57</v>
      </c>
      <c r="U72" s="10">
        <v>463.05</v>
      </c>
      <c r="V72" s="10"/>
      <c r="W72" s="10">
        <f t="shared" si="138"/>
        <v>65.32000000000005</v>
      </c>
      <c r="X72" s="10">
        <f t="shared" si="139"/>
        <v>39.190000000000055</v>
      </c>
      <c r="Y72" s="14">
        <f t="shared" si="139"/>
        <v>26.129999999999995</v>
      </c>
      <c r="Z72" s="10">
        <f t="shared" si="139"/>
        <v>0</v>
      </c>
      <c r="AA72" s="10"/>
      <c r="AB72" s="10"/>
      <c r="AC72" s="16">
        <v>157</v>
      </c>
      <c r="AD72" s="16">
        <v>141</v>
      </c>
      <c r="AE72" s="17">
        <f t="shared" si="12"/>
        <v>49.17</v>
      </c>
      <c r="AF72" s="14">
        <v>29.5</v>
      </c>
      <c r="AG72" s="13">
        <f t="shared" si="13"/>
        <v>19.670000000000002</v>
      </c>
      <c r="AH72" s="17">
        <v>0</v>
      </c>
      <c r="AI72" s="17">
        <f t="shared" si="140"/>
        <v>51.99</v>
      </c>
      <c r="AJ72" s="14">
        <v>31.19</v>
      </c>
      <c r="AK72" s="13">
        <f t="shared" si="141"/>
        <v>20.8</v>
      </c>
      <c r="AL72" s="17">
        <v>0</v>
      </c>
      <c r="AM72" s="17">
        <f t="shared" si="142"/>
        <v>2.8200000000000003</v>
      </c>
      <c r="AN72" s="14">
        <f t="shared" si="143"/>
        <v>1.6900000000000013</v>
      </c>
      <c r="AO72" s="13">
        <f t="shared" si="143"/>
        <v>1.129999999999999</v>
      </c>
      <c r="AP72" s="17">
        <f t="shared" si="143"/>
        <v>0</v>
      </c>
    </row>
    <row r="73" spans="1:42" x14ac:dyDescent="0.15">
      <c r="A73" s="70"/>
      <c r="B73" s="8" t="s">
        <v>64</v>
      </c>
      <c r="C73" s="9">
        <v>381</v>
      </c>
      <c r="D73" s="10">
        <f t="shared" si="134"/>
        <v>190.5</v>
      </c>
      <c r="E73" s="10">
        <v>228.6</v>
      </c>
      <c r="F73" s="10">
        <f t="shared" si="135"/>
        <v>38.099999999999994</v>
      </c>
      <c r="G73" s="9">
        <f t="shared" si="136"/>
        <v>2486</v>
      </c>
      <c r="H73" s="9">
        <v>1007</v>
      </c>
      <c r="I73" s="9">
        <v>258</v>
      </c>
      <c r="J73" s="9">
        <v>1221</v>
      </c>
      <c r="K73" s="9">
        <v>2598</v>
      </c>
      <c r="L73" s="12">
        <v>1096</v>
      </c>
      <c r="M73" s="12">
        <v>278</v>
      </c>
      <c r="N73" s="12">
        <v>1224</v>
      </c>
      <c r="O73" s="13">
        <v>820.05</v>
      </c>
      <c r="P73" s="14">
        <v>492.03</v>
      </c>
      <c r="Q73" s="13">
        <v>328.02</v>
      </c>
      <c r="R73" s="13"/>
      <c r="S73" s="10">
        <f t="shared" si="137"/>
        <v>872.01</v>
      </c>
      <c r="T73" s="14">
        <v>523.21</v>
      </c>
      <c r="U73" s="10">
        <v>348.8</v>
      </c>
      <c r="V73" s="10"/>
      <c r="W73" s="10">
        <f t="shared" si="138"/>
        <v>51.960000000000093</v>
      </c>
      <c r="X73" s="10">
        <f t="shared" si="139"/>
        <v>31.180000000000064</v>
      </c>
      <c r="Y73" s="14">
        <f t="shared" si="139"/>
        <v>20.78000000000003</v>
      </c>
      <c r="Z73" s="10">
        <f t="shared" si="139"/>
        <v>0</v>
      </c>
      <c r="AA73" s="10"/>
      <c r="AB73" s="10"/>
      <c r="AC73" s="16">
        <v>62</v>
      </c>
      <c r="AD73" s="16">
        <v>74</v>
      </c>
      <c r="AE73" s="17">
        <f t="shared" si="12"/>
        <v>22.44</v>
      </c>
      <c r="AF73" s="14">
        <v>13.46</v>
      </c>
      <c r="AG73" s="13">
        <f t="shared" si="13"/>
        <v>8.98</v>
      </c>
      <c r="AH73" s="17">
        <v>0</v>
      </c>
      <c r="AI73" s="17">
        <f t="shared" si="140"/>
        <v>23.92</v>
      </c>
      <c r="AJ73" s="14">
        <v>14.35</v>
      </c>
      <c r="AK73" s="13">
        <f t="shared" si="141"/>
        <v>9.5700000000000021</v>
      </c>
      <c r="AL73" s="17">
        <v>0</v>
      </c>
      <c r="AM73" s="17">
        <f t="shared" si="142"/>
        <v>1.4800000000000004</v>
      </c>
      <c r="AN73" s="14">
        <f t="shared" si="143"/>
        <v>0.88999999999999879</v>
      </c>
      <c r="AO73" s="13">
        <f t="shared" si="143"/>
        <v>0.59000000000000163</v>
      </c>
      <c r="AP73" s="17">
        <f t="shared" si="143"/>
        <v>0</v>
      </c>
    </row>
    <row r="74" spans="1:42" ht="22.5" x14ac:dyDescent="0.15">
      <c r="A74" s="70"/>
      <c r="B74" s="8" t="s">
        <v>65</v>
      </c>
      <c r="C74" s="9">
        <v>270</v>
      </c>
      <c r="D74" s="10">
        <f t="shared" si="134"/>
        <v>135</v>
      </c>
      <c r="E74" s="10">
        <v>162</v>
      </c>
      <c r="F74" s="10">
        <f t="shared" si="135"/>
        <v>27</v>
      </c>
      <c r="G74" s="9">
        <f t="shared" si="136"/>
        <v>1846</v>
      </c>
      <c r="H74" s="9">
        <v>1037</v>
      </c>
      <c r="I74" s="9">
        <v>141</v>
      </c>
      <c r="J74" s="9">
        <v>668</v>
      </c>
      <c r="K74" s="9">
        <v>2030</v>
      </c>
      <c r="L74" s="12">
        <v>1083</v>
      </c>
      <c r="M74" s="12">
        <v>175</v>
      </c>
      <c r="N74" s="12">
        <v>772</v>
      </c>
      <c r="O74" s="13">
        <v>676.94</v>
      </c>
      <c r="P74" s="14">
        <v>406.16</v>
      </c>
      <c r="Q74" s="13">
        <v>270.77999999999997</v>
      </c>
      <c r="R74" s="13"/>
      <c r="S74" s="10">
        <f t="shared" si="137"/>
        <v>717.54</v>
      </c>
      <c r="T74" s="14">
        <v>430.52</v>
      </c>
      <c r="U74" s="10">
        <v>287.02</v>
      </c>
      <c r="V74" s="10"/>
      <c r="W74" s="10">
        <f t="shared" si="138"/>
        <v>40.599999999999966</v>
      </c>
      <c r="X74" s="10">
        <f t="shared" si="139"/>
        <v>24.359999999999957</v>
      </c>
      <c r="Y74" s="14">
        <f t="shared" si="139"/>
        <v>16.240000000000009</v>
      </c>
      <c r="Z74" s="10">
        <f t="shared" si="139"/>
        <v>0</v>
      </c>
      <c r="AA74" s="10"/>
      <c r="AB74" s="10"/>
      <c r="AC74" s="16">
        <v>67</v>
      </c>
      <c r="AD74" s="16">
        <v>39</v>
      </c>
      <c r="AE74" s="17">
        <f t="shared" si="12"/>
        <v>17.489999999999998</v>
      </c>
      <c r="AF74" s="14">
        <v>10.49</v>
      </c>
      <c r="AG74" s="13">
        <f t="shared" si="13"/>
        <v>6.9999999999999982</v>
      </c>
      <c r="AH74" s="17">
        <v>0</v>
      </c>
      <c r="AI74" s="17">
        <f t="shared" si="140"/>
        <v>18.27</v>
      </c>
      <c r="AJ74" s="14">
        <v>10.96</v>
      </c>
      <c r="AK74" s="13">
        <f t="shared" si="141"/>
        <v>7.3099999999999987</v>
      </c>
      <c r="AL74" s="17">
        <v>0</v>
      </c>
      <c r="AM74" s="17">
        <f t="shared" si="142"/>
        <v>0.78000000000000114</v>
      </c>
      <c r="AN74" s="14">
        <f t="shared" si="143"/>
        <v>0.47000000000000064</v>
      </c>
      <c r="AO74" s="13">
        <f t="shared" si="143"/>
        <v>0.3100000000000005</v>
      </c>
      <c r="AP74" s="17">
        <f t="shared" si="143"/>
        <v>0</v>
      </c>
    </row>
    <row r="75" spans="1:42" ht="22.5" x14ac:dyDescent="0.15">
      <c r="A75" s="70"/>
      <c r="B75" s="8" t="s">
        <v>66</v>
      </c>
      <c r="C75" s="9">
        <v>447</v>
      </c>
      <c r="D75" s="10">
        <f t="shared" si="134"/>
        <v>223.5</v>
      </c>
      <c r="E75" s="10">
        <v>268.2</v>
      </c>
      <c r="F75" s="10">
        <f t="shared" si="135"/>
        <v>44.699999999999989</v>
      </c>
      <c r="G75" s="9">
        <f t="shared" si="136"/>
        <v>3366</v>
      </c>
      <c r="H75" s="9">
        <v>1630</v>
      </c>
      <c r="I75" s="9">
        <v>303</v>
      </c>
      <c r="J75" s="9">
        <v>1433</v>
      </c>
      <c r="K75" s="9">
        <v>3361</v>
      </c>
      <c r="L75" s="12">
        <v>1766</v>
      </c>
      <c r="M75" s="12">
        <v>295</v>
      </c>
      <c r="N75" s="12">
        <v>1300</v>
      </c>
      <c r="O75" s="13">
        <v>1146.42</v>
      </c>
      <c r="P75" s="14">
        <v>687.85</v>
      </c>
      <c r="Q75" s="13">
        <v>458.57</v>
      </c>
      <c r="R75" s="13"/>
      <c r="S75" s="10">
        <f t="shared" si="137"/>
        <v>1213.6400000000001</v>
      </c>
      <c r="T75" s="14">
        <v>728.18</v>
      </c>
      <c r="U75" s="10">
        <v>485.46</v>
      </c>
      <c r="V75" s="10"/>
      <c r="W75" s="10">
        <f t="shared" si="138"/>
        <v>67.219999999999914</v>
      </c>
      <c r="X75" s="10">
        <f t="shared" si="139"/>
        <v>40.329999999999927</v>
      </c>
      <c r="Y75" s="14">
        <f t="shared" si="139"/>
        <v>26.889999999999986</v>
      </c>
      <c r="Z75" s="10">
        <f t="shared" si="139"/>
        <v>0</v>
      </c>
      <c r="AA75" s="10"/>
      <c r="AB75" s="10"/>
      <c r="AC75" s="16">
        <v>165</v>
      </c>
      <c r="AD75" s="16">
        <v>132</v>
      </c>
      <c r="AE75" s="17">
        <f t="shared" si="12"/>
        <v>49.01</v>
      </c>
      <c r="AF75" s="14">
        <v>29.41</v>
      </c>
      <c r="AG75" s="13">
        <f t="shared" si="13"/>
        <v>19.599999999999998</v>
      </c>
      <c r="AH75" s="17">
        <v>0</v>
      </c>
      <c r="AI75" s="17">
        <f t="shared" si="140"/>
        <v>51.65</v>
      </c>
      <c r="AJ75" s="14">
        <v>30.99</v>
      </c>
      <c r="AK75" s="13">
        <f t="shared" si="141"/>
        <v>20.66</v>
      </c>
      <c r="AL75" s="17">
        <v>0</v>
      </c>
      <c r="AM75" s="17">
        <f t="shared" si="142"/>
        <v>2.6400000000000006</v>
      </c>
      <c r="AN75" s="14">
        <f t="shared" si="143"/>
        <v>1.5799999999999983</v>
      </c>
      <c r="AO75" s="13">
        <f t="shared" si="143"/>
        <v>1.0600000000000023</v>
      </c>
      <c r="AP75" s="17">
        <f t="shared" si="143"/>
        <v>0</v>
      </c>
    </row>
    <row r="76" spans="1:42" ht="22.5" x14ac:dyDescent="0.15">
      <c r="A76" s="70"/>
      <c r="B76" s="8" t="s">
        <v>67</v>
      </c>
      <c r="C76" s="9">
        <v>507</v>
      </c>
      <c r="D76" s="10">
        <f t="shared" si="134"/>
        <v>253.5</v>
      </c>
      <c r="E76" s="10">
        <v>304.2</v>
      </c>
      <c r="F76" s="10">
        <f t="shared" si="135"/>
        <v>50.699999999999989</v>
      </c>
      <c r="G76" s="9">
        <f t="shared" si="136"/>
        <v>3962</v>
      </c>
      <c r="H76" s="9">
        <v>2098</v>
      </c>
      <c r="I76" s="9">
        <v>325</v>
      </c>
      <c r="J76" s="9">
        <v>1539</v>
      </c>
      <c r="K76" s="9">
        <v>3811</v>
      </c>
      <c r="L76" s="12">
        <v>2104</v>
      </c>
      <c r="M76" s="12">
        <v>315</v>
      </c>
      <c r="N76" s="12">
        <v>1392</v>
      </c>
      <c r="O76" s="13">
        <v>1352.45</v>
      </c>
      <c r="P76" s="14">
        <v>811.47</v>
      </c>
      <c r="Q76" s="13">
        <v>540.98</v>
      </c>
      <c r="R76" s="13"/>
      <c r="S76" s="10">
        <f t="shared" si="137"/>
        <v>1428.67</v>
      </c>
      <c r="T76" s="14">
        <v>857.2</v>
      </c>
      <c r="U76" s="10">
        <v>571.47</v>
      </c>
      <c r="V76" s="10"/>
      <c r="W76" s="10">
        <f t="shared" si="138"/>
        <v>76.220000000000027</v>
      </c>
      <c r="X76" s="10">
        <f t="shared" si="139"/>
        <v>45.730000000000018</v>
      </c>
      <c r="Y76" s="14">
        <f t="shared" si="139"/>
        <v>30.490000000000009</v>
      </c>
      <c r="Z76" s="10">
        <f t="shared" si="139"/>
        <v>0</v>
      </c>
      <c r="AA76" s="10"/>
      <c r="AB76" s="10"/>
      <c r="AC76" s="16">
        <v>146</v>
      </c>
      <c r="AD76" s="16">
        <v>169</v>
      </c>
      <c r="AE76" s="17">
        <f t="shared" si="12"/>
        <v>51.98</v>
      </c>
      <c r="AF76" s="14">
        <v>31.19</v>
      </c>
      <c r="AG76" s="13">
        <f t="shared" si="13"/>
        <v>20.789999999999996</v>
      </c>
      <c r="AH76" s="17">
        <v>0</v>
      </c>
      <c r="AI76" s="17">
        <f t="shared" si="140"/>
        <v>55.36</v>
      </c>
      <c r="AJ76" s="14">
        <v>33.22</v>
      </c>
      <c r="AK76" s="13">
        <f t="shared" si="141"/>
        <v>22.14</v>
      </c>
      <c r="AL76" s="17">
        <v>0</v>
      </c>
      <c r="AM76" s="17">
        <f t="shared" si="142"/>
        <v>3.3800000000000026</v>
      </c>
      <c r="AN76" s="14">
        <f t="shared" si="143"/>
        <v>2.0299999999999976</v>
      </c>
      <c r="AO76" s="13">
        <f t="shared" si="143"/>
        <v>1.350000000000005</v>
      </c>
      <c r="AP76" s="17">
        <f t="shared" si="143"/>
        <v>0</v>
      </c>
    </row>
    <row r="77" spans="1:42" ht="22.5" x14ac:dyDescent="0.15">
      <c r="A77" s="70"/>
      <c r="B77" s="8" t="s">
        <v>68</v>
      </c>
      <c r="C77" s="9">
        <v>281</v>
      </c>
      <c r="D77" s="10">
        <f t="shared" si="134"/>
        <v>140.5</v>
      </c>
      <c r="E77" s="10">
        <v>168.6</v>
      </c>
      <c r="F77" s="10">
        <f t="shared" si="135"/>
        <v>28.099999999999994</v>
      </c>
      <c r="G77" s="9">
        <f t="shared" si="136"/>
        <v>2153</v>
      </c>
      <c r="H77" s="9">
        <v>1005</v>
      </c>
      <c r="I77" s="9">
        <v>200</v>
      </c>
      <c r="J77" s="9">
        <v>948</v>
      </c>
      <c r="K77" s="9">
        <v>2116</v>
      </c>
      <c r="L77" s="12">
        <v>857</v>
      </c>
      <c r="M77" s="12">
        <v>233</v>
      </c>
      <c r="N77" s="12">
        <v>1026</v>
      </c>
      <c r="O77" s="13">
        <v>698.23</v>
      </c>
      <c r="P77" s="14">
        <v>418.94</v>
      </c>
      <c r="Q77" s="13">
        <v>279.29000000000002</v>
      </c>
      <c r="R77" s="13"/>
      <c r="S77" s="10">
        <f t="shared" si="137"/>
        <v>740.55</v>
      </c>
      <c r="T77" s="14">
        <v>444.33</v>
      </c>
      <c r="U77" s="10">
        <v>296.22000000000003</v>
      </c>
      <c r="V77" s="10"/>
      <c r="W77" s="10">
        <f t="shared" si="138"/>
        <v>42.319999999999993</v>
      </c>
      <c r="X77" s="10">
        <f t="shared" si="139"/>
        <v>25.389999999999986</v>
      </c>
      <c r="Y77" s="14">
        <f t="shared" si="139"/>
        <v>16.930000000000007</v>
      </c>
      <c r="Z77" s="10">
        <f t="shared" si="139"/>
        <v>0</v>
      </c>
      <c r="AA77" s="10"/>
      <c r="AB77" s="10"/>
      <c r="AC77" s="16">
        <v>67</v>
      </c>
      <c r="AD77" s="16">
        <v>110</v>
      </c>
      <c r="AE77" s="17">
        <f t="shared" ref="AE77:AE107" si="144">ROUND(AC77*0.165+AD77*0.165,2)</f>
        <v>29.21</v>
      </c>
      <c r="AF77" s="14">
        <v>17.53</v>
      </c>
      <c r="AG77" s="13">
        <f t="shared" ref="AG77:AG107" si="145">AE77-AF77</f>
        <v>11.68</v>
      </c>
      <c r="AH77" s="17">
        <v>0</v>
      </c>
      <c r="AI77" s="17">
        <f t="shared" si="140"/>
        <v>31.41</v>
      </c>
      <c r="AJ77" s="14">
        <v>18.850000000000001</v>
      </c>
      <c r="AK77" s="13">
        <f t="shared" si="141"/>
        <v>12.559999999999999</v>
      </c>
      <c r="AL77" s="17">
        <v>0</v>
      </c>
      <c r="AM77" s="17">
        <f t="shared" si="142"/>
        <v>2.1999999999999993</v>
      </c>
      <c r="AN77" s="14">
        <f t="shared" si="143"/>
        <v>1.3200000000000003</v>
      </c>
      <c r="AO77" s="13">
        <f t="shared" si="143"/>
        <v>0.87999999999999901</v>
      </c>
      <c r="AP77" s="17">
        <f t="shared" si="143"/>
        <v>0</v>
      </c>
    </row>
    <row r="78" spans="1:42" ht="22.5" x14ac:dyDescent="0.15">
      <c r="A78" s="70"/>
      <c r="B78" s="8" t="s">
        <v>69</v>
      </c>
      <c r="C78" s="9">
        <v>295</v>
      </c>
      <c r="D78" s="10">
        <f t="shared" si="134"/>
        <v>147.5</v>
      </c>
      <c r="E78" s="10">
        <v>177</v>
      </c>
      <c r="F78" s="10">
        <f t="shared" si="135"/>
        <v>29.5</v>
      </c>
      <c r="G78" s="9">
        <f t="shared" si="136"/>
        <v>2131</v>
      </c>
      <c r="H78" s="9">
        <v>1058</v>
      </c>
      <c r="I78" s="9">
        <v>187</v>
      </c>
      <c r="J78" s="9">
        <v>886</v>
      </c>
      <c r="K78" s="9">
        <v>2215</v>
      </c>
      <c r="L78" s="12">
        <v>1078</v>
      </c>
      <c r="M78" s="12">
        <v>210</v>
      </c>
      <c r="N78" s="12">
        <v>927</v>
      </c>
      <c r="O78" s="13">
        <v>734.86</v>
      </c>
      <c r="P78" s="14">
        <v>440.92</v>
      </c>
      <c r="Q78" s="13">
        <v>293.94</v>
      </c>
      <c r="R78" s="13"/>
      <c r="S78" s="10">
        <f t="shared" si="137"/>
        <v>779.16</v>
      </c>
      <c r="T78" s="14">
        <v>467.5</v>
      </c>
      <c r="U78" s="10">
        <v>311.66000000000003</v>
      </c>
      <c r="V78" s="10"/>
      <c r="W78" s="10">
        <f t="shared" si="138"/>
        <v>44.300000000000011</v>
      </c>
      <c r="X78" s="10">
        <f t="shared" si="139"/>
        <v>26.579999999999984</v>
      </c>
      <c r="Y78" s="14">
        <f t="shared" si="139"/>
        <v>17.720000000000027</v>
      </c>
      <c r="Z78" s="10">
        <f t="shared" si="139"/>
        <v>0</v>
      </c>
      <c r="AA78" s="10"/>
      <c r="AB78" s="10"/>
      <c r="AC78" s="16">
        <v>191</v>
      </c>
      <c r="AD78" s="16">
        <v>236</v>
      </c>
      <c r="AE78" s="17">
        <f t="shared" si="144"/>
        <v>70.459999999999994</v>
      </c>
      <c r="AF78" s="14">
        <v>42.28</v>
      </c>
      <c r="AG78" s="13">
        <f t="shared" si="145"/>
        <v>28.179999999999993</v>
      </c>
      <c r="AH78" s="17">
        <v>0</v>
      </c>
      <c r="AI78" s="17">
        <f t="shared" si="140"/>
        <v>75.180000000000007</v>
      </c>
      <c r="AJ78" s="14">
        <v>45.11</v>
      </c>
      <c r="AK78" s="13">
        <f t="shared" si="141"/>
        <v>30.070000000000007</v>
      </c>
      <c r="AL78" s="17">
        <v>0</v>
      </c>
      <c r="AM78" s="17">
        <f t="shared" si="142"/>
        <v>4.7200000000000131</v>
      </c>
      <c r="AN78" s="14">
        <f t="shared" si="143"/>
        <v>2.8299999999999983</v>
      </c>
      <c r="AO78" s="13">
        <f t="shared" si="143"/>
        <v>1.8900000000000148</v>
      </c>
      <c r="AP78" s="17">
        <f t="shared" si="143"/>
        <v>0</v>
      </c>
    </row>
    <row r="79" spans="1:42" ht="22.5" x14ac:dyDescent="0.15">
      <c r="A79" s="70"/>
      <c r="B79" s="8" t="s">
        <v>70</v>
      </c>
      <c r="C79" s="9">
        <v>389</v>
      </c>
      <c r="D79" s="10">
        <f t="shared" si="134"/>
        <v>194.5</v>
      </c>
      <c r="E79" s="10">
        <v>233.39999999999998</v>
      </c>
      <c r="F79" s="10">
        <f t="shared" si="135"/>
        <v>38.899999999999977</v>
      </c>
      <c r="G79" s="9">
        <f t="shared" si="136"/>
        <v>2761</v>
      </c>
      <c r="H79" s="9">
        <v>1229</v>
      </c>
      <c r="I79" s="9">
        <v>267</v>
      </c>
      <c r="J79" s="9">
        <v>1265</v>
      </c>
      <c r="K79" s="9">
        <v>2924</v>
      </c>
      <c r="L79" s="12">
        <v>1369</v>
      </c>
      <c r="M79" s="12">
        <v>287</v>
      </c>
      <c r="N79" s="12">
        <v>1268</v>
      </c>
      <c r="O79" s="13">
        <v>941.6</v>
      </c>
      <c r="P79" s="14">
        <v>564.96</v>
      </c>
      <c r="Q79" s="13">
        <v>376.64</v>
      </c>
      <c r="R79" s="13"/>
      <c r="S79" s="10">
        <f t="shared" si="137"/>
        <v>1000.08</v>
      </c>
      <c r="T79" s="14">
        <v>600.04999999999995</v>
      </c>
      <c r="U79" s="10">
        <v>400.03</v>
      </c>
      <c r="V79" s="10"/>
      <c r="W79" s="10">
        <f t="shared" si="138"/>
        <v>58.479999999999905</v>
      </c>
      <c r="X79" s="10">
        <f t="shared" si="139"/>
        <v>35.089999999999918</v>
      </c>
      <c r="Y79" s="14">
        <f t="shared" si="139"/>
        <v>23.389999999999986</v>
      </c>
      <c r="Z79" s="10">
        <f t="shared" si="139"/>
        <v>0</v>
      </c>
      <c r="AA79" s="10"/>
      <c r="AB79" s="10"/>
      <c r="AC79" s="16">
        <v>85</v>
      </c>
      <c r="AD79" s="16">
        <v>91</v>
      </c>
      <c r="AE79" s="17">
        <f t="shared" si="144"/>
        <v>29.04</v>
      </c>
      <c r="AF79" s="14">
        <v>17.420000000000002</v>
      </c>
      <c r="AG79" s="13">
        <f t="shared" si="145"/>
        <v>11.619999999999997</v>
      </c>
      <c r="AH79" s="17">
        <v>0</v>
      </c>
      <c r="AI79" s="17">
        <f t="shared" si="140"/>
        <v>30.86</v>
      </c>
      <c r="AJ79" s="14">
        <v>18.52</v>
      </c>
      <c r="AK79" s="13">
        <f t="shared" si="141"/>
        <v>12.34</v>
      </c>
      <c r="AL79" s="17">
        <v>0</v>
      </c>
      <c r="AM79" s="17">
        <f t="shared" si="142"/>
        <v>1.8200000000000003</v>
      </c>
      <c r="AN79" s="14">
        <f t="shared" si="143"/>
        <v>1.0999999999999979</v>
      </c>
      <c r="AO79" s="13">
        <f t="shared" si="143"/>
        <v>0.72000000000000242</v>
      </c>
      <c r="AP79" s="17">
        <f t="shared" si="143"/>
        <v>0</v>
      </c>
    </row>
    <row r="80" spans="1:42" ht="22.5" x14ac:dyDescent="0.15">
      <c r="A80" s="70"/>
      <c r="B80" s="8" t="s">
        <v>71</v>
      </c>
      <c r="C80" s="9">
        <v>356</v>
      </c>
      <c r="D80" s="10">
        <f t="shared" si="134"/>
        <v>178</v>
      </c>
      <c r="E80" s="10">
        <v>213.6</v>
      </c>
      <c r="F80" s="10">
        <f t="shared" si="135"/>
        <v>35.599999999999994</v>
      </c>
      <c r="G80" s="9">
        <f t="shared" si="136"/>
        <v>2486</v>
      </c>
      <c r="H80" s="9">
        <v>1310</v>
      </c>
      <c r="I80" s="9">
        <v>205</v>
      </c>
      <c r="J80" s="9">
        <v>971</v>
      </c>
      <c r="K80" s="9">
        <v>2674</v>
      </c>
      <c r="L80" s="12">
        <v>1339</v>
      </c>
      <c r="M80" s="12">
        <v>247</v>
      </c>
      <c r="N80" s="12">
        <v>1088</v>
      </c>
      <c r="O80" s="13">
        <v>883.85</v>
      </c>
      <c r="P80" s="14">
        <v>530.30999999999995</v>
      </c>
      <c r="Q80" s="13">
        <v>353.54</v>
      </c>
      <c r="R80" s="13"/>
      <c r="S80" s="10">
        <f t="shared" si="137"/>
        <v>937.33</v>
      </c>
      <c r="T80" s="14">
        <v>562.4</v>
      </c>
      <c r="U80" s="10">
        <v>374.93</v>
      </c>
      <c r="V80" s="10"/>
      <c r="W80" s="10">
        <f t="shared" si="138"/>
        <v>53.480000000000018</v>
      </c>
      <c r="X80" s="10">
        <f t="shared" si="139"/>
        <v>32.090000000000032</v>
      </c>
      <c r="Y80" s="14">
        <f t="shared" si="139"/>
        <v>21.389999999999986</v>
      </c>
      <c r="Z80" s="10">
        <f t="shared" si="139"/>
        <v>0</v>
      </c>
      <c r="AA80" s="10"/>
      <c r="AB80" s="10"/>
      <c r="AC80" s="16">
        <v>41</v>
      </c>
      <c r="AD80" s="16">
        <v>48</v>
      </c>
      <c r="AE80" s="17">
        <f t="shared" si="144"/>
        <v>14.69</v>
      </c>
      <c r="AF80" s="14">
        <v>8.81</v>
      </c>
      <c r="AG80" s="13">
        <f t="shared" si="145"/>
        <v>5.879999999999999</v>
      </c>
      <c r="AH80" s="17">
        <v>0</v>
      </c>
      <c r="AI80" s="17">
        <f t="shared" si="140"/>
        <v>15.65</v>
      </c>
      <c r="AJ80" s="14">
        <v>9.39</v>
      </c>
      <c r="AK80" s="13">
        <f t="shared" si="141"/>
        <v>6.26</v>
      </c>
      <c r="AL80" s="17">
        <v>0</v>
      </c>
      <c r="AM80" s="17">
        <f t="shared" si="142"/>
        <v>0.96000000000000085</v>
      </c>
      <c r="AN80" s="14">
        <f t="shared" si="143"/>
        <v>0.58000000000000007</v>
      </c>
      <c r="AO80" s="13">
        <f t="shared" si="143"/>
        <v>0.38000000000000078</v>
      </c>
      <c r="AP80" s="17">
        <f t="shared" si="143"/>
        <v>0</v>
      </c>
    </row>
    <row r="81" spans="1:42" ht="22.5" x14ac:dyDescent="0.15">
      <c r="A81" s="70"/>
      <c r="B81" s="8" t="s">
        <v>72</v>
      </c>
      <c r="C81" s="9">
        <v>401</v>
      </c>
      <c r="D81" s="10">
        <f t="shared" si="134"/>
        <v>200.5</v>
      </c>
      <c r="E81" s="10">
        <v>240.6</v>
      </c>
      <c r="F81" s="10">
        <f t="shared" si="135"/>
        <v>40.099999999999994</v>
      </c>
      <c r="G81" s="9">
        <f t="shared" si="136"/>
        <v>2695</v>
      </c>
      <c r="H81" s="9">
        <v>1208</v>
      </c>
      <c r="I81" s="9">
        <v>260</v>
      </c>
      <c r="J81" s="9">
        <v>1227</v>
      </c>
      <c r="K81" s="9">
        <v>3016</v>
      </c>
      <c r="L81" s="12">
        <v>1333</v>
      </c>
      <c r="M81" s="12">
        <v>311</v>
      </c>
      <c r="N81" s="12">
        <v>1372</v>
      </c>
      <c r="O81" s="13">
        <v>939.13</v>
      </c>
      <c r="P81" s="14">
        <v>563.48</v>
      </c>
      <c r="Q81" s="13">
        <v>375.65</v>
      </c>
      <c r="R81" s="13"/>
      <c r="S81" s="10">
        <f t="shared" si="137"/>
        <v>999.45</v>
      </c>
      <c r="T81" s="14">
        <v>599.66999999999996</v>
      </c>
      <c r="U81" s="10">
        <v>399.78</v>
      </c>
      <c r="V81" s="10"/>
      <c r="W81" s="10">
        <f t="shared" si="138"/>
        <v>60.319999999999936</v>
      </c>
      <c r="X81" s="10">
        <f t="shared" si="139"/>
        <v>36.189999999999941</v>
      </c>
      <c r="Y81" s="14">
        <f t="shared" si="139"/>
        <v>24.129999999999995</v>
      </c>
      <c r="Z81" s="10">
        <f t="shared" si="139"/>
        <v>0</v>
      </c>
      <c r="AA81" s="10"/>
      <c r="AB81" s="10"/>
      <c r="AC81" s="16">
        <v>143</v>
      </c>
      <c r="AD81" s="16">
        <v>146</v>
      </c>
      <c r="AE81" s="17">
        <f t="shared" si="144"/>
        <v>47.69</v>
      </c>
      <c r="AF81" s="14">
        <v>28.61</v>
      </c>
      <c r="AG81" s="13">
        <f t="shared" si="145"/>
        <v>19.079999999999998</v>
      </c>
      <c r="AH81" s="17">
        <v>0</v>
      </c>
      <c r="AI81" s="17">
        <f t="shared" si="140"/>
        <v>50.61</v>
      </c>
      <c r="AJ81" s="14">
        <v>30.37</v>
      </c>
      <c r="AK81" s="13">
        <f t="shared" si="141"/>
        <v>20.239999999999998</v>
      </c>
      <c r="AL81" s="17">
        <v>0</v>
      </c>
      <c r="AM81" s="17">
        <f t="shared" si="142"/>
        <v>2.9200000000000017</v>
      </c>
      <c r="AN81" s="14">
        <f t="shared" si="143"/>
        <v>1.7600000000000016</v>
      </c>
      <c r="AO81" s="13">
        <f t="shared" si="143"/>
        <v>1.1600000000000001</v>
      </c>
      <c r="AP81" s="17">
        <f t="shared" si="143"/>
        <v>0</v>
      </c>
    </row>
    <row r="82" spans="1:42" ht="22.5" x14ac:dyDescent="0.15">
      <c r="A82" s="70"/>
      <c r="B82" s="8" t="s">
        <v>73</v>
      </c>
      <c r="C82" s="9">
        <v>340</v>
      </c>
      <c r="D82" s="10">
        <f t="shared" si="134"/>
        <v>170</v>
      </c>
      <c r="E82" s="10">
        <v>204</v>
      </c>
      <c r="F82" s="10">
        <f t="shared" si="135"/>
        <v>34</v>
      </c>
      <c r="G82" s="9">
        <f t="shared" si="136"/>
        <v>2333</v>
      </c>
      <c r="H82" s="9">
        <v>1120</v>
      </c>
      <c r="I82" s="9">
        <v>212</v>
      </c>
      <c r="J82" s="9">
        <v>1001</v>
      </c>
      <c r="K82" s="9">
        <v>2553</v>
      </c>
      <c r="L82" s="12">
        <v>1263</v>
      </c>
      <c r="M82" s="12">
        <v>238</v>
      </c>
      <c r="N82" s="12">
        <v>1052</v>
      </c>
      <c r="O82" s="13">
        <v>824.34</v>
      </c>
      <c r="P82" s="14">
        <v>494.6</v>
      </c>
      <c r="Q82" s="13">
        <v>329.74</v>
      </c>
      <c r="R82" s="13"/>
      <c r="S82" s="10">
        <f t="shared" si="137"/>
        <v>875.4</v>
      </c>
      <c r="T82" s="14">
        <v>525.24</v>
      </c>
      <c r="U82" s="10">
        <v>350.16</v>
      </c>
      <c r="V82" s="10"/>
      <c r="W82" s="10">
        <f t="shared" si="138"/>
        <v>51.06</v>
      </c>
      <c r="X82" s="10">
        <f t="shared" si="139"/>
        <v>30.639999999999986</v>
      </c>
      <c r="Y82" s="14">
        <f t="shared" si="139"/>
        <v>20.420000000000016</v>
      </c>
      <c r="Z82" s="10">
        <f t="shared" si="139"/>
        <v>0</v>
      </c>
      <c r="AA82" s="10"/>
      <c r="AB82" s="10"/>
      <c r="AC82" s="16">
        <v>82</v>
      </c>
      <c r="AD82" s="16">
        <v>88</v>
      </c>
      <c r="AE82" s="17">
        <f t="shared" si="144"/>
        <v>28.05</v>
      </c>
      <c r="AF82" s="14">
        <v>16.829999999999998</v>
      </c>
      <c r="AG82" s="13">
        <f t="shared" si="145"/>
        <v>11.220000000000002</v>
      </c>
      <c r="AH82" s="17">
        <v>0</v>
      </c>
      <c r="AI82" s="17">
        <f t="shared" si="140"/>
        <v>29.81</v>
      </c>
      <c r="AJ82" s="14">
        <v>17.89</v>
      </c>
      <c r="AK82" s="13">
        <f t="shared" si="141"/>
        <v>11.919999999999998</v>
      </c>
      <c r="AL82" s="17">
        <v>0</v>
      </c>
      <c r="AM82" s="17">
        <f t="shared" si="142"/>
        <v>1.759999999999998</v>
      </c>
      <c r="AN82" s="14">
        <f t="shared" si="143"/>
        <v>1.0600000000000023</v>
      </c>
      <c r="AO82" s="13">
        <f t="shared" si="143"/>
        <v>0.69999999999999574</v>
      </c>
      <c r="AP82" s="17">
        <f t="shared" si="143"/>
        <v>0</v>
      </c>
    </row>
    <row r="83" spans="1:42" ht="22.5" x14ac:dyDescent="0.15">
      <c r="A83" s="70"/>
      <c r="B83" s="8" t="s">
        <v>74</v>
      </c>
      <c r="C83" s="9">
        <v>396</v>
      </c>
      <c r="D83" s="10">
        <f t="shared" si="134"/>
        <v>198</v>
      </c>
      <c r="E83" s="10">
        <v>237.6</v>
      </c>
      <c r="F83" s="10">
        <f t="shared" si="135"/>
        <v>39.599999999999994</v>
      </c>
      <c r="G83" s="9">
        <f t="shared" si="136"/>
        <v>2688</v>
      </c>
      <c r="H83" s="9">
        <v>979</v>
      </c>
      <c r="I83" s="9">
        <v>298</v>
      </c>
      <c r="J83" s="9">
        <v>1411</v>
      </c>
      <c r="K83" s="9">
        <v>2975</v>
      </c>
      <c r="L83" s="12">
        <v>1141</v>
      </c>
      <c r="M83" s="12">
        <v>339</v>
      </c>
      <c r="N83" s="12">
        <v>1495</v>
      </c>
      <c r="O83" s="13">
        <v>891.17</v>
      </c>
      <c r="P83" s="14">
        <v>534.70000000000005</v>
      </c>
      <c r="Q83" s="13">
        <v>356.47</v>
      </c>
      <c r="R83" s="13"/>
      <c r="S83" s="10">
        <f t="shared" si="137"/>
        <v>950.67</v>
      </c>
      <c r="T83" s="14">
        <v>570.4</v>
      </c>
      <c r="U83" s="10">
        <v>380.27</v>
      </c>
      <c r="V83" s="10"/>
      <c r="W83" s="10">
        <f t="shared" si="138"/>
        <v>59.499999999999886</v>
      </c>
      <c r="X83" s="10">
        <f t="shared" si="139"/>
        <v>35.699999999999932</v>
      </c>
      <c r="Y83" s="14">
        <f t="shared" si="139"/>
        <v>23.799999999999955</v>
      </c>
      <c r="Z83" s="10">
        <f t="shared" si="139"/>
        <v>0</v>
      </c>
      <c r="AA83" s="10"/>
      <c r="AB83" s="10"/>
      <c r="AC83" s="16">
        <v>129</v>
      </c>
      <c r="AD83" s="16">
        <v>140</v>
      </c>
      <c r="AE83" s="17">
        <f t="shared" si="144"/>
        <v>44.39</v>
      </c>
      <c r="AF83" s="14">
        <v>26.63</v>
      </c>
      <c r="AG83" s="13">
        <f t="shared" si="145"/>
        <v>17.760000000000002</v>
      </c>
      <c r="AH83" s="17">
        <v>0</v>
      </c>
      <c r="AI83" s="17">
        <f t="shared" si="140"/>
        <v>47.19</v>
      </c>
      <c r="AJ83" s="14">
        <v>28.31</v>
      </c>
      <c r="AK83" s="13">
        <f t="shared" si="141"/>
        <v>18.88</v>
      </c>
      <c r="AL83" s="17">
        <v>0</v>
      </c>
      <c r="AM83" s="17">
        <f t="shared" si="142"/>
        <v>2.7999999999999972</v>
      </c>
      <c r="AN83" s="14">
        <f t="shared" si="143"/>
        <v>1.6799999999999997</v>
      </c>
      <c r="AO83" s="13">
        <f t="shared" si="143"/>
        <v>1.1199999999999974</v>
      </c>
      <c r="AP83" s="17">
        <f t="shared" si="143"/>
        <v>0</v>
      </c>
    </row>
    <row r="84" spans="1:42" ht="22.5" x14ac:dyDescent="0.15">
      <c r="A84" s="70"/>
      <c r="B84" s="8" t="s">
        <v>75</v>
      </c>
      <c r="C84" s="9">
        <v>457</v>
      </c>
      <c r="D84" s="10">
        <f t="shared" si="134"/>
        <v>228.5</v>
      </c>
      <c r="E84" s="10">
        <v>274.2</v>
      </c>
      <c r="F84" s="10">
        <f t="shared" si="135"/>
        <v>45.699999999999989</v>
      </c>
      <c r="G84" s="9">
        <f t="shared" si="136"/>
        <v>3345</v>
      </c>
      <c r="H84" s="9">
        <v>1456</v>
      </c>
      <c r="I84" s="9">
        <v>330</v>
      </c>
      <c r="J84" s="9">
        <v>1559</v>
      </c>
      <c r="K84" s="9">
        <v>3438</v>
      </c>
      <c r="L84" s="12">
        <v>1518</v>
      </c>
      <c r="M84" s="12">
        <v>355</v>
      </c>
      <c r="N84" s="12">
        <v>1565</v>
      </c>
      <c r="O84" s="13">
        <v>1110.95</v>
      </c>
      <c r="P84" s="14">
        <v>666.57</v>
      </c>
      <c r="Q84" s="13">
        <v>444.38</v>
      </c>
      <c r="R84" s="13"/>
      <c r="S84" s="10">
        <f t="shared" si="137"/>
        <v>1179.71</v>
      </c>
      <c r="T84" s="14">
        <v>707.83</v>
      </c>
      <c r="U84" s="10">
        <v>471.88</v>
      </c>
      <c r="V84" s="10"/>
      <c r="W84" s="10">
        <f t="shared" si="138"/>
        <v>68.759999999999991</v>
      </c>
      <c r="X84" s="10">
        <f t="shared" si="139"/>
        <v>41.259999999999991</v>
      </c>
      <c r="Y84" s="14">
        <f t="shared" si="139"/>
        <v>27.5</v>
      </c>
      <c r="Z84" s="10">
        <f t="shared" si="139"/>
        <v>0</v>
      </c>
      <c r="AA84" s="10"/>
      <c r="AB84" s="10"/>
      <c r="AC84" s="16">
        <v>145</v>
      </c>
      <c r="AD84" s="16">
        <v>147</v>
      </c>
      <c r="AE84" s="17">
        <f t="shared" si="144"/>
        <v>48.18</v>
      </c>
      <c r="AF84" s="14">
        <v>28.91</v>
      </c>
      <c r="AG84" s="13">
        <f t="shared" si="145"/>
        <v>19.27</v>
      </c>
      <c r="AH84" s="17">
        <v>0</v>
      </c>
      <c r="AI84" s="17">
        <f t="shared" si="140"/>
        <v>51.12</v>
      </c>
      <c r="AJ84" s="14">
        <v>30.67</v>
      </c>
      <c r="AK84" s="13">
        <f t="shared" si="141"/>
        <v>20.449999999999996</v>
      </c>
      <c r="AL84" s="17">
        <v>0</v>
      </c>
      <c r="AM84" s="17">
        <f t="shared" si="142"/>
        <v>2.9399999999999977</v>
      </c>
      <c r="AN84" s="14">
        <f t="shared" si="143"/>
        <v>1.7600000000000016</v>
      </c>
      <c r="AO84" s="13">
        <f t="shared" si="143"/>
        <v>1.1799999999999962</v>
      </c>
      <c r="AP84" s="17">
        <f t="shared" si="143"/>
        <v>0</v>
      </c>
    </row>
    <row r="85" spans="1:42" ht="22.5" x14ac:dyDescent="0.15">
      <c r="A85" s="70"/>
      <c r="B85" s="8" t="s">
        <v>76</v>
      </c>
      <c r="C85" s="9">
        <v>213</v>
      </c>
      <c r="D85" s="10">
        <f t="shared" si="134"/>
        <v>106.5</v>
      </c>
      <c r="E85" s="10">
        <v>127.8</v>
      </c>
      <c r="F85" s="10">
        <f t="shared" si="135"/>
        <v>21.299999999999997</v>
      </c>
      <c r="G85" s="9">
        <f t="shared" si="136"/>
        <v>1550</v>
      </c>
      <c r="H85" s="9">
        <v>805</v>
      </c>
      <c r="I85" s="9">
        <v>130</v>
      </c>
      <c r="J85" s="9">
        <v>615</v>
      </c>
      <c r="K85" s="9">
        <v>1598</v>
      </c>
      <c r="L85" s="12">
        <v>817</v>
      </c>
      <c r="M85" s="12">
        <v>144</v>
      </c>
      <c r="N85" s="12">
        <v>637</v>
      </c>
      <c r="O85" s="13">
        <v>539.77</v>
      </c>
      <c r="P85" s="14">
        <v>323.86</v>
      </c>
      <c r="Q85" s="13">
        <v>215.91</v>
      </c>
      <c r="R85" s="13"/>
      <c r="S85" s="10">
        <f t="shared" si="137"/>
        <v>571.73</v>
      </c>
      <c r="T85" s="14">
        <v>343.04</v>
      </c>
      <c r="U85" s="10">
        <v>228.69</v>
      </c>
      <c r="V85" s="10"/>
      <c r="W85" s="10">
        <f t="shared" si="138"/>
        <v>31.960000000000008</v>
      </c>
      <c r="X85" s="10">
        <f t="shared" si="139"/>
        <v>19.180000000000007</v>
      </c>
      <c r="Y85" s="14">
        <f t="shared" si="139"/>
        <v>12.780000000000001</v>
      </c>
      <c r="Z85" s="10">
        <f t="shared" si="139"/>
        <v>0</v>
      </c>
      <c r="AA85" s="10"/>
      <c r="AB85" s="10"/>
      <c r="AC85" s="16">
        <v>113</v>
      </c>
      <c r="AD85" s="16">
        <v>104</v>
      </c>
      <c r="AE85" s="17">
        <f t="shared" si="144"/>
        <v>35.81</v>
      </c>
      <c r="AF85" s="14">
        <v>21.49</v>
      </c>
      <c r="AG85" s="13">
        <f t="shared" si="145"/>
        <v>14.320000000000004</v>
      </c>
      <c r="AH85" s="17">
        <v>0</v>
      </c>
      <c r="AI85" s="17">
        <f t="shared" si="140"/>
        <v>37.89</v>
      </c>
      <c r="AJ85" s="14">
        <v>22.73</v>
      </c>
      <c r="AK85" s="13">
        <f t="shared" si="141"/>
        <v>15.16</v>
      </c>
      <c r="AL85" s="17">
        <v>0</v>
      </c>
      <c r="AM85" s="17">
        <f t="shared" si="142"/>
        <v>2.0799999999999983</v>
      </c>
      <c r="AN85" s="14">
        <f t="shared" si="143"/>
        <v>1.240000000000002</v>
      </c>
      <c r="AO85" s="13">
        <f t="shared" si="143"/>
        <v>0.83999999999999631</v>
      </c>
      <c r="AP85" s="17">
        <f t="shared" si="143"/>
        <v>0</v>
      </c>
    </row>
    <row r="86" spans="1:42" ht="22.5" x14ac:dyDescent="0.15">
      <c r="A86" s="70"/>
      <c r="B86" s="8" t="s">
        <v>77</v>
      </c>
      <c r="C86" s="9">
        <v>491</v>
      </c>
      <c r="D86" s="10">
        <f t="shared" si="134"/>
        <v>245.5</v>
      </c>
      <c r="E86" s="10">
        <v>294.59999999999997</v>
      </c>
      <c r="F86" s="10">
        <f t="shared" si="135"/>
        <v>49.099999999999966</v>
      </c>
      <c r="G86" s="9">
        <f t="shared" si="136"/>
        <v>3586</v>
      </c>
      <c r="H86" s="9">
        <v>1822</v>
      </c>
      <c r="I86" s="9">
        <v>308</v>
      </c>
      <c r="J86" s="9">
        <v>1456</v>
      </c>
      <c r="K86" s="9">
        <v>3690</v>
      </c>
      <c r="L86" s="12">
        <v>1926</v>
      </c>
      <c r="M86" s="12">
        <v>326</v>
      </c>
      <c r="N86" s="12">
        <v>1438</v>
      </c>
      <c r="O86" s="13">
        <v>1247.51</v>
      </c>
      <c r="P86" s="14">
        <v>748.51</v>
      </c>
      <c r="Q86" s="13">
        <v>499</v>
      </c>
      <c r="R86" s="13"/>
      <c r="S86" s="10">
        <f t="shared" si="137"/>
        <v>1321.31</v>
      </c>
      <c r="T86" s="14">
        <v>792.79</v>
      </c>
      <c r="U86" s="10">
        <v>528.52</v>
      </c>
      <c r="V86" s="10"/>
      <c r="W86" s="10">
        <f t="shared" si="138"/>
        <v>73.799999999999955</v>
      </c>
      <c r="X86" s="10">
        <f t="shared" si="139"/>
        <v>44.279999999999973</v>
      </c>
      <c r="Y86" s="14">
        <f t="shared" si="139"/>
        <v>29.519999999999982</v>
      </c>
      <c r="Z86" s="10">
        <f t="shared" si="139"/>
        <v>0</v>
      </c>
      <c r="AA86" s="10"/>
      <c r="AB86" s="10"/>
      <c r="AC86" s="16">
        <v>162</v>
      </c>
      <c r="AD86" s="16">
        <v>157</v>
      </c>
      <c r="AE86" s="17">
        <f t="shared" si="144"/>
        <v>52.64</v>
      </c>
      <c r="AF86" s="14">
        <v>31.58</v>
      </c>
      <c r="AG86" s="13">
        <f t="shared" si="145"/>
        <v>21.060000000000002</v>
      </c>
      <c r="AH86" s="17">
        <v>0</v>
      </c>
      <c r="AI86" s="17">
        <f t="shared" si="140"/>
        <v>55.78</v>
      </c>
      <c r="AJ86" s="14">
        <v>33.47</v>
      </c>
      <c r="AK86" s="13">
        <f t="shared" si="141"/>
        <v>22.310000000000002</v>
      </c>
      <c r="AL86" s="17">
        <v>0</v>
      </c>
      <c r="AM86" s="17">
        <f t="shared" si="142"/>
        <v>3.1400000000000006</v>
      </c>
      <c r="AN86" s="14">
        <f t="shared" si="143"/>
        <v>1.8900000000000006</v>
      </c>
      <c r="AO86" s="13">
        <f t="shared" si="143"/>
        <v>1.25</v>
      </c>
      <c r="AP86" s="17">
        <f t="shared" si="143"/>
        <v>0</v>
      </c>
    </row>
    <row r="87" spans="1:42" x14ac:dyDescent="0.15">
      <c r="A87" s="70"/>
      <c r="B87" s="8" t="s">
        <v>78</v>
      </c>
      <c r="C87" s="9">
        <v>312</v>
      </c>
      <c r="D87" s="10">
        <f t="shared" si="134"/>
        <v>156</v>
      </c>
      <c r="E87" s="10">
        <v>187.2</v>
      </c>
      <c r="F87" s="10">
        <f t="shared" si="135"/>
        <v>31.199999999999989</v>
      </c>
      <c r="G87" s="9">
        <f t="shared" si="136"/>
        <v>2356</v>
      </c>
      <c r="H87" s="9">
        <v>1187</v>
      </c>
      <c r="I87" s="9">
        <v>204</v>
      </c>
      <c r="J87" s="9">
        <v>965</v>
      </c>
      <c r="K87" s="9">
        <v>2343</v>
      </c>
      <c r="L87" s="12">
        <v>1174</v>
      </c>
      <c r="M87" s="12">
        <v>216</v>
      </c>
      <c r="N87" s="12">
        <v>953</v>
      </c>
      <c r="O87" s="13">
        <v>799.7</v>
      </c>
      <c r="P87" s="14">
        <v>479.82</v>
      </c>
      <c r="Q87" s="13">
        <v>319.88</v>
      </c>
      <c r="R87" s="13"/>
      <c r="S87" s="10">
        <f t="shared" si="137"/>
        <v>846.56</v>
      </c>
      <c r="T87" s="14">
        <v>507.94</v>
      </c>
      <c r="U87" s="10">
        <v>338.62</v>
      </c>
      <c r="V87" s="10"/>
      <c r="W87" s="10">
        <f t="shared" si="138"/>
        <v>46.860000000000014</v>
      </c>
      <c r="X87" s="10">
        <f t="shared" si="139"/>
        <v>28.120000000000005</v>
      </c>
      <c r="Y87" s="14">
        <f t="shared" si="139"/>
        <v>18.740000000000009</v>
      </c>
      <c r="Z87" s="10">
        <f t="shared" si="139"/>
        <v>0</v>
      </c>
      <c r="AA87" s="10"/>
      <c r="AB87" s="10"/>
      <c r="AC87" s="16">
        <v>44</v>
      </c>
      <c r="AD87" s="16">
        <v>65</v>
      </c>
      <c r="AE87" s="17">
        <f t="shared" si="144"/>
        <v>17.989999999999998</v>
      </c>
      <c r="AF87" s="14">
        <v>10.79</v>
      </c>
      <c r="AG87" s="13">
        <f t="shared" si="145"/>
        <v>7.1999999999999993</v>
      </c>
      <c r="AH87" s="17">
        <v>0</v>
      </c>
      <c r="AI87" s="17">
        <f t="shared" si="140"/>
        <v>19.29</v>
      </c>
      <c r="AJ87" s="14">
        <v>11.57</v>
      </c>
      <c r="AK87" s="13">
        <f t="shared" si="141"/>
        <v>7.7199999999999989</v>
      </c>
      <c r="AL87" s="17">
        <v>0</v>
      </c>
      <c r="AM87" s="17">
        <f t="shared" si="142"/>
        <v>1.3000000000000007</v>
      </c>
      <c r="AN87" s="14">
        <f t="shared" si="143"/>
        <v>0.78000000000000114</v>
      </c>
      <c r="AO87" s="13">
        <f t="shared" si="143"/>
        <v>0.51999999999999957</v>
      </c>
      <c r="AP87" s="17">
        <f t="shared" si="143"/>
        <v>0</v>
      </c>
    </row>
    <row r="88" spans="1:42" ht="22.5" x14ac:dyDescent="0.15">
      <c r="A88" s="70"/>
      <c r="B88" s="8" t="s">
        <v>79</v>
      </c>
      <c r="C88" s="9">
        <v>266</v>
      </c>
      <c r="D88" s="10">
        <f t="shared" si="134"/>
        <v>133</v>
      </c>
      <c r="E88" s="10">
        <v>159.6</v>
      </c>
      <c r="F88" s="10">
        <f t="shared" si="135"/>
        <v>26.599999999999994</v>
      </c>
      <c r="G88" s="9">
        <f t="shared" si="136"/>
        <v>1824</v>
      </c>
      <c r="H88" s="9">
        <v>1058</v>
      </c>
      <c r="I88" s="9">
        <v>134</v>
      </c>
      <c r="J88" s="9">
        <v>632</v>
      </c>
      <c r="K88" s="9">
        <v>1997</v>
      </c>
      <c r="L88" s="12">
        <v>1191</v>
      </c>
      <c r="M88" s="12">
        <v>149</v>
      </c>
      <c r="N88" s="12">
        <v>657</v>
      </c>
      <c r="O88" s="13">
        <v>683.27</v>
      </c>
      <c r="P88" s="14">
        <v>409.96</v>
      </c>
      <c r="Q88" s="13">
        <v>273.31</v>
      </c>
      <c r="R88" s="13"/>
      <c r="S88" s="10">
        <f t="shared" si="137"/>
        <v>723.21</v>
      </c>
      <c r="T88" s="14">
        <v>433.93</v>
      </c>
      <c r="U88" s="10">
        <v>289.27999999999997</v>
      </c>
      <c r="V88" s="10"/>
      <c r="W88" s="10">
        <f t="shared" si="138"/>
        <v>39.94</v>
      </c>
      <c r="X88" s="10">
        <f t="shared" si="139"/>
        <v>23.970000000000027</v>
      </c>
      <c r="Y88" s="14">
        <f t="shared" si="139"/>
        <v>15.96999999999997</v>
      </c>
      <c r="Z88" s="10">
        <f t="shared" si="139"/>
        <v>0</v>
      </c>
      <c r="AA88" s="10"/>
      <c r="AB88" s="10"/>
      <c r="AC88" s="16">
        <v>74</v>
      </c>
      <c r="AD88" s="16">
        <v>54</v>
      </c>
      <c r="AE88" s="17">
        <f t="shared" si="144"/>
        <v>21.12</v>
      </c>
      <c r="AF88" s="14">
        <v>12.67</v>
      </c>
      <c r="AG88" s="13">
        <f t="shared" si="145"/>
        <v>8.4500000000000011</v>
      </c>
      <c r="AH88" s="17">
        <v>0</v>
      </c>
      <c r="AI88" s="17">
        <f t="shared" si="140"/>
        <v>22.2</v>
      </c>
      <c r="AJ88" s="14">
        <v>13.32</v>
      </c>
      <c r="AK88" s="13">
        <f t="shared" si="141"/>
        <v>8.879999999999999</v>
      </c>
      <c r="AL88" s="17">
        <v>0</v>
      </c>
      <c r="AM88" s="17">
        <f t="shared" si="142"/>
        <v>1.0799999999999983</v>
      </c>
      <c r="AN88" s="14">
        <f t="shared" si="143"/>
        <v>0.65000000000000036</v>
      </c>
      <c r="AO88" s="13">
        <f t="shared" si="143"/>
        <v>0.42999999999999794</v>
      </c>
      <c r="AP88" s="17">
        <f t="shared" si="143"/>
        <v>0</v>
      </c>
    </row>
    <row r="89" spans="1:42" ht="22.5" x14ac:dyDescent="0.15">
      <c r="A89" s="70"/>
      <c r="B89" s="8" t="s">
        <v>80</v>
      </c>
      <c r="C89" s="9">
        <v>361</v>
      </c>
      <c r="D89" s="10">
        <f t="shared" si="134"/>
        <v>180.5</v>
      </c>
      <c r="E89" s="10">
        <v>216.6</v>
      </c>
      <c r="F89" s="10">
        <f t="shared" si="135"/>
        <v>36.099999999999994</v>
      </c>
      <c r="G89" s="9">
        <f t="shared" si="136"/>
        <v>2736</v>
      </c>
      <c r="H89" s="9">
        <v>998</v>
      </c>
      <c r="I89" s="9">
        <v>303</v>
      </c>
      <c r="J89" s="9">
        <v>1435</v>
      </c>
      <c r="K89" s="9">
        <v>2715</v>
      </c>
      <c r="L89" s="12">
        <v>988</v>
      </c>
      <c r="M89" s="12">
        <v>319</v>
      </c>
      <c r="N89" s="12">
        <v>1408</v>
      </c>
      <c r="O89" s="13">
        <v>852.28</v>
      </c>
      <c r="P89" s="14">
        <v>511.37</v>
      </c>
      <c r="Q89" s="13">
        <v>340.91</v>
      </c>
      <c r="R89" s="13"/>
      <c r="S89" s="10">
        <f t="shared" si="137"/>
        <v>906.58</v>
      </c>
      <c r="T89" s="14">
        <v>543.95000000000005</v>
      </c>
      <c r="U89" s="10">
        <v>362.63</v>
      </c>
      <c r="V89" s="10"/>
      <c r="W89" s="10">
        <f t="shared" si="138"/>
        <v>54.300000000000011</v>
      </c>
      <c r="X89" s="10">
        <f t="shared" si="139"/>
        <v>32.580000000000041</v>
      </c>
      <c r="Y89" s="14">
        <f t="shared" si="139"/>
        <v>21.71999999999997</v>
      </c>
      <c r="Z89" s="10">
        <f t="shared" si="139"/>
        <v>0</v>
      </c>
      <c r="AA89" s="10"/>
      <c r="AB89" s="10"/>
      <c r="AC89" s="16">
        <v>181</v>
      </c>
      <c r="AD89" s="16">
        <v>148</v>
      </c>
      <c r="AE89" s="17">
        <f t="shared" si="144"/>
        <v>54.29</v>
      </c>
      <c r="AF89" s="14">
        <v>32.57</v>
      </c>
      <c r="AG89" s="13">
        <f t="shared" si="145"/>
        <v>21.72</v>
      </c>
      <c r="AH89" s="17">
        <v>0</v>
      </c>
      <c r="AI89" s="17">
        <f t="shared" si="140"/>
        <v>57.25</v>
      </c>
      <c r="AJ89" s="14">
        <v>34.35</v>
      </c>
      <c r="AK89" s="13">
        <f t="shared" si="141"/>
        <v>22.9</v>
      </c>
      <c r="AL89" s="17">
        <v>0</v>
      </c>
      <c r="AM89" s="17">
        <f t="shared" si="142"/>
        <v>2.9600000000000009</v>
      </c>
      <c r="AN89" s="14">
        <f t="shared" si="143"/>
        <v>1.7800000000000011</v>
      </c>
      <c r="AO89" s="13">
        <f t="shared" si="143"/>
        <v>1.1799999999999997</v>
      </c>
      <c r="AP89" s="17">
        <f t="shared" si="143"/>
        <v>0</v>
      </c>
    </row>
    <row r="90" spans="1:42" ht="22.5" x14ac:dyDescent="0.15">
      <c r="A90" s="70"/>
      <c r="B90" s="8" t="s">
        <v>81</v>
      </c>
      <c r="C90" s="9">
        <v>396</v>
      </c>
      <c r="D90" s="10">
        <f t="shared" si="134"/>
        <v>198</v>
      </c>
      <c r="E90" s="10">
        <v>237.6</v>
      </c>
      <c r="F90" s="10">
        <f t="shared" si="135"/>
        <v>39.599999999999994</v>
      </c>
      <c r="G90" s="9">
        <f t="shared" si="136"/>
        <v>2870</v>
      </c>
      <c r="H90" s="9">
        <v>1451</v>
      </c>
      <c r="I90" s="9">
        <v>248</v>
      </c>
      <c r="J90" s="9">
        <v>1171</v>
      </c>
      <c r="K90" s="9">
        <v>2974</v>
      </c>
      <c r="L90" s="12">
        <v>1551</v>
      </c>
      <c r="M90" s="12">
        <v>263</v>
      </c>
      <c r="N90" s="12">
        <v>1160</v>
      </c>
      <c r="O90" s="13">
        <v>1001.17</v>
      </c>
      <c r="P90" s="14">
        <v>600.70000000000005</v>
      </c>
      <c r="Q90" s="13">
        <v>400.47</v>
      </c>
      <c r="R90" s="13"/>
      <c r="S90" s="10">
        <f t="shared" si="137"/>
        <v>1060.6500000000001</v>
      </c>
      <c r="T90" s="14">
        <v>636.39</v>
      </c>
      <c r="U90" s="10">
        <v>424.26</v>
      </c>
      <c r="V90" s="10"/>
      <c r="W90" s="10">
        <f t="shared" si="138"/>
        <v>59.479999999999905</v>
      </c>
      <c r="X90" s="10">
        <f t="shared" si="139"/>
        <v>35.689999999999941</v>
      </c>
      <c r="Y90" s="14">
        <f t="shared" si="139"/>
        <v>23.789999999999964</v>
      </c>
      <c r="Z90" s="10">
        <f t="shared" si="139"/>
        <v>0</v>
      </c>
      <c r="AA90" s="10"/>
      <c r="AB90" s="10"/>
      <c r="AC90" s="16">
        <v>39</v>
      </c>
      <c r="AD90" s="16">
        <v>46</v>
      </c>
      <c r="AE90" s="17">
        <f t="shared" si="144"/>
        <v>14.03</v>
      </c>
      <c r="AF90" s="14">
        <v>8.42</v>
      </c>
      <c r="AG90" s="13">
        <f t="shared" si="145"/>
        <v>5.6099999999999994</v>
      </c>
      <c r="AH90" s="17">
        <v>0</v>
      </c>
      <c r="AI90" s="17">
        <f t="shared" si="140"/>
        <v>14.95</v>
      </c>
      <c r="AJ90" s="14">
        <v>8.9700000000000006</v>
      </c>
      <c r="AK90" s="13">
        <f t="shared" si="141"/>
        <v>5.9799999999999986</v>
      </c>
      <c r="AL90" s="17">
        <v>0</v>
      </c>
      <c r="AM90" s="17">
        <f t="shared" si="142"/>
        <v>0.91999999999999993</v>
      </c>
      <c r="AN90" s="14">
        <f t="shared" si="143"/>
        <v>0.55000000000000071</v>
      </c>
      <c r="AO90" s="13">
        <f t="shared" si="143"/>
        <v>0.36999999999999922</v>
      </c>
      <c r="AP90" s="17">
        <f t="shared" si="143"/>
        <v>0</v>
      </c>
    </row>
    <row r="91" spans="1:42" x14ac:dyDescent="0.15">
      <c r="A91" s="70"/>
      <c r="B91" s="8" t="s">
        <v>82</v>
      </c>
      <c r="C91" s="9">
        <v>180</v>
      </c>
      <c r="D91" s="10">
        <f t="shared" si="134"/>
        <v>90</v>
      </c>
      <c r="E91" s="10">
        <v>108</v>
      </c>
      <c r="F91" s="10">
        <f t="shared" si="135"/>
        <v>18</v>
      </c>
      <c r="G91" s="9">
        <f t="shared" si="136"/>
        <v>1272</v>
      </c>
      <c r="H91" s="9">
        <v>424</v>
      </c>
      <c r="I91" s="9">
        <v>148</v>
      </c>
      <c r="J91" s="9">
        <v>700</v>
      </c>
      <c r="K91" s="9">
        <v>1352</v>
      </c>
      <c r="L91" s="12">
        <v>451</v>
      </c>
      <c r="M91" s="12">
        <v>166</v>
      </c>
      <c r="N91" s="12">
        <v>735</v>
      </c>
      <c r="O91" s="13">
        <v>402.16</v>
      </c>
      <c r="P91" s="14">
        <v>241.3</v>
      </c>
      <c r="Q91" s="13">
        <v>160.86000000000001</v>
      </c>
      <c r="R91" s="13"/>
      <c r="S91" s="10">
        <f t="shared" si="137"/>
        <v>429.2</v>
      </c>
      <c r="T91" s="14">
        <v>257.52</v>
      </c>
      <c r="U91" s="10">
        <v>171.68</v>
      </c>
      <c r="V91" s="10"/>
      <c r="W91" s="10">
        <f t="shared" si="138"/>
        <v>27.039999999999964</v>
      </c>
      <c r="X91" s="10">
        <f t="shared" si="139"/>
        <v>16.21999999999997</v>
      </c>
      <c r="Y91" s="14">
        <f t="shared" si="139"/>
        <v>10.819999999999993</v>
      </c>
      <c r="Z91" s="10">
        <f t="shared" si="139"/>
        <v>0</v>
      </c>
      <c r="AA91" s="10"/>
      <c r="AB91" s="10"/>
      <c r="AC91" s="16">
        <v>39</v>
      </c>
      <c r="AD91" s="16">
        <v>38</v>
      </c>
      <c r="AE91" s="17">
        <f t="shared" si="144"/>
        <v>12.71</v>
      </c>
      <c r="AF91" s="14">
        <v>7.63</v>
      </c>
      <c r="AG91" s="13">
        <f t="shared" si="145"/>
        <v>5.080000000000001</v>
      </c>
      <c r="AH91" s="17">
        <v>0</v>
      </c>
      <c r="AI91" s="17">
        <f t="shared" si="140"/>
        <v>13.47</v>
      </c>
      <c r="AJ91" s="14">
        <v>8.08</v>
      </c>
      <c r="AK91" s="13">
        <f t="shared" si="141"/>
        <v>5.3900000000000006</v>
      </c>
      <c r="AL91" s="17">
        <v>0</v>
      </c>
      <c r="AM91" s="17">
        <f t="shared" si="142"/>
        <v>0.75999999999999979</v>
      </c>
      <c r="AN91" s="14">
        <f t="shared" si="143"/>
        <v>0.45000000000000018</v>
      </c>
      <c r="AO91" s="13">
        <f t="shared" si="143"/>
        <v>0.30999999999999961</v>
      </c>
      <c r="AP91" s="17">
        <f t="shared" si="143"/>
        <v>0</v>
      </c>
    </row>
    <row r="92" spans="1:42" ht="22.5" x14ac:dyDescent="0.15">
      <c r="A92" s="70"/>
      <c r="B92" s="8" t="s">
        <v>83</v>
      </c>
      <c r="C92" s="9">
        <v>288</v>
      </c>
      <c r="D92" s="10">
        <f t="shared" si="134"/>
        <v>144</v>
      </c>
      <c r="E92" s="10">
        <v>172.79999999999998</v>
      </c>
      <c r="F92" s="10">
        <f t="shared" si="135"/>
        <v>28.799999999999983</v>
      </c>
      <c r="G92" s="9">
        <f t="shared" si="136"/>
        <v>2174</v>
      </c>
      <c r="H92" s="9">
        <v>1187</v>
      </c>
      <c r="I92" s="9">
        <v>172</v>
      </c>
      <c r="J92" s="9">
        <v>815</v>
      </c>
      <c r="K92" s="9">
        <v>2168</v>
      </c>
      <c r="L92" s="12">
        <v>1121</v>
      </c>
      <c r="M92" s="12">
        <v>193</v>
      </c>
      <c r="N92" s="12">
        <v>854</v>
      </c>
      <c r="O92" s="13">
        <v>751.58</v>
      </c>
      <c r="P92" s="14">
        <v>450.95</v>
      </c>
      <c r="Q92" s="13">
        <v>300.63</v>
      </c>
      <c r="R92" s="13"/>
      <c r="S92" s="10">
        <f t="shared" si="137"/>
        <v>794.94</v>
      </c>
      <c r="T92" s="14">
        <v>476.96</v>
      </c>
      <c r="U92" s="10">
        <v>317.98</v>
      </c>
      <c r="V92" s="10"/>
      <c r="W92" s="10">
        <f t="shared" si="138"/>
        <v>43.360000000000014</v>
      </c>
      <c r="X92" s="10">
        <f t="shared" si="139"/>
        <v>26.009999999999991</v>
      </c>
      <c r="Y92" s="14">
        <f t="shared" si="139"/>
        <v>17.350000000000023</v>
      </c>
      <c r="Z92" s="10">
        <f t="shared" si="139"/>
        <v>0</v>
      </c>
      <c r="AA92" s="10"/>
      <c r="AB92" s="10"/>
      <c r="AC92" s="16">
        <v>76</v>
      </c>
      <c r="AD92" s="16">
        <v>95</v>
      </c>
      <c r="AE92" s="17">
        <f t="shared" si="144"/>
        <v>28.22</v>
      </c>
      <c r="AF92" s="14">
        <v>16.93</v>
      </c>
      <c r="AG92" s="13">
        <f t="shared" si="145"/>
        <v>11.29</v>
      </c>
      <c r="AH92" s="17">
        <v>0</v>
      </c>
      <c r="AI92" s="17">
        <f t="shared" si="140"/>
        <v>30.12</v>
      </c>
      <c r="AJ92" s="14">
        <v>18.07</v>
      </c>
      <c r="AK92" s="13">
        <f t="shared" si="141"/>
        <v>12.05</v>
      </c>
      <c r="AL92" s="17">
        <v>0</v>
      </c>
      <c r="AM92" s="17">
        <f t="shared" si="142"/>
        <v>1.9000000000000021</v>
      </c>
      <c r="AN92" s="14">
        <f t="shared" si="143"/>
        <v>1.1400000000000006</v>
      </c>
      <c r="AO92" s="13">
        <f t="shared" si="143"/>
        <v>0.76000000000000156</v>
      </c>
      <c r="AP92" s="17">
        <f t="shared" si="143"/>
        <v>0</v>
      </c>
    </row>
    <row r="93" spans="1:42" ht="22.5" x14ac:dyDescent="0.15">
      <c r="A93" s="70"/>
      <c r="B93" s="8" t="s">
        <v>84</v>
      </c>
      <c r="C93" s="9">
        <v>297</v>
      </c>
      <c r="D93" s="10">
        <f t="shared" si="134"/>
        <v>148.5</v>
      </c>
      <c r="E93" s="10">
        <v>178.2</v>
      </c>
      <c r="F93" s="10">
        <f t="shared" si="135"/>
        <v>29.699999999999989</v>
      </c>
      <c r="G93" s="9">
        <f t="shared" si="136"/>
        <v>2123</v>
      </c>
      <c r="H93" s="9">
        <v>1119</v>
      </c>
      <c r="I93" s="9">
        <v>175</v>
      </c>
      <c r="J93" s="9">
        <v>829</v>
      </c>
      <c r="K93" s="9">
        <v>2237</v>
      </c>
      <c r="L93" s="12">
        <v>1161</v>
      </c>
      <c r="M93" s="12">
        <v>199</v>
      </c>
      <c r="N93" s="12">
        <v>877</v>
      </c>
      <c r="O93" s="13">
        <v>750.97</v>
      </c>
      <c r="P93" s="14">
        <v>450.58</v>
      </c>
      <c r="Q93" s="13">
        <v>300.39</v>
      </c>
      <c r="R93" s="13"/>
      <c r="S93" s="10">
        <f t="shared" si="137"/>
        <v>795.71</v>
      </c>
      <c r="T93" s="14">
        <v>477.43</v>
      </c>
      <c r="U93" s="10">
        <v>318.27999999999997</v>
      </c>
      <c r="V93" s="10"/>
      <c r="W93" s="10">
        <f t="shared" si="138"/>
        <v>44.740000000000009</v>
      </c>
      <c r="X93" s="10">
        <f t="shared" si="139"/>
        <v>26.850000000000023</v>
      </c>
      <c r="Y93" s="14">
        <f t="shared" si="139"/>
        <v>17.889999999999986</v>
      </c>
      <c r="Z93" s="10">
        <f t="shared" si="139"/>
        <v>0</v>
      </c>
      <c r="AA93" s="10"/>
      <c r="AB93" s="10"/>
      <c r="AC93" s="16">
        <v>39</v>
      </c>
      <c r="AD93" s="16">
        <v>36</v>
      </c>
      <c r="AE93" s="17">
        <f t="shared" si="144"/>
        <v>12.38</v>
      </c>
      <c r="AF93" s="14">
        <v>7.43</v>
      </c>
      <c r="AG93" s="13">
        <f t="shared" si="145"/>
        <v>4.9500000000000011</v>
      </c>
      <c r="AH93" s="17">
        <v>0</v>
      </c>
      <c r="AI93" s="17">
        <f t="shared" si="140"/>
        <v>13.1</v>
      </c>
      <c r="AJ93" s="14">
        <v>7.86</v>
      </c>
      <c r="AK93" s="13">
        <f t="shared" si="141"/>
        <v>5.2399999999999993</v>
      </c>
      <c r="AL93" s="17">
        <v>0</v>
      </c>
      <c r="AM93" s="17">
        <f t="shared" si="142"/>
        <v>0.71999999999999886</v>
      </c>
      <c r="AN93" s="14">
        <f t="shared" si="143"/>
        <v>0.4300000000000006</v>
      </c>
      <c r="AO93" s="13">
        <f t="shared" si="143"/>
        <v>0.28999999999999826</v>
      </c>
      <c r="AP93" s="17">
        <f t="shared" si="143"/>
        <v>0</v>
      </c>
    </row>
    <row r="94" spans="1:42" ht="22.5" x14ac:dyDescent="0.15">
      <c r="A94" s="70"/>
      <c r="B94" s="8" t="s">
        <v>85</v>
      </c>
      <c r="C94" s="9">
        <v>301</v>
      </c>
      <c r="D94" s="10">
        <f t="shared" si="134"/>
        <v>150.5</v>
      </c>
      <c r="E94" s="10">
        <v>180.6</v>
      </c>
      <c r="F94" s="10">
        <f t="shared" si="135"/>
        <v>30.099999999999994</v>
      </c>
      <c r="G94" s="9">
        <f t="shared" si="136"/>
        <v>2268</v>
      </c>
      <c r="H94" s="9">
        <v>1366</v>
      </c>
      <c r="I94" s="9">
        <v>157</v>
      </c>
      <c r="J94" s="9">
        <v>745</v>
      </c>
      <c r="K94" s="9">
        <v>2265</v>
      </c>
      <c r="L94" s="12">
        <v>1303</v>
      </c>
      <c r="M94" s="12">
        <v>178</v>
      </c>
      <c r="N94" s="12">
        <v>784</v>
      </c>
      <c r="O94" s="13">
        <v>810.65</v>
      </c>
      <c r="P94" s="14">
        <v>486.39</v>
      </c>
      <c r="Q94" s="13">
        <v>324.26</v>
      </c>
      <c r="R94" s="13"/>
      <c r="S94" s="10">
        <f t="shared" si="137"/>
        <v>855.95</v>
      </c>
      <c r="T94" s="14">
        <v>513.57000000000005</v>
      </c>
      <c r="U94" s="10">
        <v>342.38</v>
      </c>
      <c r="V94" s="10"/>
      <c r="W94" s="10">
        <f t="shared" si="138"/>
        <v>45.300000000000068</v>
      </c>
      <c r="X94" s="10">
        <f t="shared" si="139"/>
        <v>27.180000000000064</v>
      </c>
      <c r="Y94" s="14">
        <f t="shared" si="139"/>
        <v>18.120000000000005</v>
      </c>
      <c r="Z94" s="10">
        <f t="shared" si="139"/>
        <v>0</v>
      </c>
      <c r="AA94" s="10"/>
      <c r="AB94" s="10"/>
      <c r="AC94" s="16">
        <v>115</v>
      </c>
      <c r="AD94" s="16">
        <v>118</v>
      </c>
      <c r="AE94" s="17">
        <f t="shared" si="144"/>
        <v>38.450000000000003</v>
      </c>
      <c r="AF94" s="14">
        <v>23.07</v>
      </c>
      <c r="AG94" s="13">
        <f t="shared" si="145"/>
        <v>15.380000000000003</v>
      </c>
      <c r="AH94" s="17">
        <v>0</v>
      </c>
      <c r="AI94" s="17">
        <f t="shared" si="140"/>
        <v>40.81</v>
      </c>
      <c r="AJ94" s="14">
        <v>24.49</v>
      </c>
      <c r="AK94" s="13">
        <f t="shared" si="141"/>
        <v>16.320000000000004</v>
      </c>
      <c r="AL94" s="17">
        <v>0</v>
      </c>
      <c r="AM94" s="17">
        <f t="shared" si="142"/>
        <v>2.3599999999999994</v>
      </c>
      <c r="AN94" s="14">
        <f t="shared" si="143"/>
        <v>1.4199999999999982</v>
      </c>
      <c r="AO94" s="13">
        <f t="shared" si="143"/>
        <v>0.94000000000000128</v>
      </c>
      <c r="AP94" s="17">
        <f t="shared" si="143"/>
        <v>0</v>
      </c>
    </row>
    <row r="95" spans="1:42" ht="22.5" x14ac:dyDescent="0.15">
      <c r="A95" s="71"/>
      <c r="B95" s="8" t="s">
        <v>86</v>
      </c>
      <c r="C95" s="9">
        <v>171</v>
      </c>
      <c r="D95" s="10">
        <f t="shared" si="134"/>
        <v>85.5</v>
      </c>
      <c r="E95" s="10">
        <v>102.6</v>
      </c>
      <c r="F95" s="10">
        <f t="shared" si="135"/>
        <v>17.099999999999994</v>
      </c>
      <c r="G95" s="9">
        <f t="shared" si="136"/>
        <v>1252</v>
      </c>
      <c r="H95" s="9">
        <v>581</v>
      </c>
      <c r="I95" s="9">
        <v>117</v>
      </c>
      <c r="J95" s="9">
        <v>554</v>
      </c>
      <c r="K95" s="9">
        <v>1288</v>
      </c>
      <c r="L95" s="12">
        <v>507</v>
      </c>
      <c r="M95" s="12">
        <v>144</v>
      </c>
      <c r="N95" s="12">
        <v>637</v>
      </c>
      <c r="O95" s="13">
        <v>413.44</v>
      </c>
      <c r="P95" s="14">
        <v>248.06</v>
      </c>
      <c r="Q95" s="13">
        <v>165.38</v>
      </c>
      <c r="R95" s="13"/>
      <c r="S95" s="10">
        <f t="shared" si="137"/>
        <v>439.2</v>
      </c>
      <c r="T95" s="14">
        <v>263.52</v>
      </c>
      <c r="U95" s="10">
        <v>175.68</v>
      </c>
      <c r="V95" s="10"/>
      <c r="W95" s="10">
        <f t="shared" si="138"/>
        <v>25.759999999999991</v>
      </c>
      <c r="X95" s="10">
        <f t="shared" si="139"/>
        <v>15.45999999999998</v>
      </c>
      <c r="Y95" s="14">
        <f t="shared" si="139"/>
        <v>10.300000000000011</v>
      </c>
      <c r="Z95" s="10">
        <f t="shared" si="139"/>
        <v>0</v>
      </c>
      <c r="AA95" s="10"/>
      <c r="AB95" s="10"/>
      <c r="AC95" s="16">
        <v>75</v>
      </c>
      <c r="AD95" s="16">
        <v>75</v>
      </c>
      <c r="AE95" s="17">
        <f t="shared" si="144"/>
        <v>24.75</v>
      </c>
      <c r="AF95" s="14">
        <v>14.85</v>
      </c>
      <c r="AG95" s="13">
        <f t="shared" si="145"/>
        <v>9.9</v>
      </c>
      <c r="AH95" s="17">
        <v>0</v>
      </c>
      <c r="AI95" s="17">
        <f t="shared" si="140"/>
        <v>26.25</v>
      </c>
      <c r="AJ95" s="14">
        <v>15.75</v>
      </c>
      <c r="AK95" s="13">
        <f t="shared" si="141"/>
        <v>10.5</v>
      </c>
      <c r="AL95" s="17">
        <v>0</v>
      </c>
      <c r="AM95" s="17">
        <f t="shared" si="142"/>
        <v>1.5</v>
      </c>
      <c r="AN95" s="14">
        <f t="shared" si="143"/>
        <v>0.90000000000000036</v>
      </c>
      <c r="AO95" s="13">
        <f t="shared" si="143"/>
        <v>0.59999999999999964</v>
      </c>
      <c r="AP95" s="17">
        <f t="shared" si="143"/>
        <v>0</v>
      </c>
    </row>
    <row r="96" spans="1:42" ht="14.25" x14ac:dyDescent="0.15">
      <c r="A96" s="19"/>
      <c r="B96" s="20" t="s">
        <v>87</v>
      </c>
      <c r="C96" s="7">
        <f>SUM(C97:C103)</f>
        <v>3651</v>
      </c>
      <c r="D96" s="7">
        <f t="shared" ref="D96:AP96" si="146">SUM(D97:D103)</f>
        <v>1825.5</v>
      </c>
      <c r="E96" s="7">
        <f t="shared" si="146"/>
        <v>2190.6000000000004</v>
      </c>
      <c r="F96" s="7">
        <f t="shared" si="146"/>
        <v>365.09999999999997</v>
      </c>
      <c r="G96" s="7">
        <f t="shared" si="146"/>
        <v>25303</v>
      </c>
      <c r="H96" s="7">
        <f t="shared" si="146"/>
        <v>10049</v>
      </c>
      <c r="I96" s="7">
        <f t="shared" si="146"/>
        <v>2638</v>
      </c>
      <c r="J96" s="7">
        <f t="shared" si="146"/>
        <v>12616</v>
      </c>
      <c r="K96" s="7">
        <f t="shared" si="146"/>
        <v>26212</v>
      </c>
      <c r="L96" s="7">
        <f t="shared" si="146"/>
        <v>10455</v>
      </c>
      <c r="M96" s="7">
        <f t="shared" si="146"/>
        <v>2911</v>
      </c>
      <c r="N96" s="7">
        <f t="shared" si="146"/>
        <v>12846</v>
      </c>
      <c r="O96" s="7">
        <f t="shared" si="146"/>
        <v>8227.31</v>
      </c>
      <c r="P96" s="7">
        <f t="shared" si="146"/>
        <v>4936.3900000000003</v>
      </c>
      <c r="Q96" s="7">
        <f t="shared" si="146"/>
        <v>3290.92</v>
      </c>
      <c r="R96" s="7">
        <f t="shared" si="146"/>
        <v>0</v>
      </c>
      <c r="S96" s="7">
        <f t="shared" si="146"/>
        <v>8751.5499999999993</v>
      </c>
      <c r="T96" s="7">
        <f t="shared" si="146"/>
        <v>5250.92</v>
      </c>
      <c r="U96" s="7">
        <f t="shared" si="146"/>
        <v>3500.6299999999997</v>
      </c>
      <c r="V96" s="7">
        <f t="shared" si="146"/>
        <v>0</v>
      </c>
      <c r="W96" s="7">
        <f t="shared" si="146"/>
        <v>524.24000000000012</v>
      </c>
      <c r="X96" s="7">
        <f t="shared" si="146"/>
        <v>314.53000000000009</v>
      </c>
      <c r="Y96" s="7">
        <f t="shared" si="146"/>
        <v>209.71000000000004</v>
      </c>
      <c r="Z96" s="7">
        <f t="shared" si="146"/>
        <v>0</v>
      </c>
      <c r="AA96" s="7">
        <f t="shared" si="146"/>
        <v>0</v>
      </c>
      <c r="AB96" s="7">
        <f t="shared" si="146"/>
        <v>0</v>
      </c>
      <c r="AC96" s="7">
        <f t="shared" si="146"/>
        <v>1149</v>
      </c>
      <c r="AD96" s="7">
        <f t="shared" si="146"/>
        <v>1230</v>
      </c>
      <c r="AE96" s="7">
        <f t="shared" si="146"/>
        <v>392.55999999999995</v>
      </c>
      <c r="AF96" s="7">
        <f t="shared" si="146"/>
        <v>235.53</v>
      </c>
      <c r="AG96" s="7">
        <f t="shared" si="146"/>
        <v>157.03</v>
      </c>
      <c r="AH96" s="7">
        <f t="shared" si="146"/>
        <v>0</v>
      </c>
      <c r="AI96" s="7">
        <f t="shared" si="146"/>
        <v>417.15999999999997</v>
      </c>
      <c r="AJ96" s="7">
        <f t="shared" si="146"/>
        <v>250.27999999999997</v>
      </c>
      <c r="AK96" s="7">
        <f t="shared" si="146"/>
        <v>166.88</v>
      </c>
      <c r="AL96" s="7">
        <f t="shared" si="146"/>
        <v>0</v>
      </c>
      <c r="AM96" s="7">
        <f t="shared" si="146"/>
        <v>24.600000000000005</v>
      </c>
      <c r="AN96" s="7">
        <f t="shared" si="146"/>
        <v>14.750000000000004</v>
      </c>
      <c r="AO96" s="7">
        <f t="shared" si="146"/>
        <v>9.8500000000000014</v>
      </c>
      <c r="AP96" s="7">
        <f t="shared" si="146"/>
        <v>0</v>
      </c>
    </row>
    <row r="97" spans="1:46" x14ac:dyDescent="0.15">
      <c r="A97" s="8" t="s">
        <v>88</v>
      </c>
      <c r="B97" s="8" t="s">
        <v>89</v>
      </c>
      <c r="C97" s="9">
        <v>209</v>
      </c>
      <c r="D97" s="10">
        <v>104.5</v>
      </c>
      <c r="E97" s="10">
        <v>125.4</v>
      </c>
      <c r="F97" s="10">
        <f t="shared" ref="F97:F102" si="147">E97-D97</f>
        <v>20.900000000000006</v>
      </c>
      <c r="G97" s="9">
        <f t="shared" ref="G97:G107" si="148">H97+I97+J97</f>
        <v>1431</v>
      </c>
      <c r="H97" s="9">
        <v>477</v>
      </c>
      <c r="I97" s="9">
        <v>167</v>
      </c>
      <c r="J97" s="9">
        <v>787</v>
      </c>
      <c r="K97" s="9">
        <v>1422</v>
      </c>
      <c r="L97" s="12">
        <v>474</v>
      </c>
      <c r="M97" s="12">
        <v>175</v>
      </c>
      <c r="N97" s="12">
        <v>773</v>
      </c>
      <c r="O97" s="13">
        <v>437.25</v>
      </c>
      <c r="P97" s="14">
        <v>262.35000000000002</v>
      </c>
      <c r="Q97" s="13">
        <v>174.9</v>
      </c>
      <c r="R97" s="13"/>
      <c r="S97" s="10">
        <f t="shared" ref="S97:S102" si="149">ROUND(H97*0.22+I97*0.165+J97*0.11+L97*0.24+M97*0.185+N97*0.13,2)</f>
        <v>465.69</v>
      </c>
      <c r="T97" s="14">
        <v>279.41000000000003</v>
      </c>
      <c r="U97" s="10">
        <v>186.28</v>
      </c>
      <c r="V97" s="10"/>
      <c r="W97" s="10">
        <f t="shared" ref="W97:W102" si="150">X97+Y97+Z97</f>
        <v>28.439999999999998</v>
      </c>
      <c r="X97" s="10">
        <f t="shared" ref="X97:Z97" si="151">T97-P97</f>
        <v>17.060000000000002</v>
      </c>
      <c r="Y97" s="14">
        <f t="shared" si="151"/>
        <v>11.379999999999995</v>
      </c>
      <c r="Z97" s="10">
        <f t="shared" si="151"/>
        <v>0</v>
      </c>
      <c r="AA97" s="10"/>
      <c r="AB97" s="10"/>
      <c r="AC97" s="16">
        <v>48</v>
      </c>
      <c r="AD97" s="16">
        <v>57</v>
      </c>
      <c r="AE97" s="17">
        <f t="shared" si="144"/>
        <v>17.329999999999998</v>
      </c>
      <c r="AF97" s="14">
        <v>10.4</v>
      </c>
      <c r="AG97" s="13">
        <f t="shared" si="145"/>
        <v>6.9299999999999979</v>
      </c>
      <c r="AH97" s="17">
        <v>0</v>
      </c>
      <c r="AI97" s="17">
        <f t="shared" ref="AI97:AI102" si="152">ROUND(AC97*0.165+AD97*0.185,2)</f>
        <v>18.47</v>
      </c>
      <c r="AJ97" s="14">
        <v>11.08</v>
      </c>
      <c r="AK97" s="13">
        <f t="shared" ref="AK97:AK102" si="153">AI97-AJ97</f>
        <v>7.3899999999999988</v>
      </c>
      <c r="AL97" s="17">
        <v>0</v>
      </c>
      <c r="AM97" s="17">
        <f t="shared" ref="AM97:AM102" si="154">AN97+AO97+AP97</f>
        <v>1.1400000000000006</v>
      </c>
      <c r="AN97" s="14">
        <f t="shared" ref="AN97:AP97" si="155">AJ97-AF97</f>
        <v>0.67999999999999972</v>
      </c>
      <c r="AO97" s="13">
        <f t="shared" si="155"/>
        <v>0.46000000000000085</v>
      </c>
      <c r="AP97" s="17">
        <f t="shared" si="155"/>
        <v>0</v>
      </c>
    </row>
    <row r="98" spans="1:46" ht="22.5" x14ac:dyDescent="0.15">
      <c r="A98" s="21" t="s">
        <v>90</v>
      </c>
      <c r="B98" s="8" t="s">
        <v>91</v>
      </c>
      <c r="C98" s="9">
        <v>282</v>
      </c>
      <c r="D98" s="10">
        <v>141</v>
      </c>
      <c r="E98" s="10">
        <v>169.2</v>
      </c>
      <c r="F98" s="10">
        <f t="shared" si="147"/>
        <v>28.199999999999989</v>
      </c>
      <c r="G98" s="9">
        <f t="shared" si="148"/>
        <v>1945</v>
      </c>
      <c r="H98" s="9">
        <v>1120</v>
      </c>
      <c r="I98" s="9">
        <v>144</v>
      </c>
      <c r="J98" s="9">
        <v>681</v>
      </c>
      <c r="K98" s="9">
        <v>2119</v>
      </c>
      <c r="L98" s="12">
        <v>1242</v>
      </c>
      <c r="M98" s="12">
        <v>162</v>
      </c>
      <c r="N98" s="12">
        <v>715</v>
      </c>
      <c r="O98" s="13">
        <v>723.69</v>
      </c>
      <c r="P98" s="14">
        <v>434.21</v>
      </c>
      <c r="Q98" s="13">
        <v>289.48</v>
      </c>
      <c r="R98" s="13"/>
      <c r="S98" s="10">
        <f t="shared" si="149"/>
        <v>766.07</v>
      </c>
      <c r="T98" s="14">
        <v>459.64</v>
      </c>
      <c r="U98" s="10">
        <v>306.43</v>
      </c>
      <c r="V98" s="10"/>
      <c r="W98" s="10">
        <f t="shared" si="150"/>
        <v>42.379999999999995</v>
      </c>
      <c r="X98" s="10">
        <f t="shared" ref="X98:Z98" si="156">T98-P98</f>
        <v>25.430000000000007</v>
      </c>
      <c r="Y98" s="14">
        <f t="shared" si="156"/>
        <v>16.949999999999989</v>
      </c>
      <c r="Z98" s="10">
        <f t="shared" si="156"/>
        <v>0</v>
      </c>
      <c r="AA98" s="10"/>
      <c r="AB98" s="10"/>
      <c r="AC98" s="16">
        <v>93</v>
      </c>
      <c r="AD98" s="16">
        <v>95</v>
      </c>
      <c r="AE98" s="17">
        <f t="shared" si="144"/>
        <v>31.02</v>
      </c>
      <c r="AF98" s="14">
        <v>18.61</v>
      </c>
      <c r="AG98" s="13">
        <f t="shared" si="145"/>
        <v>12.41</v>
      </c>
      <c r="AH98" s="17">
        <v>0</v>
      </c>
      <c r="AI98" s="17">
        <f t="shared" si="152"/>
        <v>32.92</v>
      </c>
      <c r="AJ98" s="14">
        <v>19.75</v>
      </c>
      <c r="AK98" s="13">
        <f t="shared" si="153"/>
        <v>13.170000000000002</v>
      </c>
      <c r="AL98" s="17">
        <v>0</v>
      </c>
      <c r="AM98" s="17">
        <f t="shared" si="154"/>
        <v>1.9000000000000021</v>
      </c>
      <c r="AN98" s="14">
        <f t="shared" ref="AN98:AP98" si="157">AJ98-AF98</f>
        <v>1.1400000000000006</v>
      </c>
      <c r="AO98" s="13">
        <f t="shared" si="157"/>
        <v>0.76000000000000156</v>
      </c>
      <c r="AP98" s="17">
        <f t="shared" si="157"/>
        <v>0</v>
      </c>
    </row>
    <row r="99" spans="1:46" ht="22.5" x14ac:dyDescent="0.15">
      <c r="A99" s="8" t="s">
        <v>92</v>
      </c>
      <c r="B99" s="8" t="s">
        <v>93</v>
      </c>
      <c r="C99" s="9">
        <v>173</v>
      </c>
      <c r="D99" s="10">
        <v>86.5</v>
      </c>
      <c r="E99" s="10">
        <v>103.8</v>
      </c>
      <c r="F99" s="10">
        <f t="shared" si="147"/>
        <v>17.299999999999997</v>
      </c>
      <c r="G99" s="9">
        <f t="shared" si="148"/>
        <v>1320</v>
      </c>
      <c r="H99" s="9">
        <v>472</v>
      </c>
      <c r="I99" s="9">
        <v>148</v>
      </c>
      <c r="J99" s="9">
        <v>700</v>
      </c>
      <c r="K99" s="9">
        <v>1301</v>
      </c>
      <c r="L99" s="12">
        <v>488</v>
      </c>
      <c r="M99" s="12">
        <v>150</v>
      </c>
      <c r="N99" s="12">
        <v>663</v>
      </c>
      <c r="O99" s="13">
        <v>410.3</v>
      </c>
      <c r="P99" s="14">
        <v>246.18</v>
      </c>
      <c r="Q99" s="13">
        <v>164.12</v>
      </c>
      <c r="R99" s="13"/>
      <c r="S99" s="10">
        <f t="shared" si="149"/>
        <v>436.32</v>
      </c>
      <c r="T99" s="14">
        <v>261.79000000000002</v>
      </c>
      <c r="U99" s="10">
        <v>174.53</v>
      </c>
      <c r="V99" s="10"/>
      <c r="W99" s="10">
        <f t="shared" si="150"/>
        <v>26.02000000000001</v>
      </c>
      <c r="X99" s="10">
        <f t="shared" ref="X99:Z102" si="158">T99-P99</f>
        <v>15.610000000000014</v>
      </c>
      <c r="Y99" s="14">
        <f t="shared" si="158"/>
        <v>10.409999999999997</v>
      </c>
      <c r="Z99" s="10">
        <f t="shared" si="158"/>
        <v>0</v>
      </c>
      <c r="AA99" s="10"/>
      <c r="AB99" s="10"/>
      <c r="AC99" s="16">
        <v>101</v>
      </c>
      <c r="AD99" s="16">
        <v>92</v>
      </c>
      <c r="AE99" s="17">
        <f t="shared" si="144"/>
        <v>31.85</v>
      </c>
      <c r="AF99" s="14">
        <v>19.11</v>
      </c>
      <c r="AG99" s="13">
        <f t="shared" si="145"/>
        <v>12.740000000000002</v>
      </c>
      <c r="AH99" s="17">
        <v>0</v>
      </c>
      <c r="AI99" s="17">
        <f t="shared" si="152"/>
        <v>33.69</v>
      </c>
      <c r="AJ99" s="14">
        <v>20.21</v>
      </c>
      <c r="AK99" s="13">
        <f t="shared" si="153"/>
        <v>13.479999999999997</v>
      </c>
      <c r="AL99" s="17">
        <v>0</v>
      </c>
      <c r="AM99" s="17">
        <f t="shared" si="154"/>
        <v>1.8399999999999963</v>
      </c>
      <c r="AN99" s="14">
        <f t="shared" ref="AN99:AP102" si="159">AJ99-AF99</f>
        <v>1.1000000000000014</v>
      </c>
      <c r="AO99" s="13">
        <f t="shared" si="159"/>
        <v>0.73999999999999488</v>
      </c>
      <c r="AP99" s="17">
        <f t="shared" si="159"/>
        <v>0</v>
      </c>
      <c r="AR99">
        <f>AJ99-AF99-AN99</f>
        <v>0</v>
      </c>
      <c r="AS99">
        <f>AK99-AG99-AO99</f>
        <v>0</v>
      </c>
      <c r="AT99">
        <f>AL99-AH99-AP99</f>
        <v>0</v>
      </c>
    </row>
    <row r="100" spans="1:46" x14ac:dyDescent="0.15">
      <c r="A100" s="8" t="s">
        <v>94</v>
      </c>
      <c r="B100" s="8" t="s">
        <v>95</v>
      </c>
      <c r="C100" s="9">
        <v>151</v>
      </c>
      <c r="D100" s="10">
        <v>75.5</v>
      </c>
      <c r="E100" s="10">
        <v>90.6</v>
      </c>
      <c r="F100" s="10">
        <f t="shared" si="147"/>
        <v>15.099999999999994</v>
      </c>
      <c r="G100" s="9">
        <f t="shared" si="148"/>
        <v>1084</v>
      </c>
      <c r="H100" s="9">
        <v>403</v>
      </c>
      <c r="I100" s="9">
        <v>119</v>
      </c>
      <c r="J100" s="9">
        <v>562</v>
      </c>
      <c r="K100" s="9">
        <v>1137</v>
      </c>
      <c r="L100" s="12">
        <v>412</v>
      </c>
      <c r="M100" s="12">
        <v>134</v>
      </c>
      <c r="N100" s="12">
        <v>591</v>
      </c>
      <c r="O100" s="13">
        <v>347.88</v>
      </c>
      <c r="P100" s="14">
        <v>208.73</v>
      </c>
      <c r="Q100" s="13">
        <v>139.15</v>
      </c>
      <c r="R100" s="13"/>
      <c r="S100" s="10">
        <f t="shared" si="149"/>
        <v>370.62</v>
      </c>
      <c r="T100" s="14">
        <v>222.37</v>
      </c>
      <c r="U100" s="10">
        <v>148.25</v>
      </c>
      <c r="V100" s="10"/>
      <c r="W100" s="10">
        <f t="shared" si="150"/>
        <v>22.740000000000009</v>
      </c>
      <c r="X100" s="10">
        <f t="shared" si="158"/>
        <v>13.640000000000015</v>
      </c>
      <c r="Y100" s="14">
        <f t="shared" si="158"/>
        <v>9.0999999999999943</v>
      </c>
      <c r="Z100" s="10">
        <f t="shared" si="158"/>
        <v>0</v>
      </c>
      <c r="AA100" s="10"/>
      <c r="AB100" s="10"/>
      <c r="AC100" s="16">
        <v>90</v>
      </c>
      <c r="AD100" s="16">
        <v>81</v>
      </c>
      <c r="AE100" s="17">
        <f t="shared" si="144"/>
        <v>28.22</v>
      </c>
      <c r="AF100" s="14">
        <v>16.93</v>
      </c>
      <c r="AG100" s="13">
        <f t="shared" si="145"/>
        <v>11.29</v>
      </c>
      <c r="AH100" s="17">
        <v>0</v>
      </c>
      <c r="AI100" s="17">
        <f t="shared" si="152"/>
        <v>29.84</v>
      </c>
      <c r="AJ100" s="14">
        <v>17.899999999999999</v>
      </c>
      <c r="AK100" s="13">
        <f t="shared" si="153"/>
        <v>11.940000000000001</v>
      </c>
      <c r="AL100" s="17">
        <v>0</v>
      </c>
      <c r="AM100" s="17">
        <f t="shared" si="154"/>
        <v>1.620000000000001</v>
      </c>
      <c r="AN100" s="14">
        <f t="shared" si="159"/>
        <v>0.96999999999999886</v>
      </c>
      <c r="AO100" s="13">
        <f t="shared" si="159"/>
        <v>0.65000000000000213</v>
      </c>
      <c r="AP100" s="17">
        <f t="shared" si="159"/>
        <v>0</v>
      </c>
    </row>
    <row r="101" spans="1:46" ht="22.5" x14ac:dyDescent="0.15">
      <c r="A101" s="8"/>
      <c r="B101" s="8" t="s">
        <v>98</v>
      </c>
      <c r="C101" s="9">
        <v>106</v>
      </c>
      <c r="D101" s="10">
        <v>53</v>
      </c>
      <c r="E101" s="10">
        <v>63.6</v>
      </c>
      <c r="F101" s="10">
        <f t="shared" si="147"/>
        <v>10.600000000000001</v>
      </c>
      <c r="G101" s="9">
        <f t="shared" si="148"/>
        <v>1255</v>
      </c>
      <c r="H101" s="9">
        <v>1112</v>
      </c>
      <c r="I101" s="9">
        <v>0</v>
      </c>
      <c r="J101" s="9">
        <v>143</v>
      </c>
      <c r="K101" s="9">
        <v>1200</v>
      </c>
      <c r="L101" s="12">
        <v>1098</v>
      </c>
      <c r="M101" s="12">
        <v>19</v>
      </c>
      <c r="N101" s="12">
        <v>83</v>
      </c>
      <c r="O101" s="13">
        <v>514.20000000000005</v>
      </c>
      <c r="P101" s="14">
        <v>308.52</v>
      </c>
      <c r="Q101" s="13">
        <v>205.68</v>
      </c>
      <c r="R101" s="13"/>
      <c r="S101" s="10">
        <f t="shared" si="149"/>
        <v>538.20000000000005</v>
      </c>
      <c r="T101" s="14">
        <v>322.92</v>
      </c>
      <c r="U101" s="10">
        <v>215.28</v>
      </c>
      <c r="V101" s="10"/>
      <c r="W101" s="10">
        <f t="shared" si="150"/>
        <v>24.000000000000028</v>
      </c>
      <c r="X101" s="10">
        <f t="shared" si="158"/>
        <v>14.400000000000034</v>
      </c>
      <c r="Y101" s="14">
        <f t="shared" si="158"/>
        <v>9.5999999999999943</v>
      </c>
      <c r="Z101" s="10">
        <f t="shared" si="158"/>
        <v>0</v>
      </c>
      <c r="AA101" s="10"/>
      <c r="AB101" s="10"/>
      <c r="AC101" s="16">
        <v>28</v>
      </c>
      <c r="AD101" s="16">
        <v>32</v>
      </c>
      <c r="AE101" s="17">
        <f t="shared" si="144"/>
        <v>9.9</v>
      </c>
      <c r="AF101" s="14">
        <v>5.94</v>
      </c>
      <c r="AG101" s="13">
        <f t="shared" si="145"/>
        <v>3.96</v>
      </c>
      <c r="AH101" s="17">
        <v>0</v>
      </c>
      <c r="AI101" s="17">
        <f t="shared" si="152"/>
        <v>10.54</v>
      </c>
      <c r="AJ101" s="14">
        <v>6.32</v>
      </c>
      <c r="AK101" s="13">
        <f t="shared" si="153"/>
        <v>4.2199999999999989</v>
      </c>
      <c r="AL101" s="17">
        <v>0</v>
      </c>
      <c r="AM101" s="17">
        <f t="shared" si="154"/>
        <v>0.63999999999999879</v>
      </c>
      <c r="AN101" s="14">
        <f t="shared" si="159"/>
        <v>0.37999999999999989</v>
      </c>
      <c r="AO101" s="13">
        <f t="shared" si="159"/>
        <v>0.2599999999999989</v>
      </c>
      <c r="AP101" s="17">
        <f t="shared" si="159"/>
        <v>0</v>
      </c>
    </row>
    <row r="102" spans="1:46" ht="22.5" x14ac:dyDescent="0.15">
      <c r="A102" s="8"/>
      <c r="B102" s="8" t="s">
        <v>99</v>
      </c>
      <c r="C102" s="9">
        <v>156</v>
      </c>
      <c r="D102" s="10">
        <v>78</v>
      </c>
      <c r="E102" s="10">
        <v>93.6</v>
      </c>
      <c r="F102" s="10">
        <f t="shared" si="147"/>
        <v>15.599999999999994</v>
      </c>
      <c r="G102" s="9">
        <f t="shared" si="148"/>
        <v>1184</v>
      </c>
      <c r="H102" s="9">
        <v>490</v>
      </c>
      <c r="I102" s="9">
        <v>121</v>
      </c>
      <c r="J102" s="9">
        <v>573</v>
      </c>
      <c r="K102" s="9">
        <v>1176</v>
      </c>
      <c r="L102" s="12">
        <v>542</v>
      </c>
      <c r="M102" s="12">
        <v>117</v>
      </c>
      <c r="N102" s="12">
        <v>517</v>
      </c>
      <c r="O102" s="13">
        <v>386.21</v>
      </c>
      <c r="P102" s="14">
        <v>231.73</v>
      </c>
      <c r="Q102" s="13">
        <v>154.47999999999999</v>
      </c>
      <c r="R102" s="13"/>
      <c r="S102" s="10">
        <f t="shared" si="149"/>
        <v>409.73</v>
      </c>
      <c r="T102" s="14">
        <v>245.84</v>
      </c>
      <c r="U102" s="10">
        <v>163.89</v>
      </c>
      <c r="V102" s="10"/>
      <c r="W102" s="10">
        <f t="shared" si="150"/>
        <v>23.52000000000001</v>
      </c>
      <c r="X102" s="10">
        <f t="shared" si="158"/>
        <v>14.110000000000014</v>
      </c>
      <c r="Y102" s="14">
        <f t="shared" si="158"/>
        <v>9.4099999999999966</v>
      </c>
      <c r="Z102" s="10">
        <f t="shared" si="158"/>
        <v>0</v>
      </c>
      <c r="AA102" s="10"/>
      <c r="AB102" s="10"/>
      <c r="AC102" s="16">
        <v>42</v>
      </c>
      <c r="AD102" s="16">
        <v>46</v>
      </c>
      <c r="AE102" s="17">
        <f t="shared" si="144"/>
        <v>14.52</v>
      </c>
      <c r="AF102" s="14">
        <v>8.7100000000000009</v>
      </c>
      <c r="AG102" s="13">
        <f t="shared" si="145"/>
        <v>5.8099999999999987</v>
      </c>
      <c r="AH102" s="17">
        <v>0</v>
      </c>
      <c r="AI102" s="17">
        <f t="shared" si="152"/>
        <v>15.44</v>
      </c>
      <c r="AJ102" s="14">
        <v>9.26</v>
      </c>
      <c r="AK102" s="13">
        <f t="shared" si="153"/>
        <v>6.18</v>
      </c>
      <c r="AL102" s="17">
        <v>0</v>
      </c>
      <c r="AM102" s="17">
        <f t="shared" si="154"/>
        <v>0.91999999999999993</v>
      </c>
      <c r="AN102" s="14">
        <f t="shared" si="159"/>
        <v>0.54999999999999893</v>
      </c>
      <c r="AO102" s="13">
        <f t="shared" si="159"/>
        <v>0.37000000000000099</v>
      </c>
      <c r="AP102" s="17">
        <f t="shared" si="159"/>
        <v>0</v>
      </c>
    </row>
    <row r="103" spans="1:46" x14ac:dyDescent="0.15">
      <c r="A103" s="21"/>
      <c r="B103" s="4" t="s">
        <v>14</v>
      </c>
      <c r="C103" s="22">
        <v>2574</v>
      </c>
      <c r="D103" s="56">
        <v>1287</v>
      </c>
      <c r="E103" s="56">
        <v>1544.4</v>
      </c>
      <c r="F103" s="56">
        <f t="shared" ref="F103:G103" si="160">SUM(F104:F107)</f>
        <v>257.39999999999998</v>
      </c>
      <c r="G103" s="22">
        <f t="shared" si="160"/>
        <v>17084</v>
      </c>
      <c r="H103" s="22">
        <v>5975</v>
      </c>
      <c r="I103" s="22">
        <v>1939</v>
      </c>
      <c r="J103" s="22">
        <v>9170</v>
      </c>
      <c r="K103" s="22">
        <v>17857</v>
      </c>
      <c r="L103" s="22">
        <v>6199</v>
      </c>
      <c r="M103" s="22">
        <v>2154</v>
      </c>
      <c r="N103" s="22">
        <v>9504</v>
      </c>
      <c r="O103" s="23">
        <v>5407.78</v>
      </c>
      <c r="P103" s="23">
        <v>3244.67</v>
      </c>
      <c r="Q103" s="23">
        <v>2163.11</v>
      </c>
      <c r="R103" s="23">
        <v>0</v>
      </c>
      <c r="S103" s="23">
        <f t="shared" ref="S103:AP103" si="161">SUM(S104:S107)</f>
        <v>5764.9199999999992</v>
      </c>
      <c r="T103" s="23">
        <v>3458.95</v>
      </c>
      <c r="U103" s="23">
        <v>2305.9699999999998</v>
      </c>
      <c r="V103" s="23">
        <v>0</v>
      </c>
      <c r="W103" s="23">
        <f t="shared" si="161"/>
        <v>357.14000000000004</v>
      </c>
      <c r="X103" s="23">
        <f t="shared" si="161"/>
        <v>214.27999999999997</v>
      </c>
      <c r="Y103" s="23">
        <f t="shared" si="161"/>
        <v>142.86000000000007</v>
      </c>
      <c r="Z103" s="23">
        <f t="shared" si="161"/>
        <v>0</v>
      </c>
      <c r="AA103" s="23">
        <f t="shared" si="161"/>
        <v>0</v>
      </c>
      <c r="AB103" s="23">
        <f t="shared" si="161"/>
        <v>0</v>
      </c>
      <c r="AC103" s="23">
        <f t="shared" si="161"/>
        <v>747</v>
      </c>
      <c r="AD103" s="23">
        <f t="shared" si="161"/>
        <v>827</v>
      </c>
      <c r="AE103" s="23">
        <f t="shared" si="161"/>
        <v>259.71999999999997</v>
      </c>
      <c r="AF103" s="23">
        <v>155.83000000000001</v>
      </c>
      <c r="AG103" s="23">
        <f t="shared" si="161"/>
        <v>103.89</v>
      </c>
      <c r="AH103" s="23">
        <f t="shared" si="161"/>
        <v>0</v>
      </c>
      <c r="AI103" s="23">
        <f t="shared" si="161"/>
        <v>276.26</v>
      </c>
      <c r="AJ103" s="23">
        <v>165.76</v>
      </c>
      <c r="AK103" s="23">
        <f t="shared" si="161"/>
        <v>110.5</v>
      </c>
      <c r="AL103" s="23">
        <f t="shared" si="161"/>
        <v>0</v>
      </c>
      <c r="AM103" s="23">
        <f t="shared" si="161"/>
        <v>16.540000000000006</v>
      </c>
      <c r="AN103" s="23">
        <f t="shared" si="161"/>
        <v>9.930000000000005</v>
      </c>
      <c r="AO103" s="23">
        <f t="shared" si="161"/>
        <v>6.6100000000000012</v>
      </c>
      <c r="AP103" s="23">
        <f t="shared" si="161"/>
        <v>0</v>
      </c>
    </row>
    <row r="104" spans="1:46" x14ac:dyDescent="0.15">
      <c r="A104" s="82" t="s">
        <v>100</v>
      </c>
      <c r="B104" s="8" t="s">
        <v>101</v>
      </c>
      <c r="C104" s="9">
        <v>934</v>
      </c>
      <c r="D104" s="10">
        <v>467</v>
      </c>
      <c r="E104" s="10">
        <v>560.4</v>
      </c>
      <c r="F104" s="10">
        <f>E104-D104</f>
        <v>93.399999999999977</v>
      </c>
      <c r="G104" s="9">
        <f t="shared" si="148"/>
        <v>6451</v>
      </c>
      <c r="H104" s="9">
        <v>2150</v>
      </c>
      <c r="I104" s="9">
        <v>751</v>
      </c>
      <c r="J104" s="9">
        <v>3550</v>
      </c>
      <c r="K104" s="9">
        <v>6414</v>
      </c>
      <c r="L104" s="12">
        <v>2138</v>
      </c>
      <c r="M104" s="12">
        <v>790</v>
      </c>
      <c r="N104" s="12">
        <v>3486</v>
      </c>
      <c r="O104" s="13">
        <v>1971.59</v>
      </c>
      <c r="P104" s="14">
        <v>1182.95</v>
      </c>
      <c r="Q104" s="13">
        <v>788.64</v>
      </c>
      <c r="R104" s="13"/>
      <c r="S104" s="10">
        <f t="shared" ref="S104:S107" si="162">ROUND(H104*0.22+I104*0.165+J104*0.11+L104*0.24+M104*0.185+N104*0.13,2)</f>
        <v>2099.87</v>
      </c>
      <c r="T104" s="14">
        <v>1259.92</v>
      </c>
      <c r="U104" s="10">
        <v>839.95</v>
      </c>
      <c r="V104" s="10"/>
      <c r="W104" s="10">
        <f t="shared" ref="W104:W107" si="163">X104+Y104+Z104</f>
        <v>128.28000000000009</v>
      </c>
      <c r="X104" s="10">
        <f t="shared" ref="X104:Z107" si="164">T104-P104</f>
        <v>76.970000000000027</v>
      </c>
      <c r="Y104" s="14">
        <f t="shared" si="164"/>
        <v>51.310000000000059</v>
      </c>
      <c r="Z104" s="10">
        <f t="shared" si="164"/>
        <v>0</v>
      </c>
      <c r="AA104" s="10"/>
      <c r="AB104" s="10"/>
      <c r="AC104" s="16">
        <v>348</v>
      </c>
      <c r="AD104" s="16">
        <v>422</v>
      </c>
      <c r="AE104" s="17">
        <f t="shared" si="144"/>
        <v>127.05</v>
      </c>
      <c r="AF104" s="14">
        <v>76.23</v>
      </c>
      <c r="AG104" s="13">
        <f t="shared" si="145"/>
        <v>50.819999999999993</v>
      </c>
      <c r="AH104" s="17">
        <v>0</v>
      </c>
      <c r="AI104" s="17">
        <f t="shared" ref="AI104:AI107" si="165">ROUND(AC104*0.165+AD104*0.185,2)</f>
        <v>135.49</v>
      </c>
      <c r="AJ104" s="14">
        <v>81.290000000000006</v>
      </c>
      <c r="AK104" s="13">
        <f t="shared" ref="AK104:AK107" si="166">AI104-AJ104</f>
        <v>54.2</v>
      </c>
      <c r="AL104" s="17">
        <v>0</v>
      </c>
      <c r="AM104" s="17">
        <f t="shared" ref="AM104:AM107" si="167">AN104+AO104+AP104</f>
        <v>8.4400000000000119</v>
      </c>
      <c r="AN104" s="14">
        <f t="shared" ref="AN104:AP107" si="168">AJ104-AF104</f>
        <v>5.0600000000000023</v>
      </c>
      <c r="AO104" s="13">
        <f t="shared" si="168"/>
        <v>3.3800000000000097</v>
      </c>
      <c r="AP104" s="17">
        <f t="shared" si="168"/>
        <v>0</v>
      </c>
    </row>
    <row r="105" spans="1:46" x14ac:dyDescent="0.15">
      <c r="A105" s="82"/>
      <c r="B105" s="8" t="s">
        <v>102</v>
      </c>
      <c r="C105" s="9">
        <v>889</v>
      </c>
      <c r="D105" s="10">
        <v>444.5</v>
      </c>
      <c r="E105" s="10">
        <v>533.4</v>
      </c>
      <c r="F105" s="10">
        <f>E105-D105</f>
        <v>88.899999999999977</v>
      </c>
      <c r="G105" s="9">
        <f t="shared" si="148"/>
        <v>5612</v>
      </c>
      <c r="H105" s="9">
        <v>1871</v>
      </c>
      <c r="I105" s="9">
        <v>653</v>
      </c>
      <c r="J105" s="9">
        <v>3088</v>
      </c>
      <c r="K105" s="9">
        <v>6171</v>
      </c>
      <c r="L105" s="12">
        <v>2057</v>
      </c>
      <c r="M105" s="12">
        <v>760</v>
      </c>
      <c r="N105" s="12">
        <v>3354</v>
      </c>
      <c r="O105" s="13">
        <v>1805.93</v>
      </c>
      <c r="P105" s="14">
        <v>1083.56</v>
      </c>
      <c r="Q105" s="13">
        <v>722.37</v>
      </c>
      <c r="R105" s="13"/>
      <c r="S105" s="10">
        <f t="shared" si="162"/>
        <v>1929.35</v>
      </c>
      <c r="T105" s="14">
        <v>1157.6099999999999</v>
      </c>
      <c r="U105" s="10">
        <v>771.74</v>
      </c>
      <c r="V105" s="10"/>
      <c r="W105" s="10">
        <f t="shared" si="163"/>
        <v>123.41999999999996</v>
      </c>
      <c r="X105" s="10">
        <f t="shared" si="164"/>
        <v>74.049999999999955</v>
      </c>
      <c r="Y105" s="14">
        <f t="shared" si="164"/>
        <v>49.370000000000005</v>
      </c>
      <c r="Z105" s="10">
        <f t="shared" si="164"/>
        <v>0</v>
      </c>
      <c r="AA105" s="10"/>
      <c r="AB105" s="10"/>
      <c r="AC105" s="16">
        <v>188</v>
      </c>
      <c r="AD105" s="16">
        <v>194</v>
      </c>
      <c r="AE105" s="17">
        <f t="shared" si="144"/>
        <v>63.03</v>
      </c>
      <c r="AF105" s="14">
        <v>37.82</v>
      </c>
      <c r="AG105" s="13">
        <f t="shared" si="145"/>
        <v>25.21</v>
      </c>
      <c r="AH105" s="17">
        <v>0</v>
      </c>
      <c r="AI105" s="17">
        <f t="shared" si="165"/>
        <v>66.91</v>
      </c>
      <c r="AJ105" s="14">
        <v>40.15</v>
      </c>
      <c r="AK105" s="13">
        <f t="shared" si="166"/>
        <v>26.759999999999998</v>
      </c>
      <c r="AL105" s="17">
        <v>0</v>
      </c>
      <c r="AM105" s="17">
        <f t="shared" si="167"/>
        <v>3.8799999999999955</v>
      </c>
      <c r="AN105" s="14">
        <f t="shared" si="168"/>
        <v>2.3299999999999983</v>
      </c>
      <c r="AO105" s="13">
        <f t="shared" si="168"/>
        <v>1.5499999999999972</v>
      </c>
      <c r="AP105" s="17">
        <f t="shared" si="168"/>
        <v>0</v>
      </c>
    </row>
    <row r="106" spans="1:46" x14ac:dyDescent="0.15">
      <c r="A106" s="82"/>
      <c r="B106" s="8" t="s">
        <v>103</v>
      </c>
      <c r="C106" s="9">
        <v>625</v>
      </c>
      <c r="D106" s="10">
        <v>312.5</v>
      </c>
      <c r="E106" s="10">
        <v>375</v>
      </c>
      <c r="F106" s="10">
        <f>E106-D106</f>
        <v>62.5</v>
      </c>
      <c r="G106" s="9">
        <f t="shared" si="148"/>
        <v>4024</v>
      </c>
      <c r="H106" s="9">
        <v>1341</v>
      </c>
      <c r="I106" s="9">
        <v>468</v>
      </c>
      <c r="J106" s="9">
        <v>2215</v>
      </c>
      <c r="K106" s="9">
        <v>4324</v>
      </c>
      <c r="L106" s="12">
        <v>1441</v>
      </c>
      <c r="M106" s="12">
        <v>533</v>
      </c>
      <c r="N106" s="12">
        <v>2350</v>
      </c>
      <c r="O106" s="13">
        <v>1279.3599999999999</v>
      </c>
      <c r="P106" s="14">
        <v>767.62</v>
      </c>
      <c r="Q106" s="10">
        <v>511.74</v>
      </c>
      <c r="R106" s="10"/>
      <c r="S106" s="10">
        <f t="shared" si="162"/>
        <v>1365.84</v>
      </c>
      <c r="T106" s="14">
        <v>819.5</v>
      </c>
      <c r="U106" s="10">
        <v>546.34</v>
      </c>
      <c r="V106" s="10"/>
      <c r="W106" s="10">
        <f t="shared" si="163"/>
        <v>86.480000000000018</v>
      </c>
      <c r="X106" s="10">
        <f t="shared" si="164"/>
        <v>51.879999999999995</v>
      </c>
      <c r="Y106" s="14">
        <f t="shared" si="164"/>
        <v>34.600000000000023</v>
      </c>
      <c r="Z106" s="10">
        <f t="shared" si="164"/>
        <v>0</v>
      </c>
      <c r="AA106" s="10"/>
      <c r="AB106" s="10"/>
      <c r="AC106" s="16">
        <v>150</v>
      </c>
      <c r="AD106" s="16">
        <v>163</v>
      </c>
      <c r="AE106" s="17">
        <f t="shared" si="144"/>
        <v>51.65</v>
      </c>
      <c r="AF106" s="14">
        <v>30.99</v>
      </c>
      <c r="AG106" s="13">
        <f t="shared" si="145"/>
        <v>20.66</v>
      </c>
      <c r="AH106" s="17">
        <v>0</v>
      </c>
      <c r="AI106" s="17">
        <f t="shared" si="165"/>
        <v>54.91</v>
      </c>
      <c r="AJ106" s="14">
        <v>32.950000000000003</v>
      </c>
      <c r="AK106" s="13">
        <f t="shared" si="166"/>
        <v>21.959999999999994</v>
      </c>
      <c r="AL106" s="17">
        <v>0</v>
      </c>
      <c r="AM106" s="17">
        <f t="shared" si="167"/>
        <v>3.259999999999998</v>
      </c>
      <c r="AN106" s="14">
        <f t="shared" si="168"/>
        <v>1.9600000000000044</v>
      </c>
      <c r="AO106" s="13">
        <f t="shared" si="168"/>
        <v>1.2999999999999936</v>
      </c>
      <c r="AP106" s="17">
        <f t="shared" si="168"/>
        <v>0</v>
      </c>
    </row>
    <row r="107" spans="1:46" x14ac:dyDescent="0.15">
      <c r="A107" s="82"/>
      <c r="B107" s="8" t="s">
        <v>104</v>
      </c>
      <c r="C107" s="9">
        <v>126</v>
      </c>
      <c r="D107" s="10">
        <v>63</v>
      </c>
      <c r="E107" s="10">
        <v>75.599999999999994</v>
      </c>
      <c r="F107" s="10">
        <f>E107-D107</f>
        <v>12.599999999999994</v>
      </c>
      <c r="G107" s="9">
        <f t="shared" si="148"/>
        <v>997</v>
      </c>
      <c r="H107" s="9">
        <v>613</v>
      </c>
      <c r="I107" s="9">
        <v>67</v>
      </c>
      <c r="J107" s="9">
        <v>317</v>
      </c>
      <c r="K107" s="9">
        <v>948</v>
      </c>
      <c r="L107" s="12">
        <v>563</v>
      </c>
      <c r="M107" s="12">
        <v>71</v>
      </c>
      <c r="N107" s="12">
        <v>314</v>
      </c>
      <c r="O107" s="13">
        <v>350.9</v>
      </c>
      <c r="P107" s="14">
        <v>210.54</v>
      </c>
      <c r="Q107" s="13">
        <v>140.36000000000001</v>
      </c>
      <c r="R107" s="13"/>
      <c r="S107" s="10">
        <f t="shared" si="162"/>
        <v>369.86</v>
      </c>
      <c r="T107" s="14">
        <v>221.92</v>
      </c>
      <c r="U107" s="10">
        <v>147.94</v>
      </c>
      <c r="V107" s="10"/>
      <c r="W107" s="10">
        <f t="shared" si="163"/>
        <v>18.95999999999998</v>
      </c>
      <c r="X107" s="10">
        <f t="shared" si="164"/>
        <v>11.379999999999995</v>
      </c>
      <c r="Y107" s="14">
        <f t="shared" si="164"/>
        <v>7.5799999999999841</v>
      </c>
      <c r="Z107" s="10">
        <f t="shared" si="164"/>
        <v>0</v>
      </c>
      <c r="AA107" s="10"/>
      <c r="AB107" s="10"/>
      <c r="AC107" s="16">
        <v>61</v>
      </c>
      <c r="AD107" s="16">
        <v>48</v>
      </c>
      <c r="AE107" s="17">
        <f t="shared" si="144"/>
        <v>17.989999999999998</v>
      </c>
      <c r="AF107" s="14">
        <v>10.79</v>
      </c>
      <c r="AG107" s="13">
        <f t="shared" si="145"/>
        <v>7.1999999999999993</v>
      </c>
      <c r="AH107" s="17">
        <v>0</v>
      </c>
      <c r="AI107" s="17">
        <f t="shared" si="165"/>
        <v>18.95</v>
      </c>
      <c r="AJ107" s="14">
        <v>11.37</v>
      </c>
      <c r="AK107" s="13">
        <f t="shared" si="166"/>
        <v>7.58</v>
      </c>
      <c r="AL107" s="17">
        <v>0</v>
      </c>
      <c r="AM107" s="17">
        <f t="shared" si="167"/>
        <v>0.96000000000000085</v>
      </c>
      <c r="AN107" s="14">
        <f t="shared" si="168"/>
        <v>0.58000000000000007</v>
      </c>
      <c r="AO107" s="13">
        <f t="shared" si="168"/>
        <v>0.38000000000000078</v>
      </c>
      <c r="AP107" s="17">
        <f t="shared" si="168"/>
        <v>0</v>
      </c>
    </row>
    <row r="108" spans="1:46" x14ac:dyDescent="0.15">
      <c r="B108" s="24"/>
      <c r="C108" s="25"/>
      <c r="D108" s="57"/>
      <c r="E108" s="57"/>
      <c r="F108" s="57"/>
      <c r="G108" s="25"/>
      <c r="H108" s="25"/>
      <c r="I108" s="25"/>
      <c r="J108" s="25"/>
      <c r="K108" s="25"/>
      <c r="L108" s="25"/>
      <c r="M108" s="25"/>
      <c r="N108" s="25"/>
      <c r="O108" s="24"/>
      <c r="P108" s="24"/>
      <c r="Q108" s="24"/>
      <c r="R108" s="24"/>
      <c r="S108" s="24"/>
      <c r="T108" s="24"/>
      <c r="U108" s="24"/>
    </row>
    <row r="109" spans="1:46" x14ac:dyDescent="0.15">
      <c r="B109" s="24"/>
      <c r="C109" s="25"/>
      <c r="D109" s="57"/>
      <c r="E109" s="57"/>
      <c r="F109" s="57"/>
      <c r="G109" s="25"/>
      <c r="H109" s="25"/>
      <c r="I109" s="25"/>
      <c r="J109" s="25"/>
      <c r="K109" s="25"/>
      <c r="L109" s="25"/>
      <c r="M109" s="25"/>
      <c r="N109" s="25"/>
      <c r="O109" s="24"/>
      <c r="P109" s="24"/>
      <c r="Q109" s="24"/>
      <c r="R109" s="24"/>
      <c r="S109" s="24"/>
      <c r="T109" s="24"/>
      <c r="U109" s="24"/>
    </row>
  </sheetData>
  <mergeCells count="58">
    <mergeCell ref="AP7:AP8"/>
    <mergeCell ref="AA5:AB6"/>
    <mergeCell ref="AK7:AK8"/>
    <mergeCell ref="AL7:AL8"/>
    <mergeCell ref="AM7:AM8"/>
    <mergeCell ref="AN7:AN8"/>
    <mergeCell ref="AO7:AO8"/>
    <mergeCell ref="AF7:AF8"/>
    <mergeCell ref="AG7:AG8"/>
    <mergeCell ref="AH7:AH8"/>
    <mergeCell ref="AI7:AI8"/>
    <mergeCell ref="AJ7:AJ8"/>
    <mergeCell ref="AA7:AA8"/>
    <mergeCell ref="AB7:AB8"/>
    <mergeCell ref="AC6:AC8"/>
    <mergeCell ref="AD6:AD8"/>
    <mergeCell ref="AE7:AE8"/>
    <mergeCell ref="V7:V8"/>
    <mergeCell ref="W7:W8"/>
    <mergeCell ref="X7:X8"/>
    <mergeCell ref="Y7:Y8"/>
    <mergeCell ref="Z7:Z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G6:G8"/>
    <mergeCell ref="H7:H8"/>
    <mergeCell ref="I7:I8"/>
    <mergeCell ref="J7:J8"/>
    <mergeCell ref="K6:K8"/>
    <mergeCell ref="A9:B9"/>
    <mergeCell ref="A5:A8"/>
    <mergeCell ref="A10:A95"/>
    <mergeCell ref="A104:A107"/>
    <mergeCell ref="B5:B8"/>
    <mergeCell ref="A3:AP3"/>
    <mergeCell ref="C5:F5"/>
    <mergeCell ref="G5:Z5"/>
    <mergeCell ref="AC5:AP5"/>
    <mergeCell ref="H6:J6"/>
    <mergeCell ref="L6:N6"/>
    <mergeCell ref="O6:R6"/>
    <mergeCell ref="S6:V6"/>
    <mergeCell ref="W6:Z6"/>
    <mergeCell ref="AE6:AH6"/>
    <mergeCell ref="AI6:AL6"/>
    <mergeCell ref="AM6:AP6"/>
    <mergeCell ref="C6:C8"/>
    <mergeCell ref="D7:D8"/>
    <mergeCell ref="E7:E8"/>
    <mergeCell ref="F6:F8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附件4!Print_Area</vt:lpstr>
      <vt:lpstr>附件1!Print_Titles</vt:lpstr>
      <vt:lpstr>附件3!Print_Titles</vt:lpstr>
      <vt:lpstr>附件4!Print_Titles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陈琳姿 null</cp:lastModifiedBy>
  <cp:lastPrinted>2024-11-11T00:53:05Z</cp:lastPrinted>
  <dcterms:created xsi:type="dcterms:W3CDTF">2024-11-08T09:01:00Z</dcterms:created>
  <dcterms:modified xsi:type="dcterms:W3CDTF">2024-11-14T00:50:35Z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