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0" windowWidth="28035" windowHeight="13455"/>
  </bookViews>
  <sheets>
    <sheet name="附件1" sheetId="1" r:id="rId1"/>
    <sheet name="附件2" sheetId="3" r:id="rId2"/>
    <sheet name="附件3" sheetId="4" r:id="rId3"/>
  </sheets>
  <externalReferences>
    <externalReference r:id="rId4"/>
  </externalReferences>
  <definedNames>
    <definedName name="_xlnm._FilterDatabase" localSheetId="0" hidden="1">附件1!$A$8:$J$75</definedName>
  </definedNames>
  <calcPr calcId="145621"/>
</workbook>
</file>

<file path=xl/calcChain.xml><?xml version="1.0" encoding="utf-8"?>
<calcChain xmlns="http://schemas.openxmlformats.org/spreadsheetml/2006/main">
  <c r="D75" i="1" l="1"/>
  <c r="D74" i="1"/>
  <c r="D72" i="1"/>
  <c r="D71" i="1"/>
  <c r="D70" i="1"/>
  <c r="D68" i="1"/>
  <c r="D67" i="1"/>
  <c r="D66" i="1"/>
  <c r="D64" i="1"/>
  <c r="D63" i="1"/>
  <c r="D62" i="1"/>
  <c r="D60" i="1"/>
  <c r="D59" i="1"/>
  <c r="D58" i="1"/>
  <c r="D56" i="1"/>
  <c r="D55" i="1"/>
  <c r="D54" i="1"/>
  <c r="D52" i="1"/>
  <c r="D51" i="1"/>
  <c r="D50" i="1"/>
  <c r="D49" i="1"/>
  <c r="D48" i="1"/>
  <c r="D46" i="1"/>
  <c r="D45" i="1"/>
  <c r="D44" i="1"/>
  <c r="D42" i="1"/>
  <c r="D41" i="1"/>
  <c r="D40" i="1"/>
  <c r="D38" i="1"/>
  <c r="D37" i="1"/>
  <c r="D36" i="1"/>
  <c r="D35" i="1"/>
  <c r="D34" i="1"/>
  <c r="D33" i="1"/>
  <c r="D31" i="1"/>
  <c r="D30" i="1"/>
  <c r="D29" i="1"/>
  <c r="D28" i="1"/>
  <c r="D27" i="1"/>
  <c r="D25" i="1"/>
  <c r="D24" i="1"/>
  <c r="D23" i="1"/>
  <c r="D21" i="1"/>
  <c r="D10" i="1"/>
  <c r="D11" i="1"/>
  <c r="D12" i="1"/>
  <c r="D13" i="1"/>
  <c r="D14" i="1"/>
  <c r="D15" i="1"/>
  <c r="D16" i="1"/>
  <c r="D17" i="1"/>
  <c r="D18" i="1"/>
  <c r="D19" i="1"/>
  <c r="D20" i="1"/>
  <c r="D9" i="1"/>
  <c r="AO76" i="4" l="1"/>
  <c r="AI76" i="4"/>
  <c r="AE76" i="4"/>
  <c r="Y76" i="4"/>
  <c r="X76" i="4"/>
  <c r="S76" i="4"/>
  <c r="G76" i="4"/>
  <c r="AO75" i="4"/>
  <c r="AI75" i="4"/>
  <c r="AE75" i="4"/>
  <c r="Y75" i="4"/>
  <c r="S75" i="4"/>
  <c r="G75" i="4"/>
  <c r="AK74" i="4"/>
  <c r="AG74" i="4"/>
  <c r="AD74" i="4"/>
  <c r="AC74" i="4"/>
  <c r="AB74" i="4"/>
  <c r="AA74" i="4"/>
  <c r="AO73" i="4"/>
  <c r="AI73" i="4"/>
  <c r="AE73" i="4"/>
  <c r="Y73" i="4"/>
  <c r="S73" i="4"/>
  <c r="G73" i="4"/>
  <c r="AO72" i="4"/>
  <c r="AI72" i="4"/>
  <c r="AE72" i="4"/>
  <c r="AH72" i="4" s="1"/>
  <c r="Y72" i="4"/>
  <c r="S72" i="4"/>
  <c r="G72" i="4"/>
  <c r="AO71" i="4"/>
  <c r="AI71" i="4"/>
  <c r="AE71" i="4"/>
  <c r="Y71" i="4"/>
  <c r="S71" i="4"/>
  <c r="G71" i="4"/>
  <c r="AK70" i="4"/>
  <c r="AG70" i="4"/>
  <c r="AD70" i="4"/>
  <c r="AC70" i="4"/>
  <c r="AB70" i="4"/>
  <c r="AA70" i="4"/>
  <c r="AO69" i="4"/>
  <c r="AI69" i="4"/>
  <c r="AE69" i="4"/>
  <c r="Y69" i="4"/>
  <c r="S69" i="4"/>
  <c r="G69" i="4"/>
  <c r="AO68" i="4"/>
  <c r="AI68" i="4"/>
  <c r="AE68" i="4"/>
  <c r="Y68" i="4"/>
  <c r="S68" i="4"/>
  <c r="X68" i="4" s="1"/>
  <c r="G68" i="4"/>
  <c r="AO67" i="4"/>
  <c r="AI67" i="4"/>
  <c r="AE67" i="4"/>
  <c r="Y67" i="4"/>
  <c r="S67" i="4"/>
  <c r="X67" i="4" s="1"/>
  <c r="G67" i="4"/>
  <c r="AK66" i="4"/>
  <c r="AG66" i="4"/>
  <c r="AD66" i="4"/>
  <c r="AC66" i="4"/>
  <c r="AB66" i="4"/>
  <c r="AA66" i="4"/>
  <c r="AO65" i="4"/>
  <c r="AI65" i="4"/>
  <c r="AE65" i="4"/>
  <c r="Y65" i="4"/>
  <c r="S65" i="4"/>
  <c r="G65" i="4"/>
  <c r="AO64" i="4"/>
  <c r="AI64" i="4"/>
  <c r="AE64" i="4"/>
  <c r="Y64" i="4"/>
  <c r="S64" i="4"/>
  <c r="G64" i="4"/>
  <c r="AO63" i="4"/>
  <c r="AI63" i="4"/>
  <c r="AE63" i="4"/>
  <c r="Y63" i="4"/>
  <c r="S63" i="4"/>
  <c r="G63" i="4"/>
  <c r="AK62" i="4"/>
  <c r="AG62" i="4"/>
  <c r="AD62" i="4"/>
  <c r="AC62" i="4"/>
  <c r="AB62" i="4"/>
  <c r="AA62" i="4"/>
  <c r="AO61" i="4"/>
  <c r="AI61" i="4"/>
  <c r="AE61" i="4"/>
  <c r="AH61" i="4" s="1"/>
  <c r="Y61" i="4"/>
  <c r="S61" i="4"/>
  <c r="G61" i="4"/>
  <c r="F61" i="4"/>
  <c r="AO60" i="4"/>
  <c r="AI60" i="4"/>
  <c r="AE60" i="4"/>
  <c r="Y60" i="4"/>
  <c r="S60" i="4"/>
  <c r="G60" i="4"/>
  <c r="AO59" i="4"/>
  <c r="AI59" i="4"/>
  <c r="AE59" i="4"/>
  <c r="Y59" i="4"/>
  <c r="X59" i="4"/>
  <c r="S59" i="4"/>
  <c r="G59" i="4"/>
  <c r="F59" i="4"/>
  <c r="AK58" i="4"/>
  <c r="AG58" i="4"/>
  <c r="AD58" i="4"/>
  <c r="AC58" i="4"/>
  <c r="AB58" i="4"/>
  <c r="AA58" i="4"/>
  <c r="AO57" i="4"/>
  <c r="AI57" i="4"/>
  <c r="AL57" i="4" s="1"/>
  <c r="AE57" i="4"/>
  <c r="Y57" i="4"/>
  <c r="S57" i="4"/>
  <c r="X57" i="4" s="1"/>
  <c r="G57" i="4"/>
  <c r="AO56" i="4"/>
  <c r="AI56" i="4"/>
  <c r="AE56" i="4"/>
  <c r="Y56" i="4"/>
  <c r="S56" i="4"/>
  <c r="X56" i="4" s="1"/>
  <c r="G56" i="4"/>
  <c r="AO55" i="4"/>
  <c r="AI55" i="4"/>
  <c r="AE55" i="4"/>
  <c r="Y55" i="4"/>
  <c r="S55" i="4"/>
  <c r="G55" i="4"/>
  <c r="AK54" i="4"/>
  <c r="AG54" i="4"/>
  <c r="AD54" i="4"/>
  <c r="AC54" i="4"/>
  <c r="AB54" i="4"/>
  <c r="AA54" i="4"/>
  <c r="AO53" i="4"/>
  <c r="AI53" i="4"/>
  <c r="AE53" i="4"/>
  <c r="Y53" i="4"/>
  <c r="S53" i="4"/>
  <c r="X53" i="4" s="1"/>
  <c r="G53" i="4"/>
  <c r="AO52" i="4"/>
  <c r="AI52" i="4"/>
  <c r="AE52" i="4"/>
  <c r="AH52" i="4" s="1"/>
  <c r="Y52" i="4"/>
  <c r="S52" i="4"/>
  <c r="G52" i="4"/>
  <c r="F52" i="4"/>
  <c r="AO51" i="4"/>
  <c r="AI51" i="4"/>
  <c r="AE51" i="4"/>
  <c r="Y51" i="4"/>
  <c r="S51" i="4"/>
  <c r="G51" i="4"/>
  <c r="F51" i="4"/>
  <c r="AO50" i="4"/>
  <c r="AI50" i="4"/>
  <c r="AL50" i="4" s="1"/>
  <c r="AE50" i="4"/>
  <c r="Y50" i="4"/>
  <c r="S50" i="4"/>
  <c r="X50" i="4" s="1"/>
  <c r="G50" i="4"/>
  <c r="AO49" i="4"/>
  <c r="AI49" i="4"/>
  <c r="AE49" i="4"/>
  <c r="AH49" i="4" s="1"/>
  <c r="Y49" i="4"/>
  <c r="S49" i="4"/>
  <c r="G49" i="4"/>
  <c r="AK48" i="4"/>
  <c r="AG48" i="4"/>
  <c r="AD48" i="4"/>
  <c r="AC48" i="4"/>
  <c r="AB48" i="4"/>
  <c r="AA48" i="4"/>
  <c r="AO47" i="4"/>
  <c r="AI47" i="4"/>
  <c r="AE47" i="4"/>
  <c r="AH47" i="4" s="1"/>
  <c r="Y47" i="4"/>
  <c r="S47" i="4"/>
  <c r="G47" i="4"/>
  <c r="AO46" i="4"/>
  <c r="AI46" i="4"/>
  <c r="AE46" i="4"/>
  <c r="Y46" i="4"/>
  <c r="S46" i="4"/>
  <c r="G46" i="4"/>
  <c r="F46" i="4"/>
  <c r="AO45" i="4"/>
  <c r="AI45" i="4"/>
  <c r="AE45" i="4"/>
  <c r="Y45" i="4"/>
  <c r="S45" i="4"/>
  <c r="G45" i="4"/>
  <c r="AK44" i="4"/>
  <c r="AG44" i="4"/>
  <c r="AD44" i="4"/>
  <c r="AC44" i="4"/>
  <c r="AB44" i="4"/>
  <c r="AA44" i="4"/>
  <c r="AO43" i="4"/>
  <c r="AI43" i="4"/>
  <c r="AE43" i="4"/>
  <c r="Y43" i="4"/>
  <c r="S43" i="4"/>
  <c r="G43" i="4"/>
  <c r="AO42" i="4"/>
  <c r="AI42" i="4"/>
  <c r="AL42" i="4" s="1"/>
  <c r="AE42" i="4"/>
  <c r="Y42" i="4"/>
  <c r="S42" i="4"/>
  <c r="X42" i="4" s="1"/>
  <c r="G42" i="4"/>
  <c r="AO41" i="4"/>
  <c r="AI41" i="4"/>
  <c r="AE41" i="4"/>
  <c r="AH41" i="4" s="1"/>
  <c r="Y41" i="4"/>
  <c r="S41" i="4"/>
  <c r="G41" i="4"/>
  <c r="AK40" i="4"/>
  <c r="AG40" i="4"/>
  <c r="AD40" i="4"/>
  <c r="AC40" i="4"/>
  <c r="AB40" i="4"/>
  <c r="AA40" i="4"/>
  <c r="AO39" i="4"/>
  <c r="AI39" i="4"/>
  <c r="AE39" i="4"/>
  <c r="Y39" i="4"/>
  <c r="S39" i="4"/>
  <c r="G39" i="4"/>
  <c r="AO38" i="4"/>
  <c r="AI38" i="4"/>
  <c r="AE38" i="4"/>
  <c r="Y38" i="4"/>
  <c r="S38" i="4"/>
  <c r="G38" i="4"/>
  <c r="AO37" i="4"/>
  <c r="AI37" i="4"/>
  <c r="AE37" i="4"/>
  <c r="Y37" i="4"/>
  <c r="S37" i="4"/>
  <c r="G37" i="4"/>
  <c r="F37" i="4"/>
  <c r="AO36" i="4"/>
  <c r="AI36" i="4"/>
  <c r="AE36" i="4"/>
  <c r="Y36" i="4"/>
  <c r="S36" i="4"/>
  <c r="X36" i="4" s="1"/>
  <c r="G36" i="4"/>
  <c r="AO35" i="4"/>
  <c r="AI35" i="4"/>
  <c r="AE35" i="4"/>
  <c r="Y35" i="4"/>
  <c r="S35" i="4"/>
  <c r="G35" i="4"/>
  <c r="AO34" i="4"/>
  <c r="AI34" i="4"/>
  <c r="AE34" i="4"/>
  <c r="Y34" i="4"/>
  <c r="S34" i="4"/>
  <c r="X34" i="4" s="1"/>
  <c r="G34" i="4"/>
  <c r="F34" i="4"/>
  <c r="AK33" i="4"/>
  <c r="AG33" i="4"/>
  <c r="AD33" i="4"/>
  <c r="AC33" i="4"/>
  <c r="AB33" i="4"/>
  <c r="AA33" i="4"/>
  <c r="AO32" i="4"/>
  <c r="AI32" i="4"/>
  <c r="AE32" i="4"/>
  <c r="AH32" i="4" s="1"/>
  <c r="Y32" i="4"/>
  <c r="S32" i="4"/>
  <c r="G32" i="4"/>
  <c r="AO31" i="4"/>
  <c r="AI31" i="4"/>
  <c r="AE31" i="4"/>
  <c r="Y31" i="4"/>
  <c r="S31" i="4"/>
  <c r="X31" i="4" s="1"/>
  <c r="G31" i="4"/>
  <c r="AO30" i="4"/>
  <c r="AI30" i="4"/>
  <c r="AE30" i="4"/>
  <c r="Y30" i="4"/>
  <c r="Z30" i="4"/>
  <c r="S30" i="4"/>
  <c r="X30" i="4" s="1"/>
  <c r="G30" i="4"/>
  <c r="F30" i="4"/>
  <c r="AO29" i="4"/>
  <c r="AI29" i="4"/>
  <c r="AE29" i="4"/>
  <c r="Y29" i="4"/>
  <c r="S29" i="4"/>
  <c r="G29" i="4"/>
  <c r="AO28" i="4"/>
  <c r="AI28" i="4"/>
  <c r="AE28" i="4"/>
  <c r="Y28" i="4"/>
  <c r="S28" i="4"/>
  <c r="G28" i="4"/>
  <c r="AK27" i="4"/>
  <c r="AG27" i="4"/>
  <c r="AD27" i="4"/>
  <c r="AC27" i="4"/>
  <c r="AB27" i="4"/>
  <c r="AA27" i="4"/>
  <c r="AO26" i="4"/>
  <c r="AI26" i="4"/>
  <c r="AE26" i="4"/>
  <c r="Y26" i="4"/>
  <c r="S26" i="4"/>
  <c r="X26" i="4" s="1"/>
  <c r="G26" i="4"/>
  <c r="F26" i="4"/>
  <c r="AO25" i="4"/>
  <c r="AI25" i="4"/>
  <c r="AE25" i="4"/>
  <c r="Y25" i="4"/>
  <c r="X25" i="4"/>
  <c r="S25" i="4"/>
  <c r="G25" i="4"/>
  <c r="F25" i="4"/>
  <c r="AO24" i="4"/>
  <c r="AI24" i="4"/>
  <c r="AE24" i="4"/>
  <c r="Y24" i="4"/>
  <c r="S24" i="4"/>
  <c r="G24" i="4"/>
  <c r="AK23" i="4"/>
  <c r="AG23" i="4"/>
  <c r="AD23" i="4"/>
  <c r="AC23" i="4"/>
  <c r="AB23" i="4"/>
  <c r="AA23" i="4"/>
  <c r="AO22" i="4"/>
  <c r="AI22" i="4"/>
  <c r="AE22" i="4"/>
  <c r="Y22" i="4"/>
  <c r="S22" i="4"/>
  <c r="G22" i="4"/>
  <c r="AO21" i="4"/>
  <c r="AI21" i="4"/>
  <c r="AE21" i="4"/>
  <c r="Y21" i="4"/>
  <c r="S21" i="4"/>
  <c r="G21" i="4"/>
  <c r="F21" i="4"/>
  <c r="AO20" i="4"/>
  <c r="AI20" i="4"/>
  <c r="AE20" i="4"/>
  <c r="Y20" i="4"/>
  <c r="S20" i="4"/>
  <c r="G20" i="4"/>
  <c r="F20" i="4"/>
  <c r="AO19" i="4"/>
  <c r="AI19" i="4"/>
  <c r="AE19" i="4"/>
  <c r="Y19" i="4"/>
  <c r="S19" i="4"/>
  <c r="G19" i="4"/>
  <c r="AO18" i="4"/>
  <c r="AI18" i="4"/>
  <c r="AE18" i="4"/>
  <c r="Y18" i="4"/>
  <c r="S18" i="4"/>
  <c r="X18" i="4" s="1"/>
  <c r="G18" i="4"/>
  <c r="AO17" i="4"/>
  <c r="AI17" i="4"/>
  <c r="AE17" i="4"/>
  <c r="Y17" i="4"/>
  <c r="S17" i="4"/>
  <c r="X17" i="4" s="1"/>
  <c r="G17" i="4"/>
  <c r="AO16" i="4"/>
  <c r="AI16" i="4"/>
  <c r="AE16" i="4"/>
  <c r="Y16" i="4"/>
  <c r="S16" i="4"/>
  <c r="G16" i="4"/>
  <c r="F16" i="4"/>
  <c r="AO15" i="4"/>
  <c r="AI15" i="4"/>
  <c r="AE15" i="4"/>
  <c r="Y15" i="4"/>
  <c r="S15" i="4"/>
  <c r="G15" i="4"/>
  <c r="F15" i="4"/>
  <c r="AO14" i="4"/>
  <c r="AI14" i="4"/>
  <c r="AE14" i="4"/>
  <c r="Y14" i="4"/>
  <c r="S14" i="4"/>
  <c r="X14" i="4" s="1"/>
  <c r="G14" i="4"/>
  <c r="AO13" i="4"/>
  <c r="AI13" i="4"/>
  <c r="AE13" i="4"/>
  <c r="Y13" i="4"/>
  <c r="S13" i="4"/>
  <c r="G13" i="4"/>
  <c r="F13" i="4"/>
  <c r="AO12" i="4"/>
  <c r="AI12" i="4"/>
  <c r="AE12" i="4"/>
  <c r="Y12" i="4"/>
  <c r="S12" i="4"/>
  <c r="G12" i="4"/>
  <c r="AO11" i="4"/>
  <c r="AI11" i="4"/>
  <c r="AE11" i="4"/>
  <c r="Y11" i="4"/>
  <c r="S11" i="4"/>
  <c r="X11" i="4" s="1"/>
  <c r="G11" i="4"/>
  <c r="AO10" i="4"/>
  <c r="AI10" i="4"/>
  <c r="AE10" i="4"/>
  <c r="Y10" i="4"/>
  <c r="S10" i="4"/>
  <c r="G10" i="4"/>
  <c r="AK9" i="4"/>
  <c r="AG9" i="4"/>
  <c r="AD9" i="4"/>
  <c r="AC9" i="4"/>
  <c r="AB9" i="4"/>
  <c r="AA9" i="4"/>
  <c r="C77" i="3"/>
  <c r="G77" i="3" s="1"/>
  <c r="C76" i="3"/>
  <c r="C74" i="3"/>
  <c r="C73" i="3"/>
  <c r="G73" i="3" s="1"/>
  <c r="C72" i="3"/>
  <c r="C70" i="3"/>
  <c r="C69" i="3"/>
  <c r="G69" i="3" s="1"/>
  <c r="C68" i="3"/>
  <c r="C66" i="3"/>
  <c r="C65" i="3"/>
  <c r="G65" i="3" s="1"/>
  <c r="C64" i="3"/>
  <c r="C62" i="3"/>
  <c r="C61" i="3"/>
  <c r="G61" i="3" s="1"/>
  <c r="C60" i="3"/>
  <c r="C58" i="3"/>
  <c r="C57" i="3"/>
  <c r="G57" i="3" s="1"/>
  <c r="C56" i="3"/>
  <c r="C54" i="3"/>
  <c r="C53" i="3"/>
  <c r="G53" i="3" s="1"/>
  <c r="C52" i="3"/>
  <c r="C51" i="3"/>
  <c r="G51" i="3" s="1"/>
  <c r="C50" i="3"/>
  <c r="C48" i="3"/>
  <c r="C47" i="3"/>
  <c r="G47" i="3" s="1"/>
  <c r="C46" i="3"/>
  <c r="C44" i="3"/>
  <c r="H43" i="3"/>
  <c r="C43" i="3"/>
  <c r="G43" i="3" s="1"/>
  <c r="C42" i="3"/>
  <c r="C40" i="3"/>
  <c r="H39" i="3"/>
  <c r="C39" i="3"/>
  <c r="G39" i="3" s="1"/>
  <c r="C38" i="3"/>
  <c r="C37" i="3"/>
  <c r="G37" i="3" s="1"/>
  <c r="C36" i="3"/>
  <c r="C35" i="3"/>
  <c r="G35" i="3" s="1"/>
  <c r="C33" i="3"/>
  <c r="G33" i="3" s="1"/>
  <c r="C32" i="3"/>
  <c r="C31" i="3"/>
  <c r="G31" i="3" s="1"/>
  <c r="C30" i="3"/>
  <c r="H29" i="3"/>
  <c r="C29" i="3"/>
  <c r="G29" i="3" s="1"/>
  <c r="C27" i="3"/>
  <c r="G27" i="3" s="1"/>
  <c r="C26" i="3"/>
  <c r="C25" i="3"/>
  <c r="G25" i="3" s="1"/>
  <c r="C23" i="3"/>
  <c r="G23" i="3" s="1"/>
  <c r="C22" i="3"/>
  <c r="C21" i="3"/>
  <c r="G21" i="3" s="1"/>
  <c r="C20" i="3"/>
  <c r="C19" i="3"/>
  <c r="G19" i="3" s="1"/>
  <c r="C18" i="3"/>
  <c r="C17" i="3"/>
  <c r="G17" i="3" s="1"/>
  <c r="C16" i="3"/>
  <c r="C15" i="3"/>
  <c r="G15" i="3" s="1"/>
  <c r="C14" i="3"/>
  <c r="C13" i="3"/>
  <c r="G13" i="3" s="1"/>
  <c r="C12" i="3"/>
  <c r="C11" i="3"/>
  <c r="G11" i="3" s="1"/>
  <c r="H11" i="3" l="1"/>
  <c r="H15" i="3"/>
  <c r="F15" i="3" s="1"/>
  <c r="H19" i="3"/>
  <c r="H35" i="3"/>
  <c r="H51" i="3"/>
  <c r="H33" i="3"/>
  <c r="F33" i="3" s="1"/>
  <c r="D8" i="1"/>
  <c r="D47" i="1"/>
  <c r="G48" i="4"/>
  <c r="AI40" i="4"/>
  <c r="Y40" i="4"/>
  <c r="G70" i="4"/>
  <c r="AN73" i="4"/>
  <c r="Z21" i="4"/>
  <c r="G40" i="4"/>
  <c r="G44" i="4"/>
  <c r="G74" i="4"/>
  <c r="Z11" i="4"/>
  <c r="W11" i="4" s="1"/>
  <c r="X21" i="4"/>
  <c r="AI27" i="4"/>
  <c r="Y62" i="4"/>
  <c r="G66" i="4"/>
  <c r="AO66" i="4"/>
  <c r="AL28" i="4"/>
  <c r="Z36" i="4"/>
  <c r="W36" i="4" s="1"/>
  <c r="AH39" i="4"/>
  <c r="Z41" i="4"/>
  <c r="S40" i="4"/>
  <c r="AH51" i="4"/>
  <c r="G54" i="4"/>
  <c r="G62" i="4"/>
  <c r="AL67" i="4"/>
  <c r="AN69" i="4"/>
  <c r="AH73" i="4"/>
  <c r="AO74" i="4"/>
  <c r="X16" i="4"/>
  <c r="Z16" i="4"/>
  <c r="AL18" i="4"/>
  <c r="AL21" i="4"/>
  <c r="Z60" i="4"/>
  <c r="S58" i="4"/>
  <c r="AH56" i="4"/>
  <c r="AH22" i="4"/>
  <c r="AH21" i="4"/>
  <c r="Z25" i="4"/>
  <c r="W25" i="4" s="1"/>
  <c r="F14" i="4"/>
  <c r="AE27" i="4"/>
  <c r="F31" i="4"/>
  <c r="F38" i="4"/>
  <c r="F43" i="4"/>
  <c r="AO44" i="4"/>
  <c r="F57" i="4"/>
  <c r="F63" i="4"/>
  <c r="F67" i="4"/>
  <c r="AO70" i="4"/>
  <c r="Y74" i="4"/>
  <c r="AB8" i="4"/>
  <c r="F12" i="4"/>
  <c r="F36" i="4"/>
  <c r="F50" i="4"/>
  <c r="F55" i="4"/>
  <c r="AE54" i="4"/>
  <c r="AO58" i="4"/>
  <c r="F69" i="4"/>
  <c r="F11" i="4"/>
  <c r="X38" i="4"/>
  <c r="F75" i="4"/>
  <c r="X12" i="4"/>
  <c r="AL14" i="4"/>
  <c r="AH17" i="4"/>
  <c r="AL22" i="4"/>
  <c r="AK8" i="4"/>
  <c r="AO33" i="4"/>
  <c r="AL45" i="4"/>
  <c r="AI44" i="4"/>
  <c r="X51" i="4"/>
  <c r="Z51" i="4"/>
  <c r="S9" i="4"/>
  <c r="X10" i="4"/>
  <c r="AH18" i="4"/>
  <c r="AL49" i="4"/>
  <c r="AP49" i="4" s="1"/>
  <c r="AI58" i="4"/>
  <c r="X46" i="4"/>
  <c r="Z46" i="4"/>
  <c r="X52" i="4"/>
  <c r="Z52" i="4"/>
  <c r="Z55" i="4"/>
  <c r="S54" i="4"/>
  <c r="AH57" i="4"/>
  <c r="AP57" i="4" s="1"/>
  <c r="AH60" i="4"/>
  <c r="AE58" i="4"/>
  <c r="AN11" i="4"/>
  <c r="AH13" i="4"/>
  <c r="AN20" i="4"/>
  <c r="AO23" i="4"/>
  <c r="G27" i="4"/>
  <c r="AH31" i="4"/>
  <c r="AN38" i="4"/>
  <c r="AN42" i="4"/>
  <c r="AE40" i="4"/>
  <c r="Z47" i="4"/>
  <c r="X47" i="4"/>
  <c r="F64" i="4"/>
  <c r="AH68" i="4"/>
  <c r="AL73" i="4"/>
  <c r="Z13" i="4"/>
  <c r="X13" i="4"/>
  <c r="AI9" i="4"/>
  <c r="X20" i="4"/>
  <c r="AH26" i="4"/>
  <c r="AE23" i="4"/>
  <c r="AN32" i="4"/>
  <c r="AN39" i="4"/>
  <c r="F41" i="4"/>
  <c r="AO40" i="4"/>
  <c r="F45" i="4"/>
  <c r="Y54" i="4"/>
  <c r="G58" i="4"/>
  <c r="Y58" i="4"/>
  <c r="X61" i="4"/>
  <c r="AO62" i="4"/>
  <c r="AI66" i="4"/>
  <c r="Y66" i="4"/>
  <c r="F71" i="4"/>
  <c r="AN72" i="4"/>
  <c r="AL75" i="4"/>
  <c r="AI74" i="4"/>
  <c r="AD8" i="4"/>
  <c r="F18" i="4"/>
  <c r="F22" i="4"/>
  <c r="F29" i="4"/>
  <c r="Y33" i="4"/>
  <c r="F39" i="4"/>
  <c r="F49" i="4"/>
  <c r="AN52" i="4"/>
  <c r="Z76" i="4"/>
  <c r="W76" i="4" s="1"/>
  <c r="F19" i="4"/>
  <c r="AN19" i="4"/>
  <c r="AG8" i="4"/>
  <c r="G23" i="4"/>
  <c r="Y23" i="4"/>
  <c r="F32" i="4"/>
  <c r="AA8" i="4"/>
  <c r="AI33" i="4"/>
  <c r="AE33" i="4"/>
  <c r="X37" i="4"/>
  <c r="AH38" i="4"/>
  <c r="F47" i="4"/>
  <c r="AO48" i="4"/>
  <c r="AL52" i="4"/>
  <c r="AP52" i="4" s="1"/>
  <c r="AO54" i="4"/>
  <c r="Z59" i="4"/>
  <c r="W59" i="4" s="1"/>
  <c r="X63" i="4"/>
  <c r="AE66" i="4"/>
  <c r="AH69" i="4"/>
  <c r="AH76" i="4"/>
  <c r="AE74" i="4"/>
  <c r="AL10" i="4"/>
  <c r="AH14" i="4"/>
  <c r="F73" i="4"/>
  <c r="AN12" i="4"/>
  <c r="G9" i="4"/>
  <c r="AH10" i="4"/>
  <c r="AE9" i="4"/>
  <c r="X19" i="4"/>
  <c r="Z19" i="4"/>
  <c r="X28" i="4"/>
  <c r="F10" i="4"/>
  <c r="AL12" i="4"/>
  <c r="F17" i="4"/>
  <c r="X22" i="4"/>
  <c r="S23" i="4"/>
  <c r="AN26" i="4"/>
  <c r="F28" i="4"/>
  <c r="X29" i="4"/>
  <c r="S27" i="4"/>
  <c r="G33" i="4"/>
  <c r="AL37" i="4"/>
  <c r="AN37" i="4"/>
  <c r="AC8" i="4"/>
  <c r="X15" i="4"/>
  <c r="AN17" i="4"/>
  <c r="AL19" i="4"/>
  <c r="F24" i="4"/>
  <c r="F23" i="4" s="1"/>
  <c r="AI23" i="4"/>
  <c r="Z26" i="4"/>
  <c r="W26" i="4" s="1"/>
  <c r="AN29" i="4"/>
  <c r="W30" i="4"/>
  <c r="Z31" i="4"/>
  <c r="W31" i="4" s="1"/>
  <c r="AH36" i="4"/>
  <c r="AN36" i="4"/>
  <c r="AN43" i="4"/>
  <c r="AL43" i="4"/>
  <c r="Y9" i="4"/>
  <c r="AO9" i="4"/>
  <c r="AH11" i="4"/>
  <c r="AN15" i="4"/>
  <c r="AN16" i="4"/>
  <c r="Z17" i="4"/>
  <c r="W17" i="4" s="1"/>
  <c r="AH28" i="4"/>
  <c r="AL34" i="4"/>
  <c r="S48" i="4"/>
  <c r="Z18" i="4"/>
  <c r="W18" i="4" s="1"/>
  <c r="AH19" i="4"/>
  <c r="AL20" i="4"/>
  <c r="Z35" i="4"/>
  <c r="X35" i="4"/>
  <c r="AL41" i="4"/>
  <c r="F42" i="4"/>
  <c r="Y44" i="4"/>
  <c r="Y48" i="4"/>
  <c r="AH53" i="4"/>
  <c r="X69" i="4"/>
  <c r="X66" i="4" s="1"/>
  <c r="Z14" i="4"/>
  <c r="W14" i="4" s="1"/>
  <c r="AH15" i="4"/>
  <c r="AL16" i="4"/>
  <c r="AH24" i="4"/>
  <c r="AL25" i="4"/>
  <c r="Y27" i="4"/>
  <c r="AO27" i="4"/>
  <c r="AH29" i="4"/>
  <c r="AL30" i="4"/>
  <c r="X32" i="4"/>
  <c r="S33" i="4"/>
  <c r="AH34" i="4"/>
  <c r="F35" i="4"/>
  <c r="AL35" i="4"/>
  <c r="AL36" i="4"/>
  <c r="AH37" i="4"/>
  <c r="AH43" i="4"/>
  <c r="AE44" i="4"/>
  <c r="AN47" i="4"/>
  <c r="AI48" i="4"/>
  <c r="AL51" i="4"/>
  <c r="F65" i="4"/>
  <c r="Z39" i="4"/>
  <c r="X39" i="4"/>
  <c r="X41" i="4"/>
  <c r="Z42" i="4"/>
  <c r="W42" i="4" s="1"/>
  <c r="X43" i="4"/>
  <c r="AN46" i="4"/>
  <c r="AE48" i="4"/>
  <c r="AH50" i="4"/>
  <c r="AL53" i="4"/>
  <c r="AI54" i="4"/>
  <c r="AL55" i="4"/>
  <c r="AN59" i="4"/>
  <c r="AL59" i="4"/>
  <c r="AH67" i="4"/>
  <c r="AN67" i="4"/>
  <c r="Y70" i="4"/>
  <c r="X45" i="4"/>
  <c r="F53" i="4"/>
  <c r="F56" i="4"/>
  <c r="AH59" i="4"/>
  <c r="AN61" i="4"/>
  <c r="AH64" i="4"/>
  <c r="S66" i="4"/>
  <c r="S70" i="4"/>
  <c r="AH75" i="4"/>
  <c r="F60" i="4"/>
  <c r="F58" i="4" s="1"/>
  <c r="AL63" i="4"/>
  <c r="AN65" i="4"/>
  <c r="F68" i="4"/>
  <c r="X71" i="4"/>
  <c r="F72" i="4"/>
  <c r="S44" i="4"/>
  <c r="AH46" i="4"/>
  <c r="AL47" i="4"/>
  <c r="AP47" i="4" s="1"/>
  <c r="Z50" i="4"/>
  <c r="W50" i="4" s="1"/>
  <c r="Z53" i="4"/>
  <c r="W53" i="4" s="1"/>
  <c r="X55" i="4"/>
  <c r="Z56" i="4"/>
  <c r="W56" i="4" s="1"/>
  <c r="AL56" i="4"/>
  <c r="AL60" i="4"/>
  <c r="AN63" i="4"/>
  <c r="AE62" i="4"/>
  <c r="AN64" i="4"/>
  <c r="AI62" i="4"/>
  <c r="AL65" i="4"/>
  <c r="AL68" i="4"/>
  <c r="AL69" i="4"/>
  <c r="AL71" i="4"/>
  <c r="Z73" i="4"/>
  <c r="X73" i="4"/>
  <c r="S74" i="4"/>
  <c r="Z57" i="4"/>
  <c r="W57" i="4" s="1"/>
  <c r="S62" i="4"/>
  <c r="X65" i="4"/>
  <c r="Z65" i="4"/>
  <c r="Z68" i="4"/>
  <c r="W68" i="4" s="1"/>
  <c r="AE70" i="4"/>
  <c r="AL76" i="4"/>
  <c r="F76" i="4"/>
  <c r="AI70" i="4"/>
  <c r="H23" i="3"/>
  <c r="H27" i="3"/>
  <c r="F27" i="3" s="1"/>
  <c r="H47" i="3"/>
  <c r="F47" i="3" s="1"/>
  <c r="H17" i="3"/>
  <c r="H25" i="3"/>
  <c r="F25" i="3" s="1"/>
  <c r="H31" i="3"/>
  <c r="F31" i="3" s="1"/>
  <c r="H37" i="3"/>
  <c r="H13" i="3"/>
  <c r="F13" i="3" s="1"/>
  <c r="H21" i="3"/>
  <c r="F21" i="3" s="1"/>
  <c r="C24" i="3"/>
  <c r="H53" i="3"/>
  <c r="F53" i="3" s="1"/>
  <c r="H57" i="3"/>
  <c r="F57" i="3" s="1"/>
  <c r="H61" i="3"/>
  <c r="F61" i="3" s="1"/>
  <c r="H65" i="3"/>
  <c r="F65" i="3" s="1"/>
  <c r="H69" i="3"/>
  <c r="F69" i="3" s="1"/>
  <c r="H73" i="3"/>
  <c r="F73" i="3" s="1"/>
  <c r="H77" i="3"/>
  <c r="F77" i="3" s="1"/>
  <c r="G16" i="3"/>
  <c r="H16" i="3"/>
  <c r="G32" i="3"/>
  <c r="H32" i="3"/>
  <c r="G56" i="3"/>
  <c r="C55" i="3"/>
  <c r="H56" i="3"/>
  <c r="G14" i="3"/>
  <c r="H14" i="3"/>
  <c r="G22" i="3"/>
  <c r="H22" i="3"/>
  <c r="G30" i="3"/>
  <c r="G28" i="3" s="1"/>
  <c r="H30" i="3"/>
  <c r="G38" i="3"/>
  <c r="H38" i="3"/>
  <c r="G44" i="3"/>
  <c r="H44" i="3"/>
  <c r="G60" i="3"/>
  <c r="C59" i="3"/>
  <c r="H60" i="3"/>
  <c r="G66" i="3"/>
  <c r="F66" i="3" s="1"/>
  <c r="H66" i="3"/>
  <c r="G76" i="3"/>
  <c r="C75" i="3"/>
  <c r="H76" i="3"/>
  <c r="H75" i="3" s="1"/>
  <c r="G40" i="3"/>
  <c r="H40" i="3"/>
  <c r="G50" i="3"/>
  <c r="C49" i="3"/>
  <c r="H50" i="3"/>
  <c r="G62" i="3"/>
  <c r="H62" i="3"/>
  <c r="G72" i="3"/>
  <c r="C71" i="3"/>
  <c r="H72" i="3"/>
  <c r="G12" i="3"/>
  <c r="H12" i="3"/>
  <c r="G20" i="3"/>
  <c r="H20" i="3"/>
  <c r="C28" i="3"/>
  <c r="G36" i="3"/>
  <c r="H36" i="3"/>
  <c r="G42" i="3"/>
  <c r="C41" i="3"/>
  <c r="H42" i="3"/>
  <c r="G48" i="3"/>
  <c r="H48" i="3"/>
  <c r="G54" i="3"/>
  <c r="H54" i="3"/>
  <c r="G64" i="3"/>
  <c r="C63" i="3"/>
  <c r="H64" i="3"/>
  <c r="G70" i="3"/>
  <c r="H70" i="3"/>
  <c r="C10" i="3"/>
  <c r="G18" i="3"/>
  <c r="H18" i="3"/>
  <c r="G26" i="3"/>
  <c r="H26" i="3"/>
  <c r="C34" i="3"/>
  <c r="G46" i="3"/>
  <c r="C45" i="3"/>
  <c r="H46" i="3"/>
  <c r="H45" i="3" s="1"/>
  <c r="G52" i="3"/>
  <c r="H52" i="3"/>
  <c r="G58" i="3"/>
  <c r="H58" i="3"/>
  <c r="G68" i="3"/>
  <c r="C67" i="3"/>
  <c r="H68" i="3"/>
  <c r="G74" i="3"/>
  <c r="H74" i="3"/>
  <c r="F11" i="3"/>
  <c r="F17" i="3"/>
  <c r="F19" i="3"/>
  <c r="F23" i="3"/>
  <c r="G24" i="3"/>
  <c r="F29" i="3"/>
  <c r="F35" i="3"/>
  <c r="F37" i="3"/>
  <c r="F39" i="3"/>
  <c r="F43" i="3"/>
  <c r="F51" i="3"/>
  <c r="D39" i="1"/>
  <c r="D73" i="1"/>
  <c r="D26" i="1"/>
  <c r="D65" i="1"/>
  <c r="D69" i="1"/>
  <c r="D57" i="1"/>
  <c r="H63" i="3" l="1"/>
  <c r="H34" i="3"/>
  <c r="F22" i="3"/>
  <c r="D32" i="1"/>
  <c r="D61" i="1"/>
  <c r="W47" i="4"/>
  <c r="W21" i="4"/>
  <c r="D22" i="1"/>
  <c r="D53" i="1"/>
  <c r="AP22" i="4"/>
  <c r="AN28" i="4"/>
  <c r="AN21" i="4"/>
  <c r="W16" i="4"/>
  <c r="W13" i="4"/>
  <c r="AP51" i="4"/>
  <c r="AP69" i="4"/>
  <c r="AM69" i="4" s="1"/>
  <c r="AH25" i="4"/>
  <c r="AH23" i="4" s="1"/>
  <c r="AL39" i="4"/>
  <c r="AP39" i="4" s="1"/>
  <c r="AM39" i="4" s="1"/>
  <c r="AP73" i="4"/>
  <c r="AM73" i="4" s="1"/>
  <c r="AN25" i="4"/>
  <c r="W51" i="4"/>
  <c r="AP18" i="4"/>
  <c r="AP21" i="4"/>
  <c r="AN75" i="4"/>
  <c r="AN57" i="4"/>
  <c r="AM57" i="4" s="1"/>
  <c r="X60" i="4"/>
  <c r="X58" i="4" s="1"/>
  <c r="AN49" i="4"/>
  <c r="AM49" i="4" s="1"/>
  <c r="AN18" i="4"/>
  <c r="AH12" i="4"/>
  <c r="AP12" i="4" s="1"/>
  <c r="AM12" i="4" s="1"/>
  <c r="AL72" i="4"/>
  <c r="AP72" i="4" s="1"/>
  <c r="AM72" i="4" s="1"/>
  <c r="AP28" i="4"/>
  <c r="Z61" i="4"/>
  <c r="Z58" i="4" s="1"/>
  <c r="Z38" i="4"/>
  <c r="W38" i="4" s="1"/>
  <c r="F74" i="4"/>
  <c r="F70" i="4"/>
  <c r="F62" i="4"/>
  <c r="F33" i="4"/>
  <c r="F54" i="4"/>
  <c r="F66" i="4"/>
  <c r="F48" i="4"/>
  <c r="Z43" i="4"/>
  <c r="W43" i="4" s="1"/>
  <c r="AN31" i="4"/>
  <c r="F27" i="4"/>
  <c r="AN13" i="4"/>
  <c r="AM52" i="4"/>
  <c r="Z63" i="4"/>
  <c r="W63" i="4" s="1"/>
  <c r="AH20" i="4"/>
  <c r="AP20" i="4" s="1"/>
  <c r="AM20" i="4" s="1"/>
  <c r="AP56" i="4"/>
  <c r="AP14" i="4"/>
  <c r="AN76" i="4"/>
  <c r="AN56" i="4"/>
  <c r="AL61" i="4"/>
  <c r="AP61" i="4" s="1"/>
  <c r="AM61" i="4" s="1"/>
  <c r="AN45" i="4"/>
  <c r="AN44" i="4" s="1"/>
  <c r="AN14" i="4"/>
  <c r="AH27" i="4"/>
  <c r="Z29" i="4"/>
  <c r="W29" i="4" s="1"/>
  <c r="Z22" i="4"/>
  <c r="W22" i="4" s="1"/>
  <c r="W46" i="4"/>
  <c r="AH58" i="4"/>
  <c r="AN50" i="4"/>
  <c r="Z32" i="4"/>
  <c r="W32" i="4" s="1"/>
  <c r="AI8" i="4"/>
  <c r="AP76" i="4"/>
  <c r="W73" i="4"/>
  <c r="AH65" i="4"/>
  <c r="AP65" i="4" s="1"/>
  <c r="AM65" i="4" s="1"/>
  <c r="W39" i="4"/>
  <c r="AH45" i="4"/>
  <c r="AH44" i="4" s="1"/>
  <c r="F40" i="4"/>
  <c r="W35" i="4"/>
  <c r="AN22" i="4"/>
  <c r="AH16" i="4"/>
  <c r="AP16" i="4" s="1"/>
  <c r="AM16" i="4" s="1"/>
  <c r="AL15" i="4"/>
  <c r="AP15" i="4" s="1"/>
  <c r="AM15" i="4" s="1"/>
  <c r="Y8" i="4"/>
  <c r="AH30" i="4"/>
  <c r="AP30" i="4" s="1"/>
  <c r="AL29" i="4"/>
  <c r="AP29" i="4" s="1"/>
  <c r="AL31" i="4"/>
  <c r="AP31" i="4" s="1"/>
  <c r="S8" i="4"/>
  <c r="AL13" i="4"/>
  <c r="AP13" i="4" s="1"/>
  <c r="AH35" i="4"/>
  <c r="AH33" i="4" s="1"/>
  <c r="Z37" i="4"/>
  <c r="W37" i="4" s="1"/>
  <c r="AL32" i="4"/>
  <c r="AP32" i="4" s="1"/>
  <c r="AM32" i="4" s="1"/>
  <c r="Z20" i="4"/>
  <c r="W20" i="4" s="1"/>
  <c r="AL38" i="4"/>
  <c r="AP38" i="4" s="1"/>
  <c r="AM38" i="4" s="1"/>
  <c r="AL11" i="4"/>
  <c r="AP11" i="4" s="1"/>
  <c r="AM11" i="4" s="1"/>
  <c r="Z12" i="4"/>
  <c r="W12" i="4" s="1"/>
  <c r="AP68" i="4"/>
  <c r="AP60" i="4"/>
  <c r="AP53" i="4"/>
  <c r="F44" i="4"/>
  <c r="AH42" i="4"/>
  <c r="AP42" i="4" s="1"/>
  <c r="AM42" i="4" s="1"/>
  <c r="AN60" i="4"/>
  <c r="AN58" i="4" s="1"/>
  <c r="AN68" i="4"/>
  <c r="AN66" i="4" s="1"/>
  <c r="AH55" i="4"/>
  <c r="AH54" i="4" s="1"/>
  <c r="AH66" i="4"/>
  <c r="AN53" i="4"/>
  <c r="AL46" i="4"/>
  <c r="AP46" i="4" s="1"/>
  <c r="AM46" i="4" s="1"/>
  <c r="AN35" i="4"/>
  <c r="AL17" i="4"/>
  <c r="AP17" i="4" s="1"/>
  <c r="AM17" i="4" s="1"/>
  <c r="AL26" i="4"/>
  <c r="AP26" i="4" s="1"/>
  <c r="AM26" i="4" s="1"/>
  <c r="W52" i="4"/>
  <c r="AH48" i="4"/>
  <c r="AP50" i="4"/>
  <c r="AP34" i="4"/>
  <c r="Z49" i="4"/>
  <c r="Z48" i="4" s="1"/>
  <c r="X64" i="4"/>
  <c r="Z67" i="4"/>
  <c r="X72" i="4"/>
  <c r="X70" i="4" s="1"/>
  <c r="Z72" i="4"/>
  <c r="AN24" i="4"/>
  <c r="AL74" i="4"/>
  <c r="Z75" i="4"/>
  <c r="Z74" i="4" s="1"/>
  <c r="AL48" i="4"/>
  <c r="AN55" i="4"/>
  <c r="Z10" i="4"/>
  <c r="X24" i="4"/>
  <c r="W19" i="4"/>
  <c r="AN30" i="4"/>
  <c r="AE8" i="4"/>
  <c r="AP10" i="4"/>
  <c r="X44" i="4"/>
  <c r="AP41" i="4"/>
  <c r="AL40" i="4"/>
  <c r="Z24" i="4"/>
  <c r="Z23" i="4" s="1"/>
  <c r="AH71" i="4"/>
  <c r="AH70" i="4" s="1"/>
  <c r="W65" i="4"/>
  <c r="AL64" i="4"/>
  <c r="AP64" i="4" s="1"/>
  <c r="AM64" i="4" s="1"/>
  <c r="AH63" i="4"/>
  <c r="Z45" i="4"/>
  <c r="Z44" i="4" s="1"/>
  <c r="X75" i="4"/>
  <c r="Z71" i="4"/>
  <c r="AP67" i="4"/>
  <c r="AP59" i="4"/>
  <c r="X40" i="4"/>
  <c r="W41" i="4"/>
  <c r="AN51" i="4"/>
  <c r="AP36" i="4"/>
  <c r="AM36" i="4" s="1"/>
  <c r="Z69" i="4"/>
  <c r="W69" i="4" s="1"/>
  <c r="Z54" i="4"/>
  <c r="AL24" i="4"/>
  <c r="AP19" i="4"/>
  <c r="AM19" i="4" s="1"/>
  <c r="Z15" i="4"/>
  <c r="W15" i="4" s="1"/>
  <c r="F9" i="4"/>
  <c r="X27" i="4"/>
  <c r="AN62" i="4"/>
  <c r="X49" i="4"/>
  <c r="X33" i="4"/>
  <c r="AP43" i="4"/>
  <c r="AM43" i="4" s="1"/>
  <c r="G8" i="4"/>
  <c r="X9" i="4"/>
  <c r="W55" i="4"/>
  <c r="W54" i="4" s="1"/>
  <c r="X54" i="4"/>
  <c r="AL66" i="4"/>
  <c r="AH74" i="4"/>
  <c r="AP75" i="4"/>
  <c r="AL54" i="4"/>
  <c r="AN71" i="4"/>
  <c r="AM47" i="4"/>
  <c r="Z34" i="4"/>
  <c r="Z28" i="4"/>
  <c r="AN41" i="4"/>
  <c r="AN34" i="4"/>
  <c r="AO8" i="4"/>
  <c r="AP37" i="4"/>
  <c r="AM37" i="4" s="1"/>
  <c r="AN10" i="4"/>
  <c r="H24" i="3"/>
  <c r="F70" i="3"/>
  <c r="F36" i="3"/>
  <c r="H67" i="3"/>
  <c r="F48" i="3"/>
  <c r="F20" i="3"/>
  <c r="H28" i="3"/>
  <c r="F32" i="3"/>
  <c r="G10" i="3"/>
  <c r="H41" i="3"/>
  <c r="H10" i="3"/>
  <c r="F38" i="3"/>
  <c r="G45" i="3"/>
  <c r="F46" i="3"/>
  <c r="G49" i="3"/>
  <c r="F50" i="3"/>
  <c r="G34" i="3"/>
  <c r="F52" i="3"/>
  <c r="F18" i="3"/>
  <c r="F62" i="3"/>
  <c r="F44" i="3"/>
  <c r="F74" i="3"/>
  <c r="C9" i="3"/>
  <c r="G41" i="3"/>
  <c r="F42" i="3"/>
  <c r="F12" i="3"/>
  <c r="H49" i="3"/>
  <c r="F40" i="3"/>
  <c r="G75" i="3"/>
  <c r="F76" i="3"/>
  <c r="F75" i="3" s="1"/>
  <c r="F30" i="3"/>
  <c r="F28" i="3" s="1"/>
  <c r="F14" i="3"/>
  <c r="G67" i="3"/>
  <c r="F68" i="3"/>
  <c r="F67" i="3" s="1"/>
  <c r="F54" i="3"/>
  <c r="H71" i="3"/>
  <c r="H59" i="3"/>
  <c r="G55" i="3"/>
  <c r="F56" i="3"/>
  <c r="F16" i="3"/>
  <c r="F58" i="3"/>
  <c r="F26" i="3"/>
  <c r="F24" i="3" s="1"/>
  <c r="G63" i="3"/>
  <c r="F64" i="3"/>
  <c r="F63" i="3" s="1"/>
  <c r="G71" i="3"/>
  <c r="F72" i="3"/>
  <c r="G59" i="3"/>
  <c r="F60" i="3"/>
  <c r="H55" i="3"/>
  <c r="D43" i="1"/>
  <c r="AM22" i="4" l="1"/>
  <c r="D7" i="1"/>
  <c r="AP25" i="4"/>
  <c r="AM25" i="4" s="1"/>
  <c r="AM28" i="4"/>
  <c r="AN74" i="4"/>
  <c r="AM21" i="4"/>
  <c r="AN27" i="4"/>
  <c r="W61" i="4"/>
  <c r="AM51" i="4"/>
  <c r="Z40" i="4"/>
  <c r="AM50" i="4"/>
  <c r="AH62" i="4"/>
  <c r="AM18" i="4"/>
  <c r="AP74" i="4"/>
  <c r="AL33" i="4"/>
  <c r="AP55" i="4"/>
  <c r="AP54" i="4" s="1"/>
  <c r="AL70" i="4"/>
  <c r="AH9" i="4"/>
  <c r="AM13" i="4"/>
  <c r="AM31" i="4"/>
  <c r="AL44" i="4"/>
  <c r="AP58" i="4"/>
  <c r="AM53" i="4"/>
  <c r="AM14" i="4"/>
  <c r="AM76" i="4"/>
  <c r="W60" i="4"/>
  <c r="AM56" i="4"/>
  <c r="W40" i="4"/>
  <c r="AL58" i="4"/>
  <c r="Z70" i="4"/>
  <c r="AP27" i="4"/>
  <c r="W72" i="4"/>
  <c r="Z27" i="4"/>
  <c r="AP35" i="4"/>
  <c r="AM35" i="4" s="1"/>
  <c r="AM59" i="4"/>
  <c r="AL62" i="4"/>
  <c r="Z9" i="4"/>
  <c r="AH40" i="4"/>
  <c r="AP66" i="4"/>
  <c r="W28" i="4"/>
  <c r="W27" i="4" s="1"/>
  <c r="AL9" i="4"/>
  <c r="AM30" i="4"/>
  <c r="AM60" i="4"/>
  <c r="AP45" i="4"/>
  <c r="AP40" i="4"/>
  <c r="AL27" i="4"/>
  <c r="AM29" i="4"/>
  <c r="W71" i="4"/>
  <c r="AP71" i="4"/>
  <c r="AP70" i="4" s="1"/>
  <c r="F8" i="4"/>
  <c r="AP48" i="4"/>
  <c r="AM68" i="4"/>
  <c r="AM10" i="4"/>
  <c r="AN9" i="4"/>
  <c r="AM34" i="4"/>
  <c r="AN33" i="4"/>
  <c r="AM67" i="4"/>
  <c r="AP63" i="4"/>
  <c r="X74" i="4"/>
  <c r="W75" i="4"/>
  <c r="W74" i="4" s="1"/>
  <c r="AM75" i="4"/>
  <c r="AP9" i="4"/>
  <c r="AN23" i="4"/>
  <c r="AM41" i="4"/>
  <c r="AM40" i="4" s="1"/>
  <c r="AN40" i="4"/>
  <c r="AN70" i="4"/>
  <c r="X23" i="4"/>
  <c r="W24" i="4"/>
  <c r="W23" i="4" s="1"/>
  <c r="W10" i="4"/>
  <c r="W9" i="4" s="1"/>
  <c r="W45" i="4"/>
  <c r="W44" i="4" s="1"/>
  <c r="AN54" i="4"/>
  <c r="Z64" i="4"/>
  <c r="Z62" i="4" s="1"/>
  <c r="Z33" i="4"/>
  <c r="W34" i="4"/>
  <c r="W33" i="4" s="1"/>
  <c r="W49" i="4"/>
  <c r="W48" i="4" s="1"/>
  <c r="X48" i="4"/>
  <c r="AP24" i="4"/>
  <c r="AL23" i="4"/>
  <c r="AN48" i="4"/>
  <c r="Z66" i="4"/>
  <c r="W67" i="4"/>
  <c r="W66" i="4" s="1"/>
  <c r="X62" i="4"/>
  <c r="F59" i="3"/>
  <c r="F10" i="3"/>
  <c r="F34" i="3"/>
  <c r="H9" i="3"/>
  <c r="G9" i="3"/>
  <c r="F45" i="3"/>
  <c r="F55" i="3"/>
  <c r="F71" i="3"/>
  <c r="F41" i="3"/>
  <c r="F49" i="3"/>
  <c r="W58" i="4" l="1"/>
  <c r="AP23" i="4"/>
  <c r="AM58" i="4"/>
  <c r="AH8" i="4"/>
  <c r="AM55" i="4"/>
  <c r="AM54" i="4" s="1"/>
  <c r="AM48" i="4"/>
  <c r="AM9" i="4"/>
  <c r="AM27" i="4"/>
  <c r="AM74" i="4"/>
  <c r="X8" i="4"/>
  <c r="W64" i="4"/>
  <c r="W62" i="4" s="1"/>
  <c r="AP33" i="4"/>
  <c r="AL8" i="4"/>
  <c r="AM33" i="4"/>
  <c r="W70" i="4"/>
  <c r="Z8" i="4"/>
  <c r="AM66" i="4"/>
  <c r="AM71" i="4"/>
  <c r="AM70" i="4" s="1"/>
  <c r="AM45" i="4"/>
  <c r="AM44" i="4" s="1"/>
  <c r="AP44" i="4"/>
  <c r="AN8" i="4"/>
  <c r="AM24" i="4"/>
  <c r="AM23" i="4" s="1"/>
  <c r="AP62" i="4"/>
  <c r="AM63" i="4"/>
  <c r="AM62" i="4" s="1"/>
  <c r="F9" i="3"/>
  <c r="W8" i="4" l="1"/>
  <c r="AM8" i="4"/>
  <c r="AP8" i="4"/>
</calcChain>
</file>

<file path=xl/sharedStrings.xml><?xml version="1.0" encoding="utf-8"?>
<sst xmlns="http://schemas.openxmlformats.org/spreadsheetml/2006/main" count="384" uniqueCount="121">
  <si>
    <t>附件1</t>
  </si>
  <si>
    <t>预算代码</t>
  </si>
  <si>
    <t>单位</t>
  </si>
  <si>
    <t>科目</t>
  </si>
  <si>
    <t xml:space="preserve">此次下达高校学生资助中央提标资金 </t>
    <phoneticPr fontId="5" type="noConversion"/>
  </si>
  <si>
    <t>本专科生国家奖学金</t>
  </si>
  <si>
    <t>国家励志奖学金</t>
  </si>
  <si>
    <t>本专科生国家助学金</t>
  </si>
  <si>
    <t>少数民族预科生</t>
  </si>
  <si>
    <t>退役士兵本专科生国家助学金</t>
  </si>
  <si>
    <t>小计</t>
  </si>
  <si>
    <t>高等教育</t>
  </si>
  <si>
    <t>高等职业教育</t>
  </si>
  <si>
    <t>市州合计</t>
  </si>
  <si>
    <t>长沙市</t>
  </si>
  <si>
    <t>长沙南方职业学院</t>
  </si>
  <si>
    <t>长沙商贸旅游职业技术学院</t>
  </si>
  <si>
    <t>湖南信息职业技术学院</t>
  </si>
  <si>
    <t>长沙学院</t>
  </si>
  <si>
    <t>长沙职业技术学院</t>
  </si>
  <si>
    <t>湖南电子科技职业学院</t>
  </si>
  <si>
    <t>湖南都市职业学院</t>
  </si>
  <si>
    <t>湖南外国语职业学院</t>
  </si>
  <si>
    <t>湖南三一工业职业技术学院</t>
  </si>
  <si>
    <t>长沙卫生职业学院</t>
  </si>
  <si>
    <t>长沙幼儿师范高等专科学校</t>
  </si>
  <si>
    <t>长沙轨道交通职业学院</t>
  </si>
  <si>
    <t>长沙文创艺术职业学院</t>
  </si>
  <si>
    <t>株洲市</t>
  </si>
  <si>
    <t>湖南汽车工程职业学院</t>
  </si>
  <si>
    <t>湖南铁路科技职业技术学院</t>
  </si>
  <si>
    <t>株洲师范高等专科学校</t>
  </si>
  <si>
    <t>湘潭市</t>
  </si>
  <si>
    <t>湘潭医卫职业技术学院</t>
  </si>
  <si>
    <t>湖南软件职业技术大学</t>
  </si>
  <si>
    <t>湖南吉利汽车职业技术学院</t>
  </si>
  <si>
    <t>湘潭科技职业技术学院</t>
  </si>
  <si>
    <t>湘潭理工学院</t>
  </si>
  <si>
    <t>衡阳市</t>
  </si>
  <si>
    <t>湖南财经工业职业技术学院</t>
  </si>
  <si>
    <t>湖南高速铁路职业技术学院</t>
  </si>
  <si>
    <t>湖南交通工程学院</t>
  </si>
  <si>
    <t>湖南工商职业学院</t>
  </si>
  <si>
    <t>衡阳幼儿师范高等专科学校</t>
  </si>
  <si>
    <t>衡阳科技职业学院</t>
  </si>
  <si>
    <t>邵阳市</t>
  </si>
  <si>
    <t>邵阳职业技术学院</t>
  </si>
  <si>
    <t>湘中幼儿师范高等专科学校</t>
  </si>
  <si>
    <t>邵阳工业职业技术学院</t>
  </si>
  <si>
    <t>岳阳市</t>
  </si>
  <si>
    <t>岳阳职业技术学院</t>
  </si>
  <si>
    <t>湖南民族职业学院</t>
  </si>
  <si>
    <t>岳阳现代服务职业学院</t>
  </si>
  <si>
    <t>常德市</t>
  </si>
  <si>
    <t>常德职业技术学院</t>
  </si>
  <si>
    <t>湖南应用技术学院</t>
  </si>
  <si>
    <t>湖南高尔夫旅游职业学院</t>
  </si>
  <si>
    <t>湖南幼儿师范高等专科学校</t>
  </si>
  <si>
    <t>常德科技职业技术学院</t>
  </si>
  <si>
    <t>益阳市</t>
  </si>
  <si>
    <t>益阳医学高等专科学校</t>
  </si>
  <si>
    <t>益阳职业技术学院</t>
  </si>
  <si>
    <t>益阳师范高等专科学校</t>
  </si>
  <si>
    <t>永州市</t>
  </si>
  <si>
    <t>永州职业技术学院</t>
  </si>
  <si>
    <t>湖南九嶷职业技术学院</t>
  </si>
  <si>
    <t>永州师范高等专科学校</t>
  </si>
  <si>
    <t>郴州市</t>
  </si>
  <si>
    <t>郴州职业技术学院</t>
  </si>
  <si>
    <t>湘南幼儿师范高等专科学校</t>
  </si>
  <si>
    <t>郴州思科职业学院</t>
  </si>
  <si>
    <t>娄底市</t>
  </si>
  <si>
    <t>娄底职业技术学院</t>
  </si>
  <si>
    <t>潇湘职业学院</t>
  </si>
  <si>
    <t>娄底幼儿师范高等专科学校</t>
  </si>
  <si>
    <t>怀化市</t>
  </si>
  <si>
    <t>怀化职业技术学院</t>
  </si>
  <si>
    <t>怀化师范高等专科学校</t>
  </si>
  <si>
    <t>怀化工商职业技术学院</t>
  </si>
  <si>
    <t>湘西土家族苗族自治州</t>
  </si>
  <si>
    <t>湘西民族职业技术学院</t>
  </si>
  <si>
    <t>吉首大学师范学院</t>
  </si>
  <si>
    <t>省级资金</t>
  </si>
  <si>
    <t>单位：万元</t>
  </si>
  <si>
    <t>本专科生国家奖学金增加名额</t>
  </si>
  <si>
    <t>追加资金</t>
  </si>
  <si>
    <t>本科</t>
  </si>
  <si>
    <t>专科</t>
  </si>
  <si>
    <t>金额
（万元）</t>
  </si>
  <si>
    <t>第一批已下达名额提标资金</t>
  </si>
  <si>
    <t>第二批增加指标资金</t>
  </si>
  <si>
    <t xml:space="preserve">  本专科生国家励志奖学金</t>
  </si>
  <si>
    <t>本专科国家助学金</t>
  </si>
  <si>
    <t>退役士兵助学金</t>
  </si>
  <si>
    <t>春季名额（人）</t>
  </si>
  <si>
    <t>其中</t>
  </si>
  <si>
    <t>秋季名额（人）</t>
  </si>
  <si>
    <t>2023年春季学期核定人数</t>
  </si>
  <si>
    <t>2023年秋季学期核定人数</t>
  </si>
  <si>
    <t>名额（人）</t>
  </si>
  <si>
    <t>金额        （万元）</t>
  </si>
  <si>
    <t>一等</t>
  </si>
  <si>
    <t>二等</t>
  </si>
  <si>
    <t>三等</t>
  </si>
  <si>
    <t>中央</t>
  </si>
  <si>
    <t>省级</t>
  </si>
  <si>
    <t>市州</t>
  </si>
  <si>
    <t>名额</t>
  </si>
  <si>
    <t>中央资金</t>
  </si>
  <si>
    <t>市州资金</t>
  </si>
  <si>
    <t>提标前</t>
    <phoneticPr fontId="3" type="noConversion"/>
  </si>
  <si>
    <t>提标后</t>
    <phoneticPr fontId="3" type="noConversion"/>
  </si>
  <si>
    <t>中央提标资金（万元）</t>
    <phoneticPr fontId="3" type="noConversion"/>
  </si>
  <si>
    <t>提标后</t>
    <phoneticPr fontId="3" type="noConversion"/>
  </si>
  <si>
    <t>提标后增加资金</t>
    <phoneticPr fontId="3" type="noConversion"/>
  </si>
  <si>
    <t>中央提标资金</t>
    <phoneticPr fontId="3" type="noConversion"/>
  </si>
  <si>
    <t>附件2</t>
    <phoneticPr fontId="3" type="noConversion"/>
  </si>
  <si>
    <t>附件3</t>
    <phoneticPr fontId="3" type="noConversion"/>
  </si>
  <si>
    <t>2024年市州高校学生资助中央提标资金分配表</t>
    <phoneticPr fontId="5" type="noConversion"/>
  </si>
  <si>
    <t>2024年本专科生国家奖学金提标资金分配明细表</t>
    <phoneticPr fontId="3" type="noConversion"/>
  </si>
  <si>
    <t>2024年国家励志奖学金、本专科生国家助学金提标资金分配明细表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</si>
</sst>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_);[Red]\(0\)"/>
    <numFmt numFmtId="177" formatCode="0.00_);[Red]\(0.00\)"/>
    <numFmt numFmtId="178" formatCode="0.00_ ;[Red]\-0.00\ "/>
    <numFmt numFmtId="179" formatCode="0.00_ "/>
    <numFmt numFmtId="180" formatCode="0_ "/>
  </numFmts>
  <fonts count="22" x14ac:knownFonts="1">
    <font>
      <sz val="11"/>
      <color theme="1"/>
      <name val="宋体"/>
      <family val="2"/>
      <charset val="134"/>
      <scheme val="minor"/>
    </font>
    <font>
      <sz val="12"/>
      <name val="宋体"/>
      <family val="3"/>
      <charset val="134"/>
    </font>
    <font>
      <sz val="16"/>
      <name val="黑体"/>
      <family val="3"/>
      <charset val="134"/>
    </font>
    <font>
      <sz val="9"/>
      <name val="宋体"/>
      <family val="2"/>
      <charset val="134"/>
      <scheme val="minor"/>
    </font>
    <font>
      <sz val="18"/>
      <name val="方正小标宋_GBK"/>
      <family val="4"/>
      <charset val="134"/>
    </font>
    <font>
      <sz val="9"/>
      <name val="宋体"/>
      <family val="3"/>
      <charset val="134"/>
      <scheme val="minor"/>
    </font>
    <font>
      <sz val="11"/>
      <name val="黑体"/>
      <family val="3"/>
      <charset val="134"/>
    </font>
    <font>
      <b/>
      <sz val="9"/>
      <name val="Times New Roman"/>
      <family val="1"/>
    </font>
    <font>
      <sz val="9"/>
      <name val="仿宋_GB2312"/>
      <family val="3"/>
      <charset val="134"/>
    </font>
    <font>
      <b/>
      <sz val="9"/>
      <name val="仿宋_GB2312"/>
      <family val="3"/>
      <charset val="134"/>
    </font>
    <font>
      <b/>
      <sz val="10"/>
      <name val="Times New Roman"/>
      <family val="1"/>
    </font>
    <font>
      <sz val="10"/>
      <name val="Times New Roman"/>
      <family val="1"/>
    </font>
    <font>
      <sz val="9"/>
      <color theme="1"/>
      <name val="仿宋_GB2312"/>
      <family val="3"/>
      <charset val="134"/>
    </font>
    <font>
      <sz val="12"/>
      <name val="Times New Roman"/>
      <family val="1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sz val="9"/>
      <name val="Times New Roman"/>
      <family val="1"/>
    </font>
    <font>
      <sz val="9"/>
      <color theme="1"/>
      <name val="Times New Roman"/>
      <family val="1"/>
    </font>
    <font>
      <sz val="18"/>
      <color theme="1"/>
      <name val="方正小标宋_GBK"/>
      <family val="4"/>
      <charset val="134"/>
    </font>
    <font>
      <sz val="11"/>
      <color theme="1"/>
      <name val="宋体"/>
      <family val="3"/>
      <charset val="134"/>
    </font>
    <font>
      <sz val="11"/>
      <color indexed="8"/>
      <name val="黑体"/>
      <family val="3"/>
      <charset val="134"/>
    </font>
    <font>
      <sz val="9"/>
      <color indexed="10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>
      <alignment vertical="center"/>
    </xf>
    <xf numFmtId="0" fontId="1" fillId="0" borderId="0"/>
    <xf numFmtId="0" fontId="1" fillId="0" borderId="0">
      <alignment vertical="center"/>
    </xf>
    <xf numFmtId="0" fontId="13" fillId="0" borderId="0"/>
    <xf numFmtId="0" fontId="19" fillId="0" borderId="0">
      <alignment vertical="center"/>
    </xf>
    <xf numFmtId="0" fontId="1" fillId="0" borderId="0"/>
  </cellStyleXfs>
  <cellXfs count="83">
    <xf numFmtId="0" fontId="0" fillId="0" borderId="0" xfId="0">
      <alignment vertical="center"/>
    </xf>
    <xf numFmtId="0" fontId="2" fillId="0" borderId="0" xfId="1" applyFont="1"/>
    <xf numFmtId="0" fontId="1" fillId="0" borderId="0" xfId="2">
      <alignment vertical="center"/>
    </xf>
    <xf numFmtId="0" fontId="1" fillId="0" borderId="0" xfId="2" applyAlignment="1">
      <alignment horizontal="center" vertical="center"/>
    </xf>
    <xf numFmtId="176" fontId="1" fillId="0" borderId="0" xfId="2" applyNumberFormat="1" applyAlignment="1">
      <alignment horizontal="center" vertical="center"/>
    </xf>
    <xf numFmtId="0" fontId="9" fillId="0" borderId="2" xfId="2" applyFont="1" applyFill="1" applyBorder="1" applyAlignment="1">
      <alignment horizontal="center" vertical="center" wrapText="1"/>
    </xf>
    <xf numFmtId="178" fontId="10" fillId="0" borderId="2" xfId="1" applyNumberFormat="1" applyFont="1" applyFill="1" applyBorder="1" applyAlignment="1">
      <alignment horizontal="center" vertical="center"/>
    </xf>
    <xf numFmtId="0" fontId="8" fillId="0" borderId="2" xfId="2" applyFont="1" applyFill="1" applyBorder="1" applyAlignment="1">
      <alignment vertical="center" wrapText="1"/>
    </xf>
    <xf numFmtId="0" fontId="8" fillId="0" borderId="2" xfId="2" applyFont="1" applyFill="1" applyBorder="1" applyAlignment="1">
      <alignment horizontal="center" vertical="center" wrapText="1"/>
    </xf>
    <xf numFmtId="178" fontId="11" fillId="0" borderId="2" xfId="1" applyNumberFormat="1" applyFont="1" applyFill="1" applyBorder="1" applyAlignment="1">
      <alignment horizontal="center" vertical="center"/>
    </xf>
    <xf numFmtId="0" fontId="12" fillId="0" borderId="2" xfId="2" applyFont="1" applyFill="1" applyBorder="1" applyAlignment="1">
      <alignment vertical="center" wrapText="1"/>
    </xf>
    <xf numFmtId="0" fontId="8" fillId="0" borderId="7" xfId="2" applyFont="1" applyFill="1" applyBorder="1" applyAlignment="1">
      <alignment horizontal="center" vertical="center" wrapText="1"/>
    </xf>
    <xf numFmtId="0" fontId="9" fillId="0" borderId="5" xfId="2" applyFont="1" applyFill="1" applyBorder="1" applyAlignment="1">
      <alignment horizontal="center" vertical="center" wrapText="1"/>
    </xf>
    <xf numFmtId="0" fontId="9" fillId="0" borderId="6" xfId="2" applyFont="1" applyFill="1" applyBorder="1" applyAlignment="1">
      <alignment horizontal="center" vertical="center" wrapText="1"/>
    </xf>
    <xf numFmtId="0" fontId="9" fillId="0" borderId="7" xfId="2" applyFont="1" applyFill="1" applyBorder="1" applyAlignment="1">
      <alignment horizontal="center" vertical="center" wrapText="1"/>
    </xf>
    <xf numFmtId="178" fontId="10" fillId="0" borderId="2" xfId="1" applyNumberFormat="1" applyFont="1" applyFill="1" applyBorder="1" applyAlignment="1">
      <alignment horizontal="center" vertical="center" wrapText="1"/>
    </xf>
    <xf numFmtId="0" fontId="14" fillId="0" borderId="7" xfId="2" applyFont="1" applyFill="1" applyBorder="1" applyAlignment="1">
      <alignment horizontal="left" vertical="center" wrapText="1"/>
    </xf>
    <xf numFmtId="0" fontId="14" fillId="0" borderId="7" xfId="2" applyFont="1" applyFill="1" applyBorder="1" applyAlignment="1">
      <alignment horizontal="left" vertical="center"/>
    </xf>
    <xf numFmtId="0" fontId="8" fillId="0" borderId="7" xfId="2" applyFont="1" applyFill="1" applyBorder="1" applyAlignment="1">
      <alignment horizontal="center" vertical="center"/>
    </xf>
    <xf numFmtId="0" fontId="8" fillId="0" borderId="2" xfId="2" applyFont="1" applyFill="1" applyBorder="1" applyAlignment="1">
      <alignment vertical="center"/>
    </xf>
    <xf numFmtId="0" fontId="0" fillId="0" borderId="0" xfId="0" applyFill="1">
      <alignment vertical="center"/>
    </xf>
    <xf numFmtId="177" fontId="1" fillId="0" borderId="0" xfId="2" applyNumberFormat="1" applyAlignment="1">
      <alignment horizontal="center" vertical="center"/>
    </xf>
    <xf numFmtId="0" fontId="15" fillId="0" borderId="2" xfId="2" applyFont="1" applyFill="1" applyBorder="1">
      <alignment vertical="center"/>
    </xf>
    <xf numFmtId="0" fontId="9" fillId="0" borderId="2" xfId="2" applyFont="1" applyFill="1" applyBorder="1" applyAlignment="1">
      <alignment vertical="center" wrapText="1"/>
    </xf>
    <xf numFmtId="180" fontId="16" fillId="0" borderId="2" xfId="2" applyNumberFormat="1" applyFont="1" applyFill="1" applyBorder="1" applyAlignment="1">
      <alignment horizontal="center" vertical="center"/>
    </xf>
    <xf numFmtId="177" fontId="16" fillId="0" borderId="2" xfId="1" applyNumberFormat="1" applyFont="1" applyFill="1" applyBorder="1" applyAlignment="1">
      <alignment horizontal="center" vertical="center"/>
    </xf>
    <xf numFmtId="177" fontId="17" fillId="0" borderId="2" xfId="1" applyNumberFormat="1" applyFont="1" applyFill="1" applyBorder="1" applyAlignment="1">
      <alignment horizontal="center" vertical="center"/>
    </xf>
    <xf numFmtId="180" fontId="16" fillId="0" borderId="2" xfId="2" applyNumberFormat="1" applyFont="1" applyBorder="1" applyAlignment="1">
      <alignment horizontal="center" vertical="center"/>
    </xf>
    <xf numFmtId="177" fontId="16" fillId="0" borderId="2" xfId="1" applyNumberFormat="1" applyFont="1" applyBorder="1" applyAlignment="1">
      <alignment horizontal="center" vertical="center"/>
    </xf>
    <xf numFmtId="177" fontId="7" fillId="0" borderId="2" xfId="1" applyNumberFormat="1" applyFont="1" applyFill="1" applyBorder="1" applyAlignment="1">
      <alignment horizontal="center" vertical="center" wrapText="1"/>
    </xf>
    <xf numFmtId="0" fontId="15" fillId="0" borderId="0" xfId="2" applyFont="1" applyFill="1">
      <alignment vertical="center"/>
    </xf>
    <xf numFmtId="179" fontId="7" fillId="0" borderId="2" xfId="1" applyNumberFormat="1" applyFont="1" applyFill="1" applyBorder="1" applyAlignment="1">
      <alignment horizontal="center" vertical="center" wrapText="1"/>
    </xf>
    <xf numFmtId="0" fontId="9" fillId="0" borderId="3" xfId="2" applyFont="1" applyFill="1" applyBorder="1" applyAlignment="1">
      <alignment horizontal="center" vertical="center" wrapText="1"/>
    </xf>
    <xf numFmtId="0" fontId="9" fillId="0" borderId="4" xfId="2" applyFont="1" applyFill="1" applyBorder="1" applyAlignment="1">
      <alignment horizontal="center" vertical="center" wrapText="1"/>
    </xf>
    <xf numFmtId="0" fontId="9" fillId="0" borderId="1" xfId="2" applyFont="1" applyFill="1" applyBorder="1" applyAlignment="1">
      <alignment horizontal="center" vertical="center" wrapText="1"/>
    </xf>
    <xf numFmtId="180" fontId="0" fillId="0" borderId="0" xfId="0" applyNumberFormat="1">
      <alignment vertical="center"/>
    </xf>
    <xf numFmtId="180" fontId="7" fillId="0" borderId="2" xfId="1" applyNumberFormat="1" applyFont="1" applyFill="1" applyBorder="1" applyAlignment="1">
      <alignment horizontal="center" vertical="center" wrapText="1"/>
    </xf>
    <xf numFmtId="179" fontId="16" fillId="0" borderId="2" xfId="1" applyNumberFormat="1" applyFont="1" applyFill="1" applyBorder="1" applyAlignment="1">
      <alignment horizontal="center" vertical="center"/>
    </xf>
    <xf numFmtId="180" fontId="11" fillId="0" borderId="2" xfId="5" applyNumberFormat="1" applyFont="1" applyFill="1" applyBorder="1" applyAlignment="1">
      <alignment horizontal="center" vertical="center"/>
    </xf>
    <xf numFmtId="179" fontId="11" fillId="0" borderId="2" xfId="5" applyNumberFormat="1" applyFont="1" applyFill="1" applyBorder="1" applyAlignment="1">
      <alignment horizontal="center" vertical="center"/>
    </xf>
    <xf numFmtId="177" fontId="1" fillId="0" borderId="2" xfId="2" applyNumberFormat="1" applyBorder="1" applyAlignment="1">
      <alignment horizontal="center" vertical="center"/>
    </xf>
    <xf numFmtId="0" fontId="14" fillId="0" borderId="2" xfId="2" applyFont="1" applyFill="1" applyBorder="1" applyAlignment="1">
      <alignment horizontal="left" vertical="center" wrapText="1"/>
    </xf>
    <xf numFmtId="180" fontId="15" fillId="0" borderId="2" xfId="2" applyNumberFormat="1" applyFont="1" applyBorder="1">
      <alignment vertical="center"/>
    </xf>
    <xf numFmtId="0" fontId="14" fillId="0" borderId="2" xfId="2" applyFont="1" applyFill="1" applyBorder="1" applyAlignment="1">
      <alignment horizontal="left" vertical="center"/>
    </xf>
    <xf numFmtId="177" fontId="21" fillId="0" borderId="2" xfId="1" applyNumberFormat="1" applyFont="1" applyFill="1" applyBorder="1" applyAlignment="1">
      <alignment horizontal="center" vertical="center"/>
    </xf>
    <xf numFmtId="180" fontId="0" fillId="0" borderId="0" xfId="0" applyNumberFormat="1" applyFill="1">
      <alignment vertical="center"/>
    </xf>
    <xf numFmtId="180" fontId="6" fillId="0" borderId="5" xfId="2" applyNumberFormat="1" applyFont="1" applyFill="1" applyBorder="1" applyAlignment="1">
      <alignment horizontal="center" vertical="center" wrapText="1"/>
    </xf>
    <xf numFmtId="0" fontId="4" fillId="0" borderId="0" xfId="2" applyFont="1" applyAlignment="1">
      <alignment horizontal="center" vertical="center"/>
    </xf>
    <xf numFmtId="0" fontId="6" fillId="0" borderId="1" xfId="2" applyFont="1" applyFill="1" applyBorder="1" applyAlignment="1">
      <alignment horizontal="center" vertical="center"/>
    </xf>
    <xf numFmtId="0" fontId="6" fillId="0" borderId="3" xfId="2" applyFont="1" applyFill="1" applyBorder="1" applyAlignment="1">
      <alignment horizontal="center" vertical="center"/>
    </xf>
    <xf numFmtId="0" fontId="6" fillId="0" borderId="1" xfId="2" applyFont="1" applyFill="1" applyBorder="1" applyAlignment="1">
      <alignment horizontal="center" vertical="center" wrapText="1"/>
    </xf>
    <xf numFmtId="0" fontId="6" fillId="0" borderId="3" xfId="2" applyFont="1" applyFill="1" applyBorder="1" applyAlignment="1">
      <alignment horizontal="center" vertical="center" wrapText="1"/>
    </xf>
    <xf numFmtId="0" fontId="6" fillId="0" borderId="4" xfId="2" applyFont="1" applyFill="1" applyBorder="1" applyAlignment="1">
      <alignment horizontal="center" vertical="center" wrapText="1"/>
    </xf>
    <xf numFmtId="177" fontId="6" fillId="0" borderId="2" xfId="2" applyNumberFormat="1" applyFont="1" applyFill="1" applyBorder="1" applyAlignment="1">
      <alignment horizontal="center" vertical="center" wrapText="1"/>
    </xf>
    <xf numFmtId="177" fontId="6" fillId="0" borderId="1" xfId="2" applyNumberFormat="1" applyFont="1" applyFill="1" applyBorder="1" applyAlignment="1">
      <alignment horizontal="center" vertical="center" wrapText="1"/>
    </xf>
    <xf numFmtId="177" fontId="6" fillId="0" borderId="4" xfId="2" applyNumberFormat="1" applyFont="1" applyFill="1" applyBorder="1" applyAlignment="1">
      <alignment horizontal="center" vertical="center" wrapText="1"/>
    </xf>
    <xf numFmtId="0" fontId="9" fillId="0" borderId="1" xfId="2" applyFont="1" applyFill="1" applyBorder="1" applyAlignment="1">
      <alignment horizontal="center" vertical="center" wrapText="1"/>
    </xf>
    <xf numFmtId="0" fontId="9" fillId="0" borderId="3" xfId="2" applyFont="1" applyFill="1" applyBorder="1" applyAlignment="1">
      <alignment horizontal="center" vertical="center" wrapText="1"/>
    </xf>
    <xf numFmtId="0" fontId="9" fillId="0" borderId="4" xfId="2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6" fillId="0" borderId="2" xfId="2" applyFont="1" applyFill="1" applyBorder="1" applyAlignment="1">
      <alignment horizontal="center" vertical="center" wrapText="1"/>
    </xf>
    <xf numFmtId="179" fontId="6" fillId="0" borderId="2" xfId="2" applyNumberFormat="1" applyFont="1" applyFill="1" applyBorder="1" applyAlignment="1">
      <alignment horizontal="center" vertical="center" wrapText="1"/>
    </xf>
    <xf numFmtId="176" fontId="6" fillId="0" borderId="1" xfId="2" applyNumberFormat="1" applyFont="1" applyFill="1" applyBorder="1" applyAlignment="1">
      <alignment horizontal="center" vertical="center" wrapText="1"/>
    </xf>
    <xf numFmtId="176" fontId="6" fillId="0" borderId="3" xfId="2" applyNumberFormat="1" applyFont="1" applyFill="1" applyBorder="1" applyAlignment="1">
      <alignment horizontal="center" vertical="center" wrapText="1"/>
    </xf>
    <xf numFmtId="176" fontId="6" fillId="0" borderId="4" xfId="2" applyNumberFormat="1" applyFont="1" applyFill="1" applyBorder="1" applyAlignment="1">
      <alignment horizontal="center" vertical="center" wrapText="1"/>
    </xf>
    <xf numFmtId="177" fontId="6" fillId="0" borderId="3" xfId="2" applyNumberFormat="1" applyFont="1" applyFill="1" applyBorder="1" applyAlignment="1">
      <alignment horizontal="center" vertical="center" wrapText="1"/>
    </xf>
    <xf numFmtId="0" fontId="0" fillId="0" borderId="3" xfId="0" applyFill="1" applyBorder="1" applyAlignment="1">
      <alignment vertical="center" wrapText="1"/>
    </xf>
    <xf numFmtId="0" fontId="0" fillId="0" borderId="4" xfId="0" applyFill="1" applyBorder="1" applyAlignment="1">
      <alignment vertical="center" wrapText="1"/>
    </xf>
    <xf numFmtId="0" fontId="9" fillId="0" borderId="2" xfId="2" applyFont="1" applyFill="1" applyBorder="1" applyAlignment="1">
      <alignment horizontal="center" vertical="center" wrapText="1"/>
    </xf>
    <xf numFmtId="180" fontId="18" fillId="0" borderId="0" xfId="0" applyNumberFormat="1" applyFont="1" applyAlignment="1">
      <alignment horizontal="center" vertical="center"/>
    </xf>
    <xf numFmtId="0" fontId="6" fillId="0" borderId="2" xfId="2" applyFont="1" applyBorder="1" applyAlignment="1">
      <alignment horizontal="center" vertical="center" wrapText="1"/>
    </xf>
    <xf numFmtId="180" fontId="6" fillId="0" borderId="2" xfId="2" applyNumberFormat="1" applyFont="1" applyFill="1" applyBorder="1" applyAlignment="1">
      <alignment horizontal="center" vertical="center" wrapText="1"/>
    </xf>
    <xf numFmtId="180" fontId="6" fillId="0" borderId="2" xfId="2" applyNumberFormat="1" applyFont="1" applyFill="1" applyBorder="1" applyAlignment="1">
      <alignment horizontal="center" vertical="center"/>
    </xf>
    <xf numFmtId="0" fontId="6" fillId="0" borderId="2" xfId="2" applyFont="1" applyFill="1" applyBorder="1" applyAlignment="1">
      <alignment horizontal="center" vertical="center"/>
    </xf>
    <xf numFmtId="180" fontId="6" fillId="0" borderId="2" xfId="2" applyNumberFormat="1" applyFont="1" applyBorder="1" applyAlignment="1">
      <alignment horizontal="center" vertical="center"/>
    </xf>
    <xf numFmtId="0" fontId="6" fillId="0" borderId="2" xfId="2" applyFont="1" applyBorder="1" applyAlignment="1">
      <alignment horizontal="center" vertical="center"/>
    </xf>
    <xf numFmtId="180" fontId="6" fillId="0" borderId="2" xfId="4" applyNumberFormat="1" applyFont="1" applyBorder="1" applyAlignment="1">
      <alignment horizontal="center" vertical="center" wrapText="1"/>
    </xf>
    <xf numFmtId="180" fontId="20" fillId="0" borderId="2" xfId="0" applyNumberFormat="1" applyFont="1" applyFill="1" applyBorder="1" applyAlignment="1">
      <alignment horizontal="center" vertical="center" wrapText="1"/>
    </xf>
    <xf numFmtId="179" fontId="6" fillId="0" borderId="2" xfId="4" applyNumberFormat="1" applyFont="1" applyBorder="1" applyAlignment="1">
      <alignment horizontal="center" vertical="center" wrapText="1"/>
    </xf>
    <xf numFmtId="180" fontId="6" fillId="0" borderId="1" xfId="2" applyNumberFormat="1" applyFont="1" applyFill="1" applyBorder="1" applyAlignment="1">
      <alignment horizontal="center" vertical="center" wrapText="1"/>
    </xf>
    <xf numFmtId="180" fontId="6" fillId="0" borderId="3" xfId="2" applyNumberFormat="1" applyFont="1" applyFill="1" applyBorder="1" applyAlignment="1">
      <alignment horizontal="center" vertical="center" wrapText="1"/>
    </xf>
    <xf numFmtId="180" fontId="6" fillId="0" borderId="4" xfId="2" applyNumberFormat="1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</cellXfs>
  <cellStyles count="6">
    <cellStyle name="_ET_STYLE_NoName_00_" xfId="3"/>
    <cellStyle name="常规" xfId="0" builtinId="0"/>
    <cellStyle name="常规 2" xfId="1"/>
    <cellStyle name="常规 2 2" xfId="5"/>
    <cellStyle name="常规 30" xfId="4"/>
    <cellStyle name="常规_2009年国家奖助学金分配基础数据一览表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greatwall/.cache/.fr-qjzLJk/2024&#39640;&#26657;&#28165;&#31639;&#36164;&#37329;&#27979;&#31639;&#26041;&#26696;(2)/2024&#39640;&#26657;&#28165;&#31639;&#36164;&#37329;&#27979;&#31639;&#26041;&#26696;/2024&#24180;&#39640;&#26657;&#22870;&#21161;&#23398;&#37329;/2024&#39640;&#26657;&#22870;&#21161;&#23398;&#37329;&#20998;&#37197;&#27979;&#31639;&#65288;0426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4YRFJ"/>
      <sheetName val="re1pjl"/>
      <sheetName val="   附件1合计  "/>
      <sheetName val="附件2研究生"/>
      <sheetName val="附件3本专科"/>
      <sheetName val="  应清算资金  "/>
      <sheetName val="研究生奖助学金名额指标"/>
      <sheetName val="本专科生奖助学金名额指标"/>
      <sheetName val="2024年提前下达 湘财教指【2023】93号"/>
      <sheetName val="2024年提前下达湘财预【2023】351号"/>
      <sheetName val="湘财教指2023年74号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6">
          <cell r="B6" t="str">
            <v>湘潭大学</v>
          </cell>
          <cell r="C6">
            <v>37</v>
          </cell>
          <cell r="D6">
            <v>927</v>
          </cell>
          <cell r="E6">
            <v>5454</v>
          </cell>
          <cell r="F6">
            <v>1818</v>
          </cell>
          <cell r="G6">
            <v>635</v>
          </cell>
          <cell r="H6">
            <v>3001</v>
          </cell>
          <cell r="I6">
            <v>5742</v>
          </cell>
        </row>
        <row r="7">
          <cell r="B7" t="str">
            <v>湘潭大学兴湘学院</v>
          </cell>
          <cell r="C7">
            <v>5</v>
          </cell>
          <cell r="D7">
            <v>135</v>
          </cell>
          <cell r="E7">
            <v>1050</v>
          </cell>
          <cell r="F7">
            <v>375</v>
          </cell>
          <cell r="G7">
            <v>118</v>
          </cell>
          <cell r="H7">
            <v>557</v>
          </cell>
          <cell r="I7">
            <v>918</v>
          </cell>
        </row>
        <row r="8">
          <cell r="B8" t="str">
            <v>吉首大学</v>
          </cell>
          <cell r="C8">
            <v>33</v>
          </cell>
          <cell r="D8">
            <v>829</v>
          </cell>
          <cell r="E8">
            <v>4895</v>
          </cell>
          <cell r="F8">
            <v>2579</v>
          </cell>
          <cell r="G8">
            <v>404</v>
          </cell>
          <cell r="H8">
            <v>1912</v>
          </cell>
          <cell r="I8">
            <v>5134</v>
          </cell>
        </row>
        <row r="9">
          <cell r="B9" t="str">
            <v>吉首大学张家界学院</v>
          </cell>
          <cell r="C9">
            <v>18</v>
          </cell>
          <cell r="D9">
            <v>458</v>
          </cell>
          <cell r="E9">
            <v>2613</v>
          </cell>
          <cell r="F9">
            <v>1216</v>
          </cell>
          <cell r="G9">
            <v>244</v>
          </cell>
          <cell r="H9">
            <v>1153</v>
          </cell>
          <cell r="I9">
            <v>3119</v>
          </cell>
        </row>
        <row r="10">
          <cell r="B10" t="str">
            <v>湖南科技大学</v>
          </cell>
          <cell r="C10">
            <v>46</v>
          </cell>
          <cell r="D10">
            <v>1155</v>
          </cell>
          <cell r="E10">
            <v>6750</v>
          </cell>
          <cell r="F10">
            <v>2396</v>
          </cell>
          <cell r="G10">
            <v>760</v>
          </cell>
          <cell r="H10">
            <v>3594</v>
          </cell>
          <cell r="I10">
            <v>7152</v>
          </cell>
        </row>
        <row r="11">
          <cell r="B11" t="str">
            <v>湖南科技大学潇湘学院</v>
          </cell>
          <cell r="C11">
            <v>6</v>
          </cell>
          <cell r="D11">
            <v>155</v>
          </cell>
          <cell r="E11">
            <v>1161</v>
          </cell>
          <cell r="F11">
            <v>424</v>
          </cell>
          <cell r="G11">
            <v>129</v>
          </cell>
          <cell r="H11">
            <v>608</v>
          </cell>
          <cell r="I11">
            <v>1054</v>
          </cell>
        </row>
        <row r="12">
          <cell r="B12" t="str">
            <v>长沙理工大学</v>
          </cell>
          <cell r="C12">
            <v>42</v>
          </cell>
          <cell r="D12">
            <v>1045</v>
          </cell>
          <cell r="E12">
            <v>6112</v>
          </cell>
          <cell r="F12">
            <v>2037</v>
          </cell>
          <cell r="G12">
            <v>711</v>
          </cell>
          <cell r="H12">
            <v>3364</v>
          </cell>
          <cell r="I12">
            <v>6473</v>
          </cell>
        </row>
        <row r="13">
          <cell r="B13" t="str">
            <v>长沙理工大学城南学院</v>
          </cell>
          <cell r="C13">
            <v>9</v>
          </cell>
          <cell r="D13">
            <v>215</v>
          </cell>
          <cell r="E13">
            <v>1489</v>
          </cell>
          <cell r="F13">
            <v>496</v>
          </cell>
          <cell r="G13">
            <v>173</v>
          </cell>
          <cell r="H13">
            <v>820</v>
          </cell>
          <cell r="I13">
            <v>1467</v>
          </cell>
        </row>
        <row r="14">
          <cell r="B14" t="str">
            <v>湖南农业大学</v>
          </cell>
          <cell r="C14">
            <v>44</v>
          </cell>
          <cell r="D14">
            <v>1087</v>
          </cell>
          <cell r="E14">
            <v>7000</v>
          </cell>
          <cell r="F14">
            <v>2333</v>
          </cell>
          <cell r="G14">
            <v>815</v>
          </cell>
          <cell r="H14">
            <v>3852</v>
          </cell>
          <cell r="I14">
            <v>7406</v>
          </cell>
        </row>
        <row r="15">
          <cell r="B15" t="str">
            <v>湖南农业大学东方科技学院</v>
          </cell>
          <cell r="C15">
            <v>6</v>
          </cell>
          <cell r="D15">
            <v>148</v>
          </cell>
          <cell r="E15">
            <v>1116</v>
          </cell>
          <cell r="F15">
            <v>396</v>
          </cell>
          <cell r="G15">
            <v>126</v>
          </cell>
          <cell r="H15">
            <v>594</v>
          </cell>
          <cell r="I15">
            <v>1011</v>
          </cell>
        </row>
        <row r="16">
          <cell r="B16" t="str">
            <v>中南林业科技大学</v>
          </cell>
          <cell r="C16">
            <v>41</v>
          </cell>
          <cell r="D16">
            <v>1019</v>
          </cell>
          <cell r="E16">
            <v>6641</v>
          </cell>
          <cell r="F16">
            <v>2214</v>
          </cell>
          <cell r="G16">
            <v>773</v>
          </cell>
          <cell r="H16">
            <v>3654</v>
          </cell>
          <cell r="I16">
            <v>6939</v>
          </cell>
        </row>
        <row r="17">
          <cell r="B17" t="str">
            <v>中南林业科技大学涉外学院</v>
          </cell>
          <cell r="C17">
            <v>19</v>
          </cell>
          <cell r="D17">
            <v>480</v>
          </cell>
          <cell r="E17">
            <v>2979</v>
          </cell>
          <cell r="F17">
            <v>1161</v>
          </cell>
          <cell r="G17">
            <v>317</v>
          </cell>
          <cell r="H17">
            <v>1501</v>
          </cell>
          <cell r="I17">
            <v>3273</v>
          </cell>
        </row>
        <row r="18">
          <cell r="B18" t="str">
            <v>湖南中医药大学</v>
          </cell>
          <cell r="C18">
            <v>25</v>
          </cell>
          <cell r="D18">
            <v>632</v>
          </cell>
          <cell r="E18">
            <v>3690</v>
          </cell>
          <cell r="F18">
            <v>1363</v>
          </cell>
          <cell r="G18">
            <v>406</v>
          </cell>
          <cell r="H18">
            <v>1921</v>
          </cell>
          <cell r="I18">
            <v>3913</v>
          </cell>
        </row>
        <row r="19">
          <cell r="B19" t="str">
            <v>湖南中医药大学湘杏学院</v>
          </cell>
          <cell r="C19">
            <v>7</v>
          </cell>
          <cell r="D19">
            <v>173</v>
          </cell>
          <cell r="E19">
            <v>1104</v>
          </cell>
          <cell r="F19">
            <v>437</v>
          </cell>
          <cell r="G19">
            <v>116</v>
          </cell>
          <cell r="H19">
            <v>551</v>
          </cell>
          <cell r="I19">
            <v>1177</v>
          </cell>
        </row>
        <row r="20">
          <cell r="B20" t="str">
            <v>湖南师范大学</v>
          </cell>
          <cell r="C20">
            <v>40</v>
          </cell>
          <cell r="D20">
            <v>1008</v>
          </cell>
          <cell r="E20">
            <v>6484</v>
          </cell>
          <cell r="F20">
            <v>2161</v>
          </cell>
          <cell r="G20">
            <v>755</v>
          </cell>
          <cell r="H20">
            <v>3568</v>
          </cell>
          <cell r="I20">
            <v>6865</v>
          </cell>
        </row>
        <row r="21">
          <cell r="B21" t="str">
            <v>湖南师范大学树达学院</v>
          </cell>
          <cell r="C21">
            <v>5</v>
          </cell>
          <cell r="D21">
            <v>130</v>
          </cell>
          <cell r="E21">
            <v>1334</v>
          </cell>
          <cell r="F21">
            <v>449</v>
          </cell>
          <cell r="G21">
            <v>155</v>
          </cell>
          <cell r="H21">
            <v>730</v>
          </cell>
          <cell r="I21">
            <v>883</v>
          </cell>
        </row>
        <row r="22">
          <cell r="B22" t="str">
            <v>南华大学</v>
          </cell>
          <cell r="C22">
            <v>46</v>
          </cell>
          <cell r="D22">
            <v>1147</v>
          </cell>
          <cell r="E22">
            <v>7639</v>
          </cell>
          <cell r="F22">
            <v>2546</v>
          </cell>
          <cell r="G22">
            <v>889</v>
          </cell>
          <cell r="H22">
            <v>4204</v>
          </cell>
          <cell r="I22">
            <v>7815</v>
          </cell>
        </row>
        <row r="23">
          <cell r="B23" t="str">
            <v>南华大学船山学院</v>
          </cell>
          <cell r="C23">
            <v>6</v>
          </cell>
          <cell r="D23">
            <v>147</v>
          </cell>
          <cell r="E23">
            <v>1078</v>
          </cell>
          <cell r="F23">
            <v>435</v>
          </cell>
          <cell r="G23">
            <v>112</v>
          </cell>
          <cell r="H23">
            <v>531</v>
          </cell>
          <cell r="I23">
            <v>1002</v>
          </cell>
        </row>
        <row r="24">
          <cell r="B24" t="str">
            <v>湖南工业大学</v>
          </cell>
          <cell r="C24">
            <v>41</v>
          </cell>
          <cell r="D24">
            <v>1017</v>
          </cell>
          <cell r="E24">
            <v>5862</v>
          </cell>
          <cell r="F24">
            <v>2231</v>
          </cell>
          <cell r="G24">
            <v>634</v>
          </cell>
          <cell r="H24">
            <v>2997</v>
          </cell>
          <cell r="I24">
            <v>6303</v>
          </cell>
        </row>
        <row r="25">
          <cell r="B25" t="str">
            <v>湖南工业大学科技学院</v>
          </cell>
          <cell r="C25">
            <v>10</v>
          </cell>
          <cell r="D25">
            <v>250</v>
          </cell>
          <cell r="E25">
            <v>1628</v>
          </cell>
          <cell r="F25">
            <v>607</v>
          </cell>
          <cell r="G25">
            <v>178</v>
          </cell>
          <cell r="H25">
            <v>843</v>
          </cell>
          <cell r="I25">
            <v>1702</v>
          </cell>
        </row>
        <row r="26">
          <cell r="B26" t="str">
            <v>湖南工商大学</v>
          </cell>
          <cell r="C26">
            <v>29</v>
          </cell>
          <cell r="D26">
            <v>713</v>
          </cell>
          <cell r="E26">
            <v>4109</v>
          </cell>
          <cell r="F26">
            <v>1370</v>
          </cell>
          <cell r="G26">
            <v>478</v>
          </cell>
          <cell r="H26">
            <v>2261</v>
          </cell>
          <cell r="I26">
            <v>4419</v>
          </cell>
        </row>
        <row r="27">
          <cell r="B27" t="str">
            <v>湘潭理工学院</v>
          </cell>
          <cell r="C27">
            <v>14</v>
          </cell>
          <cell r="D27">
            <v>353</v>
          </cell>
          <cell r="E27">
            <v>2064</v>
          </cell>
          <cell r="F27">
            <v>802</v>
          </cell>
          <cell r="G27">
            <v>220</v>
          </cell>
          <cell r="H27">
            <v>1042</v>
          </cell>
          <cell r="I27">
            <v>2408</v>
          </cell>
        </row>
        <row r="28">
          <cell r="B28" t="str">
            <v>湖南工程学院</v>
          </cell>
          <cell r="C28">
            <v>28</v>
          </cell>
          <cell r="D28">
            <v>700</v>
          </cell>
          <cell r="E28">
            <v>4243</v>
          </cell>
          <cell r="F28">
            <v>1476</v>
          </cell>
          <cell r="G28">
            <v>483</v>
          </cell>
          <cell r="H28">
            <v>2284</v>
          </cell>
          <cell r="I28">
            <v>4337</v>
          </cell>
        </row>
        <row r="29">
          <cell r="B29" t="str">
            <v>湖南工程学院应用技术学院</v>
          </cell>
          <cell r="C29">
            <v>6</v>
          </cell>
          <cell r="D29">
            <v>147</v>
          </cell>
          <cell r="E29">
            <v>996</v>
          </cell>
          <cell r="F29">
            <v>423</v>
          </cell>
          <cell r="G29">
            <v>100</v>
          </cell>
          <cell r="H29">
            <v>473</v>
          </cell>
          <cell r="I29">
            <v>1001</v>
          </cell>
        </row>
        <row r="30">
          <cell r="B30" t="str">
            <v>湖南理工学院</v>
          </cell>
          <cell r="C30">
            <v>22</v>
          </cell>
          <cell r="D30">
            <v>546</v>
          </cell>
          <cell r="E30">
            <v>3399</v>
          </cell>
          <cell r="F30">
            <v>1153</v>
          </cell>
          <cell r="G30">
            <v>392</v>
          </cell>
          <cell r="H30">
            <v>1854</v>
          </cell>
          <cell r="I30">
            <v>3384</v>
          </cell>
        </row>
        <row r="31">
          <cell r="B31" t="str">
            <v>湖南理工学院南湖学院</v>
          </cell>
          <cell r="C31">
            <v>8</v>
          </cell>
          <cell r="D31">
            <v>197</v>
          </cell>
          <cell r="E31">
            <v>1381</v>
          </cell>
          <cell r="F31">
            <v>523</v>
          </cell>
          <cell r="G31">
            <v>150</v>
          </cell>
          <cell r="H31">
            <v>708</v>
          </cell>
          <cell r="I31">
            <v>1342</v>
          </cell>
        </row>
        <row r="32">
          <cell r="B32" t="str">
            <v>湘南学院</v>
          </cell>
          <cell r="C32">
            <v>26</v>
          </cell>
          <cell r="D32">
            <v>653</v>
          </cell>
          <cell r="E32">
            <v>4432</v>
          </cell>
          <cell r="F32">
            <v>1925</v>
          </cell>
          <cell r="G32">
            <v>438</v>
          </cell>
          <cell r="H32">
            <v>2069</v>
          </cell>
          <cell r="I32">
            <v>4446</v>
          </cell>
        </row>
        <row r="33">
          <cell r="B33" t="str">
            <v>衡阳师范学院</v>
          </cell>
          <cell r="C33">
            <v>32</v>
          </cell>
          <cell r="D33">
            <v>799</v>
          </cell>
          <cell r="E33">
            <v>5274</v>
          </cell>
          <cell r="F33">
            <v>1758</v>
          </cell>
          <cell r="G33">
            <v>614</v>
          </cell>
          <cell r="H33">
            <v>2902</v>
          </cell>
          <cell r="I33">
            <v>5447</v>
          </cell>
        </row>
        <row r="34">
          <cell r="B34" t="str">
            <v>衡阳师范学院南岳学院</v>
          </cell>
          <cell r="C34">
            <v>7</v>
          </cell>
          <cell r="D34">
            <v>172</v>
          </cell>
          <cell r="E34">
            <v>1034</v>
          </cell>
          <cell r="F34">
            <v>521</v>
          </cell>
          <cell r="G34">
            <v>90</v>
          </cell>
          <cell r="H34">
            <v>423</v>
          </cell>
          <cell r="I34">
            <v>1172</v>
          </cell>
        </row>
        <row r="35">
          <cell r="B35" t="str">
            <v>邵阳学院</v>
          </cell>
          <cell r="C35">
            <v>36</v>
          </cell>
          <cell r="D35">
            <v>899</v>
          </cell>
          <cell r="E35">
            <v>5592</v>
          </cell>
          <cell r="F35">
            <v>2671</v>
          </cell>
          <cell r="G35">
            <v>510</v>
          </cell>
          <cell r="H35">
            <v>2411</v>
          </cell>
          <cell r="I35">
            <v>5570</v>
          </cell>
        </row>
        <row r="36">
          <cell r="B36" t="str">
            <v>怀化学院</v>
          </cell>
          <cell r="C36">
            <v>30</v>
          </cell>
          <cell r="D36">
            <v>737</v>
          </cell>
          <cell r="E36">
            <v>5001</v>
          </cell>
          <cell r="F36">
            <v>2009</v>
          </cell>
          <cell r="G36">
            <v>522</v>
          </cell>
          <cell r="H36">
            <v>2470</v>
          </cell>
          <cell r="I36">
            <v>5024</v>
          </cell>
        </row>
        <row r="37">
          <cell r="B37" t="str">
            <v>湖南文理学院</v>
          </cell>
          <cell r="C37">
            <v>32</v>
          </cell>
          <cell r="D37">
            <v>794</v>
          </cell>
          <cell r="E37">
            <v>5052</v>
          </cell>
          <cell r="F37">
            <v>1796</v>
          </cell>
          <cell r="G37">
            <v>568</v>
          </cell>
          <cell r="H37">
            <v>2688</v>
          </cell>
          <cell r="I37">
            <v>5410</v>
          </cell>
        </row>
        <row r="38">
          <cell r="B38" t="str">
            <v>湖南文理学院芙蓉学院</v>
          </cell>
          <cell r="C38">
            <v>8</v>
          </cell>
          <cell r="D38">
            <v>201</v>
          </cell>
          <cell r="E38">
            <v>1237</v>
          </cell>
          <cell r="F38">
            <v>589</v>
          </cell>
          <cell r="G38">
            <v>113</v>
          </cell>
          <cell r="H38">
            <v>535</v>
          </cell>
          <cell r="I38">
            <v>1372</v>
          </cell>
        </row>
        <row r="39">
          <cell r="B39" t="str">
            <v>湖南科技学院</v>
          </cell>
          <cell r="C39">
            <v>20</v>
          </cell>
          <cell r="D39">
            <v>503</v>
          </cell>
          <cell r="E39">
            <v>3408</v>
          </cell>
          <cell r="F39">
            <v>1616</v>
          </cell>
          <cell r="G39">
            <v>313</v>
          </cell>
          <cell r="H39">
            <v>1479</v>
          </cell>
          <cell r="I39">
            <v>3423</v>
          </cell>
        </row>
        <row r="40">
          <cell r="B40" t="str">
            <v>湖南人文科技学院</v>
          </cell>
          <cell r="C40">
            <v>27</v>
          </cell>
          <cell r="D40">
            <v>672</v>
          </cell>
          <cell r="E40">
            <v>3913</v>
          </cell>
          <cell r="F40">
            <v>1623</v>
          </cell>
          <cell r="G40">
            <v>400</v>
          </cell>
          <cell r="H40">
            <v>1890</v>
          </cell>
          <cell r="I40">
            <v>4161</v>
          </cell>
        </row>
        <row r="41">
          <cell r="B41" t="str">
            <v>湖南第一师范学院</v>
          </cell>
          <cell r="C41">
            <v>31</v>
          </cell>
          <cell r="D41">
            <v>773</v>
          </cell>
          <cell r="E41">
            <v>4407</v>
          </cell>
          <cell r="F41">
            <v>1494</v>
          </cell>
          <cell r="G41">
            <v>509</v>
          </cell>
          <cell r="H41">
            <v>2404</v>
          </cell>
          <cell r="I41">
            <v>5905</v>
          </cell>
        </row>
        <row r="42">
          <cell r="B42" t="str">
            <v>湖南城市学院</v>
          </cell>
          <cell r="C42">
            <v>33</v>
          </cell>
          <cell r="D42">
            <v>818</v>
          </cell>
          <cell r="E42">
            <v>4943</v>
          </cell>
          <cell r="F42">
            <v>2522</v>
          </cell>
          <cell r="G42">
            <v>423</v>
          </cell>
          <cell r="H42">
            <v>1998</v>
          </cell>
          <cell r="I42">
            <v>6139</v>
          </cell>
        </row>
        <row r="43">
          <cell r="B43" t="str">
            <v>长沙民政职业技术学院</v>
          </cell>
          <cell r="C43">
            <v>18</v>
          </cell>
          <cell r="D43">
            <v>610</v>
          </cell>
          <cell r="E43">
            <v>4612</v>
          </cell>
          <cell r="F43">
            <v>2142</v>
          </cell>
          <cell r="G43">
            <v>431</v>
          </cell>
          <cell r="H43">
            <v>2039</v>
          </cell>
          <cell r="I43">
            <v>4585</v>
          </cell>
        </row>
        <row r="44">
          <cell r="B44" t="str">
            <v>湖南工学院</v>
          </cell>
          <cell r="C44">
            <v>25</v>
          </cell>
          <cell r="D44">
            <v>615</v>
          </cell>
          <cell r="E44">
            <v>4125</v>
          </cell>
          <cell r="F44">
            <v>1702</v>
          </cell>
          <cell r="G44">
            <v>423</v>
          </cell>
          <cell r="H44">
            <v>2000</v>
          </cell>
          <cell r="I44">
            <v>4190</v>
          </cell>
        </row>
        <row r="45">
          <cell r="B45" t="str">
            <v>湖南财政经济学院</v>
          </cell>
          <cell r="C45">
            <v>27</v>
          </cell>
          <cell r="D45">
            <v>663</v>
          </cell>
          <cell r="E45">
            <v>4330</v>
          </cell>
          <cell r="F45">
            <v>1476</v>
          </cell>
          <cell r="G45">
            <v>498</v>
          </cell>
          <cell r="H45">
            <v>2356</v>
          </cell>
          <cell r="I45">
            <v>4517</v>
          </cell>
        </row>
        <row r="46">
          <cell r="B46" t="str">
            <v>湖南女子学院</v>
          </cell>
          <cell r="C46">
            <v>14</v>
          </cell>
          <cell r="D46">
            <v>361</v>
          </cell>
          <cell r="E46">
            <v>2441</v>
          </cell>
          <cell r="F46">
            <v>961</v>
          </cell>
          <cell r="G46">
            <v>258</v>
          </cell>
          <cell r="H46">
            <v>1222</v>
          </cell>
          <cell r="I46">
            <v>2464</v>
          </cell>
        </row>
        <row r="47">
          <cell r="B47" t="str">
            <v>长沙师范学院</v>
          </cell>
          <cell r="C47">
            <v>19</v>
          </cell>
          <cell r="D47">
            <v>484</v>
          </cell>
          <cell r="E47">
            <v>3521</v>
          </cell>
          <cell r="F47">
            <v>2003</v>
          </cell>
          <cell r="G47">
            <v>265</v>
          </cell>
          <cell r="H47">
            <v>1253</v>
          </cell>
          <cell r="I47">
            <v>3490</v>
          </cell>
        </row>
        <row r="48">
          <cell r="B48" t="str">
            <v>湖南科技职业学院</v>
          </cell>
          <cell r="C48">
            <v>13</v>
          </cell>
          <cell r="D48">
            <v>434</v>
          </cell>
          <cell r="E48">
            <v>3194</v>
          </cell>
          <cell r="F48">
            <v>1419</v>
          </cell>
          <cell r="G48">
            <v>310</v>
          </cell>
          <cell r="H48">
            <v>1465</v>
          </cell>
          <cell r="I48">
            <v>3261</v>
          </cell>
        </row>
        <row r="49">
          <cell r="B49" t="str">
            <v>湖南铁道职业技术学院</v>
          </cell>
          <cell r="C49">
            <v>12</v>
          </cell>
          <cell r="D49">
            <v>411</v>
          </cell>
          <cell r="E49">
            <v>2939</v>
          </cell>
          <cell r="F49">
            <v>1049</v>
          </cell>
          <cell r="G49">
            <v>330</v>
          </cell>
          <cell r="H49">
            <v>1560</v>
          </cell>
          <cell r="I49">
            <v>3093</v>
          </cell>
        </row>
        <row r="50">
          <cell r="B50" t="str">
            <v>湖南环境生物职业技术学院</v>
          </cell>
          <cell r="C50">
            <v>16</v>
          </cell>
          <cell r="D50">
            <v>533</v>
          </cell>
          <cell r="E50">
            <v>4130</v>
          </cell>
          <cell r="F50">
            <v>2253</v>
          </cell>
          <cell r="G50">
            <v>328</v>
          </cell>
          <cell r="H50">
            <v>1549</v>
          </cell>
          <cell r="I50">
            <v>4009</v>
          </cell>
        </row>
        <row r="51">
          <cell r="B51" t="str">
            <v>湖南大众传媒职业技术学院</v>
          </cell>
          <cell r="C51">
            <v>10</v>
          </cell>
          <cell r="D51">
            <v>323</v>
          </cell>
          <cell r="E51">
            <v>2451</v>
          </cell>
          <cell r="F51">
            <v>933</v>
          </cell>
          <cell r="G51">
            <v>265</v>
          </cell>
          <cell r="H51">
            <v>1253</v>
          </cell>
          <cell r="I51">
            <v>2428</v>
          </cell>
        </row>
        <row r="52">
          <cell r="B52" t="str">
            <v>湖南开放大学（湖南网络工程职业学院）</v>
          </cell>
          <cell r="C52">
            <v>8</v>
          </cell>
          <cell r="D52">
            <v>267</v>
          </cell>
          <cell r="E52">
            <v>1840</v>
          </cell>
          <cell r="F52">
            <v>1457</v>
          </cell>
          <cell r="G52">
            <v>67</v>
          </cell>
          <cell r="H52">
            <v>316</v>
          </cell>
          <cell r="I52">
            <v>2009</v>
          </cell>
        </row>
        <row r="53">
          <cell r="B53" t="str">
            <v>湖南工业职业技术学院</v>
          </cell>
          <cell r="C53">
            <v>13</v>
          </cell>
          <cell r="D53">
            <v>434</v>
          </cell>
          <cell r="E53">
            <v>3335</v>
          </cell>
          <cell r="F53">
            <v>1502</v>
          </cell>
          <cell r="G53">
            <v>320</v>
          </cell>
          <cell r="H53">
            <v>1513</v>
          </cell>
          <cell r="I53">
            <v>3266</v>
          </cell>
        </row>
        <row r="54">
          <cell r="B54" t="str">
            <v>湖南医药学院</v>
          </cell>
          <cell r="C54">
            <v>15</v>
          </cell>
          <cell r="D54">
            <v>381</v>
          </cell>
          <cell r="E54">
            <v>2486</v>
          </cell>
          <cell r="F54">
            <v>1007</v>
          </cell>
          <cell r="G54">
            <v>258</v>
          </cell>
          <cell r="H54">
            <v>1221</v>
          </cell>
          <cell r="I54">
            <v>2598</v>
          </cell>
        </row>
        <row r="55">
          <cell r="B55" t="str">
            <v>湖南工艺美术职业学院</v>
          </cell>
          <cell r="C55">
            <v>8</v>
          </cell>
          <cell r="D55">
            <v>270</v>
          </cell>
          <cell r="E55">
            <v>1846</v>
          </cell>
          <cell r="F55">
            <v>1037</v>
          </cell>
          <cell r="G55">
            <v>141</v>
          </cell>
          <cell r="H55">
            <v>668</v>
          </cell>
          <cell r="I55">
            <v>2030</v>
          </cell>
        </row>
        <row r="56">
          <cell r="B56" t="str">
            <v>湖南机电职业技术学院</v>
          </cell>
          <cell r="C56">
            <v>14</v>
          </cell>
          <cell r="D56">
            <v>447</v>
          </cell>
          <cell r="E56">
            <v>3366</v>
          </cell>
          <cell r="F56">
            <v>1630</v>
          </cell>
          <cell r="G56">
            <v>303</v>
          </cell>
          <cell r="H56">
            <v>1433</v>
          </cell>
          <cell r="I56">
            <v>3361</v>
          </cell>
        </row>
        <row r="57">
          <cell r="B57" t="str">
            <v>湖南化工职业技术学院</v>
          </cell>
          <cell r="C57">
            <v>15</v>
          </cell>
          <cell r="D57">
            <v>507</v>
          </cell>
          <cell r="E57">
            <v>3962</v>
          </cell>
          <cell r="F57">
            <v>2098</v>
          </cell>
          <cell r="G57">
            <v>325</v>
          </cell>
          <cell r="H57">
            <v>1539</v>
          </cell>
          <cell r="I57">
            <v>3811</v>
          </cell>
        </row>
        <row r="58">
          <cell r="B58" t="str">
            <v>湖南石油化工职业技术学院</v>
          </cell>
          <cell r="C58">
            <v>8</v>
          </cell>
          <cell r="D58">
            <v>281</v>
          </cell>
          <cell r="E58">
            <v>2153</v>
          </cell>
          <cell r="F58">
            <v>1005</v>
          </cell>
          <cell r="G58">
            <v>200</v>
          </cell>
          <cell r="H58">
            <v>948</v>
          </cell>
          <cell r="I58">
            <v>2116</v>
          </cell>
        </row>
        <row r="59">
          <cell r="B59" t="str">
            <v>湖南国防工业职业技术学院</v>
          </cell>
          <cell r="C59">
            <v>5</v>
          </cell>
          <cell r="D59">
            <v>171</v>
          </cell>
          <cell r="E59">
            <v>1252</v>
          </cell>
          <cell r="F59">
            <v>581</v>
          </cell>
          <cell r="G59">
            <v>117</v>
          </cell>
          <cell r="H59">
            <v>554</v>
          </cell>
          <cell r="I59">
            <v>1288</v>
          </cell>
        </row>
        <row r="60">
          <cell r="B60" t="str">
            <v>湖南安全技术职业学院</v>
          </cell>
          <cell r="C60">
            <v>9</v>
          </cell>
          <cell r="D60">
            <v>295</v>
          </cell>
          <cell r="E60">
            <v>2131</v>
          </cell>
          <cell r="F60">
            <v>1058</v>
          </cell>
          <cell r="G60">
            <v>187</v>
          </cell>
          <cell r="H60">
            <v>886</v>
          </cell>
          <cell r="I60">
            <v>2215</v>
          </cell>
        </row>
        <row r="61">
          <cell r="B61" t="str">
            <v>湖南工程职业技术学院</v>
          </cell>
          <cell r="C61">
            <v>12</v>
          </cell>
          <cell r="D61">
            <v>389</v>
          </cell>
          <cell r="E61">
            <v>2761</v>
          </cell>
          <cell r="F61">
            <v>1229</v>
          </cell>
          <cell r="G61">
            <v>267</v>
          </cell>
          <cell r="H61">
            <v>1265</v>
          </cell>
          <cell r="I61">
            <v>2924</v>
          </cell>
        </row>
        <row r="62">
          <cell r="B62" t="str">
            <v>湖南警察学院</v>
          </cell>
          <cell r="C62">
            <v>8</v>
          </cell>
          <cell r="D62">
            <v>209</v>
          </cell>
          <cell r="E62">
            <v>1431</v>
          </cell>
          <cell r="F62">
            <v>477</v>
          </cell>
          <cell r="G62">
            <v>167</v>
          </cell>
          <cell r="H62">
            <v>787</v>
          </cell>
          <cell r="I62">
            <v>1422</v>
          </cell>
        </row>
        <row r="63">
          <cell r="B63" t="str">
            <v>湖南商务职业技术学院</v>
          </cell>
          <cell r="C63">
            <v>11</v>
          </cell>
          <cell r="D63">
            <v>356</v>
          </cell>
          <cell r="E63">
            <v>2486</v>
          </cell>
          <cell r="F63">
            <v>1310</v>
          </cell>
          <cell r="G63">
            <v>205</v>
          </cell>
          <cell r="H63">
            <v>971</v>
          </cell>
          <cell r="I63">
            <v>2674</v>
          </cell>
        </row>
        <row r="64">
          <cell r="B64" t="str">
            <v>张家界航空工业职业技术学院</v>
          </cell>
          <cell r="C64">
            <v>12</v>
          </cell>
          <cell r="D64">
            <v>401</v>
          </cell>
          <cell r="E64">
            <v>2695</v>
          </cell>
          <cell r="F64">
            <v>1208</v>
          </cell>
          <cell r="G64">
            <v>260</v>
          </cell>
          <cell r="H64">
            <v>1227</v>
          </cell>
          <cell r="I64">
            <v>3016</v>
          </cell>
        </row>
        <row r="65">
          <cell r="B65" t="str">
            <v>湖南电气职业技术学院</v>
          </cell>
          <cell r="C65">
            <v>9</v>
          </cell>
          <cell r="D65">
            <v>282</v>
          </cell>
          <cell r="E65">
            <v>1945</v>
          </cell>
          <cell r="F65">
            <v>1120</v>
          </cell>
          <cell r="G65">
            <v>144</v>
          </cell>
          <cell r="H65">
            <v>681</v>
          </cell>
          <cell r="I65">
            <v>2119</v>
          </cell>
        </row>
        <row r="66">
          <cell r="B66" t="str">
            <v>长沙环境保护职业技术学院</v>
          </cell>
          <cell r="C66">
            <v>10</v>
          </cell>
          <cell r="D66">
            <v>340</v>
          </cell>
          <cell r="E66">
            <v>2333</v>
          </cell>
          <cell r="F66">
            <v>1120</v>
          </cell>
          <cell r="G66">
            <v>212</v>
          </cell>
          <cell r="H66">
            <v>1001</v>
          </cell>
          <cell r="I66">
            <v>2553</v>
          </cell>
        </row>
        <row r="67">
          <cell r="B67" t="str">
            <v>湖南城建职业技术学院</v>
          </cell>
          <cell r="C67">
            <v>12</v>
          </cell>
          <cell r="D67">
            <v>396</v>
          </cell>
          <cell r="E67">
            <v>2688</v>
          </cell>
          <cell r="F67">
            <v>979</v>
          </cell>
          <cell r="G67">
            <v>298</v>
          </cell>
          <cell r="H67">
            <v>1411</v>
          </cell>
          <cell r="I67">
            <v>2975</v>
          </cell>
        </row>
        <row r="68">
          <cell r="B68" t="str">
            <v>湖南交通职业技术学院</v>
          </cell>
          <cell r="C68">
            <v>14</v>
          </cell>
          <cell r="D68">
            <v>457</v>
          </cell>
          <cell r="E68">
            <v>3345</v>
          </cell>
          <cell r="F68">
            <v>1456</v>
          </cell>
          <cell r="G68">
            <v>330</v>
          </cell>
          <cell r="H68">
            <v>1559</v>
          </cell>
          <cell r="I68">
            <v>3438</v>
          </cell>
        </row>
        <row r="69">
          <cell r="B69" t="str">
            <v>湖南理工职业技术学院</v>
          </cell>
          <cell r="C69">
            <v>6</v>
          </cell>
          <cell r="D69">
            <v>213</v>
          </cell>
          <cell r="E69">
            <v>1550</v>
          </cell>
          <cell r="F69">
            <v>805</v>
          </cell>
          <cell r="G69">
            <v>130</v>
          </cell>
          <cell r="H69">
            <v>615</v>
          </cell>
          <cell r="I69">
            <v>1598</v>
          </cell>
        </row>
        <row r="70">
          <cell r="B70" t="str">
            <v>湖南生物机电职业技术学院</v>
          </cell>
          <cell r="C70">
            <v>15</v>
          </cell>
          <cell r="D70">
            <v>491</v>
          </cell>
          <cell r="E70">
            <v>3586</v>
          </cell>
          <cell r="F70">
            <v>1822</v>
          </cell>
          <cell r="G70">
            <v>308</v>
          </cell>
          <cell r="H70">
            <v>1456</v>
          </cell>
          <cell r="I70">
            <v>3690</v>
          </cell>
        </row>
        <row r="71">
          <cell r="B71" t="str">
            <v>湖南外贸职业学院</v>
          </cell>
          <cell r="C71">
            <v>9</v>
          </cell>
          <cell r="D71">
            <v>312</v>
          </cell>
          <cell r="E71">
            <v>2356</v>
          </cell>
          <cell r="F71">
            <v>1187</v>
          </cell>
          <cell r="G71">
            <v>204</v>
          </cell>
          <cell r="H71">
            <v>965</v>
          </cell>
          <cell r="I71">
            <v>2343</v>
          </cell>
        </row>
        <row r="72">
          <cell r="B72" t="str">
            <v>湖南现代物流职业技术学院</v>
          </cell>
          <cell r="C72">
            <v>8</v>
          </cell>
          <cell r="D72">
            <v>266</v>
          </cell>
          <cell r="E72">
            <v>1824</v>
          </cell>
          <cell r="F72">
            <v>1058</v>
          </cell>
          <cell r="G72">
            <v>134</v>
          </cell>
          <cell r="H72">
            <v>632</v>
          </cell>
          <cell r="I72">
            <v>1997</v>
          </cell>
        </row>
        <row r="73">
          <cell r="B73" t="str">
            <v>湖南水利水电职业技术学院</v>
          </cell>
          <cell r="C73">
            <v>11</v>
          </cell>
          <cell r="D73">
            <v>361</v>
          </cell>
          <cell r="E73">
            <v>2736</v>
          </cell>
          <cell r="F73">
            <v>998</v>
          </cell>
          <cell r="G73">
            <v>303</v>
          </cell>
          <cell r="H73">
            <v>1435</v>
          </cell>
          <cell r="I73">
            <v>2715</v>
          </cell>
        </row>
        <row r="74">
          <cell r="B74" t="str">
            <v>湖南司法警官职业学院</v>
          </cell>
          <cell r="C74">
            <v>5</v>
          </cell>
          <cell r="D74">
            <v>173</v>
          </cell>
          <cell r="E74">
            <v>1320</v>
          </cell>
          <cell r="F74">
            <v>472</v>
          </cell>
          <cell r="G74">
            <v>148</v>
          </cell>
          <cell r="H74">
            <v>700</v>
          </cell>
          <cell r="I74">
            <v>1301</v>
          </cell>
        </row>
        <row r="75">
          <cell r="B75" t="str">
            <v>湖南体育职业学院</v>
          </cell>
          <cell r="C75">
            <v>5</v>
          </cell>
          <cell r="D75">
            <v>151</v>
          </cell>
          <cell r="E75">
            <v>1084</v>
          </cell>
          <cell r="F75">
            <v>403</v>
          </cell>
          <cell r="G75">
            <v>119</v>
          </cell>
          <cell r="H75">
            <v>562</v>
          </cell>
          <cell r="I75">
            <v>1137</v>
          </cell>
        </row>
        <row r="76">
          <cell r="B76" t="str">
            <v>湖南中医药高等专科学校</v>
          </cell>
          <cell r="C76">
            <v>12</v>
          </cell>
          <cell r="D76">
            <v>396</v>
          </cell>
          <cell r="E76">
            <v>2870</v>
          </cell>
          <cell r="F76">
            <v>1451</v>
          </cell>
          <cell r="G76">
            <v>248</v>
          </cell>
          <cell r="H76">
            <v>1171</v>
          </cell>
          <cell r="I76">
            <v>2974</v>
          </cell>
        </row>
        <row r="77">
          <cell r="B77" t="str">
            <v>湖南艺术职业学院</v>
          </cell>
          <cell r="C77">
            <v>5</v>
          </cell>
          <cell r="D77">
            <v>180</v>
          </cell>
          <cell r="E77">
            <v>1272</v>
          </cell>
          <cell r="F77">
            <v>424</v>
          </cell>
          <cell r="G77">
            <v>148</v>
          </cell>
          <cell r="H77">
            <v>700</v>
          </cell>
          <cell r="I77">
            <v>1352</v>
          </cell>
        </row>
        <row r="78">
          <cell r="B78" t="str">
            <v>湖南劳动人事职业学院</v>
          </cell>
          <cell r="C78">
            <v>9</v>
          </cell>
          <cell r="D78">
            <v>288</v>
          </cell>
          <cell r="E78">
            <v>2174</v>
          </cell>
          <cell r="F78">
            <v>1187</v>
          </cell>
          <cell r="G78">
            <v>172</v>
          </cell>
          <cell r="H78">
            <v>815</v>
          </cell>
          <cell r="I78">
            <v>2168</v>
          </cell>
        </row>
        <row r="79">
          <cell r="B79" t="str">
            <v>湖南食品药品职业学院</v>
          </cell>
          <cell r="C79">
            <v>9</v>
          </cell>
          <cell r="D79">
            <v>297</v>
          </cell>
          <cell r="E79">
            <v>2123</v>
          </cell>
          <cell r="F79">
            <v>1119</v>
          </cell>
          <cell r="G79">
            <v>175</v>
          </cell>
          <cell r="H79">
            <v>829</v>
          </cell>
          <cell r="I79">
            <v>2237</v>
          </cell>
        </row>
        <row r="80">
          <cell r="B80" t="str">
            <v>湖南有色金属职业技术学院</v>
          </cell>
          <cell r="C80">
            <v>9</v>
          </cell>
          <cell r="D80">
            <v>301</v>
          </cell>
          <cell r="E80">
            <v>2268</v>
          </cell>
          <cell r="F80">
            <v>1366</v>
          </cell>
          <cell r="G80">
            <v>157</v>
          </cell>
          <cell r="H80">
            <v>745</v>
          </cell>
          <cell r="I80">
            <v>2265</v>
          </cell>
        </row>
        <row r="81">
          <cell r="B81" t="str">
            <v>长沙电力职业技术学院</v>
          </cell>
          <cell r="C81">
            <v>3</v>
          </cell>
          <cell r="D81">
            <v>106</v>
          </cell>
          <cell r="E81">
            <v>1255</v>
          </cell>
          <cell r="F81">
            <v>1112</v>
          </cell>
          <cell r="G81">
            <v>0</v>
          </cell>
          <cell r="H81">
            <v>143</v>
          </cell>
          <cell r="I81">
            <v>1200</v>
          </cell>
        </row>
        <row r="82">
          <cell r="B82" t="str">
            <v>湖南邮电职业技术学院</v>
          </cell>
          <cell r="C82">
            <v>5</v>
          </cell>
          <cell r="D82">
            <v>156</v>
          </cell>
          <cell r="E82">
            <v>1184</v>
          </cell>
          <cell r="F82">
            <v>490</v>
          </cell>
          <cell r="G82">
            <v>121</v>
          </cell>
          <cell r="H82">
            <v>573</v>
          </cell>
          <cell r="I82">
            <v>1176</v>
          </cell>
        </row>
        <row r="83">
          <cell r="B83" t="str">
            <v>湖南涉外经济学院</v>
          </cell>
          <cell r="C83">
            <v>36</v>
          </cell>
          <cell r="D83">
            <v>934</v>
          </cell>
          <cell r="E83">
            <v>6451</v>
          </cell>
          <cell r="F83">
            <v>2150</v>
          </cell>
          <cell r="G83">
            <v>751</v>
          </cell>
          <cell r="H83">
            <v>3550</v>
          </cell>
          <cell r="I83">
            <v>6414</v>
          </cell>
        </row>
        <row r="84">
          <cell r="B84" t="str">
            <v>长沙医学院</v>
          </cell>
          <cell r="C84">
            <v>34</v>
          </cell>
          <cell r="D84">
            <v>889</v>
          </cell>
          <cell r="E84">
            <v>5612</v>
          </cell>
          <cell r="F84">
            <v>1871</v>
          </cell>
          <cell r="G84">
            <v>653</v>
          </cell>
          <cell r="H84">
            <v>3088</v>
          </cell>
          <cell r="I84">
            <v>6171</v>
          </cell>
        </row>
        <row r="85">
          <cell r="B85" t="str">
            <v>湖南信息学院</v>
          </cell>
          <cell r="C85">
            <v>24</v>
          </cell>
          <cell r="D85">
            <v>625</v>
          </cell>
          <cell r="E85">
            <v>4024</v>
          </cell>
          <cell r="F85">
            <v>1341</v>
          </cell>
          <cell r="G85">
            <v>468</v>
          </cell>
          <cell r="H85">
            <v>2215</v>
          </cell>
          <cell r="I85">
            <v>4324</v>
          </cell>
        </row>
        <row r="86">
          <cell r="B86" t="str">
            <v>保险职业学院</v>
          </cell>
          <cell r="C86">
            <v>4</v>
          </cell>
          <cell r="D86">
            <v>126</v>
          </cell>
          <cell r="E86">
            <v>997</v>
          </cell>
          <cell r="F86">
            <v>613</v>
          </cell>
          <cell r="G86">
            <v>67</v>
          </cell>
          <cell r="H86">
            <v>317</v>
          </cell>
          <cell r="I86">
            <v>948</v>
          </cell>
        </row>
        <row r="87">
          <cell r="B87" t="str">
            <v>长沙南方职业学院</v>
          </cell>
          <cell r="C87">
            <v>11</v>
          </cell>
          <cell r="D87">
            <v>384</v>
          </cell>
          <cell r="E87">
            <v>2833</v>
          </cell>
          <cell r="F87">
            <v>1292</v>
          </cell>
          <cell r="G87">
            <v>269</v>
          </cell>
          <cell r="H87">
            <v>1272</v>
          </cell>
          <cell r="I87">
            <v>2895</v>
          </cell>
        </row>
        <row r="88">
          <cell r="B88" t="str">
            <v>长沙商贸旅游职业技术学院</v>
          </cell>
          <cell r="C88">
            <v>10</v>
          </cell>
          <cell r="D88">
            <v>328</v>
          </cell>
          <cell r="E88">
            <v>2329</v>
          </cell>
          <cell r="F88">
            <v>1233</v>
          </cell>
          <cell r="G88">
            <v>191</v>
          </cell>
          <cell r="H88">
            <v>905</v>
          </cell>
          <cell r="I88">
            <v>2469</v>
          </cell>
        </row>
        <row r="89">
          <cell r="B89" t="str">
            <v>湖南信息职业技术学院</v>
          </cell>
          <cell r="C89">
            <v>11</v>
          </cell>
          <cell r="D89">
            <v>360</v>
          </cell>
          <cell r="E89">
            <v>2741</v>
          </cell>
          <cell r="F89">
            <v>1461</v>
          </cell>
          <cell r="G89">
            <v>223</v>
          </cell>
          <cell r="H89">
            <v>1057</v>
          </cell>
          <cell r="I89">
            <v>2710</v>
          </cell>
        </row>
        <row r="90">
          <cell r="B90" t="str">
            <v>长沙学院</v>
          </cell>
          <cell r="C90">
            <v>22</v>
          </cell>
          <cell r="D90">
            <v>541</v>
          </cell>
          <cell r="E90">
            <v>3256</v>
          </cell>
          <cell r="F90">
            <v>1085</v>
          </cell>
          <cell r="G90">
            <v>379</v>
          </cell>
          <cell r="H90">
            <v>1792</v>
          </cell>
          <cell r="I90">
            <v>3349</v>
          </cell>
        </row>
        <row r="91">
          <cell r="B91" t="str">
            <v>长沙职业技术学院</v>
          </cell>
          <cell r="C91">
            <v>9</v>
          </cell>
          <cell r="D91">
            <v>302</v>
          </cell>
          <cell r="E91">
            <v>2415</v>
          </cell>
          <cell r="F91">
            <v>1467</v>
          </cell>
          <cell r="G91">
            <v>166</v>
          </cell>
          <cell r="H91">
            <v>782</v>
          </cell>
          <cell r="I91">
            <v>2274</v>
          </cell>
        </row>
        <row r="92">
          <cell r="B92" t="str">
            <v>湖南电子科技职业学院</v>
          </cell>
          <cell r="C92">
            <v>13</v>
          </cell>
          <cell r="D92">
            <v>430</v>
          </cell>
          <cell r="E92">
            <v>2935</v>
          </cell>
          <cell r="F92">
            <v>1335</v>
          </cell>
          <cell r="G92">
            <v>279</v>
          </cell>
          <cell r="H92">
            <v>1321</v>
          </cell>
          <cell r="I92">
            <v>3236</v>
          </cell>
        </row>
        <row r="93">
          <cell r="B93" t="str">
            <v>湖南都市职业学院</v>
          </cell>
          <cell r="C93">
            <v>11</v>
          </cell>
          <cell r="D93">
            <v>382</v>
          </cell>
          <cell r="E93">
            <v>3230</v>
          </cell>
          <cell r="F93">
            <v>1444</v>
          </cell>
          <cell r="G93">
            <v>312</v>
          </cell>
          <cell r="H93">
            <v>1474</v>
          </cell>
          <cell r="I93">
            <v>2886</v>
          </cell>
        </row>
        <row r="94">
          <cell r="B94" t="str">
            <v>湖南外国语职业学院</v>
          </cell>
          <cell r="C94">
            <v>13</v>
          </cell>
          <cell r="D94">
            <v>427</v>
          </cell>
          <cell r="E94">
            <v>3171</v>
          </cell>
          <cell r="F94">
            <v>1330</v>
          </cell>
          <cell r="G94">
            <v>321</v>
          </cell>
          <cell r="H94">
            <v>1520</v>
          </cell>
          <cell r="I94">
            <v>3208</v>
          </cell>
        </row>
        <row r="95">
          <cell r="B95" t="str">
            <v>湖南三一工业职业技术学院</v>
          </cell>
          <cell r="C95">
            <v>8</v>
          </cell>
          <cell r="D95">
            <v>275</v>
          </cell>
          <cell r="E95">
            <v>2134</v>
          </cell>
          <cell r="F95">
            <v>910</v>
          </cell>
          <cell r="G95">
            <v>214</v>
          </cell>
          <cell r="H95">
            <v>1010</v>
          </cell>
          <cell r="I95">
            <v>2069</v>
          </cell>
        </row>
        <row r="96">
          <cell r="B96" t="str">
            <v>长沙卫生职业学院</v>
          </cell>
          <cell r="C96">
            <v>8</v>
          </cell>
          <cell r="D96">
            <v>270</v>
          </cell>
          <cell r="E96">
            <v>1866</v>
          </cell>
          <cell r="F96">
            <v>904</v>
          </cell>
          <cell r="G96">
            <v>168</v>
          </cell>
          <cell r="H96">
            <v>794</v>
          </cell>
          <cell r="I96">
            <v>2026</v>
          </cell>
        </row>
        <row r="97">
          <cell r="B97" t="str">
            <v>长沙幼儿师范高等专科学校</v>
          </cell>
          <cell r="C97">
            <v>6</v>
          </cell>
          <cell r="D97">
            <v>204</v>
          </cell>
          <cell r="E97">
            <v>1495</v>
          </cell>
          <cell r="F97">
            <v>498</v>
          </cell>
          <cell r="G97">
            <v>174</v>
          </cell>
          <cell r="H97">
            <v>823</v>
          </cell>
          <cell r="I97">
            <v>1537</v>
          </cell>
        </row>
        <row r="98">
          <cell r="B98" t="str">
            <v>湖南汽车工程职业学院</v>
          </cell>
          <cell r="C98">
            <v>16</v>
          </cell>
          <cell r="D98">
            <v>518</v>
          </cell>
          <cell r="E98">
            <v>3799</v>
          </cell>
          <cell r="F98">
            <v>2183</v>
          </cell>
          <cell r="G98">
            <v>282</v>
          </cell>
          <cell r="H98">
            <v>1334</v>
          </cell>
          <cell r="I98">
            <v>3892</v>
          </cell>
        </row>
        <row r="99">
          <cell r="B99" t="str">
            <v>湖南铁路科技职业技术学院</v>
          </cell>
          <cell r="C99">
            <v>10</v>
          </cell>
          <cell r="D99">
            <v>333</v>
          </cell>
          <cell r="E99">
            <v>2653</v>
          </cell>
          <cell r="F99">
            <v>884</v>
          </cell>
          <cell r="G99">
            <v>309</v>
          </cell>
          <cell r="H99">
            <v>1460</v>
          </cell>
          <cell r="I99">
            <v>2507</v>
          </cell>
        </row>
        <row r="100">
          <cell r="B100" t="str">
            <v>株洲师范高等专科学校</v>
          </cell>
          <cell r="C100">
            <v>6</v>
          </cell>
          <cell r="D100">
            <v>210</v>
          </cell>
          <cell r="E100">
            <v>1501</v>
          </cell>
          <cell r="F100">
            <v>500</v>
          </cell>
          <cell r="G100">
            <v>175</v>
          </cell>
          <cell r="H100">
            <v>826</v>
          </cell>
          <cell r="I100">
            <v>1576</v>
          </cell>
        </row>
        <row r="101">
          <cell r="B101" t="str">
            <v>湘潭医卫职业技术学院</v>
          </cell>
          <cell r="C101">
            <v>13</v>
          </cell>
          <cell r="D101">
            <v>417</v>
          </cell>
          <cell r="E101">
            <v>3106</v>
          </cell>
          <cell r="F101">
            <v>1750</v>
          </cell>
          <cell r="G101">
            <v>237</v>
          </cell>
          <cell r="H101">
            <v>1119</v>
          </cell>
          <cell r="I101">
            <v>3135</v>
          </cell>
        </row>
        <row r="102">
          <cell r="B102" t="str">
            <v>湖南软件职业技术大学</v>
          </cell>
          <cell r="C102">
            <v>14</v>
          </cell>
          <cell r="D102">
            <v>429</v>
          </cell>
          <cell r="E102">
            <v>2928</v>
          </cell>
          <cell r="F102">
            <v>1329</v>
          </cell>
          <cell r="G102">
            <v>279</v>
          </cell>
          <cell r="H102">
            <v>1320</v>
          </cell>
          <cell r="I102">
            <v>3162</v>
          </cell>
        </row>
        <row r="103">
          <cell r="B103" t="str">
            <v>湖南吉利汽车职业技术学院</v>
          </cell>
          <cell r="C103">
            <v>6</v>
          </cell>
          <cell r="D103">
            <v>206</v>
          </cell>
          <cell r="E103">
            <v>1642</v>
          </cell>
          <cell r="F103">
            <v>959</v>
          </cell>
          <cell r="G103">
            <v>119</v>
          </cell>
          <cell r="H103">
            <v>564</v>
          </cell>
          <cell r="I103">
            <v>1548</v>
          </cell>
        </row>
        <row r="104">
          <cell r="B104" t="str">
            <v>湖南财经工业职业技术学院</v>
          </cell>
          <cell r="C104">
            <v>11</v>
          </cell>
          <cell r="D104">
            <v>379</v>
          </cell>
          <cell r="E104">
            <v>2759</v>
          </cell>
          <cell r="F104">
            <v>1505</v>
          </cell>
          <cell r="G104">
            <v>219</v>
          </cell>
          <cell r="H104">
            <v>1035</v>
          </cell>
          <cell r="I104">
            <v>2848</v>
          </cell>
        </row>
        <row r="105">
          <cell r="B105" t="str">
            <v>湖南高速铁路职业技术学院</v>
          </cell>
          <cell r="C105">
            <v>13</v>
          </cell>
          <cell r="D105">
            <v>419</v>
          </cell>
          <cell r="E105">
            <v>3035</v>
          </cell>
          <cell r="F105">
            <v>1012</v>
          </cell>
          <cell r="G105">
            <v>353</v>
          </cell>
          <cell r="H105">
            <v>1670</v>
          </cell>
          <cell r="I105">
            <v>3152</v>
          </cell>
        </row>
        <row r="106">
          <cell r="B106" t="str">
            <v>湖南交通工程学院</v>
          </cell>
          <cell r="C106">
            <v>18</v>
          </cell>
          <cell r="D106">
            <v>441</v>
          </cell>
          <cell r="E106">
            <v>3109</v>
          </cell>
          <cell r="F106">
            <v>1274</v>
          </cell>
          <cell r="G106">
            <v>320</v>
          </cell>
          <cell r="H106">
            <v>1515</v>
          </cell>
          <cell r="I106">
            <v>3042</v>
          </cell>
        </row>
        <row r="107">
          <cell r="B107" t="str">
            <v>湖南工商职业学院</v>
          </cell>
          <cell r="C107">
            <v>9</v>
          </cell>
          <cell r="D107">
            <v>292</v>
          </cell>
          <cell r="E107">
            <v>2215</v>
          </cell>
          <cell r="F107">
            <v>1116</v>
          </cell>
          <cell r="G107">
            <v>192</v>
          </cell>
          <cell r="H107">
            <v>907</v>
          </cell>
          <cell r="I107">
            <v>2195</v>
          </cell>
        </row>
        <row r="108">
          <cell r="B108" t="str">
            <v>衡阳幼儿师范高等专科学校</v>
          </cell>
          <cell r="C108">
            <v>7</v>
          </cell>
          <cell r="D108">
            <v>231</v>
          </cell>
          <cell r="E108">
            <v>1863</v>
          </cell>
          <cell r="F108">
            <v>621</v>
          </cell>
          <cell r="G108">
            <v>217</v>
          </cell>
          <cell r="H108">
            <v>1025</v>
          </cell>
          <cell r="I108">
            <v>1740</v>
          </cell>
        </row>
        <row r="109">
          <cell r="B109" t="str">
            <v>邵阳职业技术学院</v>
          </cell>
          <cell r="C109">
            <v>10</v>
          </cell>
          <cell r="D109">
            <v>339</v>
          </cell>
          <cell r="E109">
            <v>2576</v>
          </cell>
          <cell r="F109">
            <v>1725</v>
          </cell>
          <cell r="G109">
            <v>149</v>
          </cell>
          <cell r="H109">
            <v>702</v>
          </cell>
          <cell r="I109">
            <v>2549</v>
          </cell>
        </row>
        <row r="110">
          <cell r="B110" t="str">
            <v>湘中幼儿师范高等专科学校</v>
          </cell>
          <cell r="C110">
            <v>8</v>
          </cell>
          <cell r="D110">
            <v>277</v>
          </cell>
          <cell r="E110">
            <v>1877</v>
          </cell>
          <cell r="F110">
            <v>1440</v>
          </cell>
          <cell r="G110">
            <v>76</v>
          </cell>
          <cell r="H110">
            <v>361</v>
          </cell>
          <cell r="I110">
            <v>2266</v>
          </cell>
        </row>
        <row r="111">
          <cell r="B111" t="str">
            <v>岳阳职业技术学院</v>
          </cell>
          <cell r="C111">
            <v>14</v>
          </cell>
          <cell r="D111">
            <v>461</v>
          </cell>
          <cell r="E111">
            <v>3514</v>
          </cell>
          <cell r="F111">
            <v>1930</v>
          </cell>
          <cell r="G111">
            <v>277</v>
          </cell>
          <cell r="H111">
            <v>1307</v>
          </cell>
          <cell r="I111">
            <v>3468</v>
          </cell>
        </row>
        <row r="112">
          <cell r="B112" t="str">
            <v>湖南民族职业学院</v>
          </cell>
          <cell r="C112">
            <v>13</v>
          </cell>
          <cell r="D112">
            <v>426</v>
          </cell>
          <cell r="E112">
            <v>3626</v>
          </cell>
          <cell r="F112">
            <v>2044</v>
          </cell>
          <cell r="G112">
            <v>276</v>
          </cell>
          <cell r="H112">
            <v>1306</v>
          </cell>
          <cell r="I112">
            <v>3842</v>
          </cell>
        </row>
        <row r="113">
          <cell r="B113" t="str">
            <v>常德职业技术学院</v>
          </cell>
          <cell r="C113">
            <v>16</v>
          </cell>
          <cell r="D113">
            <v>524</v>
          </cell>
          <cell r="E113">
            <v>3537</v>
          </cell>
          <cell r="F113">
            <v>2514</v>
          </cell>
          <cell r="G113">
            <v>179</v>
          </cell>
          <cell r="H113">
            <v>844</v>
          </cell>
          <cell r="I113">
            <v>3936</v>
          </cell>
        </row>
        <row r="114">
          <cell r="B114" t="str">
            <v>湖南应用技术学院</v>
          </cell>
          <cell r="C114">
            <v>17</v>
          </cell>
          <cell r="D114">
            <v>446</v>
          </cell>
          <cell r="E114">
            <v>3233</v>
          </cell>
          <cell r="F114">
            <v>1787</v>
          </cell>
          <cell r="G114">
            <v>252</v>
          </cell>
          <cell r="H114">
            <v>1194</v>
          </cell>
          <cell r="I114">
            <v>3092</v>
          </cell>
        </row>
        <row r="115">
          <cell r="B115" t="str">
            <v>湖南高尔夫旅游职业学院</v>
          </cell>
          <cell r="C115">
            <v>9</v>
          </cell>
          <cell r="D115">
            <v>306</v>
          </cell>
          <cell r="E115">
            <v>2007</v>
          </cell>
          <cell r="F115">
            <v>1209</v>
          </cell>
          <cell r="G115">
            <v>139</v>
          </cell>
          <cell r="H115">
            <v>659</v>
          </cell>
          <cell r="I115">
            <v>2299</v>
          </cell>
        </row>
        <row r="116">
          <cell r="B116" t="str">
            <v>湖南幼儿师范高等专科学校</v>
          </cell>
          <cell r="C116">
            <v>10</v>
          </cell>
          <cell r="D116">
            <v>346</v>
          </cell>
          <cell r="E116">
            <v>2501</v>
          </cell>
          <cell r="F116">
            <v>1419</v>
          </cell>
          <cell r="G116">
            <v>189</v>
          </cell>
          <cell r="H116">
            <v>893</v>
          </cell>
          <cell r="I116">
            <v>2600</v>
          </cell>
        </row>
        <row r="117">
          <cell r="B117" t="str">
            <v>益阳医学高等专科学校</v>
          </cell>
          <cell r="C117">
            <v>10</v>
          </cell>
          <cell r="D117">
            <v>348</v>
          </cell>
          <cell r="E117">
            <v>2552</v>
          </cell>
          <cell r="F117">
            <v>1315</v>
          </cell>
          <cell r="G117">
            <v>216</v>
          </cell>
          <cell r="H117">
            <v>1021</v>
          </cell>
          <cell r="I117">
            <v>2614</v>
          </cell>
        </row>
        <row r="118">
          <cell r="B118" t="str">
            <v>益阳职业技术学院</v>
          </cell>
          <cell r="C118">
            <v>10</v>
          </cell>
          <cell r="D118">
            <v>324</v>
          </cell>
          <cell r="E118">
            <v>2461</v>
          </cell>
          <cell r="F118">
            <v>1944</v>
          </cell>
          <cell r="G118">
            <v>90</v>
          </cell>
          <cell r="H118">
            <v>427</v>
          </cell>
          <cell r="I118">
            <v>2432</v>
          </cell>
        </row>
        <row r="119">
          <cell r="B119" t="str">
            <v>益阳师范高等专科学校</v>
          </cell>
          <cell r="C119">
            <v>3</v>
          </cell>
          <cell r="D119">
            <v>97</v>
          </cell>
          <cell r="E119">
            <v>652</v>
          </cell>
          <cell r="F119">
            <v>217</v>
          </cell>
          <cell r="G119">
            <v>76</v>
          </cell>
          <cell r="H119">
            <v>359</v>
          </cell>
          <cell r="I119">
            <v>1201</v>
          </cell>
        </row>
        <row r="120">
          <cell r="B120" t="str">
            <v>永州职业技术学院</v>
          </cell>
          <cell r="C120">
            <v>19</v>
          </cell>
          <cell r="D120">
            <v>637</v>
          </cell>
          <cell r="E120">
            <v>4738</v>
          </cell>
          <cell r="F120">
            <v>2818</v>
          </cell>
          <cell r="G120">
            <v>335</v>
          </cell>
          <cell r="H120">
            <v>1585</v>
          </cell>
          <cell r="I120">
            <v>4790</v>
          </cell>
        </row>
        <row r="121">
          <cell r="B121" t="str">
            <v>湖南九嶷职业技术学院</v>
          </cell>
          <cell r="C121">
            <v>4</v>
          </cell>
          <cell r="D121">
            <v>133</v>
          </cell>
          <cell r="E121">
            <v>846</v>
          </cell>
          <cell r="F121">
            <v>478</v>
          </cell>
          <cell r="G121">
            <v>64</v>
          </cell>
          <cell r="H121">
            <v>304</v>
          </cell>
          <cell r="I121">
            <v>1002</v>
          </cell>
        </row>
        <row r="122">
          <cell r="B122" t="str">
            <v>永州师范高等专科学校</v>
          </cell>
          <cell r="C122">
            <v>5</v>
          </cell>
          <cell r="D122">
            <v>179</v>
          </cell>
          <cell r="E122">
            <v>1421</v>
          </cell>
          <cell r="F122">
            <v>474</v>
          </cell>
          <cell r="G122">
            <v>165</v>
          </cell>
          <cell r="H122">
            <v>782</v>
          </cell>
          <cell r="I122">
            <v>1347</v>
          </cell>
        </row>
        <row r="123">
          <cell r="B123" t="str">
            <v>郴州职业技术学院</v>
          </cell>
          <cell r="C123">
            <v>9</v>
          </cell>
          <cell r="D123">
            <v>300</v>
          </cell>
          <cell r="E123">
            <v>1939</v>
          </cell>
          <cell r="F123">
            <v>1017</v>
          </cell>
          <cell r="G123">
            <v>161</v>
          </cell>
          <cell r="H123">
            <v>761</v>
          </cell>
          <cell r="I123">
            <v>2255</v>
          </cell>
        </row>
        <row r="124">
          <cell r="B124" t="str">
            <v>湘南幼儿师范高等专科学校</v>
          </cell>
          <cell r="C124">
            <v>8</v>
          </cell>
          <cell r="D124">
            <v>259</v>
          </cell>
          <cell r="E124">
            <v>1787</v>
          </cell>
          <cell r="F124">
            <v>674</v>
          </cell>
          <cell r="G124">
            <v>194</v>
          </cell>
          <cell r="H124">
            <v>919</v>
          </cell>
          <cell r="I124">
            <v>1949</v>
          </cell>
        </row>
        <row r="125">
          <cell r="B125" t="str">
            <v>娄底职业技术学院</v>
          </cell>
          <cell r="C125">
            <v>16</v>
          </cell>
          <cell r="D125">
            <v>544</v>
          </cell>
          <cell r="E125">
            <v>4060</v>
          </cell>
          <cell r="F125">
            <v>2963</v>
          </cell>
          <cell r="G125">
            <v>192</v>
          </cell>
          <cell r="H125">
            <v>905</v>
          </cell>
          <cell r="I125">
            <v>4090</v>
          </cell>
        </row>
        <row r="126">
          <cell r="B126" t="str">
            <v>潇湘职业学院</v>
          </cell>
          <cell r="C126">
            <v>9</v>
          </cell>
          <cell r="D126">
            <v>298</v>
          </cell>
          <cell r="E126">
            <v>1983</v>
          </cell>
          <cell r="F126">
            <v>1414</v>
          </cell>
          <cell r="G126">
            <v>99</v>
          </cell>
          <cell r="H126">
            <v>470</v>
          </cell>
          <cell r="I126">
            <v>2241</v>
          </cell>
        </row>
        <row r="127">
          <cell r="B127" t="str">
            <v>娄底幼儿师范高等专科学校</v>
          </cell>
          <cell r="C127">
            <v>2</v>
          </cell>
          <cell r="D127">
            <v>53</v>
          </cell>
          <cell r="E127">
            <v>365</v>
          </cell>
          <cell r="F127">
            <v>122</v>
          </cell>
          <cell r="G127">
            <v>42</v>
          </cell>
          <cell r="H127">
            <v>201</v>
          </cell>
          <cell r="I127">
            <v>681</v>
          </cell>
        </row>
        <row r="128">
          <cell r="B128" t="str">
            <v>怀化职业技术学院</v>
          </cell>
          <cell r="C128">
            <v>10</v>
          </cell>
          <cell r="D128">
            <v>319</v>
          </cell>
          <cell r="E128">
            <v>2138</v>
          </cell>
          <cell r="F128">
            <v>1721</v>
          </cell>
          <cell r="G128">
            <v>73</v>
          </cell>
          <cell r="H128">
            <v>344</v>
          </cell>
          <cell r="I128">
            <v>2397</v>
          </cell>
        </row>
        <row r="129">
          <cell r="B129" t="str">
            <v>怀化师范高等专科学校</v>
          </cell>
          <cell r="C129">
            <v>8</v>
          </cell>
          <cell r="D129">
            <v>259</v>
          </cell>
          <cell r="E129">
            <v>1516</v>
          </cell>
          <cell r="F129">
            <v>837</v>
          </cell>
          <cell r="G129">
            <v>119</v>
          </cell>
          <cell r="H129">
            <v>560</v>
          </cell>
          <cell r="I129">
            <v>1947</v>
          </cell>
        </row>
        <row r="130">
          <cell r="B130" t="str">
            <v>湘西民族职业技术学院</v>
          </cell>
          <cell r="C130">
            <v>11</v>
          </cell>
          <cell r="D130">
            <v>379</v>
          </cell>
          <cell r="E130">
            <v>3113</v>
          </cell>
          <cell r="F130">
            <v>2919</v>
          </cell>
          <cell r="G130">
            <v>33</v>
          </cell>
          <cell r="H130">
            <v>161</v>
          </cell>
          <cell r="I130">
            <v>3417</v>
          </cell>
        </row>
        <row r="131">
          <cell r="B131" t="str">
            <v>吉首大学师范学院</v>
          </cell>
          <cell r="C131">
            <v>4</v>
          </cell>
          <cell r="D131">
            <v>131</v>
          </cell>
          <cell r="E131">
            <v>1004</v>
          </cell>
          <cell r="F131">
            <v>508</v>
          </cell>
          <cell r="G131">
            <v>87</v>
          </cell>
          <cell r="H131">
            <v>409</v>
          </cell>
          <cell r="I131">
            <v>962</v>
          </cell>
        </row>
        <row r="132">
          <cell r="B132" t="str">
            <v>常德科技职业技术学院</v>
          </cell>
          <cell r="C132">
            <v>1</v>
          </cell>
          <cell r="D132">
            <v>33</v>
          </cell>
          <cell r="E132">
            <v>360</v>
          </cell>
          <cell r="F132">
            <v>120</v>
          </cell>
          <cell r="G132">
            <v>42</v>
          </cell>
          <cell r="H132">
            <v>198</v>
          </cell>
          <cell r="I132">
            <v>966</v>
          </cell>
        </row>
        <row r="133">
          <cell r="B133" t="str">
            <v>邵阳工业职业技术学院</v>
          </cell>
          <cell r="C133">
            <v>3</v>
          </cell>
          <cell r="D133">
            <v>85</v>
          </cell>
          <cell r="E133">
            <v>288</v>
          </cell>
          <cell r="F133">
            <v>96</v>
          </cell>
          <cell r="G133">
            <v>34</v>
          </cell>
          <cell r="H133">
            <v>158</v>
          </cell>
          <cell r="I133">
            <v>1355</v>
          </cell>
        </row>
        <row r="134">
          <cell r="B134" t="str">
            <v>长沙轨道交通职业学院</v>
          </cell>
          <cell r="C134">
            <v>2</v>
          </cell>
          <cell r="D134">
            <v>52</v>
          </cell>
          <cell r="E134">
            <v>594</v>
          </cell>
          <cell r="F134">
            <v>198</v>
          </cell>
          <cell r="G134">
            <v>69</v>
          </cell>
          <cell r="H134">
            <v>327</v>
          </cell>
          <cell r="I134">
            <v>1108</v>
          </cell>
        </row>
        <row r="135">
          <cell r="B135" t="str">
            <v>长沙文创艺术职业学院</v>
          </cell>
          <cell r="C135">
            <v>1</v>
          </cell>
          <cell r="D135">
            <v>17</v>
          </cell>
          <cell r="E135">
            <v>360</v>
          </cell>
          <cell r="F135">
            <v>120</v>
          </cell>
          <cell r="G135">
            <v>42</v>
          </cell>
          <cell r="H135">
            <v>198</v>
          </cell>
          <cell r="I135">
            <v>934</v>
          </cell>
        </row>
        <row r="136">
          <cell r="B136" t="str">
            <v>岳阳现代服务职业学院</v>
          </cell>
          <cell r="C136">
            <v>1</v>
          </cell>
          <cell r="D136">
            <v>34</v>
          </cell>
          <cell r="E136">
            <v>540</v>
          </cell>
          <cell r="F136">
            <v>180</v>
          </cell>
          <cell r="G136">
            <v>63</v>
          </cell>
          <cell r="H136">
            <v>297</v>
          </cell>
          <cell r="I136">
            <v>971</v>
          </cell>
        </row>
        <row r="137">
          <cell r="B137" t="str">
            <v>郴州思科职业学院</v>
          </cell>
          <cell r="C137">
            <v>1</v>
          </cell>
          <cell r="D137">
            <v>37</v>
          </cell>
          <cell r="E137">
            <v>270</v>
          </cell>
          <cell r="F137">
            <v>90</v>
          </cell>
          <cell r="G137">
            <v>31</v>
          </cell>
          <cell r="H137">
            <v>149</v>
          </cell>
          <cell r="I137">
            <v>1180</v>
          </cell>
        </row>
        <row r="138">
          <cell r="B138" t="str">
            <v>衡阳科技职业学院</v>
          </cell>
          <cell r="C138">
            <v>1</v>
          </cell>
          <cell r="D138">
            <v>35</v>
          </cell>
          <cell r="E138">
            <v>234</v>
          </cell>
          <cell r="F138">
            <v>78</v>
          </cell>
          <cell r="G138">
            <v>27</v>
          </cell>
          <cell r="H138">
            <v>129</v>
          </cell>
          <cell r="I138">
            <v>1074</v>
          </cell>
        </row>
        <row r="139">
          <cell r="B139" t="str">
            <v>湘潭科技职业技术学院</v>
          </cell>
          <cell r="C139">
            <v>0</v>
          </cell>
          <cell r="D139">
            <v>0</v>
          </cell>
          <cell r="I139">
            <v>180</v>
          </cell>
        </row>
        <row r="140">
          <cell r="B140" t="str">
            <v>怀化工商职业技术学院</v>
          </cell>
          <cell r="C140">
            <v>0</v>
          </cell>
          <cell r="D140">
            <v>0</v>
          </cell>
          <cell r="I140">
            <v>180</v>
          </cell>
        </row>
      </sheetData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5"/>
  <sheetViews>
    <sheetView tabSelected="1" workbookViewId="0">
      <selection activeCell="H19" sqref="H19"/>
    </sheetView>
  </sheetViews>
  <sheetFormatPr defaultColWidth="9.125" defaultRowHeight="13.5" x14ac:dyDescent="0.15"/>
  <cols>
    <col min="1" max="1" width="7.375" style="20" customWidth="1"/>
    <col min="2" max="2" width="22" style="20" customWidth="1"/>
    <col min="3" max="3" width="11.25" style="20" customWidth="1"/>
    <col min="4" max="4" width="13.5" style="20" customWidth="1"/>
    <col min="5" max="5" width="13.875" customWidth="1"/>
    <col min="6" max="6" width="13.25" customWidth="1"/>
    <col min="7" max="7" width="12.75" customWidth="1"/>
    <col min="8" max="8" width="12.5" customWidth="1"/>
    <col min="9" max="9" width="14" customWidth="1"/>
  </cols>
  <sheetData>
    <row r="1" spans="1:9" ht="20.25" x14ac:dyDescent="0.25">
      <c r="A1" s="1" t="s">
        <v>0</v>
      </c>
      <c r="B1" s="2"/>
      <c r="C1" s="3"/>
      <c r="D1" s="4"/>
    </row>
    <row r="2" spans="1:9" ht="24" x14ac:dyDescent="0.15">
      <c r="A2" s="47" t="s">
        <v>118</v>
      </c>
      <c r="B2" s="47"/>
      <c r="C2" s="47"/>
      <c r="D2" s="47"/>
      <c r="E2" s="47"/>
      <c r="F2" s="47"/>
      <c r="G2" s="47"/>
      <c r="H2" s="47"/>
      <c r="I2" s="47"/>
    </row>
    <row r="5" spans="1:9" ht="13.5" customHeight="1" x14ac:dyDescent="0.15">
      <c r="A5" s="48" t="s">
        <v>1</v>
      </c>
      <c r="B5" s="50" t="s">
        <v>2</v>
      </c>
      <c r="C5" s="48" t="s">
        <v>3</v>
      </c>
      <c r="D5" s="50" t="s">
        <v>4</v>
      </c>
      <c r="E5" s="53" t="s">
        <v>5</v>
      </c>
      <c r="F5" s="53" t="s">
        <v>6</v>
      </c>
      <c r="G5" s="54" t="s">
        <v>7</v>
      </c>
      <c r="H5" s="53" t="s">
        <v>8</v>
      </c>
      <c r="I5" s="53" t="s">
        <v>9</v>
      </c>
    </row>
    <row r="6" spans="1:9" ht="44.1" customHeight="1" x14ac:dyDescent="0.15">
      <c r="A6" s="49"/>
      <c r="B6" s="51"/>
      <c r="C6" s="49"/>
      <c r="D6" s="52"/>
      <c r="E6" s="53"/>
      <c r="F6" s="53"/>
      <c r="G6" s="55"/>
      <c r="H6" s="53"/>
      <c r="I6" s="53"/>
    </row>
    <row r="7" spans="1:9" x14ac:dyDescent="0.15">
      <c r="A7" s="12" t="s">
        <v>13</v>
      </c>
      <c r="B7" s="13"/>
      <c r="C7" s="14"/>
      <c r="D7" s="15">
        <f t="shared" ref="D7" si="0">SUM(D8,D22,D26,D32,D39,D43,D47,D53,D57,D61,D65,D69,D73)</f>
        <v>3720.08</v>
      </c>
      <c r="E7" s="15">
        <v>592.80000000000007</v>
      </c>
      <c r="F7" s="15">
        <v>1580.8999999999994</v>
      </c>
      <c r="G7" s="15">
        <v>1502.28</v>
      </c>
      <c r="H7" s="15">
        <v>0</v>
      </c>
      <c r="I7" s="15">
        <v>44.099999999999987</v>
      </c>
    </row>
    <row r="8" spans="1:9" x14ac:dyDescent="0.15">
      <c r="A8" s="56" t="s">
        <v>14</v>
      </c>
      <c r="B8" s="5" t="s">
        <v>10</v>
      </c>
      <c r="C8" s="5"/>
      <c r="D8" s="6">
        <f t="shared" ref="D8" si="1">SUM(D9:D21)</f>
        <v>927.31999999999994</v>
      </c>
      <c r="E8" s="6">
        <v>149.99999999999997</v>
      </c>
      <c r="F8" s="6">
        <v>397.19999999999987</v>
      </c>
      <c r="G8" s="6">
        <v>368.42000000000007</v>
      </c>
      <c r="H8" s="6">
        <v>0</v>
      </c>
      <c r="I8" s="6">
        <v>11.699999999999996</v>
      </c>
    </row>
    <row r="9" spans="1:9" x14ac:dyDescent="0.15">
      <c r="A9" s="57"/>
      <c r="B9" s="7" t="s">
        <v>15</v>
      </c>
      <c r="C9" s="11" t="s">
        <v>12</v>
      </c>
      <c r="D9" s="9">
        <f>E9+F9+G9+H9+I9</f>
        <v>87.99</v>
      </c>
      <c r="E9" s="9">
        <v>13.2</v>
      </c>
      <c r="F9" s="9">
        <v>38.399999999999977</v>
      </c>
      <c r="G9" s="9">
        <v>34.740000000000009</v>
      </c>
      <c r="H9" s="9">
        <v>0</v>
      </c>
      <c r="I9" s="9">
        <v>1.6500000000000021</v>
      </c>
    </row>
    <row r="10" spans="1:9" x14ac:dyDescent="0.15">
      <c r="A10" s="57"/>
      <c r="B10" s="7" t="s">
        <v>16</v>
      </c>
      <c r="C10" s="11" t="s">
        <v>12</v>
      </c>
      <c r="D10" s="9">
        <f t="shared" ref="D10:D74" si="2">E10+F10+G10+H10+I10</f>
        <v>74.96999999999997</v>
      </c>
      <c r="E10" s="9">
        <v>12</v>
      </c>
      <c r="F10" s="9">
        <v>32.799999999999983</v>
      </c>
      <c r="G10" s="9">
        <v>29.629999999999995</v>
      </c>
      <c r="H10" s="9">
        <v>0</v>
      </c>
      <c r="I10" s="9">
        <v>0.53999999999999915</v>
      </c>
    </row>
    <row r="11" spans="1:9" x14ac:dyDescent="0.15">
      <c r="A11" s="57"/>
      <c r="B11" s="7" t="s">
        <v>17</v>
      </c>
      <c r="C11" s="8" t="s">
        <v>12</v>
      </c>
      <c r="D11" s="9">
        <f t="shared" si="2"/>
        <v>82.910000000000096</v>
      </c>
      <c r="E11" s="9">
        <v>13.2</v>
      </c>
      <c r="F11" s="9">
        <v>36</v>
      </c>
      <c r="G11" s="9">
        <v>32.520000000000095</v>
      </c>
      <c r="H11" s="9">
        <v>0</v>
      </c>
      <c r="I11" s="9">
        <v>1.1899999999999977</v>
      </c>
    </row>
    <row r="12" spans="1:9" x14ac:dyDescent="0.15">
      <c r="A12" s="57"/>
      <c r="B12" s="7" t="s">
        <v>18</v>
      </c>
      <c r="C12" s="11" t="s">
        <v>11</v>
      </c>
      <c r="D12" s="9">
        <f t="shared" si="2"/>
        <v>122.01999999999991</v>
      </c>
      <c r="E12" s="9">
        <v>26.4</v>
      </c>
      <c r="F12" s="9">
        <v>54.099999999999966</v>
      </c>
      <c r="G12" s="9">
        <v>40.189999999999941</v>
      </c>
      <c r="H12" s="9">
        <v>0</v>
      </c>
      <c r="I12" s="9">
        <v>1.3299999999999983</v>
      </c>
    </row>
    <row r="13" spans="1:9" x14ac:dyDescent="0.15">
      <c r="A13" s="57"/>
      <c r="B13" s="7" t="s">
        <v>19</v>
      </c>
      <c r="C13" s="8" t="s">
        <v>12</v>
      </c>
      <c r="D13" s="9">
        <f t="shared" si="2"/>
        <v>69.229999999999947</v>
      </c>
      <c r="E13" s="9">
        <v>10.8</v>
      </c>
      <c r="F13" s="9">
        <v>30.199999999999989</v>
      </c>
      <c r="G13" s="9">
        <v>27.289999999999964</v>
      </c>
      <c r="H13" s="9">
        <v>0</v>
      </c>
      <c r="I13" s="9">
        <v>0.93999999999999773</v>
      </c>
    </row>
    <row r="14" spans="1:9" x14ac:dyDescent="0.15">
      <c r="A14" s="57"/>
      <c r="B14" s="7" t="s">
        <v>20</v>
      </c>
      <c r="C14" s="8" t="s">
        <v>12</v>
      </c>
      <c r="D14" s="9">
        <f t="shared" si="2"/>
        <v>99.440000000000026</v>
      </c>
      <c r="E14" s="9">
        <v>15.6</v>
      </c>
      <c r="F14" s="9">
        <v>43</v>
      </c>
      <c r="G14" s="9">
        <v>38.830000000000041</v>
      </c>
      <c r="H14" s="9">
        <v>0</v>
      </c>
      <c r="I14" s="9">
        <v>2.009999999999998</v>
      </c>
    </row>
    <row r="15" spans="1:9" x14ac:dyDescent="0.15">
      <c r="A15" s="57"/>
      <c r="B15" s="7" t="s">
        <v>21</v>
      </c>
      <c r="C15" s="8" t="s">
        <v>12</v>
      </c>
      <c r="D15" s="9">
        <f t="shared" si="2"/>
        <v>87.63</v>
      </c>
      <c r="E15" s="9">
        <v>13.2</v>
      </c>
      <c r="F15" s="9">
        <v>38.199999999999989</v>
      </c>
      <c r="G15" s="9">
        <v>34.629999999999995</v>
      </c>
      <c r="H15" s="9">
        <v>0</v>
      </c>
      <c r="I15" s="9">
        <v>1.6000000000000014</v>
      </c>
    </row>
    <row r="16" spans="1:9" x14ac:dyDescent="0.15">
      <c r="A16" s="57"/>
      <c r="B16" s="7" t="s">
        <v>22</v>
      </c>
      <c r="C16" s="8" t="s">
        <v>12</v>
      </c>
      <c r="D16" s="9">
        <f t="shared" si="2"/>
        <v>97.789999999999978</v>
      </c>
      <c r="E16" s="9">
        <v>15.6</v>
      </c>
      <c r="F16" s="9">
        <v>42.699999999999989</v>
      </c>
      <c r="G16" s="9">
        <v>38.5</v>
      </c>
      <c r="H16" s="9">
        <v>0</v>
      </c>
      <c r="I16" s="9">
        <v>0.98999999999999844</v>
      </c>
    </row>
    <row r="17" spans="1:9" x14ac:dyDescent="0.15">
      <c r="A17" s="57"/>
      <c r="B17" s="7" t="s">
        <v>23</v>
      </c>
      <c r="C17" s="8" t="s">
        <v>12</v>
      </c>
      <c r="D17" s="9">
        <f t="shared" si="2"/>
        <v>63.150000000000048</v>
      </c>
      <c r="E17" s="9">
        <v>9.6</v>
      </c>
      <c r="F17" s="9">
        <v>27.5</v>
      </c>
      <c r="G17" s="9">
        <v>24.830000000000041</v>
      </c>
      <c r="H17" s="9">
        <v>0</v>
      </c>
      <c r="I17" s="9">
        <v>1.2200000000000024</v>
      </c>
    </row>
    <row r="18" spans="1:9" x14ac:dyDescent="0.15">
      <c r="A18" s="57"/>
      <c r="B18" s="7" t="s">
        <v>24</v>
      </c>
      <c r="C18" s="11" t="s">
        <v>12</v>
      </c>
      <c r="D18" s="9">
        <f t="shared" si="2"/>
        <v>61.14</v>
      </c>
      <c r="E18" s="9">
        <v>9.6</v>
      </c>
      <c r="F18" s="9">
        <v>27</v>
      </c>
      <c r="G18" s="9">
        <v>24.310000000000002</v>
      </c>
      <c r="H18" s="9">
        <v>0</v>
      </c>
      <c r="I18" s="9">
        <v>0.22999999999999998</v>
      </c>
    </row>
    <row r="19" spans="1:9" x14ac:dyDescent="0.15">
      <c r="A19" s="57"/>
      <c r="B19" s="7" t="s">
        <v>25</v>
      </c>
      <c r="C19" s="11" t="s">
        <v>12</v>
      </c>
      <c r="D19" s="9">
        <f t="shared" si="2"/>
        <v>46.039999999999992</v>
      </c>
      <c r="E19" s="9">
        <v>7.2</v>
      </c>
      <c r="F19" s="9">
        <v>20.399999999999991</v>
      </c>
      <c r="G19" s="9">
        <v>18.439999999999998</v>
      </c>
      <c r="H19" s="9">
        <v>0</v>
      </c>
      <c r="I19" s="9">
        <v>0</v>
      </c>
    </row>
    <row r="20" spans="1:9" x14ac:dyDescent="0.15">
      <c r="A20" s="57"/>
      <c r="B20" s="16" t="s">
        <v>26</v>
      </c>
      <c r="C20" s="11" t="s">
        <v>12</v>
      </c>
      <c r="D20" s="9">
        <f t="shared" si="2"/>
        <v>20.899999999999984</v>
      </c>
      <c r="E20" s="9">
        <v>2.4</v>
      </c>
      <c r="F20" s="9">
        <v>5.1999999999999993</v>
      </c>
      <c r="G20" s="9">
        <v>13.299999999999983</v>
      </c>
      <c r="H20" s="9">
        <v>0</v>
      </c>
      <c r="I20" s="9">
        <v>0</v>
      </c>
    </row>
    <row r="21" spans="1:9" x14ac:dyDescent="0.15">
      <c r="A21" s="57"/>
      <c r="B21" s="16" t="s">
        <v>27</v>
      </c>
      <c r="C21" s="11" t="s">
        <v>12</v>
      </c>
      <c r="D21" s="9">
        <f t="shared" si="2"/>
        <v>14.110000000000007</v>
      </c>
      <c r="E21" s="9">
        <v>1.2</v>
      </c>
      <c r="F21" s="9">
        <v>1.6999999999999993</v>
      </c>
      <c r="G21" s="9">
        <v>11.210000000000008</v>
      </c>
      <c r="H21" s="9">
        <v>0</v>
      </c>
      <c r="I21" s="9">
        <v>0</v>
      </c>
    </row>
    <row r="22" spans="1:9" x14ac:dyDescent="0.15">
      <c r="A22" s="56" t="s">
        <v>28</v>
      </c>
      <c r="B22" s="5" t="s">
        <v>10</v>
      </c>
      <c r="C22" s="5"/>
      <c r="D22" s="6">
        <f t="shared" ref="D22" si="3">SUM(D23:D25)</f>
        <v>244.32000000000005</v>
      </c>
      <c r="E22" s="6">
        <v>38.4</v>
      </c>
      <c r="F22" s="6">
        <v>106.1</v>
      </c>
      <c r="G22" s="6">
        <v>95.710000000000036</v>
      </c>
      <c r="H22" s="6">
        <v>0</v>
      </c>
      <c r="I22" s="6">
        <v>4.1099999999999994</v>
      </c>
    </row>
    <row r="23" spans="1:9" x14ac:dyDescent="0.15">
      <c r="A23" s="57"/>
      <c r="B23" s="7" t="s">
        <v>29</v>
      </c>
      <c r="C23" s="8" t="s">
        <v>12</v>
      </c>
      <c r="D23" s="9">
        <f t="shared" si="2"/>
        <v>119.78000000000006</v>
      </c>
      <c r="E23" s="9">
        <v>19.2</v>
      </c>
      <c r="F23" s="9">
        <v>51.800000000000011</v>
      </c>
      <c r="G23" s="9">
        <v>46.710000000000036</v>
      </c>
      <c r="H23" s="9">
        <v>0</v>
      </c>
      <c r="I23" s="9">
        <v>2.0700000000000003</v>
      </c>
    </row>
    <row r="24" spans="1:9" x14ac:dyDescent="0.15">
      <c r="A24" s="57"/>
      <c r="B24" s="7" t="s">
        <v>30</v>
      </c>
      <c r="C24" s="11" t="s">
        <v>12</v>
      </c>
      <c r="D24" s="9">
        <f t="shared" si="2"/>
        <v>77.42999999999995</v>
      </c>
      <c r="E24" s="9">
        <v>12</v>
      </c>
      <c r="F24" s="9">
        <v>33.299999999999983</v>
      </c>
      <c r="G24" s="9">
        <v>30.089999999999975</v>
      </c>
      <c r="H24" s="9">
        <v>0</v>
      </c>
      <c r="I24" s="9">
        <v>2.0399999999999991</v>
      </c>
    </row>
    <row r="25" spans="1:9" x14ac:dyDescent="0.15">
      <c r="A25" s="57"/>
      <c r="B25" s="7" t="s">
        <v>31</v>
      </c>
      <c r="C25" s="11" t="s">
        <v>12</v>
      </c>
      <c r="D25" s="9">
        <f t="shared" si="2"/>
        <v>47.110000000000028</v>
      </c>
      <c r="E25" s="9">
        <v>7.2</v>
      </c>
      <c r="F25" s="9">
        <v>21</v>
      </c>
      <c r="G25" s="9">
        <v>18.910000000000025</v>
      </c>
      <c r="H25" s="9">
        <v>0</v>
      </c>
      <c r="I25" s="9">
        <v>0</v>
      </c>
    </row>
    <row r="26" spans="1:9" x14ac:dyDescent="0.15">
      <c r="A26" s="56" t="s">
        <v>32</v>
      </c>
      <c r="B26" s="5" t="s">
        <v>10</v>
      </c>
      <c r="C26" s="5"/>
      <c r="D26" s="6">
        <f t="shared" ref="D26" si="4">SUM(D27:D31)</f>
        <v>325.56999999999994</v>
      </c>
      <c r="E26" s="6">
        <v>56.400000000000006</v>
      </c>
      <c r="F26" s="6">
        <v>140.49999999999994</v>
      </c>
      <c r="G26" s="6">
        <v>125.19000000000003</v>
      </c>
      <c r="H26" s="6">
        <v>0</v>
      </c>
      <c r="I26" s="6">
        <v>3.4800000000000004</v>
      </c>
    </row>
    <row r="27" spans="1:9" x14ac:dyDescent="0.15">
      <c r="A27" s="57"/>
      <c r="B27" s="10" t="s">
        <v>33</v>
      </c>
      <c r="C27" s="8" t="s">
        <v>12</v>
      </c>
      <c r="D27" s="9">
        <f t="shared" si="2"/>
        <v>95.36999999999999</v>
      </c>
      <c r="E27" s="9">
        <v>15.6</v>
      </c>
      <c r="F27" s="9">
        <v>41.699999999999989</v>
      </c>
      <c r="G27" s="9">
        <v>37.620000000000005</v>
      </c>
      <c r="H27" s="9">
        <v>0</v>
      </c>
      <c r="I27" s="9">
        <v>0.45000000000000107</v>
      </c>
    </row>
    <row r="28" spans="1:9" x14ac:dyDescent="0.15">
      <c r="A28" s="57"/>
      <c r="B28" s="7" t="s">
        <v>34</v>
      </c>
      <c r="C28" s="8" t="s">
        <v>12</v>
      </c>
      <c r="D28" s="9">
        <f t="shared" si="2"/>
        <v>98.700000000000031</v>
      </c>
      <c r="E28" s="9">
        <v>16.8</v>
      </c>
      <c r="F28" s="9">
        <v>42.899999999999977</v>
      </c>
      <c r="G28" s="9">
        <v>37.940000000000055</v>
      </c>
      <c r="H28" s="9">
        <v>0</v>
      </c>
      <c r="I28" s="9">
        <v>1.0599999999999987</v>
      </c>
    </row>
    <row r="29" spans="1:9" x14ac:dyDescent="0.15">
      <c r="A29" s="57"/>
      <c r="B29" s="7" t="s">
        <v>35</v>
      </c>
      <c r="C29" s="11" t="s">
        <v>12</v>
      </c>
      <c r="D29" s="9">
        <f t="shared" si="2"/>
        <v>47.309999999999981</v>
      </c>
      <c r="E29" s="9">
        <v>7.2</v>
      </c>
      <c r="F29" s="9">
        <v>20.599999999999994</v>
      </c>
      <c r="G29" s="9">
        <v>18.579999999999984</v>
      </c>
      <c r="H29" s="9">
        <v>0</v>
      </c>
      <c r="I29" s="9">
        <v>0.92999999999999972</v>
      </c>
    </row>
    <row r="30" spans="1:9" x14ac:dyDescent="0.15">
      <c r="A30" s="57"/>
      <c r="B30" s="17" t="s">
        <v>36</v>
      </c>
      <c r="C30" s="11" t="s">
        <v>12</v>
      </c>
      <c r="D30" s="9">
        <f t="shared" si="2"/>
        <v>2.16</v>
      </c>
      <c r="E30" s="9">
        <v>0</v>
      </c>
      <c r="F30" s="9">
        <v>0</v>
      </c>
      <c r="G30" s="9">
        <v>2.16</v>
      </c>
      <c r="H30" s="9">
        <v>0</v>
      </c>
      <c r="I30" s="9">
        <v>0</v>
      </c>
    </row>
    <row r="31" spans="1:9" x14ac:dyDescent="0.15">
      <c r="A31" s="57"/>
      <c r="B31" s="7" t="s">
        <v>37</v>
      </c>
      <c r="C31" s="11" t="s">
        <v>11</v>
      </c>
      <c r="D31" s="9">
        <f t="shared" si="2"/>
        <v>82.029999999999973</v>
      </c>
      <c r="E31" s="9">
        <v>16.8</v>
      </c>
      <c r="F31" s="9">
        <v>35.299999999999983</v>
      </c>
      <c r="G31" s="9">
        <v>28.889999999999986</v>
      </c>
      <c r="H31" s="9">
        <v>0</v>
      </c>
      <c r="I31" s="9">
        <v>1.0400000000000009</v>
      </c>
    </row>
    <row r="32" spans="1:9" x14ac:dyDescent="0.15">
      <c r="A32" s="56" t="s">
        <v>38</v>
      </c>
      <c r="B32" s="5" t="s">
        <v>10</v>
      </c>
      <c r="C32" s="5"/>
      <c r="D32" s="6">
        <f t="shared" ref="D32" si="5">SUM(D33:D38)</f>
        <v>424.94999999999982</v>
      </c>
      <c r="E32" s="6">
        <v>70.800000000000011</v>
      </c>
      <c r="F32" s="6">
        <v>179.69999999999993</v>
      </c>
      <c r="G32" s="6">
        <v>168.61999999999986</v>
      </c>
      <c r="H32" s="6">
        <v>0</v>
      </c>
      <c r="I32" s="6">
        <v>5.8299999999999992</v>
      </c>
    </row>
    <row r="33" spans="1:9" x14ac:dyDescent="0.15">
      <c r="A33" s="57"/>
      <c r="B33" s="7" t="s">
        <v>39</v>
      </c>
      <c r="C33" s="11" t="s">
        <v>12</v>
      </c>
      <c r="D33" s="9">
        <f t="shared" si="2"/>
        <v>86.069999999999965</v>
      </c>
      <c r="E33" s="9">
        <v>13.2</v>
      </c>
      <c r="F33" s="9">
        <v>37.900000000000006</v>
      </c>
      <c r="G33" s="9">
        <v>34.17999999999995</v>
      </c>
      <c r="H33" s="9">
        <v>0</v>
      </c>
      <c r="I33" s="9">
        <v>0.78999999999999915</v>
      </c>
    </row>
    <row r="34" spans="1:9" x14ac:dyDescent="0.15">
      <c r="A34" s="57"/>
      <c r="B34" s="7" t="s">
        <v>40</v>
      </c>
      <c r="C34" s="11" t="s">
        <v>12</v>
      </c>
      <c r="D34" s="9">
        <f t="shared" si="2"/>
        <v>96.929999999999907</v>
      </c>
      <c r="E34" s="9">
        <v>15.6</v>
      </c>
      <c r="F34" s="9">
        <v>41.899999999999977</v>
      </c>
      <c r="G34" s="9">
        <v>37.819999999999936</v>
      </c>
      <c r="H34" s="9">
        <v>0</v>
      </c>
      <c r="I34" s="9">
        <v>1.6099999999999994</v>
      </c>
    </row>
    <row r="35" spans="1:9" x14ac:dyDescent="0.15">
      <c r="A35" s="57"/>
      <c r="B35" s="7" t="s">
        <v>41</v>
      </c>
      <c r="C35" s="11" t="s">
        <v>11</v>
      </c>
      <c r="D35" s="9">
        <f t="shared" si="2"/>
        <v>104.94999999999996</v>
      </c>
      <c r="E35" s="9">
        <v>21.6</v>
      </c>
      <c r="F35" s="9">
        <v>44.099999999999966</v>
      </c>
      <c r="G35" s="9">
        <v>36.509999999999991</v>
      </c>
      <c r="H35" s="9">
        <v>0</v>
      </c>
      <c r="I35" s="9">
        <v>2.740000000000002</v>
      </c>
    </row>
    <row r="36" spans="1:9" x14ac:dyDescent="0.15">
      <c r="A36" s="57"/>
      <c r="B36" s="7" t="s">
        <v>42</v>
      </c>
      <c r="C36" s="11" t="s">
        <v>12</v>
      </c>
      <c r="D36" s="9">
        <f t="shared" si="2"/>
        <v>66.979999999999961</v>
      </c>
      <c r="E36" s="9">
        <v>10.8</v>
      </c>
      <c r="F36" s="9">
        <v>29.199999999999989</v>
      </c>
      <c r="G36" s="9">
        <v>26.339999999999975</v>
      </c>
      <c r="H36" s="9">
        <v>0</v>
      </c>
      <c r="I36" s="9">
        <v>0.63999999999999879</v>
      </c>
    </row>
    <row r="37" spans="1:9" x14ac:dyDescent="0.15">
      <c r="A37" s="57"/>
      <c r="B37" s="7" t="s">
        <v>43</v>
      </c>
      <c r="C37" s="11" t="s">
        <v>12</v>
      </c>
      <c r="D37" s="9">
        <f t="shared" si="2"/>
        <v>52.429999999999986</v>
      </c>
      <c r="E37" s="9">
        <v>8.4</v>
      </c>
      <c r="F37" s="9">
        <v>23.099999999999994</v>
      </c>
      <c r="G37" s="9">
        <v>20.879999999999995</v>
      </c>
      <c r="H37" s="9">
        <v>0</v>
      </c>
      <c r="I37" s="9">
        <v>4.9999999999999933E-2</v>
      </c>
    </row>
    <row r="38" spans="1:9" x14ac:dyDescent="0.15">
      <c r="A38" s="57"/>
      <c r="B38" s="16" t="s">
        <v>44</v>
      </c>
      <c r="C38" s="11" t="s">
        <v>12</v>
      </c>
      <c r="D38" s="9">
        <f t="shared" si="2"/>
        <v>17.590000000000014</v>
      </c>
      <c r="E38" s="9">
        <v>1.2</v>
      </c>
      <c r="F38" s="9">
        <v>3.5</v>
      </c>
      <c r="G38" s="9">
        <v>12.890000000000015</v>
      </c>
      <c r="H38" s="9">
        <v>0</v>
      </c>
      <c r="I38" s="9">
        <v>0</v>
      </c>
    </row>
    <row r="39" spans="1:9" x14ac:dyDescent="0.15">
      <c r="A39" s="56" t="s">
        <v>45</v>
      </c>
      <c r="B39" s="5" t="s">
        <v>10</v>
      </c>
      <c r="C39" s="5"/>
      <c r="D39" s="6">
        <f t="shared" ref="D39" si="6">SUM(D40:D42)</f>
        <v>171.15999999999994</v>
      </c>
      <c r="E39" s="6">
        <v>25.200000000000003</v>
      </c>
      <c r="F39" s="6">
        <v>70.099999999999994</v>
      </c>
      <c r="G39" s="6">
        <v>74.039999999999964</v>
      </c>
      <c r="H39" s="6">
        <v>0</v>
      </c>
      <c r="I39" s="6">
        <v>1.8200000000000025</v>
      </c>
    </row>
    <row r="40" spans="1:9" x14ac:dyDescent="0.15">
      <c r="A40" s="57"/>
      <c r="B40" s="7" t="s">
        <v>46</v>
      </c>
      <c r="C40" s="11" t="s">
        <v>12</v>
      </c>
      <c r="D40" s="9">
        <f t="shared" si="2"/>
        <v>78.199999999999932</v>
      </c>
      <c r="E40" s="9">
        <v>12</v>
      </c>
      <c r="F40" s="9">
        <v>33.900000000000006</v>
      </c>
      <c r="G40" s="9">
        <v>30.579999999999927</v>
      </c>
      <c r="H40" s="9">
        <v>0</v>
      </c>
      <c r="I40" s="9">
        <v>1.7200000000000024</v>
      </c>
    </row>
    <row r="41" spans="1:9" x14ac:dyDescent="0.15">
      <c r="A41" s="57"/>
      <c r="B41" s="10" t="s">
        <v>47</v>
      </c>
      <c r="C41" s="11" t="s">
        <v>11</v>
      </c>
      <c r="D41" s="9">
        <f t="shared" si="2"/>
        <v>64.600000000000023</v>
      </c>
      <c r="E41" s="9">
        <v>9.6</v>
      </c>
      <c r="F41" s="9">
        <v>27.699999999999989</v>
      </c>
      <c r="G41" s="9">
        <v>27.200000000000045</v>
      </c>
      <c r="H41" s="9">
        <v>0</v>
      </c>
      <c r="I41" s="9">
        <v>0.10000000000000009</v>
      </c>
    </row>
    <row r="42" spans="1:9" x14ac:dyDescent="0.15">
      <c r="A42" s="57"/>
      <c r="B42" s="16" t="s">
        <v>48</v>
      </c>
      <c r="C42" s="11" t="s">
        <v>12</v>
      </c>
      <c r="D42" s="9">
        <f t="shared" si="2"/>
        <v>28.359999999999992</v>
      </c>
      <c r="E42" s="9">
        <v>3.6</v>
      </c>
      <c r="F42" s="9">
        <v>8.5</v>
      </c>
      <c r="G42" s="9">
        <v>16.259999999999991</v>
      </c>
      <c r="H42" s="9">
        <v>0</v>
      </c>
      <c r="I42" s="9">
        <v>0</v>
      </c>
    </row>
    <row r="43" spans="1:9" x14ac:dyDescent="0.15">
      <c r="A43" s="56" t="s">
        <v>49</v>
      </c>
      <c r="B43" s="5" t="s">
        <v>10</v>
      </c>
      <c r="C43" s="5"/>
      <c r="D43" s="6">
        <f t="shared" ref="D43" si="7">SUM(D44:D46)</f>
        <v>226.90999999999997</v>
      </c>
      <c r="E43" s="6">
        <v>33.6</v>
      </c>
      <c r="F43" s="6">
        <v>92.099999999999966</v>
      </c>
      <c r="G43" s="6">
        <v>99.370000000000033</v>
      </c>
      <c r="H43" s="6">
        <v>0</v>
      </c>
      <c r="I43" s="6">
        <v>1.8399999999999963</v>
      </c>
    </row>
    <row r="44" spans="1:9" x14ac:dyDescent="0.15">
      <c r="A44" s="57"/>
      <c r="B44" s="7" t="s">
        <v>50</v>
      </c>
      <c r="C44" s="11" t="s">
        <v>12</v>
      </c>
      <c r="D44" s="9">
        <f t="shared" si="2"/>
        <v>105.83999999999996</v>
      </c>
      <c r="E44" s="9">
        <v>16.8</v>
      </c>
      <c r="F44" s="9">
        <v>46.099999999999966</v>
      </c>
      <c r="G44" s="9">
        <v>41.620000000000005</v>
      </c>
      <c r="H44" s="9">
        <v>0</v>
      </c>
      <c r="I44" s="9">
        <v>1.3199999999999967</v>
      </c>
    </row>
    <row r="45" spans="1:9" x14ac:dyDescent="0.15">
      <c r="A45" s="57"/>
      <c r="B45" s="7" t="s">
        <v>51</v>
      </c>
      <c r="C45" s="11" t="s">
        <v>12</v>
      </c>
      <c r="D45" s="9">
        <f t="shared" si="2"/>
        <v>104.82000000000001</v>
      </c>
      <c r="E45" s="9">
        <v>15.6</v>
      </c>
      <c r="F45" s="9">
        <v>42.599999999999994</v>
      </c>
      <c r="G45" s="9">
        <v>46.100000000000023</v>
      </c>
      <c r="H45" s="9">
        <v>0</v>
      </c>
      <c r="I45" s="9">
        <v>0.51999999999999957</v>
      </c>
    </row>
    <row r="46" spans="1:9" x14ac:dyDescent="0.15">
      <c r="A46" s="57"/>
      <c r="B46" s="16" t="s">
        <v>52</v>
      </c>
      <c r="C46" s="11" t="s">
        <v>12</v>
      </c>
      <c r="D46" s="9">
        <f t="shared" si="2"/>
        <v>16.250000000000004</v>
      </c>
      <c r="E46" s="9">
        <v>1.2</v>
      </c>
      <c r="F46" s="9">
        <v>3.3999999999999986</v>
      </c>
      <c r="G46" s="9">
        <v>11.650000000000006</v>
      </c>
      <c r="H46" s="9">
        <v>0</v>
      </c>
      <c r="I46" s="9">
        <v>0</v>
      </c>
    </row>
    <row r="47" spans="1:9" x14ac:dyDescent="0.15">
      <c r="A47" s="56" t="s">
        <v>53</v>
      </c>
      <c r="B47" s="5" t="s">
        <v>10</v>
      </c>
      <c r="C47" s="5"/>
      <c r="D47" s="6">
        <f t="shared" ref="D47" si="8">SUM(D48:D52)</f>
        <v>387.03999999999996</v>
      </c>
      <c r="E47" s="6">
        <v>63.599999999999994</v>
      </c>
      <c r="F47" s="6">
        <v>165.49999999999994</v>
      </c>
      <c r="G47" s="6">
        <v>154.70999999999995</v>
      </c>
      <c r="H47" s="6">
        <v>0</v>
      </c>
      <c r="I47" s="6">
        <v>3.23</v>
      </c>
    </row>
    <row r="48" spans="1:9" x14ac:dyDescent="0.15">
      <c r="A48" s="57"/>
      <c r="B48" s="7" t="s">
        <v>54</v>
      </c>
      <c r="C48" s="11" t="s">
        <v>12</v>
      </c>
      <c r="D48" s="9">
        <f t="shared" si="2"/>
        <v>119.78</v>
      </c>
      <c r="E48" s="9">
        <v>19.2</v>
      </c>
      <c r="F48" s="9">
        <v>52.399999999999977</v>
      </c>
      <c r="G48" s="9">
        <v>47.230000000000018</v>
      </c>
      <c r="H48" s="9">
        <v>0</v>
      </c>
      <c r="I48" s="9">
        <v>0.94999999999999929</v>
      </c>
    </row>
    <row r="49" spans="1:9" x14ac:dyDescent="0.15">
      <c r="A49" s="57"/>
      <c r="B49" s="7" t="s">
        <v>55</v>
      </c>
      <c r="C49" s="18" t="s">
        <v>11</v>
      </c>
      <c r="D49" s="9">
        <f t="shared" si="2"/>
        <v>103.41999999999999</v>
      </c>
      <c r="E49" s="9">
        <v>20.399999999999999</v>
      </c>
      <c r="F49" s="9">
        <v>44.599999999999966</v>
      </c>
      <c r="G49" s="9">
        <v>37.100000000000023</v>
      </c>
      <c r="H49" s="9">
        <v>0</v>
      </c>
      <c r="I49" s="9">
        <v>1.3200000000000003</v>
      </c>
    </row>
    <row r="50" spans="1:9" x14ac:dyDescent="0.15">
      <c r="A50" s="57"/>
      <c r="B50" s="19" t="s">
        <v>56</v>
      </c>
      <c r="C50" s="11" t="s">
        <v>12</v>
      </c>
      <c r="D50" s="9">
        <f t="shared" si="2"/>
        <v>69.809999999999974</v>
      </c>
      <c r="E50" s="9">
        <v>10.8</v>
      </c>
      <c r="F50" s="9">
        <v>30.599999999999994</v>
      </c>
      <c r="G50" s="9">
        <v>27.579999999999984</v>
      </c>
      <c r="H50" s="9">
        <v>0</v>
      </c>
      <c r="I50" s="9">
        <v>0.83000000000000007</v>
      </c>
    </row>
    <row r="51" spans="1:9" x14ac:dyDescent="0.15">
      <c r="A51" s="57"/>
      <c r="B51" s="19" t="s">
        <v>57</v>
      </c>
      <c r="C51" s="11" t="s">
        <v>11</v>
      </c>
      <c r="D51" s="9">
        <f t="shared" si="2"/>
        <v>77.929999999999922</v>
      </c>
      <c r="E51" s="9">
        <v>12</v>
      </c>
      <c r="F51" s="9">
        <v>34.599999999999994</v>
      </c>
      <c r="G51" s="9">
        <v>31.199999999999932</v>
      </c>
      <c r="H51" s="9">
        <v>0</v>
      </c>
      <c r="I51" s="9">
        <v>0.13000000000000034</v>
      </c>
    </row>
    <row r="52" spans="1:9" x14ac:dyDescent="0.15">
      <c r="A52" s="57"/>
      <c r="B52" s="16" t="s">
        <v>58</v>
      </c>
      <c r="C52" s="11" t="s">
        <v>12</v>
      </c>
      <c r="D52" s="9">
        <f t="shared" si="2"/>
        <v>16.099999999999994</v>
      </c>
      <c r="E52" s="9">
        <v>1.2</v>
      </c>
      <c r="F52" s="9">
        <v>3.3000000000000007</v>
      </c>
      <c r="G52" s="9">
        <v>11.599999999999994</v>
      </c>
      <c r="H52" s="9">
        <v>0</v>
      </c>
      <c r="I52" s="9">
        <v>0</v>
      </c>
    </row>
    <row r="53" spans="1:9" x14ac:dyDescent="0.15">
      <c r="A53" s="56" t="s">
        <v>59</v>
      </c>
      <c r="B53" s="5" t="s">
        <v>10</v>
      </c>
      <c r="C53" s="5"/>
      <c r="D53" s="6">
        <f t="shared" ref="D53" si="9">SUM(D54:D56)</f>
        <v>181.21000000000006</v>
      </c>
      <c r="E53" s="6">
        <v>27.6</v>
      </c>
      <c r="F53" s="6">
        <v>76.899999999999977</v>
      </c>
      <c r="G53" s="6">
        <v>74.970000000000056</v>
      </c>
      <c r="H53" s="6">
        <v>0</v>
      </c>
      <c r="I53" s="6">
        <v>1.7400000000000004</v>
      </c>
    </row>
    <row r="54" spans="1:9" x14ac:dyDescent="0.15">
      <c r="A54" s="57"/>
      <c r="B54" s="7" t="s">
        <v>60</v>
      </c>
      <c r="C54" s="11" t="s">
        <v>11</v>
      </c>
      <c r="D54" s="9">
        <f t="shared" si="2"/>
        <v>78.439999999999984</v>
      </c>
      <c r="E54" s="9">
        <v>12</v>
      </c>
      <c r="F54" s="9">
        <v>34.799999999999983</v>
      </c>
      <c r="G54" s="9">
        <v>31.370000000000005</v>
      </c>
      <c r="H54" s="9">
        <v>0</v>
      </c>
      <c r="I54" s="9">
        <v>0.26999999999999957</v>
      </c>
    </row>
    <row r="55" spans="1:9" x14ac:dyDescent="0.15">
      <c r="A55" s="57"/>
      <c r="B55" s="7" t="s">
        <v>61</v>
      </c>
      <c r="C55" s="11" t="s">
        <v>12</v>
      </c>
      <c r="D55" s="9">
        <f t="shared" si="2"/>
        <v>75.050000000000068</v>
      </c>
      <c r="E55" s="9">
        <v>12</v>
      </c>
      <c r="F55" s="9">
        <v>32.400000000000006</v>
      </c>
      <c r="G55" s="9">
        <v>29.190000000000055</v>
      </c>
      <c r="H55" s="9">
        <v>0</v>
      </c>
      <c r="I55" s="9">
        <v>1.4600000000000009</v>
      </c>
    </row>
    <row r="56" spans="1:9" x14ac:dyDescent="0.15">
      <c r="A56" s="57"/>
      <c r="B56" s="7" t="s">
        <v>62</v>
      </c>
      <c r="C56" s="11" t="s">
        <v>11</v>
      </c>
      <c r="D56" s="9">
        <f t="shared" si="2"/>
        <v>27.719999999999995</v>
      </c>
      <c r="E56" s="9">
        <v>3.6</v>
      </c>
      <c r="F56" s="9">
        <v>9.6999999999999957</v>
      </c>
      <c r="G56" s="9">
        <v>14.409999999999997</v>
      </c>
      <c r="H56" s="9">
        <v>0</v>
      </c>
      <c r="I56" s="9">
        <v>9.999999999999995E-3</v>
      </c>
    </row>
    <row r="57" spans="1:9" x14ac:dyDescent="0.15">
      <c r="A57" s="56" t="s">
        <v>63</v>
      </c>
      <c r="B57" s="5" t="s">
        <v>10</v>
      </c>
      <c r="C57" s="14"/>
      <c r="D57" s="6">
        <f t="shared" ref="D57" si="10">SUM(D58:D60)</f>
        <v>216.51</v>
      </c>
      <c r="E57" s="6">
        <v>33.6</v>
      </c>
      <c r="F57" s="6">
        <v>94.899999999999977</v>
      </c>
      <c r="G57" s="6">
        <v>85.670000000000016</v>
      </c>
      <c r="H57" s="6">
        <v>0</v>
      </c>
      <c r="I57" s="6">
        <v>2.339999999999999</v>
      </c>
    </row>
    <row r="58" spans="1:9" x14ac:dyDescent="0.15">
      <c r="A58" s="57"/>
      <c r="B58" s="7" t="s">
        <v>64</v>
      </c>
      <c r="C58" s="11" t="s">
        <v>12</v>
      </c>
      <c r="D58" s="9">
        <f t="shared" si="2"/>
        <v>145.81</v>
      </c>
      <c r="E58" s="9">
        <v>22.8</v>
      </c>
      <c r="F58" s="9">
        <v>63.699999999999989</v>
      </c>
      <c r="G58" s="9">
        <v>57.480000000000018</v>
      </c>
      <c r="H58" s="9">
        <v>0</v>
      </c>
      <c r="I58" s="9">
        <v>1.8299999999999983</v>
      </c>
    </row>
    <row r="59" spans="1:9" x14ac:dyDescent="0.15">
      <c r="A59" s="57"/>
      <c r="B59" s="7" t="s">
        <v>65</v>
      </c>
      <c r="C59" s="11" t="s">
        <v>12</v>
      </c>
      <c r="D59" s="9">
        <f t="shared" si="2"/>
        <v>30.59999999999998</v>
      </c>
      <c r="E59" s="9">
        <v>4.8</v>
      </c>
      <c r="F59" s="9">
        <v>13.299999999999997</v>
      </c>
      <c r="G59" s="9">
        <v>12.019999999999982</v>
      </c>
      <c r="H59" s="9">
        <v>0</v>
      </c>
      <c r="I59" s="9">
        <v>0.48000000000000043</v>
      </c>
    </row>
    <row r="60" spans="1:9" x14ac:dyDescent="0.15">
      <c r="A60" s="59"/>
      <c r="B60" s="7" t="s">
        <v>66</v>
      </c>
      <c r="C60" s="11" t="s">
        <v>12</v>
      </c>
      <c r="D60" s="9">
        <f t="shared" si="2"/>
        <v>40.100000000000009</v>
      </c>
      <c r="E60" s="9">
        <v>6</v>
      </c>
      <c r="F60" s="9">
        <v>17.899999999999991</v>
      </c>
      <c r="G60" s="9">
        <v>16.170000000000016</v>
      </c>
      <c r="H60" s="9">
        <v>0</v>
      </c>
      <c r="I60" s="9">
        <v>3.0000000000000027E-2</v>
      </c>
    </row>
    <row r="61" spans="1:9" x14ac:dyDescent="0.15">
      <c r="A61" s="56" t="s">
        <v>67</v>
      </c>
      <c r="B61" s="5" t="s">
        <v>10</v>
      </c>
      <c r="C61" s="14"/>
      <c r="D61" s="6">
        <f t="shared" ref="D61" si="11">SUM(D62:D64)</f>
        <v>148.18000000000009</v>
      </c>
      <c r="E61" s="6">
        <v>21.599999999999998</v>
      </c>
      <c r="F61" s="6">
        <v>59.600000000000009</v>
      </c>
      <c r="G61" s="6">
        <v>64.61000000000007</v>
      </c>
      <c r="H61" s="6">
        <v>0</v>
      </c>
      <c r="I61" s="6">
        <v>2.3699999999999983</v>
      </c>
    </row>
    <row r="62" spans="1:9" x14ac:dyDescent="0.15">
      <c r="A62" s="57"/>
      <c r="B62" s="7" t="s">
        <v>68</v>
      </c>
      <c r="C62" s="11" t="s">
        <v>12</v>
      </c>
      <c r="D62" s="9">
        <f t="shared" si="2"/>
        <v>70.19</v>
      </c>
      <c r="E62" s="9">
        <v>10.8</v>
      </c>
      <c r="F62" s="9">
        <v>30</v>
      </c>
      <c r="G62" s="9">
        <v>27.060000000000002</v>
      </c>
      <c r="H62" s="9">
        <v>0</v>
      </c>
      <c r="I62" s="9">
        <v>2.3299999999999983</v>
      </c>
    </row>
    <row r="63" spans="1:9" x14ac:dyDescent="0.15">
      <c r="A63" s="57"/>
      <c r="B63" s="7" t="s">
        <v>69</v>
      </c>
      <c r="C63" s="11" t="s">
        <v>11</v>
      </c>
      <c r="D63" s="9">
        <f t="shared" si="2"/>
        <v>58.930000000000049</v>
      </c>
      <c r="E63" s="9">
        <v>9.6</v>
      </c>
      <c r="F63" s="9">
        <v>25.900000000000006</v>
      </c>
      <c r="G63" s="9">
        <v>23.390000000000043</v>
      </c>
      <c r="H63" s="9">
        <v>0</v>
      </c>
      <c r="I63" s="9">
        <v>3.9999999999999925E-2</v>
      </c>
    </row>
    <row r="64" spans="1:9" x14ac:dyDescent="0.15">
      <c r="A64" s="57"/>
      <c r="B64" s="16" t="s">
        <v>70</v>
      </c>
      <c r="C64" s="11" t="s">
        <v>12</v>
      </c>
      <c r="D64" s="9">
        <f t="shared" si="2"/>
        <v>19.060000000000024</v>
      </c>
      <c r="E64" s="9">
        <v>1.2</v>
      </c>
      <c r="F64" s="9">
        <v>3.6999999999999993</v>
      </c>
      <c r="G64" s="9">
        <v>14.160000000000025</v>
      </c>
      <c r="H64" s="9">
        <v>0</v>
      </c>
      <c r="I64" s="9">
        <v>0</v>
      </c>
    </row>
    <row r="65" spans="1:9" x14ac:dyDescent="0.15">
      <c r="A65" s="56" t="s">
        <v>71</v>
      </c>
      <c r="B65" s="5" t="s">
        <v>10</v>
      </c>
      <c r="C65" s="14"/>
      <c r="D65" s="6">
        <f t="shared" ref="D65" si="12">SUM(D66:D68)</f>
        <v>208.71999999999986</v>
      </c>
      <c r="E65" s="6">
        <v>32.4</v>
      </c>
      <c r="F65" s="6">
        <v>89.499999999999957</v>
      </c>
      <c r="G65" s="6">
        <v>84.139999999999915</v>
      </c>
      <c r="H65" s="6">
        <v>0</v>
      </c>
      <c r="I65" s="6">
        <v>2.6799999999999997</v>
      </c>
    </row>
    <row r="66" spans="1:9" x14ac:dyDescent="0.15">
      <c r="A66" s="57"/>
      <c r="B66" s="7" t="s">
        <v>72</v>
      </c>
      <c r="C66" s="11" t="s">
        <v>12</v>
      </c>
      <c r="D66" s="9">
        <f t="shared" si="2"/>
        <v>124.14999999999991</v>
      </c>
      <c r="E66" s="9">
        <v>19.2</v>
      </c>
      <c r="F66" s="9">
        <v>54.399999999999977</v>
      </c>
      <c r="G66" s="9">
        <v>49.079999999999927</v>
      </c>
      <c r="H66" s="9">
        <v>0</v>
      </c>
      <c r="I66" s="9">
        <v>1.4699999999999989</v>
      </c>
    </row>
    <row r="67" spans="1:9" x14ac:dyDescent="0.15">
      <c r="A67" s="57"/>
      <c r="B67" s="7" t="s">
        <v>73</v>
      </c>
      <c r="C67" s="11" t="s">
        <v>12</v>
      </c>
      <c r="D67" s="9">
        <f t="shared" si="2"/>
        <v>68.69999999999996</v>
      </c>
      <c r="E67" s="9">
        <v>10.8</v>
      </c>
      <c r="F67" s="9">
        <v>29.799999999999983</v>
      </c>
      <c r="G67" s="9">
        <v>26.889999999999986</v>
      </c>
      <c r="H67" s="9">
        <v>0</v>
      </c>
      <c r="I67" s="9">
        <v>1.2100000000000009</v>
      </c>
    </row>
    <row r="68" spans="1:9" x14ac:dyDescent="0.15">
      <c r="A68" s="57"/>
      <c r="B68" s="7" t="s">
        <v>74</v>
      </c>
      <c r="C68" s="11" t="s">
        <v>11</v>
      </c>
      <c r="D68" s="9">
        <f t="shared" si="2"/>
        <v>15.87</v>
      </c>
      <c r="E68" s="9">
        <v>2.4</v>
      </c>
      <c r="F68" s="9">
        <v>5.2999999999999972</v>
      </c>
      <c r="G68" s="9">
        <v>8.1700000000000017</v>
      </c>
      <c r="H68" s="9">
        <v>0</v>
      </c>
      <c r="I68" s="9">
        <v>0</v>
      </c>
    </row>
    <row r="69" spans="1:9" x14ac:dyDescent="0.15">
      <c r="A69" s="56" t="s">
        <v>75</v>
      </c>
      <c r="B69" s="5" t="s">
        <v>10</v>
      </c>
      <c r="C69" s="14"/>
      <c r="D69" s="15">
        <f t="shared" ref="D69" si="13">SUM(D70:D72)</f>
        <v>135.26000000000002</v>
      </c>
      <c r="E69" s="15">
        <v>21.6</v>
      </c>
      <c r="F69" s="15">
        <v>57.800000000000011</v>
      </c>
      <c r="G69" s="15">
        <v>54.289999999999992</v>
      </c>
      <c r="H69" s="15">
        <v>0</v>
      </c>
      <c r="I69" s="15">
        <v>1.5700000000000023</v>
      </c>
    </row>
    <row r="70" spans="1:9" x14ac:dyDescent="0.15">
      <c r="A70" s="57"/>
      <c r="B70" s="7" t="s">
        <v>76</v>
      </c>
      <c r="C70" s="11" t="s">
        <v>12</v>
      </c>
      <c r="D70" s="9">
        <f t="shared" si="2"/>
        <v>74.22</v>
      </c>
      <c r="E70" s="9">
        <v>12</v>
      </c>
      <c r="F70" s="9">
        <v>31.900000000000006</v>
      </c>
      <c r="G70" s="9">
        <v>28.759999999999991</v>
      </c>
      <c r="H70" s="9">
        <v>0</v>
      </c>
      <c r="I70" s="9">
        <v>1.5600000000000023</v>
      </c>
    </row>
    <row r="71" spans="1:9" x14ac:dyDescent="0.15">
      <c r="A71" s="57"/>
      <c r="B71" s="7" t="s">
        <v>77</v>
      </c>
      <c r="C71" s="11" t="s">
        <v>12</v>
      </c>
      <c r="D71" s="9">
        <f t="shared" si="2"/>
        <v>58.88000000000001</v>
      </c>
      <c r="E71" s="9">
        <v>9.6</v>
      </c>
      <c r="F71" s="9">
        <v>25.900000000000006</v>
      </c>
      <c r="G71" s="9">
        <v>23.370000000000005</v>
      </c>
      <c r="H71" s="9">
        <v>0</v>
      </c>
      <c r="I71" s="9">
        <v>9.9999999999999811E-3</v>
      </c>
    </row>
    <row r="72" spans="1:9" x14ac:dyDescent="0.15">
      <c r="A72" s="57"/>
      <c r="B72" s="17" t="s">
        <v>78</v>
      </c>
      <c r="C72" s="11" t="s">
        <v>12</v>
      </c>
      <c r="D72" s="9">
        <f t="shared" si="2"/>
        <v>2.16</v>
      </c>
      <c r="E72" s="9">
        <v>0</v>
      </c>
      <c r="F72" s="9">
        <v>0</v>
      </c>
      <c r="G72" s="9">
        <v>2.16</v>
      </c>
      <c r="H72" s="9">
        <v>0</v>
      </c>
      <c r="I72" s="9">
        <v>0</v>
      </c>
    </row>
    <row r="73" spans="1:9" x14ac:dyDescent="0.15">
      <c r="A73" s="56" t="s">
        <v>79</v>
      </c>
      <c r="B73" s="5" t="s">
        <v>10</v>
      </c>
      <c r="C73" s="14"/>
      <c r="D73" s="6">
        <f t="shared" ref="D73" si="14">SUM(D74:D75)</f>
        <v>122.92999999999999</v>
      </c>
      <c r="E73" s="6">
        <v>18</v>
      </c>
      <c r="F73" s="6">
        <v>51</v>
      </c>
      <c r="G73" s="6">
        <v>52.539999999999992</v>
      </c>
      <c r="H73" s="6">
        <v>0</v>
      </c>
      <c r="I73" s="6">
        <v>1.3900000000000008</v>
      </c>
    </row>
    <row r="74" spans="1:9" x14ac:dyDescent="0.15">
      <c r="A74" s="57"/>
      <c r="B74" s="7" t="s">
        <v>80</v>
      </c>
      <c r="C74" s="11" t="s">
        <v>12</v>
      </c>
      <c r="D74" s="9">
        <f t="shared" si="2"/>
        <v>93.31</v>
      </c>
      <c r="E74" s="9">
        <v>13.2</v>
      </c>
      <c r="F74" s="9">
        <v>37.900000000000006</v>
      </c>
      <c r="G74" s="9">
        <v>41</v>
      </c>
      <c r="H74" s="9">
        <v>0</v>
      </c>
      <c r="I74" s="9">
        <v>1.2100000000000009</v>
      </c>
    </row>
    <row r="75" spans="1:9" x14ac:dyDescent="0.15">
      <c r="A75" s="58"/>
      <c r="B75" s="7" t="s">
        <v>81</v>
      </c>
      <c r="C75" s="8" t="s">
        <v>11</v>
      </c>
      <c r="D75" s="9">
        <f t="shared" ref="D75" si="15">E75+F75+G75+H75+I75</f>
        <v>29.619999999999987</v>
      </c>
      <c r="E75" s="9">
        <v>4.8</v>
      </c>
      <c r="F75" s="9">
        <v>13.099999999999994</v>
      </c>
      <c r="G75" s="9">
        <v>11.539999999999992</v>
      </c>
      <c r="H75" s="9">
        <v>0</v>
      </c>
      <c r="I75" s="9">
        <v>0.17999999999999994</v>
      </c>
    </row>
  </sheetData>
  <autoFilter ref="A8:J75"/>
  <mergeCells count="23">
    <mergeCell ref="A69:A72"/>
    <mergeCell ref="A73:A75"/>
    <mergeCell ref="A39:A42"/>
    <mergeCell ref="A43:A46"/>
    <mergeCell ref="A47:A52"/>
    <mergeCell ref="A53:A56"/>
    <mergeCell ref="A57:A60"/>
    <mergeCell ref="A61:A64"/>
    <mergeCell ref="A32:A38"/>
    <mergeCell ref="A8:A21"/>
    <mergeCell ref="A22:A25"/>
    <mergeCell ref="A26:A31"/>
    <mergeCell ref="A65:A68"/>
    <mergeCell ref="A2:I2"/>
    <mergeCell ref="A5:A6"/>
    <mergeCell ref="B5:B6"/>
    <mergeCell ref="C5:C6"/>
    <mergeCell ref="D5:D6"/>
    <mergeCell ref="E5:E6"/>
    <mergeCell ref="F5:F6"/>
    <mergeCell ref="G5:G6"/>
    <mergeCell ref="H5:H6"/>
    <mergeCell ref="I5:I6"/>
  </mergeCells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7"/>
  <sheetViews>
    <sheetView workbookViewId="0">
      <selection activeCell="K8" sqref="K8"/>
    </sheetView>
  </sheetViews>
  <sheetFormatPr defaultColWidth="9.125" defaultRowHeight="13.5" x14ac:dyDescent="0.15"/>
  <cols>
    <col min="1" max="1" width="7.375" style="20" customWidth="1"/>
    <col min="2" max="2" width="22" style="20" customWidth="1"/>
    <col min="3" max="5" width="10.75" style="20" customWidth="1"/>
    <col min="6" max="8" width="10.75" customWidth="1"/>
  </cols>
  <sheetData>
    <row r="1" spans="1:8" ht="20.25" x14ac:dyDescent="0.25">
      <c r="A1" s="1" t="s">
        <v>116</v>
      </c>
      <c r="B1" s="2"/>
      <c r="C1" s="4"/>
      <c r="D1" s="4"/>
      <c r="E1" s="4"/>
      <c r="F1" s="21"/>
      <c r="G1" s="21"/>
      <c r="H1" s="2"/>
    </row>
    <row r="2" spans="1:8" ht="24" x14ac:dyDescent="0.15">
      <c r="A2" s="47" t="s">
        <v>119</v>
      </c>
      <c r="B2" s="47"/>
      <c r="C2" s="47"/>
      <c r="D2" s="47"/>
      <c r="E2" s="47"/>
      <c r="F2" s="47"/>
      <c r="G2" s="47"/>
      <c r="H2" s="47"/>
    </row>
    <row r="4" spans="1:8" x14ac:dyDescent="0.15">
      <c r="H4" t="s">
        <v>83</v>
      </c>
    </row>
    <row r="5" spans="1:8" ht="33" customHeight="1" x14ac:dyDescent="0.15">
      <c r="A5" s="60" t="s">
        <v>1</v>
      </c>
      <c r="B5" s="60" t="s">
        <v>2</v>
      </c>
      <c r="C5" s="61" t="s">
        <v>84</v>
      </c>
      <c r="D5" s="61"/>
      <c r="E5" s="61"/>
      <c r="F5" s="61" t="s">
        <v>85</v>
      </c>
      <c r="G5" s="61"/>
      <c r="H5" s="61"/>
    </row>
    <row r="6" spans="1:8" ht="27" customHeight="1" x14ac:dyDescent="0.15">
      <c r="A6" s="60"/>
      <c r="B6" s="60"/>
      <c r="C6" s="62" t="s">
        <v>10</v>
      </c>
      <c r="D6" s="62" t="s">
        <v>86</v>
      </c>
      <c r="E6" s="62" t="s">
        <v>87</v>
      </c>
      <c r="F6" s="54" t="s">
        <v>88</v>
      </c>
      <c r="G6" s="54" t="s">
        <v>89</v>
      </c>
      <c r="H6" s="54" t="s">
        <v>90</v>
      </c>
    </row>
    <row r="7" spans="1:8" ht="18.75" customHeight="1" x14ac:dyDescent="0.15">
      <c r="A7" s="60"/>
      <c r="B7" s="60"/>
      <c r="C7" s="63"/>
      <c r="D7" s="63"/>
      <c r="E7" s="63"/>
      <c r="F7" s="65"/>
      <c r="G7" s="65"/>
      <c r="H7" s="65"/>
    </row>
    <row r="8" spans="1:8" ht="25.5" customHeight="1" x14ac:dyDescent="0.15">
      <c r="A8" s="60"/>
      <c r="B8" s="60"/>
      <c r="C8" s="64"/>
      <c r="D8" s="64"/>
      <c r="E8" s="64"/>
      <c r="F8" s="55"/>
      <c r="G8" s="55"/>
      <c r="H8" s="55"/>
    </row>
    <row r="9" spans="1:8" ht="14.25" x14ac:dyDescent="0.15">
      <c r="A9" s="30"/>
      <c r="B9" s="23" t="s">
        <v>13</v>
      </c>
      <c r="C9" s="29">
        <f t="shared" ref="C9:H9" si="0">C10+C24+C28+C34+C41+C45+C49+C55+C59+C63+C67+C71+C75</f>
        <v>494</v>
      </c>
      <c r="D9" s="29">
        <v>73</v>
      </c>
      <c r="E9" s="29">
        <v>421</v>
      </c>
      <c r="F9" s="29">
        <f t="shared" si="0"/>
        <v>592.80000000000007</v>
      </c>
      <c r="G9" s="29">
        <f t="shared" si="0"/>
        <v>98.8</v>
      </c>
      <c r="H9" s="29">
        <f t="shared" si="0"/>
        <v>494</v>
      </c>
    </row>
    <row r="10" spans="1:8" x14ac:dyDescent="0.15">
      <c r="A10" s="56" t="s">
        <v>14</v>
      </c>
      <c r="B10" s="23" t="s">
        <v>10</v>
      </c>
      <c r="C10" s="29">
        <f t="shared" ref="C10:H10" si="1">SUM(C11:C23)</f>
        <v>125</v>
      </c>
      <c r="D10" s="29">
        <v>22</v>
      </c>
      <c r="E10" s="29">
        <v>103</v>
      </c>
      <c r="F10" s="29">
        <f t="shared" si="1"/>
        <v>149.99999999999997</v>
      </c>
      <c r="G10" s="29">
        <f t="shared" si="1"/>
        <v>25.000000000000004</v>
      </c>
      <c r="H10" s="29">
        <f t="shared" si="1"/>
        <v>125</v>
      </c>
    </row>
    <row r="11" spans="1:8" x14ac:dyDescent="0.15">
      <c r="A11" s="66"/>
      <c r="B11" s="7" t="s">
        <v>15</v>
      </c>
      <c r="C11" s="24">
        <f t="shared" ref="C11:C23" si="2">D11+E11</f>
        <v>11</v>
      </c>
      <c r="D11" s="24">
        <v>0</v>
      </c>
      <c r="E11" s="25">
        <v>11</v>
      </c>
      <c r="F11" s="25">
        <f t="shared" ref="F11:F23" si="3">G11+H11</f>
        <v>13.2</v>
      </c>
      <c r="G11" s="25">
        <f t="shared" ref="G11:G23" si="4">C11*0.2</f>
        <v>2.2000000000000002</v>
      </c>
      <c r="H11" s="25">
        <f t="shared" ref="H11:H23" si="5">C11*1</f>
        <v>11</v>
      </c>
    </row>
    <row r="12" spans="1:8" x14ac:dyDescent="0.15">
      <c r="A12" s="66"/>
      <c r="B12" s="7" t="s">
        <v>16</v>
      </c>
      <c r="C12" s="24">
        <f t="shared" si="2"/>
        <v>10</v>
      </c>
      <c r="D12" s="24">
        <v>0</v>
      </c>
      <c r="E12" s="25">
        <v>10</v>
      </c>
      <c r="F12" s="25">
        <f t="shared" si="3"/>
        <v>12</v>
      </c>
      <c r="G12" s="25">
        <f t="shared" si="4"/>
        <v>2</v>
      </c>
      <c r="H12" s="25">
        <f t="shared" si="5"/>
        <v>10</v>
      </c>
    </row>
    <row r="13" spans="1:8" x14ac:dyDescent="0.15">
      <c r="A13" s="66"/>
      <c r="B13" s="7" t="s">
        <v>17</v>
      </c>
      <c r="C13" s="24">
        <f t="shared" si="2"/>
        <v>11</v>
      </c>
      <c r="D13" s="24">
        <v>0</v>
      </c>
      <c r="E13" s="25">
        <v>11</v>
      </c>
      <c r="F13" s="25">
        <f t="shared" si="3"/>
        <v>13.2</v>
      </c>
      <c r="G13" s="25">
        <f t="shared" si="4"/>
        <v>2.2000000000000002</v>
      </c>
      <c r="H13" s="25">
        <f t="shared" si="5"/>
        <v>11</v>
      </c>
    </row>
    <row r="14" spans="1:8" x14ac:dyDescent="0.15">
      <c r="A14" s="66"/>
      <c r="B14" s="7" t="s">
        <v>18</v>
      </c>
      <c r="C14" s="24">
        <f t="shared" si="2"/>
        <v>22</v>
      </c>
      <c r="D14" s="24">
        <v>22</v>
      </c>
      <c r="E14" s="25">
        <v>0</v>
      </c>
      <c r="F14" s="25">
        <f t="shared" si="3"/>
        <v>26.4</v>
      </c>
      <c r="G14" s="25">
        <f t="shared" si="4"/>
        <v>4.4000000000000004</v>
      </c>
      <c r="H14" s="25">
        <f t="shared" si="5"/>
        <v>22</v>
      </c>
    </row>
    <row r="15" spans="1:8" x14ac:dyDescent="0.15">
      <c r="A15" s="66"/>
      <c r="B15" s="7" t="s">
        <v>19</v>
      </c>
      <c r="C15" s="24">
        <f t="shared" si="2"/>
        <v>9</v>
      </c>
      <c r="D15" s="24">
        <v>0</v>
      </c>
      <c r="E15" s="25">
        <v>9</v>
      </c>
      <c r="F15" s="25">
        <f t="shared" si="3"/>
        <v>10.8</v>
      </c>
      <c r="G15" s="25">
        <f t="shared" si="4"/>
        <v>1.8</v>
      </c>
      <c r="H15" s="25">
        <f t="shared" si="5"/>
        <v>9</v>
      </c>
    </row>
    <row r="16" spans="1:8" x14ac:dyDescent="0.15">
      <c r="A16" s="66"/>
      <c r="B16" s="7" t="s">
        <v>20</v>
      </c>
      <c r="C16" s="24">
        <f t="shared" si="2"/>
        <v>13</v>
      </c>
      <c r="D16" s="24">
        <v>0</v>
      </c>
      <c r="E16" s="25">
        <v>13</v>
      </c>
      <c r="F16" s="25">
        <f t="shared" si="3"/>
        <v>15.6</v>
      </c>
      <c r="G16" s="25">
        <f t="shared" si="4"/>
        <v>2.6</v>
      </c>
      <c r="H16" s="25">
        <f t="shared" si="5"/>
        <v>13</v>
      </c>
    </row>
    <row r="17" spans="1:8" x14ac:dyDescent="0.15">
      <c r="A17" s="66"/>
      <c r="B17" s="7" t="s">
        <v>21</v>
      </c>
      <c r="C17" s="24">
        <f t="shared" si="2"/>
        <v>11</v>
      </c>
      <c r="D17" s="24">
        <v>0</v>
      </c>
      <c r="E17" s="25">
        <v>11</v>
      </c>
      <c r="F17" s="25">
        <f t="shared" si="3"/>
        <v>13.2</v>
      </c>
      <c r="G17" s="25">
        <f t="shared" si="4"/>
        <v>2.2000000000000002</v>
      </c>
      <c r="H17" s="25">
        <f t="shared" si="5"/>
        <v>11</v>
      </c>
    </row>
    <row r="18" spans="1:8" x14ac:dyDescent="0.15">
      <c r="A18" s="66"/>
      <c r="B18" s="7" t="s">
        <v>22</v>
      </c>
      <c r="C18" s="24">
        <f t="shared" si="2"/>
        <v>13</v>
      </c>
      <c r="D18" s="24">
        <v>0</v>
      </c>
      <c r="E18" s="25">
        <v>13</v>
      </c>
      <c r="F18" s="25">
        <f t="shared" si="3"/>
        <v>15.6</v>
      </c>
      <c r="G18" s="25">
        <f t="shared" si="4"/>
        <v>2.6</v>
      </c>
      <c r="H18" s="25">
        <f t="shared" si="5"/>
        <v>13</v>
      </c>
    </row>
    <row r="19" spans="1:8" x14ac:dyDescent="0.15">
      <c r="A19" s="66"/>
      <c r="B19" s="7" t="s">
        <v>23</v>
      </c>
      <c r="C19" s="24">
        <f t="shared" si="2"/>
        <v>8</v>
      </c>
      <c r="D19" s="24">
        <v>0</v>
      </c>
      <c r="E19" s="25">
        <v>8</v>
      </c>
      <c r="F19" s="25">
        <f t="shared" si="3"/>
        <v>9.6</v>
      </c>
      <c r="G19" s="25">
        <f t="shared" si="4"/>
        <v>1.6</v>
      </c>
      <c r="H19" s="25">
        <f t="shared" si="5"/>
        <v>8</v>
      </c>
    </row>
    <row r="20" spans="1:8" x14ac:dyDescent="0.15">
      <c r="A20" s="66"/>
      <c r="B20" s="7" t="s">
        <v>24</v>
      </c>
      <c r="C20" s="24">
        <f t="shared" si="2"/>
        <v>8</v>
      </c>
      <c r="D20" s="24">
        <v>0</v>
      </c>
      <c r="E20" s="25">
        <v>8</v>
      </c>
      <c r="F20" s="25">
        <f t="shared" si="3"/>
        <v>9.6</v>
      </c>
      <c r="G20" s="25">
        <f t="shared" si="4"/>
        <v>1.6</v>
      </c>
      <c r="H20" s="25">
        <f t="shared" si="5"/>
        <v>8</v>
      </c>
    </row>
    <row r="21" spans="1:8" x14ac:dyDescent="0.15">
      <c r="A21" s="67"/>
      <c r="B21" s="7" t="s">
        <v>25</v>
      </c>
      <c r="C21" s="24">
        <f t="shared" si="2"/>
        <v>6</v>
      </c>
      <c r="D21" s="24">
        <v>0</v>
      </c>
      <c r="E21" s="25">
        <v>6</v>
      </c>
      <c r="F21" s="25">
        <f t="shared" si="3"/>
        <v>7.2</v>
      </c>
      <c r="G21" s="25">
        <f t="shared" si="4"/>
        <v>1.2000000000000002</v>
      </c>
      <c r="H21" s="25">
        <f t="shared" si="5"/>
        <v>6</v>
      </c>
    </row>
    <row r="22" spans="1:8" x14ac:dyDescent="0.15">
      <c r="A22" s="32"/>
      <c r="B22" s="7" t="s">
        <v>26</v>
      </c>
      <c r="C22" s="24">
        <f t="shared" si="2"/>
        <v>2</v>
      </c>
      <c r="D22" s="24">
        <v>0</v>
      </c>
      <c r="E22" s="25">
        <v>2</v>
      </c>
      <c r="F22" s="25">
        <f t="shared" si="3"/>
        <v>2.4</v>
      </c>
      <c r="G22" s="25">
        <f t="shared" si="4"/>
        <v>0.4</v>
      </c>
      <c r="H22" s="25">
        <f t="shared" si="5"/>
        <v>2</v>
      </c>
    </row>
    <row r="23" spans="1:8" x14ac:dyDescent="0.15">
      <c r="A23" s="32"/>
      <c r="B23" s="7" t="s">
        <v>27</v>
      </c>
      <c r="C23" s="24">
        <f t="shared" si="2"/>
        <v>1</v>
      </c>
      <c r="D23" s="24">
        <v>0</v>
      </c>
      <c r="E23" s="25">
        <v>1</v>
      </c>
      <c r="F23" s="25">
        <f t="shared" si="3"/>
        <v>1.2</v>
      </c>
      <c r="G23" s="25">
        <f t="shared" si="4"/>
        <v>0.2</v>
      </c>
      <c r="H23" s="25">
        <f t="shared" si="5"/>
        <v>1</v>
      </c>
    </row>
    <row r="24" spans="1:8" x14ac:dyDescent="0.15">
      <c r="A24" s="56" t="s">
        <v>28</v>
      </c>
      <c r="B24" s="23" t="s">
        <v>10</v>
      </c>
      <c r="C24" s="29">
        <f t="shared" ref="C24:H24" si="6">SUM(C25:C27)</f>
        <v>32</v>
      </c>
      <c r="D24" s="29">
        <v>0</v>
      </c>
      <c r="E24" s="29">
        <v>32</v>
      </c>
      <c r="F24" s="29">
        <f t="shared" si="6"/>
        <v>38.4</v>
      </c>
      <c r="G24" s="29">
        <f t="shared" si="6"/>
        <v>6.4</v>
      </c>
      <c r="H24" s="29">
        <f t="shared" si="6"/>
        <v>32</v>
      </c>
    </row>
    <row r="25" spans="1:8" x14ac:dyDescent="0.15">
      <c r="A25" s="57"/>
      <c r="B25" s="7" t="s">
        <v>29</v>
      </c>
      <c r="C25" s="24">
        <f t="shared" ref="C25:C27" si="7">D25+E25</f>
        <v>16</v>
      </c>
      <c r="D25" s="24">
        <v>0</v>
      </c>
      <c r="E25" s="25">
        <v>16</v>
      </c>
      <c r="F25" s="25">
        <f t="shared" ref="F25:F27" si="8">G25+H25</f>
        <v>19.2</v>
      </c>
      <c r="G25" s="25">
        <f t="shared" ref="G25:G27" si="9">C25*0.2</f>
        <v>3.2</v>
      </c>
      <c r="H25" s="25">
        <f t="shared" ref="H25:H27" si="10">C25*1</f>
        <v>16</v>
      </c>
    </row>
    <row r="26" spans="1:8" x14ac:dyDescent="0.15">
      <c r="A26" s="57"/>
      <c r="B26" s="7" t="s">
        <v>30</v>
      </c>
      <c r="C26" s="24">
        <f t="shared" si="7"/>
        <v>10</v>
      </c>
      <c r="D26" s="24">
        <v>0</v>
      </c>
      <c r="E26" s="25">
        <v>10</v>
      </c>
      <c r="F26" s="25">
        <f t="shared" si="8"/>
        <v>12</v>
      </c>
      <c r="G26" s="25">
        <f t="shared" si="9"/>
        <v>2</v>
      </c>
      <c r="H26" s="25">
        <f t="shared" si="10"/>
        <v>10</v>
      </c>
    </row>
    <row r="27" spans="1:8" x14ac:dyDescent="0.15">
      <c r="A27" s="59"/>
      <c r="B27" s="7" t="s">
        <v>31</v>
      </c>
      <c r="C27" s="24">
        <f t="shared" si="7"/>
        <v>6</v>
      </c>
      <c r="D27" s="24">
        <v>0</v>
      </c>
      <c r="E27" s="25">
        <v>6</v>
      </c>
      <c r="F27" s="25">
        <f t="shared" si="8"/>
        <v>7.2</v>
      </c>
      <c r="G27" s="25">
        <f t="shared" si="9"/>
        <v>1.2000000000000002</v>
      </c>
      <c r="H27" s="25">
        <f t="shared" si="10"/>
        <v>6</v>
      </c>
    </row>
    <row r="28" spans="1:8" x14ac:dyDescent="0.15">
      <c r="A28" s="56" t="s">
        <v>32</v>
      </c>
      <c r="B28" s="23" t="s">
        <v>10</v>
      </c>
      <c r="C28" s="29">
        <f t="shared" ref="C28:H28" si="11">SUM(C29:C33)</f>
        <v>47</v>
      </c>
      <c r="D28" s="29">
        <v>19</v>
      </c>
      <c r="E28" s="29">
        <v>28</v>
      </c>
      <c r="F28" s="29">
        <f t="shared" si="11"/>
        <v>56.400000000000006</v>
      </c>
      <c r="G28" s="29">
        <f t="shared" si="11"/>
        <v>9.4</v>
      </c>
      <c r="H28" s="29">
        <f t="shared" si="11"/>
        <v>47</v>
      </c>
    </row>
    <row r="29" spans="1:8" x14ac:dyDescent="0.15">
      <c r="A29" s="57"/>
      <c r="B29" s="7" t="s">
        <v>33</v>
      </c>
      <c r="C29" s="24">
        <f t="shared" ref="C29:C33" si="12">D29+E29</f>
        <v>13</v>
      </c>
      <c r="D29" s="24">
        <v>0</v>
      </c>
      <c r="E29" s="25">
        <v>13</v>
      </c>
      <c r="F29" s="25">
        <f t="shared" ref="F29:F33" si="13">G29+H29</f>
        <v>15.6</v>
      </c>
      <c r="G29" s="25">
        <f t="shared" ref="G29:G33" si="14">C29*0.2</f>
        <v>2.6</v>
      </c>
      <c r="H29" s="25">
        <f t="shared" ref="H29:H33" si="15">C29*1</f>
        <v>13</v>
      </c>
    </row>
    <row r="30" spans="1:8" x14ac:dyDescent="0.15">
      <c r="A30" s="57"/>
      <c r="B30" s="7" t="s">
        <v>34</v>
      </c>
      <c r="C30" s="24">
        <f t="shared" si="12"/>
        <v>14</v>
      </c>
      <c r="D30" s="24">
        <v>5</v>
      </c>
      <c r="E30" s="25">
        <v>9</v>
      </c>
      <c r="F30" s="25">
        <f t="shared" si="13"/>
        <v>16.8</v>
      </c>
      <c r="G30" s="25">
        <f t="shared" si="14"/>
        <v>2.8000000000000003</v>
      </c>
      <c r="H30" s="25">
        <f t="shared" si="15"/>
        <v>14</v>
      </c>
    </row>
    <row r="31" spans="1:8" x14ac:dyDescent="0.15">
      <c r="A31" s="57"/>
      <c r="B31" s="7" t="s">
        <v>35</v>
      </c>
      <c r="C31" s="24">
        <f t="shared" si="12"/>
        <v>6</v>
      </c>
      <c r="D31" s="24">
        <v>0</v>
      </c>
      <c r="E31" s="25">
        <v>6</v>
      </c>
      <c r="F31" s="25">
        <f t="shared" si="13"/>
        <v>7.2</v>
      </c>
      <c r="G31" s="25">
        <f t="shared" si="14"/>
        <v>1.2000000000000002</v>
      </c>
      <c r="H31" s="25">
        <f t="shared" si="15"/>
        <v>6</v>
      </c>
    </row>
    <row r="32" spans="1:8" x14ac:dyDescent="0.15">
      <c r="A32" s="57"/>
      <c r="B32" s="7" t="s">
        <v>36</v>
      </c>
      <c r="C32" s="24">
        <f t="shared" si="12"/>
        <v>0</v>
      </c>
      <c r="D32" s="24">
        <v>0</v>
      </c>
      <c r="E32" s="25">
        <v>0</v>
      </c>
      <c r="F32" s="25">
        <f t="shared" si="13"/>
        <v>0</v>
      </c>
      <c r="G32" s="25">
        <f t="shared" si="14"/>
        <v>0</v>
      </c>
      <c r="H32" s="25">
        <f t="shared" si="15"/>
        <v>0</v>
      </c>
    </row>
    <row r="33" spans="1:8" x14ac:dyDescent="0.15">
      <c r="A33" s="57"/>
      <c r="B33" s="7" t="s">
        <v>37</v>
      </c>
      <c r="C33" s="24">
        <f t="shared" si="12"/>
        <v>14</v>
      </c>
      <c r="D33" s="24">
        <v>14</v>
      </c>
      <c r="E33" s="25">
        <v>0</v>
      </c>
      <c r="F33" s="25">
        <f t="shared" si="13"/>
        <v>16.8</v>
      </c>
      <c r="G33" s="25">
        <f t="shared" si="14"/>
        <v>2.8000000000000003</v>
      </c>
      <c r="H33" s="25">
        <f t="shared" si="15"/>
        <v>14</v>
      </c>
    </row>
    <row r="34" spans="1:8" x14ac:dyDescent="0.15">
      <c r="A34" s="56" t="s">
        <v>38</v>
      </c>
      <c r="B34" s="23" t="s">
        <v>10</v>
      </c>
      <c r="C34" s="29">
        <f t="shared" ref="C34:H34" si="16">SUM(C35:C40)</f>
        <v>59</v>
      </c>
      <c r="D34" s="29">
        <v>16</v>
      </c>
      <c r="E34" s="29">
        <v>43</v>
      </c>
      <c r="F34" s="29">
        <f t="shared" si="16"/>
        <v>70.800000000000011</v>
      </c>
      <c r="G34" s="29">
        <f t="shared" si="16"/>
        <v>11.8</v>
      </c>
      <c r="H34" s="29">
        <f t="shared" si="16"/>
        <v>59</v>
      </c>
    </row>
    <row r="35" spans="1:8" x14ac:dyDescent="0.15">
      <c r="A35" s="57"/>
      <c r="B35" s="7" t="s">
        <v>39</v>
      </c>
      <c r="C35" s="24">
        <f t="shared" ref="C35:C40" si="17">D35+E35</f>
        <v>11</v>
      </c>
      <c r="D35" s="24">
        <v>0</v>
      </c>
      <c r="E35" s="25">
        <v>11</v>
      </c>
      <c r="F35" s="25">
        <f t="shared" ref="F35:F40" si="18">G35+H35</f>
        <v>13.2</v>
      </c>
      <c r="G35" s="25">
        <f t="shared" ref="G35:G40" si="19">C35*0.2</f>
        <v>2.2000000000000002</v>
      </c>
      <c r="H35" s="25">
        <f t="shared" ref="H35:H40" si="20">C35*1</f>
        <v>11</v>
      </c>
    </row>
    <row r="36" spans="1:8" x14ac:dyDescent="0.15">
      <c r="A36" s="57"/>
      <c r="B36" s="7" t="s">
        <v>40</v>
      </c>
      <c r="C36" s="24">
        <f t="shared" si="17"/>
        <v>13</v>
      </c>
      <c r="D36" s="24">
        <v>0</v>
      </c>
      <c r="E36" s="25">
        <v>13</v>
      </c>
      <c r="F36" s="25">
        <f t="shared" si="18"/>
        <v>15.6</v>
      </c>
      <c r="G36" s="25">
        <f t="shared" si="19"/>
        <v>2.6</v>
      </c>
      <c r="H36" s="25">
        <f t="shared" si="20"/>
        <v>13</v>
      </c>
    </row>
    <row r="37" spans="1:8" x14ac:dyDescent="0.15">
      <c r="A37" s="57"/>
      <c r="B37" s="7" t="s">
        <v>41</v>
      </c>
      <c r="C37" s="24">
        <f t="shared" si="17"/>
        <v>18</v>
      </c>
      <c r="D37" s="24">
        <v>16</v>
      </c>
      <c r="E37" s="25">
        <v>2</v>
      </c>
      <c r="F37" s="25">
        <f t="shared" si="18"/>
        <v>21.6</v>
      </c>
      <c r="G37" s="25">
        <f t="shared" si="19"/>
        <v>3.6</v>
      </c>
      <c r="H37" s="25">
        <f t="shared" si="20"/>
        <v>18</v>
      </c>
    </row>
    <row r="38" spans="1:8" x14ac:dyDescent="0.15">
      <c r="A38" s="57"/>
      <c r="B38" s="7" t="s">
        <v>42</v>
      </c>
      <c r="C38" s="24">
        <f t="shared" si="17"/>
        <v>9</v>
      </c>
      <c r="D38" s="24">
        <v>0</v>
      </c>
      <c r="E38" s="25">
        <v>9</v>
      </c>
      <c r="F38" s="25">
        <f t="shared" si="18"/>
        <v>10.8</v>
      </c>
      <c r="G38" s="25">
        <f t="shared" si="19"/>
        <v>1.8</v>
      </c>
      <c r="H38" s="25">
        <f t="shared" si="20"/>
        <v>9</v>
      </c>
    </row>
    <row r="39" spans="1:8" x14ac:dyDescent="0.15">
      <c r="A39" s="59"/>
      <c r="B39" s="7" t="s">
        <v>43</v>
      </c>
      <c r="C39" s="24">
        <f t="shared" si="17"/>
        <v>7</v>
      </c>
      <c r="D39" s="24">
        <v>0</v>
      </c>
      <c r="E39" s="25">
        <v>7</v>
      </c>
      <c r="F39" s="25">
        <f t="shared" si="18"/>
        <v>8.4</v>
      </c>
      <c r="G39" s="25">
        <f t="shared" si="19"/>
        <v>1.4000000000000001</v>
      </c>
      <c r="H39" s="25">
        <f t="shared" si="20"/>
        <v>7</v>
      </c>
    </row>
    <row r="40" spans="1:8" x14ac:dyDescent="0.15">
      <c r="A40" s="33"/>
      <c r="B40" s="7" t="s">
        <v>44</v>
      </c>
      <c r="C40" s="24">
        <f t="shared" si="17"/>
        <v>1</v>
      </c>
      <c r="D40" s="24">
        <v>0</v>
      </c>
      <c r="E40" s="25">
        <v>1</v>
      </c>
      <c r="F40" s="25">
        <f t="shared" si="18"/>
        <v>1.2</v>
      </c>
      <c r="G40" s="25">
        <f t="shared" si="19"/>
        <v>0.2</v>
      </c>
      <c r="H40" s="25">
        <f t="shared" si="20"/>
        <v>1</v>
      </c>
    </row>
    <row r="41" spans="1:8" x14ac:dyDescent="0.15">
      <c r="A41" s="68" t="s">
        <v>45</v>
      </c>
      <c r="B41" s="23" t="s">
        <v>10</v>
      </c>
      <c r="C41" s="29">
        <f t="shared" ref="C41:H41" si="21">SUM(C42:C44)</f>
        <v>21</v>
      </c>
      <c r="D41" s="29">
        <v>0</v>
      </c>
      <c r="E41" s="29">
        <v>21</v>
      </c>
      <c r="F41" s="29">
        <f t="shared" si="21"/>
        <v>25.200000000000003</v>
      </c>
      <c r="G41" s="29">
        <f t="shared" si="21"/>
        <v>4.2</v>
      </c>
      <c r="H41" s="29">
        <f t="shared" si="21"/>
        <v>21</v>
      </c>
    </row>
    <row r="42" spans="1:8" x14ac:dyDescent="0.15">
      <c r="A42" s="68"/>
      <c r="B42" s="7" t="s">
        <v>46</v>
      </c>
      <c r="C42" s="24">
        <f t="shared" ref="C42:C44" si="22">D42+E42</f>
        <v>10</v>
      </c>
      <c r="D42" s="24">
        <v>0</v>
      </c>
      <c r="E42" s="25">
        <v>10</v>
      </c>
      <c r="F42" s="25">
        <f t="shared" ref="F42:F44" si="23">G42+H42</f>
        <v>12</v>
      </c>
      <c r="G42" s="25">
        <f t="shared" ref="G42:G44" si="24">C42*0.2</f>
        <v>2</v>
      </c>
      <c r="H42" s="25">
        <f t="shared" ref="H42:H44" si="25">C42*1</f>
        <v>10</v>
      </c>
    </row>
    <row r="43" spans="1:8" x14ac:dyDescent="0.15">
      <c r="A43" s="68"/>
      <c r="B43" s="7" t="s">
        <v>47</v>
      </c>
      <c r="C43" s="24">
        <f t="shared" si="22"/>
        <v>8</v>
      </c>
      <c r="D43" s="24">
        <v>0</v>
      </c>
      <c r="E43" s="25">
        <v>8</v>
      </c>
      <c r="F43" s="25">
        <f t="shared" si="23"/>
        <v>9.6</v>
      </c>
      <c r="G43" s="25">
        <f t="shared" si="24"/>
        <v>1.6</v>
      </c>
      <c r="H43" s="25">
        <f t="shared" si="25"/>
        <v>8</v>
      </c>
    </row>
    <row r="44" spans="1:8" x14ac:dyDescent="0.15">
      <c r="A44" s="5"/>
      <c r="B44" s="7" t="s">
        <v>48</v>
      </c>
      <c r="C44" s="24">
        <f t="shared" si="22"/>
        <v>3</v>
      </c>
      <c r="D44" s="24">
        <v>0</v>
      </c>
      <c r="E44" s="25">
        <v>3</v>
      </c>
      <c r="F44" s="25">
        <f t="shared" si="23"/>
        <v>3.6</v>
      </c>
      <c r="G44" s="25">
        <f t="shared" si="24"/>
        <v>0.60000000000000009</v>
      </c>
      <c r="H44" s="25">
        <f t="shared" si="25"/>
        <v>3</v>
      </c>
    </row>
    <row r="45" spans="1:8" x14ac:dyDescent="0.15">
      <c r="A45" s="68" t="s">
        <v>49</v>
      </c>
      <c r="B45" s="23" t="s">
        <v>10</v>
      </c>
      <c r="C45" s="29">
        <f t="shared" ref="C45:H45" si="26">C46+C47+C48</f>
        <v>28</v>
      </c>
      <c r="D45" s="29">
        <v>0</v>
      </c>
      <c r="E45" s="29">
        <v>28</v>
      </c>
      <c r="F45" s="29">
        <f t="shared" si="26"/>
        <v>33.6</v>
      </c>
      <c r="G45" s="29">
        <f t="shared" si="26"/>
        <v>5.6000000000000005</v>
      </c>
      <c r="H45" s="29">
        <f t="shared" si="26"/>
        <v>28</v>
      </c>
    </row>
    <row r="46" spans="1:8" x14ac:dyDescent="0.15">
      <c r="A46" s="68"/>
      <c r="B46" s="7" t="s">
        <v>50</v>
      </c>
      <c r="C46" s="24">
        <f t="shared" ref="C46:C48" si="27">D46+E46</f>
        <v>14</v>
      </c>
      <c r="D46" s="24">
        <v>0</v>
      </c>
      <c r="E46" s="25">
        <v>14</v>
      </c>
      <c r="F46" s="25">
        <f t="shared" ref="F46:F48" si="28">G46+H46</f>
        <v>16.8</v>
      </c>
      <c r="G46" s="25">
        <f t="shared" ref="G46:G48" si="29">C46*0.2</f>
        <v>2.8000000000000003</v>
      </c>
      <c r="H46" s="25">
        <f t="shared" ref="H46:H48" si="30">C46*1</f>
        <v>14</v>
      </c>
    </row>
    <row r="47" spans="1:8" x14ac:dyDescent="0.15">
      <c r="A47" s="68"/>
      <c r="B47" s="7" t="s">
        <v>51</v>
      </c>
      <c r="C47" s="24">
        <f t="shared" si="27"/>
        <v>13</v>
      </c>
      <c r="D47" s="24">
        <v>0</v>
      </c>
      <c r="E47" s="25">
        <v>13</v>
      </c>
      <c r="F47" s="25">
        <f t="shared" si="28"/>
        <v>15.6</v>
      </c>
      <c r="G47" s="25">
        <f t="shared" si="29"/>
        <v>2.6</v>
      </c>
      <c r="H47" s="25">
        <f t="shared" si="30"/>
        <v>13</v>
      </c>
    </row>
    <row r="48" spans="1:8" x14ac:dyDescent="0.15">
      <c r="A48" s="5"/>
      <c r="B48" s="16" t="s">
        <v>52</v>
      </c>
      <c r="C48" s="24">
        <f t="shared" si="27"/>
        <v>1</v>
      </c>
      <c r="D48" s="24">
        <v>0</v>
      </c>
      <c r="E48" s="25">
        <v>1</v>
      </c>
      <c r="F48" s="25">
        <f t="shared" si="28"/>
        <v>1.2</v>
      </c>
      <c r="G48" s="25">
        <f t="shared" si="29"/>
        <v>0.2</v>
      </c>
      <c r="H48" s="25">
        <f t="shared" si="30"/>
        <v>1</v>
      </c>
    </row>
    <row r="49" spans="1:8" x14ac:dyDescent="0.15">
      <c r="A49" s="68" t="s">
        <v>53</v>
      </c>
      <c r="B49" s="23" t="s">
        <v>10</v>
      </c>
      <c r="C49" s="29">
        <f t="shared" ref="C49:H49" si="31">SUM(C50:C54)</f>
        <v>53</v>
      </c>
      <c r="D49" s="29">
        <v>15</v>
      </c>
      <c r="E49" s="29">
        <v>38</v>
      </c>
      <c r="F49" s="29">
        <f t="shared" si="31"/>
        <v>63.599999999999994</v>
      </c>
      <c r="G49" s="29">
        <f t="shared" si="31"/>
        <v>10.6</v>
      </c>
      <c r="H49" s="29">
        <f t="shared" si="31"/>
        <v>53</v>
      </c>
    </row>
    <row r="50" spans="1:8" x14ac:dyDescent="0.15">
      <c r="A50" s="68"/>
      <c r="B50" s="7" t="s">
        <v>54</v>
      </c>
      <c r="C50" s="24">
        <f t="shared" ref="C50:C54" si="32">D50+E50</f>
        <v>16</v>
      </c>
      <c r="D50" s="24">
        <v>0</v>
      </c>
      <c r="E50" s="25">
        <v>16</v>
      </c>
      <c r="F50" s="25">
        <f t="shared" ref="F50:F54" si="33">G50+H50</f>
        <v>19.2</v>
      </c>
      <c r="G50" s="25">
        <f t="shared" ref="G50:G54" si="34">C50*0.2</f>
        <v>3.2</v>
      </c>
      <c r="H50" s="25">
        <f t="shared" ref="H50:H54" si="35">C50*1</f>
        <v>16</v>
      </c>
    </row>
    <row r="51" spans="1:8" x14ac:dyDescent="0.15">
      <c r="A51" s="68"/>
      <c r="B51" s="7" t="s">
        <v>55</v>
      </c>
      <c r="C51" s="24">
        <f t="shared" si="32"/>
        <v>17</v>
      </c>
      <c r="D51" s="24">
        <v>15</v>
      </c>
      <c r="E51" s="25">
        <v>2</v>
      </c>
      <c r="F51" s="25">
        <f t="shared" si="33"/>
        <v>20.399999999999999</v>
      </c>
      <c r="G51" s="25">
        <f t="shared" si="34"/>
        <v>3.4000000000000004</v>
      </c>
      <c r="H51" s="25">
        <f t="shared" si="35"/>
        <v>17</v>
      </c>
    </row>
    <row r="52" spans="1:8" x14ac:dyDescent="0.15">
      <c r="A52" s="68"/>
      <c r="B52" s="19" t="s">
        <v>56</v>
      </c>
      <c r="C52" s="24">
        <f t="shared" si="32"/>
        <v>9</v>
      </c>
      <c r="D52" s="24">
        <v>0</v>
      </c>
      <c r="E52" s="25">
        <v>9</v>
      </c>
      <c r="F52" s="25">
        <f t="shared" si="33"/>
        <v>10.8</v>
      </c>
      <c r="G52" s="25">
        <f t="shared" si="34"/>
        <v>1.8</v>
      </c>
      <c r="H52" s="25">
        <f t="shared" si="35"/>
        <v>9</v>
      </c>
    </row>
    <row r="53" spans="1:8" x14ac:dyDescent="0.15">
      <c r="A53" s="68"/>
      <c r="B53" s="19" t="s">
        <v>57</v>
      </c>
      <c r="C53" s="24">
        <f t="shared" si="32"/>
        <v>10</v>
      </c>
      <c r="D53" s="24">
        <v>0</v>
      </c>
      <c r="E53" s="25">
        <v>10</v>
      </c>
      <c r="F53" s="25">
        <f t="shared" si="33"/>
        <v>12</v>
      </c>
      <c r="G53" s="25">
        <f t="shared" si="34"/>
        <v>2</v>
      </c>
      <c r="H53" s="25">
        <f t="shared" si="35"/>
        <v>10</v>
      </c>
    </row>
    <row r="54" spans="1:8" x14ac:dyDescent="0.15">
      <c r="A54" s="34"/>
      <c r="B54" s="16" t="s">
        <v>58</v>
      </c>
      <c r="C54" s="24">
        <f t="shared" si="32"/>
        <v>1</v>
      </c>
      <c r="D54" s="24">
        <v>0</v>
      </c>
      <c r="E54" s="25">
        <v>1</v>
      </c>
      <c r="F54" s="25">
        <f t="shared" si="33"/>
        <v>1.2</v>
      </c>
      <c r="G54" s="25">
        <f t="shared" si="34"/>
        <v>0.2</v>
      </c>
      <c r="H54" s="25">
        <f t="shared" si="35"/>
        <v>1</v>
      </c>
    </row>
    <row r="55" spans="1:8" x14ac:dyDescent="0.15">
      <c r="A55" s="56" t="s">
        <v>59</v>
      </c>
      <c r="B55" s="23" t="s">
        <v>10</v>
      </c>
      <c r="C55" s="29">
        <f t="shared" ref="C55:H55" si="36">SUM(C56:C58)</f>
        <v>23</v>
      </c>
      <c r="D55" s="29">
        <v>0</v>
      </c>
      <c r="E55" s="29">
        <v>23</v>
      </c>
      <c r="F55" s="29">
        <f t="shared" si="36"/>
        <v>27.6</v>
      </c>
      <c r="G55" s="29">
        <f t="shared" si="36"/>
        <v>4.5999999999999996</v>
      </c>
      <c r="H55" s="29">
        <f t="shared" si="36"/>
        <v>23</v>
      </c>
    </row>
    <row r="56" spans="1:8" x14ac:dyDescent="0.15">
      <c r="A56" s="57"/>
      <c r="B56" s="7" t="s">
        <v>60</v>
      </c>
      <c r="C56" s="24">
        <f t="shared" ref="C56:C58" si="37">D56+E56</f>
        <v>10</v>
      </c>
      <c r="D56" s="24">
        <v>0</v>
      </c>
      <c r="E56" s="25">
        <v>10</v>
      </c>
      <c r="F56" s="25">
        <f t="shared" ref="F56:F58" si="38">G56+H56</f>
        <v>12</v>
      </c>
      <c r="G56" s="25">
        <f t="shared" ref="G56:G58" si="39">C56*0.2</f>
        <v>2</v>
      </c>
      <c r="H56" s="25">
        <f t="shared" ref="H56:H58" si="40">C56*1</f>
        <v>10</v>
      </c>
    </row>
    <row r="57" spans="1:8" x14ac:dyDescent="0.15">
      <c r="A57" s="57"/>
      <c r="B57" s="7" t="s">
        <v>61</v>
      </c>
      <c r="C57" s="24">
        <f t="shared" si="37"/>
        <v>10</v>
      </c>
      <c r="D57" s="24">
        <v>0</v>
      </c>
      <c r="E57" s="25">
        <v>10</v>
      </c>
      <c r="F57" s="25">
        <f t="shared" si="38"/>
        <v>12</v>
      </c>
      <c r="G57" s="25">
        <f t="shared" si="39"/>
        <v>2</v>
      </c>
      <c r="H57" s="25">
        <f t="shared" si="40"/>
        <v>10</v>
      </c>
    </row>
    <row r="58" spans="1:8" x14ac:dyDescent="0.15">
      <c r="A58" s="57"/>
      <c r="B58" s="7" t="s">
        <v>62</v>
      </c>
      <c r="C58" s="24">
        <f t="shared" si="37"/>
        <v>3</v>
      </c>
      <c r="D58" s="24">
        <v>0</v>
      </c>
      <c r="E58" s="25">
        <v>3</v>
      </c>
      <c r="F58" s="25">
        <f t="shared" si="38"/>
        <v>3.6</v>
      </c>
      <c r="G58" s="25">
        <f t="shared" si="39"/>
        <v>0.60000000000000009</v>
      </c>
      <c r="H58" s="25">
        <f t="shared" si="40"/>
        <v>3</v>
      </c>
    </row>
    <row r="59" spans="1:8" x14ac:dyDescent="0.15">
      <c r="A59" s="56" t="s">
        <v>63</v>
      </c>
      <c r="B59" s="23" t="s">
        <v>10</v>
      </c>
      <c r="C59" s="29">
        <f t="shared" ref="C59:H59" si="41">C60+C61+C62</f>
        <v>28</v>
      </c>
      <c r="D59" s="29">
        <v>0</v>
      </c>
      <c r="E59" s="29">
        <v>28</v>
      </c>
      <c r="F59" s="29">
        <f t="shared" si="41"/>
        <v>33.6</v>
      </c>
      <c r="G59" s="29">
        <f t="shared" si="41"/>
        <v>5.6000000000000005</v>
      </c>
      <c r="H59" s="29">
        <f t="shared" si="41"/>
        <v>28</v>
      </c>
    </row>
    <row r="60" spans="1:8" x14ac:dyDescent="0.15">
      <c r="A60" s="57"/>
      <c r="B60" s="7" t="s">
        <v>64</v>
      </c>
      <c r="C60" s="24">
        <f t="shared" ref="C60:C62" si="42">D60+E60</f>
        <v>19</v>
      </c>
      <c r="D60" s="24">
        <v>0</v>
      </c>
      <c r="E60" s="25">
        <v>19</v>
      </c>
      <c r="F60" s="25">
        <f t="shared" ref="F60:F62" si="43">G60+H60</f>
        <v>22.8</v>
      </c>
      <c r="G60" s="25">
        <f t="shared" ref="G60:G62" si="44">C60*0.2</f>
        <v>3.8000000000000003</v>
      </c>
      <c r="H60" s="25">
        <f t="shared" ref="H60:H62" si="45">C60*1</f>
        <v>19</v>
      </c>
    </row>
    <row r="61" spans="1:8" x14ac:dyDescent="0.15">
      <c r="A61" s="57"/>
      <c r="B61" s="7" t="s">
        <v>65</v>
      </c>
      <c r="C61" s="24">
        <f t="shared" si="42"/>
        <v>4</v>
      </c>
      <c r="D61" s="24">
        <v>0</v>
      </c>
      <c r="E61" s="25">
        <v>4</v>
      </c>
      <c r="F61" s="25">
        <f t="shared" si="43"/>
        <v>4.8</v>
      </c>
      <c r="G61" s="25">
        <f t="shared" si="44"/>
        <v>0.8</v>
      </c>
      <c r="H61" s="25">
        <f t="shared" si="45"/>
        <v>4</v>
      </c>
    </row>
    <row r="62" spans="1:8" x14ac:dyDescent="0.15">
      <c r="A62" s="59"/>
      <c r="B62" s="7" t="s">
        <v>66</v>
      </c>
      <c r="C62" s="24">
        <f t="shared" si="42"/>
        <v>5</v>
      </c>
      <c r="D62" s="24">
        <v>0</v>
      </c>
      <c r="E62" s="25">
        <v>5</v>
      </c>
      <c r="F62" s="25">
        <f t="shared" si="43"/>
        <v>6</v>
      </c>
      <c r="G62" s="25">
        <f t="shared" si="44"/>
        <v>1</v>
      </c>
      <c r="H62" s="25">
        <f t="shared" si="45"/>
        <v>5</v>
      </c>
    </row>
    <row r="63" spans="1:8" x14ac:dyDescent="0.15">
      <c r="A63" s="68" t="s">
        <v>67</v>
      </c>
      <c r="B63" s="23" t="s">
        <v>10</v>
      </c>
      <c r="C63" s="29">
        <f t="shared" ref="C63:H63" si="46">SUM(C64:C66)</f>
        <v>18</v>
      </c>
      <c r="D63" s="29">
        <v>0</v>
      </c>
      <c r="E63" s="29">
        <v>18</v>
      </c>
      <c r="F63" s="29">
        <f t="shared" si="46"/>
        <v>21.599999999999998</v>
      </c>
      <c r="G63" s="29">
        <f t="shared" si="46"/>
        <v>3.6000000000000005</v>
      </c>
      <c r="H63" s="29">
        <f t="shared" si="46"/>
        <v>18</v>
      </c>
    </row>
    <row r="64" spans="1:8" x14ac:dyDescent="0.15">
      <c r="A64" s="68"/>
      <c r="B64" s="7" t="s">
        <v>68</v>
      </c>
      <c r="C64" s="24">
        <f t="shared" ref="C64:C66" si="47">D64+E64</f>
        <v>9</v>
      </c>
      <c r="D64" s="24">
        <v>0</v>
      </c>
      <c r="E64" s="25">
        <v>9</v>
      </c>
      <c r="F64" s="25">
        <f t="shared" ref="F64:F66" si="48">G64+H64</f>
        <v>10.8</v>
      </c>
      <c r="G64" s="25">
        <f t="shared" ref="G64:G66" si="49">C64*0.2</f>
        <v>1.8</v>
      </c>
      <c r="H64" s="25">
        <f t="shared" ref="H64:H66" si="50">C64*1</f>
        <v>9</v>
      </c>
    </row>
    <row r="65" spans="1:8" x14ac:dyDescent="0.15">
      <c r="A65" s="68"/>
      <c r="B65" s="7" t="s">
        <v>69</v>
      </c>
      <c r="C65" s="24">
        <f t="shared" si="47"/>
        <v>8</v>
      </c>
      <c r="D65" s="24">
        <v>0</v>
      </c>
      <c r="E65" s="25">
        <v>8</v>
      </c>
      <c r="F65" s="25">
        <f t="shared" si="48"/>
        <v>9.6</v>
      </c>
      <c r="G65" s="25">
        <f t="shared" si="49"/>
        <v>1.6</v>
      </c>
      <c r="H65" s="25">
        <f t="shared" si="50"/>
        <v>8</v>
      </c>
    </row>
    <row r="66" spans="1:8" x14ac:dyDescent="0.15">
      <c r="A66" s="34"/>
      <c r="B66" s="7" t="s">
        <v>70</v>
      </c>
      <c r="C66" s="24">
        <f t="shared" si="47"/>
        <v>1</v>
      </c>
      <c r="D66" s="24">
        <v>0</v>
      </c>
      <c r="E66" s="25">
        <v>1</v>
      </c>
      <c r="F66" s="25">
        <f t="shared" si="48"/>
        <v>1.2</v>
      </c>
      <c r="G66" s="25">
        <f t="shared" si="49"/>
        <v>0.2</v>
      </c>
      <c r="H66" s="25">
        <f t="shared" si="50"/>
        <v>1</v>
      </c>
    </row>
    <row r="67" spans="1:8" x14ac:dyDescent="0.15">
      <c r="A67" s="56" t="s">
        <v>71</v>
      </c>
      <c r="B67" s="23" t="s">
        <v>10</v>
      </c>
      <c r="C67" s="29">
        <f t="shared" ref="C67:H67" si="51">SUM(C68:C70)</f>
        <v>27</v>
      </c>
      <c r="D67" s="29">
        <v>0</v>
      </c>
      <c r="E67" s="29">
        <v>27</v>
      </c>
      <c r="F67" s="29">
        <f t="shared" si="51"/>
        <v>32.4</v>
      </c>
      <c r="G67" s="29">
        <f t="shared" si="51"/>
        <v>5.4</v>
      </c>
      <c r="H67" s="29">
        <f t="shared" si="51"/>
        <v>27</v>
      </c>
    </row>
    <row r="68" spans="1:8" x14ac:dyDescent="0.15">
      <c r="A68" s="57"/>
      <c r="B68" s="7" t="s">
        <v>72</v>
      </c>
      <c r="C68" s="24">
        <f t="shared" ref="C68:C70" si="52">D68+E68</f>
        <v>16</v>
      </c>
      <c r="D68" s="24">
        <v>0</v>
      </c>
      <c r="E68" s="25">
        <v>16</v>
      </c>
      <c r="F68" s="25">
        <f t="shared" ref="F68:F70" si="53">G68+H68</f>
        <v>19.2</v>
      </c>
      <c r="G68" s="25">
        <f t="shared" ref="G68:G70" si="54">C68*0.2</f>
        <v>3.2</v>
      </c>
      <c r="H68" s="25">
        <f t="shared" ref="H68:H70" si="55">C68*1</f>
        <v>16</v>
      </c>
    </row>
    <row r="69" spans="1:8" x14ac:dyDescent="0.15">
      <c r="A69" s="57"/>
      <c r="B69" s="7" t="s">
        <v>73</v>
      </c>
      <c r="C69" s="24">
        <f t="shared" si="52"/>
        <v>9</v>
      </c>
      <c r="D69" s="24">
        <v>0</v>
      </c>
      <c r="E69" s="25">
        <v>9</v>
      </c>
      <c r="F69" s="25">
        <f t="shared" si="53"/>
        <v>10.8</v>
      </c>
      <c r="G69" s="25">
        <f t="shared" si="54"/>
        <v>1.8</v>
      </c>
      <c r="H69" s="25">
        <f t="shared" si="55"/>
        <v>9</v>
      </c>
    </row>
    <row r="70" spans="1:8" x14ac:dyDescent="0.15">
      <c r="A70" s="58"/>
      <c r="B70" s="7" t="s">
        <v>74</v>
      </c>
      <c r="C70" s="24">
        <f t="shared" si="52"/>
        <v>2</v>
      </c>
      <c r="D70" s="24">
        <v>0</v>
      </c>
      <c r="E70" s="25">
        <v>2</v>
      </c>
      <c r="F70" s="25">
        <f t="shared" si="53"/>
        <v>2.4</v>
      </c>
      <c r="G70" s="25">
        <f t="shared" si="54"/>
        <v>0.4</v>
      </c>
      <c r="H70" s="25">
        <f t="shared" si="55"/>
        <v>2</v>
      </c>
    </row>
    <row r="71" spans="1:8" x14ac:dyDescent="0.15">
      <c r="A71" s="56" t="s">
        <v>75</v>
      </c>
      <c r="B71" s="23" t="s">
        <v>10</v>
      </c>
      <c r="C71" s="29">
        <f t="shared" ref="C71:H71" si="56">C72+C73+C74</f>
        <v>18</v>
      </c>
      <c r="D71" s="29">
        <v>0</v>
      </c>
      <c r="E71" s="29">
        <v>18</v>
      </c>
      <c r="F71" s="29">
        <f t="shared" si="56"/>
        <v>21.6</v>
      </c>
      <c r="G71" s="29">
        <f t="shared" si="56"/>
        <v>3.6</v>
      </c>
      <c r="H71" s="29">
        <f t="shared" si="56"/>
        <v>18</v>
      </c>
    </row>
    <row r="72" spans="1:8" x14ac:dyDescent="0.15">
      <c r="A72" s="57"/>
      <c r="B72" s="7" t="s">
        <v>76</v>
      </c>
      <c r="C72" s="24">
        <f t="shared" ref="C72:C74" si="57">D72+E72</f>
        <v>10</v>
      </c>
      <c r="D72" s="24">
        <v>0</v>
      </c>
      <c r="E72" s="25">
        <v>10</v>
      </c>
      <c r="F72" s="25">
        <f t="shared" ref="F72:F74" si="58">G72+H72</f>
        <v>12</v>
      </c>
      <c r="G72" s="25">
        <f t="shared" ref="G72:G74" si="59">C72*0.2</f>
        <v>2</v>
      </c>
      <c r="H72" s="25">
        <f t="shared" ref="H72:H74" si="60">C72*1</f>
        <v>10</v>
      </c>
    </row>
    <row r="73" spans="1:8" x14ac:dyDescent="0.15">
      <c r="A73" s="57"/>
      <c r="B73" s="7" t="s">
        <v>77</v>
      </c>
      <c r="C73" s="24">
        <f t="shared" si="57"/>
        <v>8</v>
      </c>
      <c r="D73" s="24">
        <v>0</v>
      </c>
      <c r="E73" s="25">
        <v>8</v>
      </c>
      <c r="F73" s="25">
        <f t="shared" si="58"/>
        <v>9.6</v>
      </c>
      <c r="G73" s="25">
        <f t="shared" si="59"/>
        <v>1.6</v>
      </c>
      <c r="H73" s="25">
        <f t="shared" si="60"/>
        <v>8</v>
      </c>
    </row>
    <row r="74" spans="1:8" x14ac:dyDescent="0.15">
      <c r="A74" s="58"/>
      <c r="B74" s="17" t="s">
        <v>78</v>
      </c>
      <c r="C74" s="24">
        <f t="shared" si="57"/>
        <v>0</v>
      </c>
      <c r="D74" s="24">
        <v>0</v>
      </c>
      <c r="E74" s="25">
        <v>0</v>
      </c>
      <c r="F74" s="25">
        <f t="shared" si="58"/>
        <v>0</v>
      </c>
      <c r="G74" s="25">
        <f t="shared" si="59"/>
        <v>0</v>
      </c>
      <c r="H74" s="25">
        <f t="shared" si="60"/>
        <v>0</v>
      </c>
    </row>
    <row r="75" spans="1:8" x14ac:dyDescent="0.15">
      <c r="A75" s="68" t="s">
        <v>79</v>
      </c>
      <c r="B75" s="23" t="s">
        <v>10</v>
      </c>
      <c r="C75" s="29">
        <f t="shared" ref="C75:H75" si="61">C76+C77</f>
        <v>15</v>
      </c>
      <c r="D75" s="29">
        <v>1</v>
      </c>
      <c r="E75" s="29">
        <v>14</v>
      </c>
      <c r="F75" s="29">
        <f t="shared" si="61"/>
        <v>18</v>
      </c>
      <c r="G75" s="29">
        <f t="shared" si="61"/>
        <v>3</v>
      </c>
      <c r="H75" s="29">
        <f t="shared" si="61"/>
        <v>15</v>
      </c>
    </row>
    <row r="76" spans="1:8" x14ac:dyDescent="0.15">
      <c r="A76" s="68"/>
      <c r="B76" s="7" t="s">
        <v>80</v>
      </c>
      <c r="C76" s="24">
        <f>D76+E76</f>
        <v>11</v>
      </c>
      <c r="D76" s="24">
        <v>0</v>
      </c>
      <c r="E76" s="25">
        <v>11</v>
      </c>
      <c r="F76" s="25">
        <f>G76+H76</f>
        <v>13.2</v>
      </c>
      <c r="G76" s="25">
        <f>C76*0.2</f>
        <v>2.2000000000000002</v>
      </c>
      <c r="H76" s="25">
        <f>C76*1</f>
        <v>11</v>
      </c>
    </row>
    <row r="77" spans="1:8" x14ac:dyDescent="0.15">
      <c r="A77" s="68"/>
      <c r="B77" s="7" t="s">
        <v>81</v>
      </c>
      <c r="C77" s="24">
        <f>D77+E77</f>
        <v>4</v>
      </c>
      <c r="D77" s="24">
        <v>1</v>
      </c>
      <c r="E77" s="25">
        <v>3</v>
      </c>
      <c r="F77" s="25">
        <f>G77+H77</f>
        <v>4.8</v>
      </c>
      <c r="G77" s="25">
        <f>C77*0.2</f>
        <v>0.8</v>
      </c>
      <c r="H77" s="25">
        <f>C77*1</f>
        <v>4</v>
      </c>
    </row>
  </sheetData>
  <mergeCells count="24">
    <mergeCell ref="A71:A74"/>
    <mergeCell ref="A75:A77"/>
    <mergeCell ref="A41:A43"/>
    <mergeCell ref="A45:A47"/>
    <mergeCell ref="A49:A53"/>
    <mergeCell ref="A55:A58"/>
    <mergeCell ref="A59:A62"/>
    <mergeCell ref="A63:A65"/>
    <mergeCell ref="A34:A39"/>
    <mergeCell ref="A10:A21"/>
    <mergeCell ref="A24:A27"/>
    <mergeCell ref="A28:A33"/>
    <mergeCell ref="A67:A70"/>
    <mergeCell ref="A2:H2"/>
    <mergeCell ref="A5:A8"/>
    <mergeCell ref="B5:B8"/>
    <mergeCell ref="C5:E5"/>
    <mergeCell ref="F5:H5"/>
    <mergeCell ref="C6:C8"/>
    <mergeCell ref="D6:D8"/>
    <mergeCell ref="E6:E8"/>
    <mergeCell ref="F6:F8"/>
    <mergeCell ref="G6:G8"/>
    <mergeCell ref="H6:H8"/>
  </mergeCells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78"/>
  <sheetViews>
    <sheetView workbookViewId="0">
      <pane xSplit="2" ySplit="7" topLeftCell="C8" activePane="bottomRight" state="frozen"/>
      <selection activeCell="A2" sqref="A2"/>
      <selection pane="topRight" activeCell="D2" sqref="D2"/>
      <selection pane="bottomLeft" activeCell="A13" sqref="A13"/>
      <selection pane="bottomRight" activeCell="K14" sqref="K14"/>
    </sheetView>
  </sheetViews>
  <sheetFormatPr defaultColWidth="9.125" defaultRowHeight="13.5" x14ac:dyDescent="0.15"/>
  <cols>
    <col min="1" max="1" width="8" customWidth="1"/>
    <col min="2" max="2" width="13.625" customWidth="1"/>
    <col min="3" max="3" width="7.25" style="35" customWidth="1"/>
    <col min="4" max="4" width="9" customWidth="1"/>
    <col min="5" max="5" width="10.375" customWidth="1"/>
    <col min="6" max="6" width="10.125" customWidth="1"/>
    <col min="7" max="7" width="8.625" style="35" customWidth="1"/>
    <col min="8" max="8" width="6.625" style="35" customWidth="1"/>
    <col min="9" max="10" width="7" style="35" customWidth="1"/>
    <col min="11" max="11" width="9.125" style="35"/>
    <col min="12" max="12" width="7" style="35" customWidth="1"/>
    <col min="13" max="14" width="7.125" style="35" customWidth="1"/>
    <col min="15" max="15" width="8.25" customWidth="1"/>
    <col min="16" max="16" width="9.125" customWidth="1"/>
    <col min="17" max="18" width="8.25" customWidth="1"/>
    <col min="19" max="19" width="8.25" customWidth="1" collapsed="1"/>
    <col min="20" max="28" width="8.25" customWidth="1"/>
    <col min="29" max="30" width="8.25" style="35" customWidth="1"/>
    <col min="31" max="42" width="8.25" customWidth="1"/>
    <col min="43" max="43" width="19.375" customWidth="1"/>
  </cols>
  <sheetData>
    <row r="1" spans="1:42" x14ac:dyDescent="0.15">
      <c r="A1" t="s">
        <v>117</v>
      </c>
    </row>
    <row r="2" spans="1:42" ht="24" x14ac:dyDescent="0.15">
      <c r="A2" s="69" t="s">
        <v>120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  <c r="AH2" s="69"/>
      <c r="AI2" s="69"/>
      <c r="AJ2" s="69"/>
      <c r="AK2" s="69"/>
      <c r="AL2" s="69"/>
      <c r="AM2" s="69"/>
      <c r="AN2" s="69"/>
      <c r="AO2" s="69"/>
      <c r="AP2" s="69"/>
    </row>
    <row r="3" spans="1:42" x14ac:dyDescent="0.15">
      <c r="AO3" t="s">
        <v>83</v>
      </c>
    </row>
    <row r="4" spans="1:42" ht="32.25" customHeight="1" x14ac:dyDescent="0.15">
      <c r="A4" s="70" t="s">
        <v>1</v>
      </c>
      <c r="B4" s="60" t="s">
        <v>2</v>
      </c>
      <c r="C4" s="71" t="s">
        <v>91</v>
      </c>
      <c r="D4" s="60"/>
      <c r="E4" s="60"/>
      <c r="F4" s="60"/>
      <c r="G4" s="72" t="s">
        <v>92</v>
      </c>
      <c r="H4" s="72"/>
      <c r="I4" s="72"/>
      <c r="J4" s="72"/>
      <c r="K4" s="72"/>
      <c r="L4" s="72"/>
      <c r="M4" s="72"/>
      <c r="N4" s="72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 t="s">
        <v>8</v>
      </c>
      <c r="AB4" s="73"/>
      <c r="AC4" s="74" t="s">
        <v>93</v>
      </c>
      <c r="AD4" s="74"/>
      <c r="AE4" s="75"/>
      <c r="AF4" s="75"/>
      <c r="AG4" s="75"/>
      <c r="AH4" s="75"/>
      <c r="AI4" s="75"/>
      <c r="AJ4" s="75"/>
      <c r="AK4" s="75"/>
      <c r="AL4" s="75"/>
      <c r="AM4" s="75"/>
      <c r="AN4" s="75"/>
      <c r="AO4" s="75"/>
      <c r="AP4" s="75"/>
    </row>
    <row r="5" spans="1:42" ht="26.25" customHeight="1" x14ac:dyDescent="0.15">
      <c r="A5" s="70"/>
      <c r="B5" s="60"/>
      <c r="C5" s="79" t="s">
        <v>99</v>
      </c>
      <c r="D5" s="46" t="s">
        <v>110</v>
      </c>
      <c r="E5" s="46" t="s">
        <v>111</v>
      </c>
      <c r="F5" s="60" t="s">
        <v>112</v>
      </c>
      <c r="G5" s="71" t="s">
        <v>94</v>
      </c>
      <c r="H5" s="71" t="s">
        <v>95</v>
      </c>
      <c r="I5" s="71"/>
      <c r="J5" s="71"/>
      <c r="K5" s="71" t="s">
        <v>96</v>
      </c>
      <c r="L5" s="71" t="s">
        <v>95</v>
      </c>
      <c r="M5" s="71"/>
      <c r="N5" s="71"/>
      <c r="O5" s="53" t="s">
        <v>110</v>
      </c>
      <c r="P5" s="53"/>
      <c r="Q5" s="53"/>
      <c r="R5" s="53"/>
      <c r="S5" s="53" t="s">
        <v>113</v>
      </c>
      <c r="T5" s="53"/>
      <c r="U5" s="53"/>
      <c r="V5" s="53"/>
      <c r="W5" s="53" t="s">
        <v>114</v>
      </c>
      <c r="X5" s="53"/>
      <c r="Y5" s="53"/>
      <c r="Z5" s="53"/>
      <c r="AA5" s="73"/>
      <c r="AB5" s="73"/>
      <c r="AC5" s="76" t="s">
        <v>97</v>
      </c>
      <c r="AD5" s="76" t="s">
        <v>98</v>
      </c>
      <c r="AE5" s="78" t="s">
        <v>110</v>
      </c>
      <c r="AF5" s="78"/>
      <c r="AG5" s="78"/>
      <c r="AH5" s="78"/>
      <c r="AI5" s="78" t="s">
        <v>113</v>
      </c>
      <c r="AJ5" s="78"/>
      <c r="AK5" s="78"/>
      <c r="AL5" s="78"/>
      <c r="AM5" s="53" t="s">
        <v>114</v>
      </c>
      <c r="AN5" s="53"/>
      <c r="AO5" s="53"/>
      <c r="AP5" s="53"/>
    </row>
    <row r="6" spans="1:42" ht="13.5" customHeight="1" x14ac:dyDescent="0.15">
      <c r="A6" s="70"/>
      <c r="B6" s="60"/>
      <c r="C6" s="80"/>
      <c r="D6" s="53" t="s">
        <v>100</v>
      </c>
      <c r="E6" s="61" t="s">
        <v>100</v>
      </c>
      <c r="F6" s="60"/>
      <c r="G6" s="71"/>
      <c r="H6" s="71" t="s">
        <v>101</v>
      </c>
      <c r="I6" s="71" t="s">
        <v>102</v>
      </c>
      <c r="J6" s="71" t="s">
        <v>103</v>
      </c>
      <c r="K6" s="71"/>
      <c r="L6" s="71" t="s">
        <v>101</v>
      </c>
      <c r="M6" s="71" t="s">
        <v>102</v>
      </c>
      <c r="N6" s="71" t="s">
        <v>103</v>
      </c>
      <c r="O6" s="53" t="s">
        <v>10</v>
      </c>
      <c r="P6" s="53" t="s">
        <v>104</v>
      </c>
      <c r="Q6" s="53" t="s">
        <v>105</v>
      </c>
      <c r="R6" s="53" t="s">
        <v>106</v>
      </c>
      <c r="S6" s="53" t="s">
        <v>10</v>
      </c>
      <c r="T6" s="53" t="s">
        <v>104</v>
      </c>
      <c r="U6" s="53" t="s">
        <v>105</v>
      </c>
      <c r="V6" s="53" t="s">
        <v>106</v>
      </c>
      <c r="W6" s="53" t="s">
        <v>10</v>
      </c>
      <c r="X6" s="53" t="s">
        <v>104</v>
      </c>
      <c r="Y6" s="53" t="s">
        <v>105</v>
      </c>
      <c r="Z6" s="53" t="s">
        <v>106</v>
      </c>
      <c r="AA6" s="53" t="s">
        <v>107</v>
      </c>
      <c r="AB6" s="53" t="s">
        <v>115</v>
      </c>
      <c r="AC6" s="76"/>
      <c r="AD6" s="76"/>
      <c r="AE6" s="78" t="s">
        <v>10</v>
      </c>
      <c r="AF6" s="78" t="s">
        <v>108</v>
      </c>
      <c r="AG6" s="78" t="s">
        <v>82</v>
      </c>
      <c r="AH6" s="78" t="s">
        <v>109</v>
      </c>
      <c r="AI6" s="78" t="s">
        <v>10</v>
      </c>
      <c r="AJ6" s="78" t="s">
        <v>108</v>
      </c>
      <c r="AK6" s="78" t="s">
        <v>82</v>
      </c>
      <c r="AL6" s="78" t="s">
        <v>109</v>
      </c>
      <c r="AM6" s="53" t="s">
        <v>10</v>
      </c>
      <c r="AN6" s="53" t="s">
        <v>104</v>
      </c>
      <c r="AO6" s="53" t="s">
        <v>105</v>
      </c>
      <c r="AP6" s="53" t="s">
        <v>106</v>
      </c>
    </row>
    <row r="7" spans="1:42" ht="54" customHeight="1" x14ac:dyDescent="0.15">
      <c r="A7" s="70"/>
      <c r="B7" s="60"/>
      <c r="C7" s="81"/>
      <c r="D7" s="53"/>
      <c r="E7" s="61"/>
      <c r="F7" s="60"/>
      <c r="G7" s="71"/>
      <c r="H7" s="71"/>
      <c r="I7" s="71"/>
      <c r="J7" s="71"/>
      <c r="K7" s="71"/>
      <c r="L7" s="71"/>
      <c r="M7" s="71"/>
      <c r="N7" s="71"/>
      <c r="O7" s="53"/>
      <c r="P7" s="53"/>
      <c r="Q7" s="53"/>
      <c r="R7" s="53"/>
      <c r="S7" s="53"/>
      <c r="T7" s="53"/>
      <c r="U7" s="53"/>
      <c r="V7" s="53"/>
      <c r="W7" s="53"/>
      <c r="X7" s="53"/>
      <c r="Y7" s="53"/>
      <c r="Z7" s="53"/>
      <c r="AA7" s="53"/>
      <c r="AB7" s="53"/>
      <c r="AC7" s="77"/>
      <c r="AD7" s="77"/>
      <c r="AE7" s="78"/>
      <c r="AF7" s="78"/>
      <c r="AG7" s="78"/>
      <c r="AH7" s="78"/>
      <c r="AI7" s="78"/>
      <c r="AJ7" s="78"/>
      <c r="AK7" s="78"/>
      <c r="AL7" s="78"/>
      <c r="AM7" s="53"/>
      <c r="AN7" s="53"/>
      <c r="AO7" s="53"/>
      <c r="AP7" s="53"/>
    </row>
    <row r="8" spans="1:42" ht="14.25" x14ac:dyDescent="0.15">
      <c r="A8" s="22"/>
      <c r="B8" s="23" t="s">
        <v>13</v>
      </c>
      <c r="C8" s="36">
        <v>15809</v>
      </c>
      <c r="D8" s="29">
        <v>7904.5</v>
      </c>
      <c r="E8" s="31">
        <v>9485.4</v>
      </c>
      <c r="F8" s="31">
        <f t="shared" ref="F8:G8" si="0">F9+F23+F27+F33+F40+F44+F48+F54+F58+F62+F66+F70+F74</f>
        <v>1580.8999999999994</v>
      </c>
      <c r="G8" s="36">
        <f t="shared" si="0"/>
        <v>115171</v>
      </c>
      <c r="H8" s="36">
        <v>61265</v>
      </c>
      <c r="I8" s="36">
        <v>9409</v>
      </c>
      <c r="J8" s="36">
        <v>44497</v>
      </c>
      <c r="K8" s="36">
        <v>125189</v>
      </c>
      <c r="L8" s="36">
        <v>65656</v>
      </c>
      <c r="M8" s="36">
        <v>11000</v>
      </c>
      <c r="N8" s="36">
        <v>48533</v>
      </c>
      <c r="O8" s="29">
        <v>41523.53</v>
      </c>
      <c r="P8" s="29">
        <v>24914.11</v>
      </c>
      <c r="Q8" s="29">
        <v>0</v>
      </c>
      <c r="R8" s="29">
        <v>16609.419999999998</v>
      </c>
      <c r="S8" s="29">
        <f t="shared" ref="S8:AP8" si="1">S9+S23+S27+S33+S40+S44+S48+S54+S58+S62+S66+S70+S74</f>
        <v>44027.31</v>
      </c>
      <c r="T8" s="29">
        <v>26416.39</v>
      </c>
      <c r="U8" s="29">
        <v>0</v>
      </c>
      <c r="V8" s="29">
        <v>17610.919999999998</v>
      </c>
      <c r="W8" s="29">
        <f t="shared" si="1"/>
        <v>2503.7799999999993</v>
      </c>
      <c r="X8" s="29">
        <f t="shared" si="1"/>
        <v>1502.28</v>
      </c>
      <c r="Y8" s="29">
        <f t="shared" si="1"/>
        <v>0</v>
      </c>
      <c r="Z8" s="29">
        <f t="shared" si="1"/>
        <v>1001.4999999999995</v>
      </c>
      <c r="AA8" s="29">
        <f t="shared" si="1"/>
        <v>0</v>
      </c>
      <c r="AB8" s="29">
        <f t="shared" si="1"/>
        <v>0</v>
      </c>
      <c r="AC8" s="29">
        <f t="shared" si="1"/>
        <v>3559</v>
      </c>
      <c r="AD8" s="29">
        <f t="shared" si="1"/>
        <v>3673</v>
      </c>
      <c r="AE8" s="29">
        <f t="shared" si="1"/>
        <v>1193.3900000000001</v>
      </c>
      <c r="AF8" s="29">
        <v>716.0200000000001</v>
      </c>
      <c r="AG8" s="29">
        <f t="shared" si="1"/>
        <v>0</v>
      </c>
      <c r="AH8" s="29">
        <f t="shared" si="1"/>
        <v>477.37</v>
      </c>
      <c r="AI8" s="29">
        <f t="shared" si="1"/>
        <v>1266.8500000000001</v>
      </c>
      <c r="AJ8" s="29">
        <v>760.11999999999989</v>
      </c>
      <c r="AK8" s="29">
        <f t="shared" si="1"/>
        <v>0</v>
      </c>
      <c r="AL8" s="29">
        <f t="shared" si="1"/>
        <v>506.7299999999999</v>
      </c>
      <c r="AM8" s="29">
        <f t="shared" si="1"/>
        <v>73.45999999999998</v>
      </c>
      <c r="AN8" s="29">
        <f t="shared" si="1"/>
        <v>44.099999999999987</v>
      </c>
      <c r="AO8" s="29">
        <f t="shared" si="1"/>
        <v>0</v>
      </c>
      <c r="AP8" s="29">
        <f t="shared" si="1"/>
        <v>29.359999999999985</v>
      </c>
    </row>
    <row r="9" spans="1:42" x14ac:dyDescent="0.15">
      <c r="A9" s="56" t="s">
        <v>14</v>
      </c>
      <c r="B9" s="23" t="s">
        <v>10</v>
      </c>
      <c r="C9" s="36">
        <v>3972</v>
      </c>
      <c r="D9" s="29">
        <v>1986</v>
      </c>
      <c r="E9" s="31">
        <v>2383.1999999999998</v>
      </c>
      <c r="F9" s="31">
        <f t="shared" ref="F9:G9" si="2">SUM(F10:F22)</f>
        <v>397.19999999999987</v>
      </c>
      <c r="G9" s="36">
        <f t="shared" si="2"/>
        <v>29359</v>
      </c>
      <c r="H9" s="36">
        <v>13277</v>
      </c>
      <c r="I9" s="36">
        <v>2807</v>
      </c>
      <c r="J9" s="36">
        <v>13275</v>
      </c>
      <c r="K9" s="36">
        <v>30701</v>
      </c>
      <c r="L9" s="36">
        <v>13567</v>
      </c>
      <c r="M9" s="36">
        <v>3166</v>
      </c>
      <c r="N9" s="36">
        <v>13968</v>
      </c>
      <c r="O9" s="29">
        <v>9887.99</v>
      </c>
      <c r="P9" s="29">
        <v>5932.79</v>
      </c>
      <c r="Q9" s="29">
        <v>0</v>
      </c>
      <c r="R9" s="29">
        <v>3955.2</v>
      </c>
      <c r="S9" s="29">
        <f t="shared" ref="S9:AP9" si="3">SUM(S10:S22)</f>
        <v>10502.009999999998</v>
      </c>
      <c r="T9" s="29">
        <v>6301.21</v>
      </c>
      <c r="U9" s="29">
        <v>0</v>
      </c>
      <c r="V9" s="29">
        <v>4200.7999999999993</v>
      </c>
      <c r="W9" s="29">
        <f t="shared" si="3"/>
        <v>614.02</v>
      </c>
      <c r="X9" s="29">
        <f t="shared" si="3"/>
        <v>368.42000000000007</v>
      </c>
      <c r="Y9" s="29">
        <f t="shared" si="3"/>
        <v>0</v>
      </c>
      <c r="Z9" s="29">
        <f t="shared" si="3"/>
        <v>245.59999999999985</v>
      </c>
      <c r="AA9" s="29">
        <f t="shared" si="3"/>
        <v>0</v>
      </c>
      <c r="AB9" s="29">
        <f t="shared" si="3"/>
        <v>0</v>
      </c>
      <c r="AC9" s="29">
        <f t="shared" si="3"/>
        <v>987</v>
      </c>
      <c r="AD9" s="29">
        <f t="shared" si="3"/>
        <v>975</v>
      </c>
      <c r="AE9" s="29">
        <f t="shared" si="3"/>
        <v>323.76</v>
      </c>
      <c r="AF9" s="29">
        <v>194.26000000000002</v>
      </c>
      <c r="AG9" s="29">
        <f t="shared" si="3"/>
        <v>0</v>
      </c>
      <c r="AH9" s="29">
        <f t="shared" si="3"/>
        <v>129.5</v>
      </c>
      <c r="AI9" s="29">
        <f t="shared" si="3"/>
        <v>343.26</v>
      </c>
      <c r="AJ9" s="29">
        <v>205.95999999999998</v>
      </c>
      <c r="AK9" s="29">
        <f t="shared" si="3"/>
        <v>0</v>
      </c>
      <c r="AL9" s="29">
        <f t="shared" si="3"/>
        <v>137.30000000000001</v>
      </c>
      <c r="AM9" s="29">
        <f t="shared" si="3"/>
        <v>19.499999999999996</v>
      </c>
      <c r="AN9" s="29">
        <f t="shared" si="3"/>
        <v>11.699999999999996</v>
      </c>
      <c r="AO9" s="29">
        <f t="shared" si="3"/>
        <v>0</v>
      </c>
      <c r="AP9" s="29">
        <f t="shared" si="3"/>
        <v>7.8000000000000007</v>
      </c>
    </row>
    <row r="10" spans="1:42" x14ac:dyDescent="0.15">
      <c r="A10" s="57"/>
      <c r="B10" s="7" t="s">
        <v>15</v>
      </c>
      <c r="C10" s="24">
        <v>384</v>
      </c>
      <c r="D10" s="25">
        <v>192</v>
      </c>
      <c r="E10" s="37">
        <v>230.39999999999998</v>
      </c>
      <c r="F10" s="37">
        <f t="shared" ref="F10:F22" si="4">E10-D10</f>
        <v>38.399999999999977</v>
      </c>
      <c r="G10" s="24">
        <f t="shared" ref="G10:G22" si="5">H10+I10+J10</f>
        <v>2833</v>
      </c>
      <c r="H10" s="24">
        <v>1292</v>
      </c>
      <c r="I10" s="24">
        <v>269</v>
      </c>
      <c r="J10" s="24">
        <v>1272</v>
      </c>
      <c r="K10" s="24">
        <v>2895</v>
      </c>
      <c r="L10" s="27">
        <v>1493</v>
      </c>
      <c r="M10" s="27">
        <v>259</v>
      </c>
      <c r="N10" s="27">
        <v>1143</v>
      </c>
      <c r="O10" s="28">
        <v>965.47</v>
      </c>
      <c r="P10" s="25">
        <v>579.28</v>
      </c>
      <c r="Q10" s="28"/>
      <c r="R10" s="28">
        <v>386.19</v>
      </c>
      <c r="S10" s="25">
        <f t="shared" ref="S10:S22" si="6">ROUND(H10*0.22+I10*0.165+J10*0.11+L10*0.24+M10*0.185+N10*0.13,2)</f>
        <v>1023.37</v>
      </c>
      <c r="T10" s="26">
        <v>614.02</v>
      </c>
      <c r="U10" s="28"/>
      <c r="V10" s="28">
        <v>409.35</v>
      </c>
      <c r="W10" s="25">
        <f t="shared" ref="W10:W22" si="7">X10+Y10+Z10</f>
        <v>57.900000000000034</v>
      </c>
      <c r="X10" s="25">
        <f t="shared" ref="X10:Z22" si="8">T10-P10</f>
        <v>34.740000000000009</v>
      </c>
      <c r="Y10" s="26">
        <f t="shared" si="8"/>
        <v>0</v>
      </c>
      <c r="Z10" s="25">
        <f t="shared" si="8"/>
        <v>23.160000000000025</v>
      </c>
      <c r="AA10" s="25"/>
      <c r="AB10" s="25"/>
      <c r="AC10" s="38">
        <v>149</v>
      </c>
      <c r="AD10" s="38">
        <v>137</v>
      </c>
      <c r="AE10" s="39">
        <f t="shared" ref="AE10:AE38" si="9">ROUND(AC10*0.165+AD10*0.165,2)</f>
        <v>47.19</v>
      </c>
      <c r="AF10" s="26">
        <v>28.31</v>
      </c>
      <c r="AG10" s="28"/>
      <c r="AH10" s="39">
        <f>AE10-AF10</f>
        <v>18.88</v>
      </c>
      <c r="AI10" s="39">
        <f t="shared" ref="AI10:AI22" si="10">ROUND(AC10*0.165+AD10*0.185,2)</f>
        <v>49.93</v>
      </c>
      <c r="AJ10" s="26">
        <v>29.96</v>
      </c>
      <c r="AK10" s="28">
        <v>0</v>
      </c>
      <c r="AL10" s="39">
        <f t="shared" ref="AL10:AL22" si="11">AI10-AJ10</f>
        <v>19.97</v>
      </c>
      <c r="AM10" s="39">
        <f t="shared" ref="AM10:AM22" si="12">AN10+AO10+AP10</f>
        <v>2.740000000000002</v>
      </c>
      <c r="AN10" s="26">
        <f t="shared" ref="AN10:AP22" si="13">AJ10-AF10</f>
        <v>1.6500000000000021</v>
      </c>
      <c r="AO10" s="28">
        <f t="shared" si="13"/>
        <v>0</v>
      </c>
      <c r="AP10" s="39">
        <f t="shared" si="13"/>
        <v>1.0899999999999999</v>
      </c>
    </row>
    <row r="11" spans="1:42" ht="22.5" x14ac:dyDescent="0.15">
      <c r="A11" s="57"/>
      <c r="B11" s="7" t="s">
        <v>16</v>
      </c>
      <c r="C11" s="24">
        <v>328</v>
      </c>
      <c r="D11" s="25">
        <v>164</v>
      </c>
      <c r="E11" s="37">
        <v>196.79999999999998</v>
      </c>
      <c r="F11" s="37">
        <f t="shared" si="4"/>
        <v>32.799999999999983</v>
      </c>
      <c r="G11" s="24">
        <f t="shared" si="5"/>
        <v>2329</v>
      </c>
      <c r="H11" s="24">
        <v>1233</v>
      </c>
      <c r="I11" s="24">
        <v>191</v>
      </c>
      <c r="J11" s="24">
        <v>905</v>
      </c>
      <c r="K11" s="24">
        <v>2469</v>
      </c>
      <c r="L11" s="27">
        <v>1287</v>
      </c>
      <c r="M11" s="27">
        <v>218</v>
      </c>
      <c r="N11" s="27">
        <v>964</v>
      </c>
      <c r="O11" s="28">
        <v>827.48</v>
      </c>
      <c r="P11" s="25">
        <v>496.49</v>
      </c>
      <c r="Q11" s="28"/>
      <c r="R11" s="28">
        <v>330.99</v>
      </c>
      <c r="S11" s="25">
        <f t="shared" si="6"/>
        <v>876.86</v>
      </c>
      <c r="T11" s="26">
        <v>526.12</v>
      </c>
      <c r="U11" s="28"/>
      <c r="V11" s="28">
        <v>350.74</v>
      </c>
      <c r="W11" s="25">
        <f t="shared" si="7"/>
        <v>49.379999999999995</v>
      </c>
      <c r="X11" s="25">
        <f t="shared" si="8"/>
        <v>29.629999999999995</v>
      </c>
      <c r="Y11" s="26">
        <f t="shared" si="8"/>
        <v>0</v>
      </c>
      <c r="Z11" s="25">
        <f t="shared" si="8"/>
        <v>19.75</v>
      </c>
      <c r="AA11" s="25"/>
      <c r="AB11" s="25"/>
      <c r="AC11" s="38">
        <v>45</v>
      </c>
      <c r="AD11" s="38">
        <v>45</v>
      </c>
      <c r="AE11" s="39">
        <f t="shared" si="9"/>
        <v>14.85</v>
      </c>
      <c r="AF11" s="26">
        <v>8.91</v>
      </c>
      <c r="AG11" s="28"/>
      <c r="AH11" s="39">
        <f t="shared" ref="AH11:AH73" si="14">AE11-AF11</f>
        <v>5.9399999999999995</v>
      </c>
      <c r="AI11" s="39">
        <f t="shared" si="10"/>
        <v>15.75</v>
      </c>
      <c r="AJ11" s="26">
        <v>9.4499999999999993</v>
      </c>
      <c r="AK11" s="28">
        <v>0</v>
      </c>
      <c r="AL11" s="39">
        <f t="shared" si="11"/>
        <v>6.3000000000000007</v>
      </c>
      <c r="AM11" s="39">
        <f t="shared" si="12"/>
        <v>0.90000000000000036</v>
      </c>
      <c r="AN11" s="26">
        <f t="shared" si="13"/>
        <v>0.53999999999999915</v>
      </c>
      <c r="AO11" s="28">
        <f t="shared" si="13"/>
        <v>0</v>
      </c>
      <c r="AP11" s="39">
        <f t="shared" si="13"/>
        <v>0.36000000000000121</v>
      </c>
    </row>
    <row r="12" spans="1:42" ht="22.5" x14ac:dyDescent="0.15">
      <c r="A12" s="57"/>
      <c r="B12" s="7" t="s">
        <v>17</v>
      </c>
      <c r="C12" s="24">
        <v>360</v>
      </c>
      <c r="D12" s="25">
        <v>180</v>
      </c>
      <c r="E12" s="37">
        <v>216</v>
      </c>
      <c r="F12" s="37">
        <f t="shared" si="4"/>
        <v>36</v>
      </c>
      <c r="G12" s="24">
        <f t="shared" si="5"/>
        <v>2741</v>
      </c>
      <c r="H12" s="24">
        <v>1461</v>
      </c>
      <c r="I12" s="24">
        <v>223</v>
      </c>
      <c r="J12" s="24">
        <v>1057</v>
      </c>
      <c r="K12" s="24">
        <v>2710</v>
      </c>
      <c r="L12" s="27">
        <v>1454</v>
      </c>
      <c r="M12" s="27">
        <v>232</v>
      </c>
      <c r="N12" s="27">
        <v>1024</v>
      </c>
      <c r="O12" s="28">
        <v>945.29</v>
      </c>
      <c r="P12" s="25">
        <v>567.16999999999996</v>
      </c>
      <c r="Q12" s="40"/>
      <c r="R12" s="28">
        <v>378.12</v>
      </c>
      <c r="S12" s="25">
        <f t="shared" si="6"/>
        <v>999.49</v>
      </c>
      <c r="T12" s="26">
        <v>599.69000000000005</v>
      </c>
      <c r="U12" s="28"/>
      <c r="V12" s="28">
        <v>399.79999999999995</v>
      </c>
      <c r="W12" s="25">
        <f t="shared" si="7"/>
        <v>54.200000000000045</v>
      </c>
      <c r="X12" s="25">
        <f t="shared" si="8"/>
        <v>32.520000000000095</v>
      </c>
      <c r="Y12" s="26">
        <f t="shared" si="8"/>
        <v>0</v>
      </c>
      <c r="Z12" s="25">
        <f t="shared" si="8"/>
        <v>21.67999999999995</v>
      </c>
      <c r="AA12" s="25"/>
      <c r="AB12" s="25"/>
      <c r="AC12" s="38">
        <v>106</v>
      </c>
      <c r="AD12" s="38">
        <v>99</v>
      </c>
      <c r="AE12" s="39">
        <f t="shared" si="9"/>
        <v>33.83</v>
      </c>
      <c r="AF12" s="26">
        <v>20.3</v>
      </c>
      <c r="AG12" s="28"/>
      <c r="AH12" s="39">
        <f t="shared" si="14"/>
        <v>13.529999999999998</v>
      </c>
      <c r="AI12" s="39">
        <f t="shared" si="10"/>
        <v>35.81</v>
      </c>
      <c r="AJ12" s="26">
        <v>21.49</v>
      </c>
      <c r="AK12" s="28">
        <v>0</v>
      </c>
      <c r="AL12" s="39">
        <f t="shared" si="11"/>
        <v>14.320000000000004</v>
      </c>
      <c r="AM12" s="39">
        <f t="shared" si="12"/>
        <v>1.980000000000004</v>
      </c>
      <c r="AN12" s="26">
        <f t="shared" si="13"/>
        <v>1.1899999999999977</v>
      </c>
      <c r="AO12" s="28">
        <f t="shared" si="13"/>
        <v>0</v>
      </c>
      <c r="AP12" s="39">
        <f t="shared" si="13"/>
        <v>0.79000000000000625</v>
      </c>
    </row>
    <row r="13" spans="1:42" x14ac:dyDescent="0.15">
      <c r="A13" s="57"/>
      <c r="B13" s="7" t="s">
        <v>18</v>
      </c>
      <c r="C13" s="24">
        <v>541</v>
      </c>
      <c r="D13" s="25">
        <v>270.5</v>
      </c>
      <c r="E13" s="37">
        <v>324.59999999999997</v>
      </c>
      <c r="F13" s="37">
        <f t="shared" si="4"/>
        <v>54.099999999999966</v>
      </c>
      <c r="G13" s="24">
        <f t="shared" si="5"/>
        <v>3256</v>
      </c>
      <c r="H13" s="24">
        <v>1085</v>
      </c>
      <c r="I13" s="24">
        <v>379</v>
      </c>
      <c r="J13" s="24">
        <v>1792</v>
      </c>
      <c r="K13" s="24">
        <v>3349</v>
      </c>
      <c r="L13" s="27">
        <v>1116</v>
      </c>
      <c r="M13" s="27">
        <v>413</v>
      </c>
      <c r="N13" s="27">
        <v>1820</v>
      </c>
      <c r="O13" s="28">
        <v>1012.22</v>
      </c>
      <c r="P13" s="25">
        <v>607.33000000000004</v>
      </c>
      <c r="Q13" s="28"/>
      <c r="R13" s="28">
        <v>404.89</v>
      </c>
      <c r="S13" s="25">
        <f t="shared" si="6"/>
        <v>1079.2</v>
      </c>
      <c r="T13" s="26">
        <v>647.52</v>
      </c>
      <c r="U13" s="28"/>
      <c r="V13" s="28">
        <v>431.68000000000006</v>
      </c>
      <c r="W13" s="25">
        <f t="shared" si="7"/>
        <v>66.980000000000018</v>
      </c>
      <c r="X13" s="25">
        <f t="shared" si="8"/>
        <v>40.189999999999941</v>
      </c>
      <c r="Y13" s="26">
        <f t="shared" si="8"/>
        <v>0</v>
      </c>
      <c r="Z13" s="25">
        <f t="shared" si="8"/>
        <v>26.790000000000077</v>
      </c>
      <c r="AA13" s="25"/>
      <c r="AB13" s="25"/>
      <c r="AC13" s="38">
        <v>116</v>
      </c>
      <c r="AD13" s="38">
        <v>111</v>
      </c>
      <c r="AE13" s="39">
        <f t="shared" si="9"/>
        <v>37.46</v>
      </c>
      <c r="AF13" s="26">
        <v>22.48</v>
      </c>
      <c r="AG13" s="28"/>
      <c r="AH13" s="39">
        <f t="shared" si="14"/>
        <v>14.98</v>
      </c>
      <c r="AI13" s="39">
        <f t="shared" si="10"/>
        <v>39.68</v>
      </c>
      <c r="AJ13" s="26">
        <v>23.81</v>
      </c>
      <c r="AK13" s="28">
        <v>0</v>
      </c>
      <c r="AL13" s="39">
        <f t="shared" si="11"/>
        <v>15.870000000000001</v>
      </c>
      <c r="AM13" s="39">
        <f t="shared" si="12"/>
        <v>2.2199999999999989</v>
      </c>
      <c r="AN13" s="26">
        <f t="shared" si="13"/>
        <v>1.3299999999999983</v>
      </c>
      <c r="AO13" s="28">
        <f t="shared" si="13"/>
        <v>0</v>
      </c>
      <c r="AP13" s="39">
        <f t="shared" si="13"/>
        <v>0.89000000000000057</v>
      </c>
    </row>
    <row r="14" spans="1:42" x14ac:dyDescent="0.15">
      <c r="A14" s="57"/>
      <c r="B14" s="7" t="s">
        <v>19</v>
      </c>
      <c r="C14" s="24">
        <v>302</v>
      </c>
      <c r="D14" s="25">
        <v>151</v>
      </c>
      <c r="E14" s="37">
        <v>181.2</v>
      </c>
      <c r="F14" s="37">
        <f t="shared" si="4"/>
        <v>30.199999999999989</v>
      </c>
      <c r="G14" s="24">
        <f t="shared" si="5"/>
        <v>2415</v>
      </c>
      <c r="H14" s="24">
        <v>1467</v>
      </c>
      <c r="I14" s="24">
        <v>166</v>
      </c>
      <c r="J14" s="24">
        <v>782</v>
      </c>
      <c r="K14" s="24">
        <v>2274</v>
      </c>
      <c r="L14" s="27">
        <v>1453</v>
      </c>
      <c r="M14" s="27">
        <v>152</v>
      </c>
      <c r="N14" s="27">
        <v>669</v>
      </c>
      <c r="O14" s="28">
        <v>854.48</v>
      </c>
      <c r="P14" s="25">
        <v>512.69000000000005</v>
      </c>
      <c r="Q14" s="28"/>
      <c r="R14" s="28">
        <v>341.79</v>
      </c>
      <c r="S14" s="25">
        <f t="shared" si="6"/>
        <v>899.96</v>
      </c>
      <c r="T14" s="26">
        <v>539.98</v>
      </c>
      <c r="U14" s="28"/>
      <c r="V14" s="28">
        <v>359.98</v>
      </c>
      <c r="W14" s="25">
        <f t="shared" si="7"/>
        <v>45.479999999999961</v>
      </c>
      <c r="X14" s="25">
        <f t="shared" si="8"/>
        <v>27.289999999999964</v>
      </c>
      <c r="Y14" s="26">
        <f t="shared" si="8"/>
        <v>0</v>
      </c>
      <c r="Z14" s="25">
        <f t="shared" si="8"/>
        <v>18.189999999999998</v>
      </c>
      <c r="AA14" s="25"/>
      <c r="AB14" s="25"/>
      <c r="AC14" s="38">
        <v>78</v>
      </c>
      <c r="AD14" s="38">
        <v>79</v>
      </c>
      <c r="AE14" s="39">
        <f t="shared" si="9"/>
        <v>25.91</v>
      </c>
      <c r="AF14" s="26">
        <v>15.55</v>
      </c>
      <c r="AG14" s="28"/>
      <c r="AH14" s="39">
        <f t="shared" si="14"/>
        <v>10.36</v>
      </c>
      <c r="AI14" s="39">
        <f t="shared" si="10"/>
        <v>27.49</v>
      </c>
      <c r="AJ14" s="26">
        <v>16.489999999999998</v>
      </c>
      <c r="AK14" s="28">
        <v>0</v>
      </c>
      <c r="AL14" s="39">
        <f t="shared" si="11"/>
        <v>11</v>
      </c>
      <c r="AM14" s="39">
        <f t="shared" si="12"/>
        <v>1.5799999999999983</v>
      </c>
      <c r="AN14" s="26">
        <f t="shared" si="13"/>
        <v>0.93999999999999773</v>
      </c>
      <c r="AO14" s="28">
        <f t="shared" si="13"/>
        <v>0</v>
      </c>
      <c r="AP14" s="39">
        <f t="shared" si="13"/>
        <v>0.64000000000000057</v>
      </c>
    </row>
    <row r="15" spans="1:42" ht="22.5" x14ac:dyDescent="0.15">
      <c r="A15" s="57"/>
      <c r="B15" s="7" t="s">
        <v>20</v>
      </c>
      <c r="C15" s="24">
        <v>430</v>
      </c>
      <c r="D15" s="25">
        <v>215</v>
      </c>
      <c r="E15" s="37">
        <v>258</v>
      </c>
      <c r="F15" s="37">
        <f t="shared" si="4"/>
        <v>43</v>
      </c>
      <c r="G15" s="24">
        <f t="shared" si="5"/>
        <v>2935</v>
      </c>
      <c r="H15" s="24">
        <v>1335</v>
      </c>
      <c r="I15" s="24">
        <v>279</v>
      </c>
      <c r="J15" s="24">
        <v>1321</v>
      </c>
      <c r="K15" s="24">
        <v>3236</v>
      </c>
      <c r="L15" s="27">
        <v>1287</v>
      </c>
      <c r="M15" s="27">
        <v>360</v>
      </c>
      <c r="N15" s="27">
        <v>1589</v>
      </c>
      <c r="O15" s="28">
        <v>1002.38</v>
      </c>
      <c r="P15" s="25">
        <v>601.42999999999995</v>
      </c>
      <c r="Q15" s="28"/>
      <c r="R15" s="28">
        <v>400.95</v>
      </c>
      <c r="S15" s="25">
        <f t="shared" si="6"/>
        <v>1067.0999999999999</v>
      </c>
      <c r="T15" s="26">
        <v>640.26</v>
      </c>
      <c r="U15" s="28"/>
      <c r="V15" s="28">
        <v>426.83999999999992</v>
      </c>
      <c r="W15" s="25">
        <f t="shared" si="7"/>
        <v>64.71999999999997</v>
      </c>
      <c r="X15" s="25">
        <f t="shared" si="8"/>
        <v>38.830000000000041</v>
      </c>
      <c r="Y15" s="26">
        <f t="shared" si="8"/>
        <v>0</v>
      </c>
      <c r="Z15" s="25">
        <f t="shared" si="8"/>
        <v>25.88999999999993</v>
      </c>
      <c r="AA15" s="25"/>
      <c r="AB15" s="25"/>
      <c r="AC15" s="38">
        <v>184</v>
      </c>
      <c r="AD15" s="38">
        <v>167</v>
      </c>
      <c r="AE15" s="39">
        <f t="shared" si="9"/>
        <v>57.92</v>
      </c>
      <c r="AF15" s="26">
        <v>34.75</v>
      </c>
      <c r="AG15" s="28"/>
      <c r="AH15" s="39">
        <f t="shared" si="14"/>
        <v>23.17</v>
      </c>
      <c r="AI15" s="39">
        <f t="shared" si="10"/>
        <v>61.26</v>
      </c>
      <c r="AJ15" s="26">
        <v>36.76</v>
      </c>
      <c r="AK15" s="28">
        <v>0</v>
      </c>
      <c r="AL15" s="39">
        <f t="shared" si="11"/>
        <v>24.5</v>
      </c>
      <c r="AM15" s="39">
        <f t="shared" si="12"/>
        <v>3.3399999999999963</v>
      </c>
      <c r="AN15" s="26">
        <f t="shared" si="13"/>
        <v>2.009999999999998</v>
      </c>
      <c r="AO15" s="28">
        <f t="shared" si="13"/>
        <v>0</v>
      </c>
      <c r="AP15" s="39">
        <f t="shared" si="13"/>
        <v>1.3299999999999983</v>
      </c>
    </row>
    <row r="16" spans="1:42" x14ac:dyDescent="0.15">
      <c r="A16" s="57"/>
      <c r="B16" s="7" t="s">
        <v>21</v>
      </c>
      <c r="C16" s="24">
        <v>382</v>
      </c>
      <c r="D16" s="25">
        <v>191</v>
      </c>
      <c r="E16" s="37">
        <v>229.2</v>
      </c>
      <c r="F16" s="37">
        <f t="shared" si="4"/>
        <v>38.199999999999989</v>
      </c>
      <c r="G16" s="24">
        <f t="shared" si="5"/>
        <v>3230</v>
      </c>
      <c r="H16" s="24">
        <v>1444</v>
      </c>
      <c r="I16" s="24">
        <v>312</v>
      </c>
      <c r="J16" s="24">
        <v>1474</v>
      </c>
      <c r="K16" s="24">
        <v>2886</v>
      </c>
      <c r="L16" s="27">
        <v>1287</v>
      </c>
      <c r="M16" s="27">
        <v>295</v>
      </c>
      <c r="N16" s="27">
        <v>1304</v>
      </c>
      <c r="O16" s="28">
        <v>1006.56</v>
      </c>
      <c r="P16" s="25">
        <v>603.94000000000005</v>
      </c>
      <c r="Q16" s="28"/>
      <c r="R16" s="28">
        <v>402.62</v>
      </c>
      <c r="S16" s="25">
        <f t="shared" si="6"/>
        <v>1064.28</v>
      </c>
      <c r="T16" s="26">
        <v>638.57000000000005</v>
      </c>
      <c r="U16" s="28"/>
      <c r="V16" s="28">
        <v>425.70999999999992</v>
      </c>
      <c r="W16" s="25">
        <f t="shared" si="7"/>
        <v>57.719999999999914</v>
      </c>
      <c r="X16" s="25">
        <f t="shared" si="8"/>
        <v>34.629999999999995</v>
      </c>
      <c r="Y16" s="26">
        <f t="shared" si="8"/>
        <v>0</v>
      </c>
      <c r="Z16" s="25">
        <f t="shared" si="8"/>
        <v>23.089999999999918</v>
      </c>
      <c r="AA16" s="25"/>
      <c r="AB16" s="25"/>
      <c r="AC16" s="38">
        <v>143</v>
      </c>
      <c r="AD16" s="38">
        <v>134</v>
      </c>
      <c r="AE16" s="39">
        <f t="shared" si="9"/>
        <v>45.71</v>
      </c>
      <c r="AF16" s="26">
        <v>27.43</v>
      </c>
      <c r="AG16" s="28"/>
      <c r="AH16" s="39">
        <f t="shared" si="14"/>
        <v>18.28</v>
      </c>
      <c r="AI16" s="39">
        <f t="shared" si="10"/>
        <v>48.39</v>
      </c>
      <c r="AJ16" s="26">
        <v>29.03</v>
      </c>
      <c r="AK16" s="28">
        <v>0</v>
      </c>
      <c r="AL16" s="39">
        <f t="shared" si="11"/>
        <v>19.36</v>
      </c>
      <c r="AM16" s="39">
        <f t="shared" si="12"/>
        <v>2.6799999999999997</v>
      </c>
      <c r="AN16" s="26">
        <f t="shared" si="13"/>
        <v>1.6000000000000014</v>
      </c>
      <c r="AO16" s="28">
        <f t="shared" si="13"/>
        <v>0</v>
      </c>
      <c r="AP16" s="39">
        <f t="shared" si="13"/>
        <v>1.0799999999999983</v>
      </c>
    </row>
    <row r="17" spans="1:42" ht="22.5" x14ac:dyDescent="0.15">
      <c r="A17" s="57"/>
      <c r="B17" s="7" t="s">
        <v>22</v>
      </c>
      <c r="C17" s="24">
        <v>427</v>
      </c>
      <c r="D17" s="25">
        <v>213.5</v>
      </c>
      <c r="E17" s="37">
        <v>256.2</v>
      </c>
      <c r="F17" s="37">
        <f t="shared" si="4"/>
        <v>42.699999999999989</v>
      </c>
      <c r="G17" s="24">
        <f t="shared" si="5"/>
        <v>3171</v>
      </c>
      <c r="H17" s="24">
        <v>1330</v>
      </c>
      <c r="I17" s="24">
        <v>321</v>
      </c>
      <c r="J17" s="24">
        <v>1520</v>
      </c>
      <c r="K17" s="24">
        <v>3208</v>
      </c>
      <c r="L17" s="27">
        <v>1070</v>
      </c>
      <c r="M17" s="27">
        <v>395</v>
      </c>
      <c r="N17" s="27">
        <v>1743</v>
      </c>
      <c r="O17" s="28">
        <v>1005.07</v>
      </c>
      <c r="P17" s="25">
        <v>603.04</v>
      </c>
      <c r="Q17" s="28"/>
      <c r="R17" s="28">
        <v>402.03</v>
      </c>
      <c r="S17" s="25">
        <f t="shared" si="6"/>
        <v>1069.23</v>
      </c>
      <c r="T17" s="26">
        <v>641.54</v>
      </c>
      <c r="U17" s="28"/>
      <c r="V17" s="28">
        <v>427.69000000000005</v>
      </c>
      <c r="W17" s="25">
        <f t="shared" si="7"/>
        <v>64.160000000000082</v>
      </c>
      <c r="X17" s="25">
        <f t="shared" si="8"/>
        <v>38.5</v>
      </c>
      <c r="Y17" s="26">
        <f t="shared" si="8"/>
        <v>0</v>
      </c>
      <c r="Z17" s="25">
        <f t="shared" si="8"/>
        <v>25.660000000000082</v>
      </c>
      <c r="AA17" s="25"/>
      <c r="AB17" s="25"/>
      <c r="AC17" s="38">
        <v>42</v>
      </c>
      <c r="AD17" s="38">
        <v>83</v>
      </c>
      <c r="AE17" s="39">
        <f t="shared" si="9"/>
        <v>20.63</v>
      </c>
      <c r="AF17" s="26">
        <v>12.38</v>
      </c>
      <c r="AG17" s="28"/>
      <c r="AH17" s="39">
        <f t="shared" si="14"/>
        <v>8.2499999999999982</v>
      </c>
      <c r="AI17" s="39">
        <f t="shared" si="10"/>
        <v>22.29</v>
      </c>
      <c r="AJ17" s="26">
        <v>13.37</v>
      </c>
      <c r="AK17" s="28">
        <v>0</v>
      </c>
      <c r="AL17" s="39">
        <f t="shared" si="11"/>
        <v>8.92</v>
      </c>
      <c r="AM17" s="39">
        <f t="shared" si="12"/>
        <v>1.6600000000000001</v>
      </c>
      <c r="AN17" s="26">
        <f t="shared" si="13"/>
        <v>0.98999999999999844</v>
      </c>
      <c r="AO17" s="28">
        <f t="shared" si="13"/>
        <v>0</v>
      </c>
      <c r="AP17" s="39">
        <f t="shared" si="13"/>
        <v>0.67000000000000171</v>
      </c>
    </row>
    <row r="18" spans="1:42" ht="22.5" x14ac:dyDescent="0.15">
      <c r="A18" s="57"/>
      <c r="B18" s="7" t="s">
        <v>23</v>
      </c>
      <c r="C18" s="24">
        <v>275</v>
      </c>
      <c r="D18" s="25">
        <v>137.5</v>
      </c>
      <c r="E18" s="37">
        <v>165</v>
      </c>
      <c r="F18" s="37">
        <f t="shared" si="4"/>
        <v>27.5</v>
      </c>
      <c r="G18" s="24">
        <f t="shared" si="5"/>
        <v>2134</v>
      </c>
      <c r="H18" s="24">
        <v>910</v>
      </c>
      <c r="I18" s="24">
        <v>214</v>
      </c>
      <c r="J18" s="24">
        <v>1010</v>
      </c>
      <c r="K18" s="24">
        <v>2069</v>
      </c>
      <c r="L18" s="27">
        <v>814</v>
      </c>
      <c r="M18" s="27">
        <v>232</v>
      </c>
      <c r="N18" s="27">
        <v>1023</v>
      </c>
      <c r="O18" s="28">
        <v>676.5</v>
      </c>
      <c r="P18" s="25">
        <v>405.9</v>
      </c>
      <c r="Q18" s="28"/>
      <c r="R18" s="28">
        <v>270.60000000000002</v>
      </c>
      <c r="S18" s="25">
        <f t="shared" si="6"/>
        <v>717.88</v>
      </c>
      <c r="T18" s="26">
        <v>430.73</v>
      </c>
      <c r="U18" s="28"/>
      <c r="V18" s="28">
        <v>287.14999999999998</v>
      </c>
      <c r="W18" s="25">
        <f t="shared" si="7"/>
        <v>41.379999999999995</v>
      </c>
      <c r="X18" s="25">
        <f t="shared" si="8"/>
        <v>24.830000000000041</v>
      </c>
      <c r="Y18" s="26">
        <f t="shared" si="8"/>
        <v>0</v>
      </c>
      <c r="Z18" s="25">
        <f t="shared" si="8"/>
        <v>16.549999999999955</v>
      </c>
      <c r="AA18" s="25"/>
      <c r="AB18" s="25"/>
      <c r="AC18" s="38">
        <v>115</v>
      </c>
      <c r="AD18" s="38">
        <v>101</v>
      </c>
      <c r="AE18" s="39">
        <f t="shared" si="9"/>
        <v>35.64</v>
      </c>
      <c r="AF18" s="26">
        <v>21.38</v>
      </c>
      <c r="AG18" s="28"/>
      <c r="AH18" s="39">
        <f t="shared" si="14"/>
        <v>14.260000000000002</v>
      </c>
      <c r="AI18" s="39">
        <f t="shared" si="10"/>
        <v>37.659999999999997</v>
      </c>
      <c r="AJ18" s="26">
        <v>22.6</v>
      </c>
      <c r="AK18" s="28">
        <v>0</v>
      </c>
      <c r="AL18" s="39">
        <f t="shared" si="11"/>
        <v>15.059999999999995</v>
      </c>
      <c r="AM18" s="39">
        <f t="shared" si="12"/>
        <v>2.019999999999996</v>
      </c>
      <c r="AN18" s="26">
        <f t="shared" si="13"/>
        <v>1.2200000000000024</v>
      </c>
      <c r="AO18" s="28">
        <f t="shared" si="13"/>
        <v>0</v>
      </c>
      <c r="AP18" s="39">
        <f t="shared" si="13"/>
        <v>0.79999999999999361</v>
      </c>
    </row>
    <row r="19" spans="1:42" x14ac:dyDescent="0.15">
      <c r="A19" s="57"/>
      <c r="B19" s="7" t="s">
        <v>24</v>
      </c>
      <c r="C19" s="24">
        <v>270</v>
      </c>
      <c r="D19" s="25">
        <v>135</v>
      </c>
      <c r="E19" s="37">
        <v>162</v>
      </c>
      <c r="F19" s="37">
        <f t="shared" si="4"/>
        <v>27</v>
      </c>
      <c r="G19" s="24">
        <f t="shared" si="5"/>
        <v>1866</v>
      </c>
      <c r="H19" s="24">
        <v>904</v>
      </c>
      <c r="I19" s="24">
        <v>168</v>
      </c>
      <c r="J19" s="24">
        <v>794</v>
      </c>
      <c r="K19" s="24">
        <v>2026</v>
      </c>
      <c r="L19" s="24">
        <v>1003</v>
      </c>
      <c r="M19" s="24">
        <v>189</v>
      </c>
      <c r="N19" s="24">
        <v>834</v>
      </c>
      <c r="O19" s="25">
        <v>657.53</v>
      </c>
      <c r="P19" s="25">
        <v>394.52</v>
      </c>
      <c r="Q19" s="25"/>
      <c r="R19" s="25">
        <v>263.01</v>
      </c>
      <c r="S19" s="25">
        <f t="shared" si="6"/>
        <v>698.05</v>
      </c>
      <c r="T19" s="26">
        <v>418.83</v>
      </c>
      <c r="U19" s="25"/>
      <c r="V19" s="28">
        <v>279.21999999999997</v>
      </c>
      <c r="W19" s="25">
        <f t="shared" si="7"/>
        <v>40.519999999999982</v>
      </c>
      <c r="X19" s="25">
        <f t="shared" si="8"/>
        <v>24.310000000000002</v>
      </c>
      <c r="Y19" s="26">
        <f t="shared" si="8"/>
        <v>0</v>
      </c>
      <c r="Z19" s="25">
        <f t="shared" si="8"/>
        <v>16.20999999999998</v>
      </c>
      <c r="AA19" s="25"/>
      <c r="AB19" s="25"/>
      <c r="AC19" s="38">
        <v>9</v>
      </c>
      <c r="AD19" s="38">
        <v>19</v>
      </c>
      <c r="AE19" s="39">
        <f t="shared" si="9"/>
        <v>4.62</v>
      </c>
      <c r="AF19" s="26">
        <v>2.77</v>
      </c>
      <c r="AG19" s="28"/>
      <c r="AH19" s="39">
        <f t="shared" si="14"/>
        <v>1.85</v>
      </c>
      <c r="AI19" s="39">
        <f t="shared" si="10"/>
        <v>5</v>
      </c>
      <c r="AJ19" s="26">
        <v>3</v>
      </c>
      <c r="AK19" s="28">
        <v>0</v>
      </c>
      <c r="AL19" s="39">
        <f t="shared" si="11"/>
        <v>2</v>
      </c>
      <c r="AM19" s="39">
        <f t="shared" si="12"/>
        <v>0.37999999999999989</v>
      </c>
      <c r="AN19" s="26">
        <f t="shared" si="13"/>
        <v>0.22999999999999998</v>
      </c>
      <c r="AO19" s="28">
        <f t="shared" si="13"/>
        <v>0</v>
      </c>
      <c r="AP19" s="39">
        <f t="shared" si="13"/>
        <v>0.14999999999999991</v>
      </c>
    </row>
    <row r="20" spans="1:42" ht="22.5" x14ac:dyDescent="0.15">
      <c r="A20" s="57"/>
      <c r="B20" s="7" t="s">
        <v>25</v>
      </c>
      <c r="C20" s="24">
        <v>204</v>
      </c>
      <c r="D20" s="25">
        <v>102</v>
      </c>
      <c r="E20" s="37">
        <v>122.39999999999999</v>
      </c>
      <c r="F20" s="37">
        <f t="shared" si="4"/>
        <v>20.399999999999991</v>
      </c>
      <c r="G20" s="24">
        <f t="shared" si="5"/>
        <v>1495</v>
      </c>
      <c r="H20" s="24">
        <v>498</v>
      </c>
      <c r="I20" s="24">
        <v>174</v>
      </c>
      <c r="J20" s="24">
        <v>823</v>
      </c>
      <c r="K20" s="24">
        <v>1537</v>
      </c>
      <c r="L20" s="24">
        <v>623</v>
      </c>
      <c r="M20" s="24">
        <v>169</v>
      </c>
      <c r="N20" s="24">
        <v>745</v>
      </c>
      <c r="O20" s="25">
        <v>475.7</v>
      </c>
      <c r="P20" s="25">
        <v>285.42</v>
      </c>
      <c r="Q20" s="25"/>
      <c r="R20" s="25">
        <v>190.28</v>
      </c>
      <c r="S20" s="25">
        <f t="shared" si="6"/>
        <v>506.44</v>
      </c>
      <c r="T20" s="26">
        <v>303.86</v>
      </c>
      <c r="U20" s="25"/>
      <c r="V20" s="28">
        <v>202.57999999999998</v>
      </c>
      <c r="W20" s="25">
        <f t="shared" si="7"/>
        <v>30.739999999999981</v>
      </c>
      <c r="X20" s="25">
        <f t="shared" si="8"/>
        <v>18.439999999999998</v>
      </c>
      <c r="Y20" s="26">
        <f t="shared" si="8"/>
        <v>0</v>
      </c>
      <c r="Z20" s="25">
        <f t="shared" si="8"/>
        <v>12.299999999999983</v>
      </c>
      <c r="AA20" s="25"/>
      <c r="AB20" s="25"/>
      <c r="AC20" s="38">
        <v>0</v>
      </c>
      <c r="AD20" s="38">
        <v>0</v>
      </c>
      <c r="AE20" s="39">
        <f t="shared" si="9"/>
        <v>0</v>
      </c>
      <c r="AF20" s="26">
        <v>0</v>
      </c>
      <c r="AG20" s="28"/>
      <c r="AH20" s="39">
        <f t="shared" si="14"/>
        <v>0</v>
      </c>
      <c r="AI20" s="39">
        <f t="shared" si="10"/>
        <v>0</v>
      </c>
      <c r="AJ20" s="26">
        <v>0</v>
      </c>
      <c r="AK20" s="28">
        <v>0</v>
      </c>
      <c r="AL20" s="39">
        <f t="shared" si="11"/>
        <v>0</v>
      </c>
      <c r="AM20" s="39">
        <f t="shared" si="12"/>
        <v>0</v>
      </c>
      <c r="AN20" s="26">
        <f t="shared" si="13"/>
        <v>0</v>
      </c>
      <c r="AO20" s="28">
        <f t="shared" si="13"/>
        <v>0</v>
      </c>
      <c r="AP20" s="39">
        <f t="shared" si="13"/>
        <v>0</v>
      </c>
    </row>
    <row r="21" spans="1:42" ht="24" x14ac:dyDescent="0.15">
      <c r="A21" s="57"/>
      <c r="B21" s="41" t="s">
        <v>26</v>
      </c>
      <c r="C21" s="24">
        <v>52</v>
      </c>
      <c r="D21" s="25">
        <v>26</v>
      </c>
      <c r="E21" s="37">
        <v>31.2</v>
      </c>
      <c r="F21" s="37">
        <f t="shared" si="4"/>
        <v>5.1999999999999993</v>
      </c>
      <c r="G21" s="24">
        <f t="shared" si="5"/>
        <v>594</v>
      </c>
      <c r="H21" s="24">
        <v>198</v>
      </c>
      <c r="I21" s="24">
        <v>69</v>
      </c>
      <c r="J21" s="24">
        <v>327</v>
      </c>
      <c r="K21" s="24">
        <v>1108</v>
      </c>
      <c r="L21" s="24">
        <v>369</v>
      </c>
      <c r="M21" s="24">
        <v>137</v>
      </c>
      <c r="N21" s="24">
        <v>602</v>
      </c>
      <c r="O21" s="25">
        <v>260.92</v>
      </c>
      <c r="P21" s="25">
        <v>156.55000000000001</v>
      </c>
      <c r="Q21" s="29"/>
      <c r="R21" s="25">
        <v>104.37</v>
      </c>
      <c r="S21" s="25">
        <f t="shared" si="6"/>
        <v>283.08</v>
      </c>
      <c r="T21" s="26">
        <v>169.85</v>
      </c>
      <c r="U21" s="25"/>
      <c r="V21" s="28">
        <v>113.22999999999999</v>
      </c>
      <c r="W21" s="25">
        <f t="shared" si="7"/>
        <v>22.159999999999968</v>
      </c>
      <c r="X21" s="25">
        <f t="shared" si="8"/>
        <v>13.299999999999983</v>
      </c>
      <c r="Y21" s="26">
        <f t="shared" si="8"/>
        <v>0</v>
      </c>
      <c r="Z21" s="25">
        <f t="shared" si="8"/>
        <v>8.8599999999999852</v>
      </c>
      <c r="AA21" s="25"/>
      <c r="AB21" s="25"/>
      <c r="AC21" s="38"/>
      <c r="AD21" s="38"/>
      <c r="AE21" s="39">
        <f t="shared" si="9"/>
        <v>0</v>
      </c>
      <c r="AF21" s="26">
        <v>0</v>
      </c>
      <c r="AG21" s="28"/>
      <c r="AH21" s="39">
        <f t="shared" si="14"/>
        <v>0</v>
      </c>
      <c r="AI21" s="39">
        <f t="shared" si="10"/>
        <v>0</v>
      </c>
      <c r="AJ21" s="26">
        <v>0</v>
      </c>
      <c r="AK21" s="28">
        <v>0</v>
      </c>
      <c r="AL21" s="39">
        <f t="shared" si="11"/>
        <v>0</v>
      </c>
      <c r="AM21" s="39">
        <f t="shared" si="12"/>
        <v>0</v>
      </c>
      <c r="AN21" s="26">
        <f t="shared" si="13"/>
        <v>0</v>
      </c>
      <c r="AO21" s="28">
        <f t="shared" si="13"/>
        <v>0</v>
      </c>
      <c r="AP21" s="39">
        <f t="shared" si="13"/>
        <v>0</v>
      </c>
    </row>
    <row r="22" spans="1:42" ht="24" x14ac:dyDescent="0.15">
      <c r="A22" s="58"/>
      <c r="B22" s="41" t="s">
        <v>27</v>
      </c>
      <c r="C22" s="24">
        <v>17</v>
      </c>
      <c r="D22" s="25">
        <v>8.5</v>
      </c>
      <c r="E22" s="37">
        <v>10.199999999999999</v>
      </c>
      <c r="F22" s="37">
        <f t="shared" si="4"/>
        <v>1.6999999999999993</v>
      </c>
      <c r="G22" s="24">
        <f t="shared" si="5"/>
        <v>360</v>
      </c>
      <c r="H22" s="24">
        <v>120</v>
      </c>
      <c r="I22" s="24">
        <v>42</v>
      </c>
      <c r="J22" s="24">
        <v>198</v>
      </c>
      <c r="K22" s="24">
        <v>934</v>
      </c>
      <c r="L22" s="24">
        <v>311</v>
      </c>
      <c r="M22" s="24">
        <v>115</v>
      </c>
      <c r="N22" s="24">
        <v>508</v>
      </c>
      <c r="O22" s="25">
        <v>198.39</v>
      </c>
      <c r="P22" s="25">
        <v>119.03</v>
      </c>
      <c r="Q22" s="29"/>
      <c r="R22" s="25">
        <v>79.36</v>
      </c>
      <c r="S22" s="25">
        <f t="shared" si="6"/>
        <v>217.07</v>
      </c>
      <c r="T22" s="26">
        <v>130.24</v>
      </c>
      <c r="U22" s="25"/>
      <c r="V22" s="28">
        <v>86.829999999999984</v>
      </c>
      <c r="W22" s="25">
        <f t="shared" si="7"/>
        <v>18.679999999999993</v>
      </c>
      <c r="X22" s="25">
        <f t="shared" si="8"/>
        <v>11.210000000000008</v>
      </c>
      <c r="Y22" s="26">
        <f t="shared" si="8"/>
        <v>0</v>
      </c>
      <c r="Z22" s="25">
        <f t="shared" si="8"/>
        <v>7.4699999999999847</v>
      </c>
      <c r="AA22" s="25"/>
      <c r="AB22" s="25"/>
      <c r="AC22" s="38"/>
      <c r="AD22" s="42"/>
      <c r="AE22" s="39">
        <f t="shared" si="9"/>
        <v>0</v>
      </c>
      <c r="AF22" s="26">
        <v>0</v>
      </c>
      <c r="AG22" s="28"/>
      <c r="AH22" s="39">
        <f t="shared" si="14"/>
        <v>0</v>
      </c>
      <c r="AI22" s="39">
        <f t="shared" si="10"/>
        <v>0</v>
      </c>
      <c r="AJ22" s="26">
        <v>0</v>
      </c>
      <c r="AK22" s="28">
        <v>0</v>
      </c>
      <c r="AL22" s="39">
        <f t="shared" si="11"/>
        <v>0</v>
      </c>
      <c r="AM22" s="39">
        <f t="shared" si="12"/>
        <v>0</v>
      </c>
      <c r="AN22" s="26">
        <f t="shared" si="13"/>
        <v>0</v>
      </c>
      <c r="AO22" s="28">
        <f t="shared" si="13"/>
        <v>0</v>
      </c>
      <c r="AP22" s="39">
        <f t="shared" si="13"/>
        <v>0</v>
      </c>
    </row>
    <row r="23" spans="1:42" x14ac:dyDescent="0.15">
      <c r="A23" s="68" t="s">
        <v>28</v>
      </c>
      <c r="B23" s="23" t="s">
        <v>10</v>
      </c>
      <c r="C23" s="36">
        <v>1061</v>
      </c>
      <c r="D23" s="29">
        <v>530.5</v>
      </c>
      <c r="E23" s="31">
        <v>636.6</v>
      </c>
      <c r="F23" s="31">
        <f t="shared" ref="F23:G23" si="15">SUM(F24:F26)</f>
        <v>106.1</v>
      </c>
      <c r="G23" s="36">
        <f t="shared" si="15"/>
        <v>7953</v>
      </c>
      <c r="H23" s="36">
        <v>3567</v>
      </c>
      <c r="I23" s="36">
        <v>766</v>
      </c>
      <c r="J23" s="36">
        <v>3620</v>
      </c>
      <c r="K23" s="36">
        <v>7975</v>
      </c>
      <c r="L23" s="36">
        <v>3839</v>
      </c>
      <c r="M23" s="36">
        <v>764</v>
      </c>
      <c r="N23" s="36">
        <v>3372</v>
      </c>
      <c r="O23" s="29">
        <v>2650.9</v>
      </c>
      <c r="P23" s="29">
        <v>1590.53</v>
      </c>
      <c r="Q23" s="29">
        <v>0</v>
      </c>
      <c r="R23" s="29">
        <v>1060.3699999999999</v>
      </c>
      <c r="S23" s="29">
        <f t="shared" ref="S23:AP23" si="16">SUM(S24:S26)</f>
        <v>2810.3999999999996</v>
      </c>
      <c r="T23" s="29">
        <v>1686.24</v>
      </c>
      <c r="U23" s="29">
        <v>0</v>
      </c>
      <c r="V23" s="29">
        <v>1124.1599999999999</v>
      </c>
      <c r="W23" s="29">
        <f t="shared" si="16"/>
        <v>159.5</v>
      </c>
      <c r="X23" s="29">
        <f t="shared" si="16"/>
        <v>95.710000000000036</v>
      </c>
      <c r="Y23" s="29">
        <f t="shared" si="16"/>
        <v>0</v>
      </c>
      <c r="Z23" s="29">
        <f t="shared" si="16"/>
        <v>63.789999999999964</v>
      </c>
      <c r="AA23" s="29">
        <f t="shared" si="16"/>
        <v>0</v>
      </c>
      <c r="AB23" s="29">
        <f t="shared" si="16"/>
        <v>0</v>
      </c>
      <c r="AC23" s="29">
        <f t="shared" si="16"/>
        <v>324</v>
      </c>
      <c r="AD23" s="29">
        <f t="shared" si="16"/>
        <v>342</v>
      </c>
      <c r="AE23" s="29">
        <f t="shared" si="16"/>
        <v>109.9</v>
      </c>
      <c r="AF23" s="29">
        <v>65.94</v>
      </c>
      <c r="AG23" s="29">
        <f t="shared" si="16"/>
        <v>0</v>
      </c>
      <c r="AH23" s="29">
        <f t="shared" si="16"/>
        <v>43.960000000000008</v>
      </c>
      <c r="AI23" s="29">
        <f t="shared" si="16"/>
        <v>116.74000000000001</v>
      </c>
      <c r="AJ23" s="29">
        <v>70.05</v>
      </c>
      <c r="AK23" s="29">
        <f t="shared" si="16"/>
        <v>0</v>
      </c>
      <c r="AL23" s="29">
        <f t="shared" si="16"/>
        <v>46.690000000000005</v>
      </c>
      <c r="AM23" s="29">
        <f t="shared" si="16"/>
        <v>6.8399999999999963</v>
      </c>
      <c r="AN23" s="29">
        <f t="shared" si="16"/>
        <v>4.1099999999999994</v>
      </c>
      <c r="AO23" s="29">
        <f t="shared" si="16"/>
        <v>0</v>
      </c>
      <c r="AP23" s="29">
        <f t="shared" si="16"/>
        <v>2.7299999999999969</v>
      </c>
    </row>
    <row r="24" spans="1:42" ht="22.5" x14ac:dyDescent="0.15">
      <c r="A24" s="68"/>
      <c r="B24" s="7" t="s">
        <v>29</v>
      </c>
      <c r="C24" s="24">
        <v>518</v>
      </c>
      <c r="D24" s="25">
        <v>259</v>
      </c>
      <c r="E24" s="37">
        <v>310.8</v>
      </c>
      <c r="F24" s="37">
        <f>E24-D24</f>
        <v>51.800000000000011</v>
      </c>
      <c r="G24" s="24">
        <f t="shared" ref="G24:G26" si="17">H24+I24+J24</f>
        <v>3799</v>
      </c>
      <c r="H24" s="24">
        <v>2183</v>
      </c>
      <c r="I24" s="24">
        <v>282</v>
      </c>
      <c r="J24" s="24">
        <v>1334</v>
      </c>
      <c r="K24" s="24">
        <v>3892</v>
      </c>
      <c r="L24" s="24">
        <v>2208</v>
      </c>
      <c r="M24" s="24">
        <v>311</v>
      </c>
      <c r="N24" s="24">
        <v>1373</v>
      </c>
      <c r="O24" s="25">
        <v>1361.64</v>
      </c>
      <c r="P24" s="25">
        <v>816.98</v>
      </c>
      <c r="Q24" s="25"/>
      <c r="R24" s="25">
        <v>544.66</v>
      </c>
      <c r="S24" s="25">
        <f t="shared" ref="S24:S26" si="18">ROUND(H24*0.22+I24*0.165+J24*0.11+L24*0.24+M24*0.185+N24*0.13,2)</f>
        <v>1439.48</v>
      </c>
      <c r="T24" s="26">
        <v>863.69</v>
      </c>
      <c r="U24" s="25"/>
      <c r="V24" s="28">
        <v>575.79</v>
      </c>
      <c r="W24" s="25">
        <f t="shared" ref="W24:W26" si="19">X24+Y24+Z24</f>
        <v>77.840000000000032</v>
      </c>
      <c r="X24" s="25">
        <f t="shared" ref="X24:Z26" si="20">T24-P24</f>
        <v>46.710000000000036</v>
      </c>
      <c r="Y24" s="26">
        <f t="shared" si="20"/>
        <v>0</v>
      </c>
      <c r="Z24" s="25">
        <f t="shared" si="20"/>
        <v>31.129999999999995</v>
      </c>
      <c r="AA24" s="25"/>
      <c r="AB24" s="25"/>
      <c r="AC24" s="38">
        <v>177</v>
      </c>
      <c r="AD24" s="38">
        <v>172</v>
      </c>
      <c r="AE24" s="39">
        <f t="shared" si="9"/>
        <v>57.59</v>
      </c>
      <c r="AF24" s="26">
        <v>34.549999999999997</v>
      </c>
      <c r="AG24" s="28"/>
      <c r="AH24" s="39">
        <f t="shared" si="14"/>
        <v>23.040000000000006</v>
      </c>
      <c r="AI24" s="39">
        <f t="shared" ref="AI24:AI26" si="21">ROUND(AC24*0.165+AD24*0.185,2)</f>
        <v>61.03</v>
      </c>
      <c r="AJ24" s="26">
        <v>36.619999999999997</v>
      </c>
      <c r="AK24" s="28">
        <v>0</v>
      </c>
      <c r="AL24" s="39">
        <f t="shared" ref="AL24:AL26" si="22">AI24-AJ24</f>
        <v>24.410000000000004</v>
      </c>
      <c r="AM24" s="39">
        <f t="shared" ref="AM24:AM26" si="23">AN24+AO24+AP24</f>
        <v>3.4399999999999977</v>
      </c>
      <c r="AN24" s="26">
        <f t="shared" ref="AN24:AP26" si="24">AJ24-AF24</f>
        <v>2.0700000000000003</v>
      </c>
      <c r="AO24" s="28">
        <f t="shared" si="24"/>
        <v>0</v>
      </c>
      <c r="AP24" s="39">
        <f t="shared" si="24"/>
        <v>1.3699999999999974</v>
      </c>
    </row>
    <row r="25" spans="1:42" ht="22.5" x14ac:dyDescent="0.15">
      <c r="A25" s="68"/>
      <c r="B25" s="7" t="s">
        <v>30</v>
      </c>
      <c r="C25" s="24">
        <v>333</v>
      </c>
      <c r="D25" s="25">
        <v>166.5</v>
      </c>
      <c r="E25" s="37">
        <v>199.79999999999998</v>
      </c>
      <c r="F25" s="37">
        <f>E25-D25</f>
        <v>33.299999999999983</v>
      </c>
      <c r="G25" s="24">
        <f t="shared" si="17"/>
        <v>2653</v>
      </c>
      <c r="H25" s="24">
        <v>884</v>
      </c>
      <c r="I25" s="24">
        <v>309</v>
      </c>
      <c r="J25" s="24">
        <v>1460</v>
      </c>
      <c r="K25" s="24">
        <v>2507</v>
      </c>
      <c r="L25" s="24">
        <v>836</v>
      </c>
      <c r="M25" s="24">
        <v>309</v>
      </c>
      <c r="N25" s="24">
        <v>1362</v>
      </c>
      <c r="O25" s="25">
        <v>790.79</v>
      </c>
      <c r="P25" s="25">
        <v>474.47</v>
      </c>
      <c r="Q25" s="25"/>
      <c r="R25" s="25">
        <v>316.32</v>
      </c>
      <c r="S25" s="25">
        <f t="shared" si="18"/>
        <v>840.93</v>
      </c>
      <c r="T25" s="26">
        <v>504.56</v>
      </c>
      <c r="U25" s="25"/>
      <c r="V25" s="28">
        <v>336.36999999999995</v>
      </c>
      <c r="W25" s="25">
        <f t="shared" si="19"/>
        <v>50.13999999999993</v>
      </c>
      <c r="X25" s="25">
        <f t="shared" si="20"/>
        <v>30.089999999999975</v>
      </c>
      <c r="Y25" s="26">
        <f t="shared" si="20"/>
        <v>0</v>
      </c>
      <c r="Z25" s="25">
        <f t="shared" si="20"/>
        <v>20.049999999999955</v>
      </c>
      <c r="AA25" s="25"/>
      <c r="AB25" s="25"/>
      <c r="AC25" s="38">
        <v>147</v>
      </c>
      <c r="AD25" s="38">
        <v>170</v>
      </c>
      <c r="AE25" s="39">
        <f t="shared" si="9"/>
        <v>52.31</v>
      </c>
      <c r="AF25" s="26">
        <v>31.39</v>
      </c>
      <c r="AG25" s="28"/>
      <c r="AH25" s="39">
        <f t="shared" si="14"/>
        <v>20.92</v>
      </c>
      <c r="AI25" s="39">
        <f t="shared" si="21"/>
        <v>55.71</v>
      </c>
      <c r="AJ25" s="26">
        <v>33.43</v>
      </c>
      <c r="AK25" s="28">
        <v>0</v>
      </c>
      <c r="AL25" s="39">
        <f t="shared" si="22"/>
        <v>22.28</v>
      </c>
      <c r="AM25" s="39">
        <f t="shared" si="23"/>
        <v>3.3999999999999986</v>
      </c>
      <c r="AN25" s="26">
        <f t="shared" si="24"/>
        <v>2.0399999999999991</v>
      </c>
      <c r="AO25" s="28">
        <f t="shared" si="24"/>
        <v>0</v>
      </c>
      <c r="AP25" s="39">
        <f t="shared" si="24"/>
        <v>1.3599999999999994</v>
      </c>
    </row>
    <row r="26" spans="1:42" ht="22.5" x14ac:dyDescent="0.15">
      <c r="A26" s="82"/>
      <c r="B26" s="7" t="s">
        <v>31</v>
      </c>
      <c r="C26" s="24">
        <v>210</v>
      </c>
      <c r="D26" s="25">
        <v>105</v>
      </c>
      <c r="E26" s="37">
        <v>126</v>
      </c>
      <c r="F26" s="37">
        <f>E26-D26</f>
        <v>21</v>
      </c>
      <c r="G26" s="24">
        <f t="shared" si="17"/>
        <v>1501</v>
      </c>
      <c r="H26" s="24">
        <v>500</v>
      </c>
      <c r="I26" s="24">
        <v>175</v>
      </c>
      <c r="J26" s="24">
        <v>826</v>
      </c>
      <c r="K26" s="24">
        <v>1576</v>
      </c>
      <c r="L26" s="24">
        <v>795</v>
      </c>
      <c r="M26" s="24">
        <v>144</v>
      </c>
      <c r="N26" s="24">
        <v>637</v>
      </c>
      <c r="O26" s="25">
        <v>498.47</v>
      </c>
      <c r="P26" s="25">
        <v>299.08</v>
      </c>
      <c r="Q26" s="25"/>
      <c r="R26" s="25">
        <v>199.39</v>
      </c>
      <c r="S26" s="25">
        <f t="shared" si="18"/>
        <v>529.99</v>
      </c>
      <c r="T26" s="26">
        <v>317.99</v>
      </c>
      <c r="U26" s="25"/>
      <c r="V26" s="28">
        <v>212</v>
      </c>
      <c r="W26" s="25">
        <f t="shared" si="19"/>
        <v>31.520000000000039</v>
      </c>
      <c r="X26" s="25">
        <f t="shared" si="20"/>
        <v>18.910000000000025</v>
      </c>
      <c r="Y26" s="26">
        <f t="shared" si="20"/>
        <v>0</v>
      </c>
      <c r="Z26" s="25">
        <f t="shared" si="20"/>
        <v>12.610000000000014</v>
      </c>
      <c r="AA26" s="25"/>
      <c r="AB26" s="25"/>
      <c r="AC26" s="38"/>
      <c r="AD26" s="38"/>
      <c r="AE26" s="39">
        <f t="shared" si="9"/>
        <v>0</v>
      </c>
      <c r="AF26" s="26">
        <v>0</v>
      </c>
      <c r="AG26" s="28"/>
      <c r="AH26" s="39">
        <f t="shared" si="14"/>
        <v>0</v>
      </c>
      <c r="AI26" s="39">
        <f t="shared" si="21"/>
        <v>0</v>
      </c>
      <c r="AJ26" s="26">
        <v>0</v>
      </c>
      <c r="AK26" s="28">
        <v>0</v>
      </c>
      <c r="AL26" s="39">
        <f t="shared" si="22"/>
        <v>0</v>
      </c>
      <c r="AM26" s="39">
        <f t="shared" si="23"/>
        <v>0</v>
      </c>
      <c r="AN26" s="26">
        <f t="shared" si="24"/>
        <v>0</v>
      </c>
      <c r="AO26" s="28">
        <f t="shared" si="24"/>
        <v>0</v>
      </c>
      <c r="AP26" s="39">
        <f t="shared" si="24"/>
        <v>0</v>
      </c>
    </row>
    <row r="27" spans="1:42" x14ac:dyDescent="0.15">
      <c r="A27" s="68" t="s">
        <v>32</v>
      </c>
      <c r="B27" s="23" t="s">
        <v>10</v>
      </c>
      <c r="C27" s="36">
        <v>1405</v>
      </c>
      <c r="D27" s="29">
        <v>702.5</v>
      </c>
      <c r="E27" s="31">
        <v>842.99999999999989</v>
      </c>
      <c r="F27" s="31">
        <f t="shared" ref="F27:G27" si="25">SUM(F28:F32)</f>
        <v>140.49999999999994</v>
      </c>
      <c r="G27" s="36">
        <f t="shared" si="25"/>
        <v>9740</v>
      </c>
      <c r="H27" s="36">
        <v>4840</v>
      </c>
      <c r="I27" s="36">
        <v>855</v>
      </c>
      <c r="J27" s="36">
        <v>4045</v>
      </c>
      <c r="K27" s="36">
        <v>10433</v>
      </c>
      <c r="L27" s="36">
        <v>4964</v>
      </c>
      <c r="M27" s="36">
        <v>1011</v>
      </c>
      <c r="N27" s="36">
        <v>4458</v>
      </c>
      <c r="O27" s="29">
        <v>3400.11</v>
      </c>
      <c r="P27" s="29">
        <v>2040.08</v>
      </c>
      <c r="Q27" s="29">
        <v>0</v>
      </c>
      <c r="R27" s="29">
        <v>1360.03</v>
      </c>
      <c r="S27" s="29">
        <f t="shared" ref="S27:AG27" si="26">SUM(S28:S32)</f>
        <v>3608.77</v>
      </c>
      <c r="T27" s="29">
        <v>2165.27</v>
      </c>
      <c r="U27" s="29">
        <v>0</v>
      </c>
      <c r="V27" s="29">
        <v>1443.5</v>
      </c>
      <c r="W27" s="29">
        <f t="shared" si="26"/>
        <v>208.65999999999988</v>
      </c>
      <c r="X27" s="29">
        <f t="shared" si="26"/>
        <v>125.19000000000003</v>
      </c>
      <c r="Y27" s="29">
        <f t="shared" si="26"/>
        <v>0</v>
      </c>
      <c r="Z27" s="29">
        <f t="shared" si="26"/>
        <v>83.469999999999857</v>
      </c>
      <c r="AA27" s="29">
        <f t="shared" si="26"/>
        <v>0</v>
      </c>
      <c r="AB27" s="29">
        <f t="shared" si="26"/>
        <v>0</v>
      </c>
      <c r="AC27" s="29">
        <f t="shared" si="26"/>
        <v>232</v>
      </c>
      <c r="AD27" s="29">
        <f t="shared" si="26"/>
        <v>289</v>
      </c>
      <c r="AE27" s="29">
        <f t="shared" si="26"/>
        <v>85.97999999999999</v>
      </c>
      <c r="AF27" s="29">
        <v>51.58</v>
      </c>
      <c r="AG27" s="29">
        <f t="shared" si="26"/>
        <v>0</v>
      </c>
      <c r="AH27" s="39">
        <f t="shared" si="14"/>
        <v>34.399999999999991</v>
      </c>
      <c r="AI27" s="29">
        <f t="shared" ref="AI27:AP27" si="27">SUM(AI28:AI32)</f>
        <v>91.76</v>
      </c>
      <c r="AJ27" s="29">
        <v>55.06</v>
      </c>
      <c r="AK27" s="29">
        <f t="shared" si="27"/>
        <v>0</v>
      </c>
      <c r="AL27" s="29">
        <f t="shared" si="27"/>
        <v>36.700000000000003</v>
      </c>
      <c r="AM27" s="29">
        <f t="shared" si="27"/>
        <v>5.7800000000000029</v>
      </c>
      <c r="AN27" s="29">
        <f t="shared" si="27"/>
        <v>3.4800000000000004</v>
      </c>
      <c r="AO27" s="29">
        <f t="shared" si="27"/>
        <v>0</v>
      </c>
      <c r="AP27" s="29">
        <f t="shared" si="27"/>
        <v>2.3000000000000025</v>
      </c>
    </row>
    <row r="28" spans="1:42" ht="22.5" x14ac:dyDescent="0.15">
      <c r="A28" s="68"/>
      <c r="B28" s="7" t="s">
        <v>33</v>
      </c>
      <c r="C28" s="24">
        <v>417</v>
      </c>
      <c r="D28" s="25">
        <v>208.5</v>
      </c>
      <c r="E28" s="37">
        <v>250.2</v>
      </c>
      <c r="F28" s="37">
        <f>E28-D28</f>
        <v>41.699999999999989</v>
      </c>
      <c r="G28" s="24">
        <f t="shared" ref="G28:G30" si="28">H28+I28+J28</f>
        <v>3106</v>
      </c>
      <c r="H28" s="24">
        <v>1750</v>
      </c>
      <c r="I28" s="24">
        <v>237</v>
      </c>
      <c r="J28" s="24">
        <v>1119</v>
      </c>
      <c r="K28" s="24">
        <v>3135</v>
      </c>
      <c r="L28" s="24">
        <v>1671</v>
      </c>
      <c r="M28" s="24">
        <v>271</v>
      </c>
      <c r="N28" s="24">
        <v>1193</v>
      </c>
      <c r="O28" s="25">
        <v>1090.76</v>
      </c>
      <c r="P28" s="25">
        <v>654.46</v>
      </c>
      <c r="Q28" s="25"/>
      <c r="R28" s="25">
        <v>436.3</v>
      </c>
      <c r="S28" s="25">
        <f t="shared" ref="S28:S32" si="29">ROUND(H28*0.22+I28*0.165+J28*0.11+L28*0.24+M28*0.185+N28*0.13,2)</f>
        <v>1153.46</v>
      </c>
      <c r="T28" s="26">
        <v>692.08</v>
      </c>
      <c r="U28" s="25"/>
      <c r="V28" s="28">
        <v>461.38</v>
      </c>
      <c r="W28" s="25">
        <f t="shared" ref="W28:W32" si="30">X28+Y28+Z28</f>
        <v>62.699999999999989</v>
      </c>
      <c r="X28" s="25">
        <f t="shared" ref="X28:Z32" si="31">T28-P28</f>
        <v>37.620000000000005</v>
      </c>
      <c r="Y28" s="26">
        <f t="shared" si="31"/>
        <v>0</v>
      </c>
      <c r="Z28" s="25">
        <f t="shared" si="31"/>
        <v>25.079999999999984</v>
      </c>
      <c r="AA28" s="25"/>
      <c r="AB28" s="25"/>
      <c r="AC28" s="38">
        <v>49</v>
      </c>
      <c r="AD28" s="38">
        <v>37</v>
      </c>
      <c r="AE28" s="39">
        <f t="shared" si="9"/>
        <v>14.19</v>
      </c>
      <c r="AF28" s="26">
        <v>8.51</v>
      </c>
      <c r="AG28" s="28"/>
      <c r="AH28" s="39">
        <f t="shared" si="14"/>
        <v>5.68</v>
      </c>
      <c r="AI28" s="39">
        <f t="shared" ref="AI28:AI32" si="32">ROUND(AC28*0.165+AD28*0.185,2)</f>
        <v>14.93</v>
      </c>
      <c r="AJ28" s="26">
        <v>8.9600000000000009</v>
      </c>
      <c r="AK28" s="28">
        <v>0</v>
      </c>
      <c r="AL28" s="39">
        <f t="shared" ref="AL28:AL32" si="33">AI28-AJ28</f>
        <v>5.9699999999999989</v>
      </c>
      <c r="AM28" s="39">
        <f t="shared" ref="AM28:AM32" si="34">AN28+AO28+AP28</f>
        <v>0.74000000000000021</v>
      </c>
      <c r="AN28" s="26">
        <f t="shared" ref="AN28:AP32" si="35">AJ28-AF28</f>
        <v>0.45000000000000107</v>
      </c>
      <c r="AO28" s="28">
        <f t="shared" si="35"/>
        <v>0</v>
      </c>
      <c r="AP28" s="39">
        <f t="shared" si="35"/>
        <v>0.28999999999999915</v>
      </c>
    </row>
    <row r="29" spans="1:42" ht="22.5" x14ac:dyDescent="0.15">
      <c r="A29" s="68"/>
      <c r="B29" s="7" t="s">
        <v>34</v>
      </c>
      <c r="C29" s="24">
        <v>429</v>
      </c>
      <c r="D29" s="25">
        <v>214.5</v>
      </c>
      <c r="E29" s="37">
        <v>257.39999999999998</v>
      </c>
      <c r="F29" s="37">
        <f>E29-D29</f>
        <v>42.899999999999977</v>
      </c>
      <c r="G29" s="24">
        <f t="shared" si="28"/>
        <v>2928</v>
      </c>
      <c r="H29" s="24">
        <v>1329</v>
      </c>
      <c r="I29" s="24">
        <v>279</v>
      </c>
      <c r="J29" s="24">
        <v>1320</v>
      </c>
      <c r="K29" s="24">
        <v>3162</v>
      </c>
      <c r="L29" s="24">
        <v>1473</v>
      </c>
      <c r="M29" s="24">
        <v>312</v>
      </c>
      <c r="N29" s="24">
        <v>1377</v>
      </c>
      <c r="O29" s="25">
        <v>1010.63</v>
      </c>
      <c r="P29" s="25">
        <v>606.38</v>
      </c>
      <c r="Q29" s="25"/>
      <c r="R29" s="25">
        <v>404.25</v>
      </c>
      <c r="S29" s="25">
        <f t="shared" si="29"/>
        <v>1073.8699999999999</v>
      </c>
      <c r="T29" s="26">
        <v>644.32000000000005</v>
      </c>
      <c r="U29" s="25"/>
      <c r="V29" s="28">
        <v>429.54999999999984</v>
      </c>
      <c r="W29" s="25">
        <f t="shared" si="30"/>
        <v>63.239999999999895</v>
      </c>
      <c r="X29" s="25">
        <f t="shared" si="31"/>
        <v>37.940000000000055</v>
      </c>
      <c r="Y29" s="26">
        <f t="shared" si="31"/>
        <v>0</v>
      </c>
      <c r="Z29" s="25">
        <f t="shared" si="31"/>
        <v>25.299999999999841</v>
      </c>
      <c r="AA29" s="25"/>
      <c r="AB29" s="25"/>
      <c r="AC29" s="38">
        <v>81</v>
      </c>
      <c r="AD29" s="38">
        <v>88</v>
      </c>
      <c r="AE29" s="39">
        <f t="shared" si="9"/>
        <v>27.89</v>
      </c>
      <c r="AF29" s="26">
        <v>16.73</v>
      </c>
      <c r="AG29" s="28"/>
      <c r="AH29" s="39">
        <f t="shared" si="14"/>
        <v>11.16</v>
      </c>
      <c r="AI29" s="39">
        <f t="shared" si="32"/>
        <v>29.65</v>
      </c>
      <c r="AJ29" s="26">
        <v>17.79</v>
      </c>
      <c r="AK29" s="28">
        <v>0</v>
      </c>
      <c r="AL29" s="39">
        <f t="shared" si="33"/>
        <v>11.86</v>
      </c>
      <c r="AM29" s="39">
        <f t="shared" si="34"/>
        <v>1.759999999999998</v>
      </c>
      <c r="AN29" s="26">
        <f t="shared" si="35"/>
        <v>1.0599999999999987</v>
      </c>
      <c r="AO29" s="28">
        <f t="shared" si="35"/>
        <v>0</v>
      </c>
      <c r="AP29" s="39">
        <f t="shared" si="35"/>
        <v>0.69999999999999929</v>
      </c>
    </row>
    <row r="30" spans="1:42" ht="22.5" x14ac:dyDescent="0.15">
      <c r="A30" s="68"/>
      <c r="B30" s="7" t="s">
        <v>35</v>
      </c>
      <c r="C30" s="24">
        <v>206</v>
      </c>
      <c r="D30" s="25">
        <v>103</v>
      </c>
      <c r="E30" s="37">
        <v>123.6</v>
      </c>
      <c r="F30" s="37">
        <f>E30-D30</f>
        <v>20.599999999999994</v>
      </c>
      <c r="G30" s="24">
        <f t="shared" si="28"/>
        <v>1642</v>
      </c>
      <c r="H30" s="24">
        <v>959</v>
      </c>
      <c r="I30" s="24">
        <v>119</v>
      </c>
      <c r="J30" s="24">
        <v>564</v>
      </c>
      <c r="K30" s="24">
        <v>1548</v>
      </c>
      <c r="L30" s="24">
        <v>802</v>
      </c>
      <c r="M30" s="24">
        <v>138</v>
      </c>
      <c r="N30" s="24">
        <v>608</v>
      </c>
      <c r="O30" s="25">
        <v>558.75</v>
      </c>
      <c r="P30" s="25">
        <v>335.25</v>
      </c>
      <c r="Q30" s="25"/>
      <c r="R30" s="25">
        <v>223.5</v>
      </c>
      <c r="S30" s="25">
        <f t="shared" si="29"/>
        <v>589.71</v>
      </c>
      <c r="T30" s="26">
        <v>353.83</v>
      </c>
      <c r="U30" s="25"/>
      <c r="V30" s="28">
        <v>235.88000000000005</v>
      </c>
      <c r="W30" s="25">
        <f t="shared" si="30"/>
        <v>30.960000000000036</v>
      </c>
      <c r="X30" s="25">
        <f t="shared" si="31"/>
        <v>18.579999999999984</v>
      </c>
      <c r="Y30" s="26">
        <f t="shared" si="31"/>
        <v>0</v>
      </c>
      <c r="Z30" s="25">
        <f t="shared" si="31"/>
        <v>12.380000000000052</v>
      </c>
      <c r="AA30" s="25"/>
      <c r="AB30" s="25"/>
      <c r="AC30" s="38">
        <v>59</v>
      </c>
      <c r="AD30" s="38">
        <v>78</v>
      </c>
      <c r="AE30" s="39">
        <f t="shared" si="9"/>
        <v>22.61</v>
      </c>
      <c r="AF30" s="26">
        <v>13.57</v>
      </c>
      <c r="AG30" s="28"/>
      <c r="AH30" s="39">
        <f t="shared" si="14"/>
        <v>9.0399999999999991</v>
      </c>
      <c r="AI30" s="39">
        <f t="shared" si="32"/>
        <v>24.17</v>
      </c>
      <c r="AJ30" s="26">
        <v>14.5</v>
      </c>
      <c r="AK30" s="28">
        <v>0</v>
      </c>
      <c r="AL30" s="39">
        <f t="shared" si="33"/>
        <v>9.6700000000000017</v>
      </c>
      <c r="AM30" s="39">
        <f t="shared" si="34"/>
        <v>1.5600000000000023</v>
      </c>
      <c r="AN30" s="26">
        <f t="shared" si="35"/>
        <v>0.92999999999999972</v>
      </c>
      <c r="AO30" s="28">
        <f t="shared" si="35"/>
        <v>0</v>
      </c>
      <c r="AP30" s="39">
        <f t="shared" si="35"/>
        <v>0.63000000000000256</v>
      </c>
    </row>
    <row r="31" spans="1:42" x14ac:dyDescent="0.15">
      <c r="A31" s="68"/>
      <c r="B31" s="43" t="s">
        <v>36</v>
      </c>
      <c r="C31" s="24">
        <v>0</v>
      </c>
      <c r="D31" s="24">
        <v>0</v>
      </c>
      <c r="E31" s="37">
        <v>0</v>
      </c>
      <c r="F31" s="37">
        <f>E31-D31</f>
        <v>0</v>
      </c>
      <c r="G31" s="24">
        <f>VLOOKUP($B31,[1]本专科生奖助学金名额指标!$B$6:$I$140,2,0)</f>
        <v>0</v>
      </c>
      <c r="H31" s="24">
        <v>0</v>
      </c>
      <c r="I31" s="24">
        <v>0</v>
      </c>
      <c r="J31" s="24">
        <v>0</v>
      </c>
      <c r="K31" s="24">
        <v>180</v>
      </c>
      <c r="L31" s="24">
        <v>60</v>
      </c>
      <c r="M31" s="24">
        <v>22</v>
      </c>
      <c r="N31" s="24">
        <v>98</v>
      </c>
      <c r="O31" s="25">
        <v>27.61</v>
      </c>
      <c r="P31" s="25">
        <v>16.57</v>
      </c>
      <c r="Q31" s="25"/>
      <c r="R31" s="25">
        <v>11.04</v>
      </c>
      <c r="S31" s="25">
        <f t="shared" si="29"/>
        <v>31.21</v>
      </c>
      <c r="T31" s="26">
        <v>18.73</v>
      </c>
      <c r="U31" s="25"/>
      <c r="V31" s="28">
        <v>12.48</v>
      </c>
      <c r="W31" s="25">
        <f t="shared" si="30"/>
        <v>3.6000000000000014</v>
      </c>
      <c r="X31" s="25">
        <f t="shared" si="31"/>
        <v>2.16</v>
      </c>
      <c r="Y31" s="26">
        <f t="shared" si="31"/>
        <v>0</v>
      </c>
      <c r="Z31" s="25">
        <f t="shared" si="31"/>
        <v>1.4400000000000013</v>
      </c>
      <c r="AA31" s="25"/>
      <c r="AB31" s="25"/>
      <c r="AC31" s="38"/>
      <c r="AD31" s="38"/>
      <c r="AE31" s="39">
        <f t="shared" si="9"/>
        <v>0</v>
      </c>
      <c r="AF31" s="26">
        <v>0</v>
      </c>
      <c r="AG31" s="28"/>
      <c r="AH31" s="39">
        <f t="shared" si="14"/>
        <v>0</v>
      </c>
      <c r="AI31" s="39">
        <f t="shared" si="32"/>
        <v>0</v>
      </c>
      <c r="AJ31" s="26">
        <v>0</v>
      </c>
      <c r="AK31" s="28">
        <v>0</v>
      </c>
      <c r="AL31" s="39">
        <f t="shared" si="33"/>
        <v>0</v>
      </c>
      <c r="AM31" s="39">
        <f t="shared" si="34"/>
        <v>0</v>
      </c>
      <c r="AN31" s="26">
        <f t="shared" si="35"/>
        <v>0</v>
      </c>
      <c r="AO31" s="28">
        <f t="shared" si="35"/>
        <v>0</v>
      </c>
      <c r="AP31" s="39">
        <f t="shared" si="35"/>
        <v>0</v>
      </c>
    </row>
    <row r="32" spans="1:42" x14ac:dyDescent="0.15">
      <c r="A32" s="68"/>
      <c r="B32" s="7" t="s">
        <v>37</v>
      </c>
      <c r="C32" s="24">
        <v>353</v>
      </c>
      <c r="D32" s="25">
        <v>176.5</v>
      </c>
      <c r="E32" s="37">
        <v>211.79999999999998</v>
      </c>
      <c r="F32" s="37">
        <f>E32-D32</f>
        <v>35.299999999999983</v>
      </c>
      <c r="G32" s="24">
        <f t="shared" ref="G32:G39" si="36">H32+I32+J32</f>
        <v>2064</v>
      </c>
      <c r="H32" s="24">
        <v>802</v>
      </c>
      <c r="I32" s="24">
        <v>220</v>
      </c>
      <c r="J32" s="24">
        <v>1042</v>
      </c>
      <c r="K32" s="24">
        <v>2408</v>
      </c>
      <c r="L32" s="24">
        <v>958</v>
      </c>
      <c r="M32" s="24">
        <v>268</v>
      </c>
      <c r="N32" s="24">
        <v>1182</v>
      </c>
      <c r="O32" s="25">
        <v>712.36</v>
      </c>
      <c r="P32" s="25">
        <v>427.42</v>
      </c>
      <c r="Q32" s="25"/>
      <c r="R32" s="25">
        <v>284.94</v>
      </c>
      <c r="S32" s="25">
        <f t="shared" si="29"/>
        <v>760.52</v>
      </c>
      <c r="T32" s="26">
        <v>456.31</v>
      </c>
      <c r="U32" s="25"/>
      <c r="V32" s="28">
        <v>304.20999999999998</v>
      </c>
      <c r="W32" s="25">
        <f t="shared" si="30"/>
        <v>48.159999999999968</v>
      </c>
      <c r="X32" s="25">
        <f t="shared" si="31"/>
        <v>28.889999999999986</v>
      </c>
      <c r="Y32" s="26">
        <f t="shared" si="31"/>
        <v>0</v>
      </c>
      <c r="Z32" s="25">
        <f t="shared" si="31"/>
        <v>19.269999999999982</v>
      </c>
      <c r="AA32" s="25"/>
      <c r="AB32" s="25"/>
      <c r="AC32" s="38">
        <v>43</v>
      </c>
      <c r="AD32" s="38">
        <v>86</v>
      </c>
      <c r="AE32" s="39">
        <f t="shared" si="9"/>
        <v>21.29</v>
      </c>
      <c r="AF32" s="26">
        <v>12.77</v>
      </c>
      <c r="AG32" s="28"/>
      <c r="AH32" s="39">
        <f t="shared" si="14"/>
        <v>8.52</v>
      </c>
      <c r="AI32" s="39">
        <f t="shared" si="32"/>
        <v>23.01</v>
      </c>
      <c r="AJ32" s="26">
        <v>13.81</v>
      </c>
      <c r="AK32" s="28">
        <v>0</v>
      </c>
      <c r="AL32" s="39">
        <f t="shared" si="33"/>
        <v>9.2000000000000011</v>
      </c>
      <c r="AM32" s="39">
        <f t="shared" si="34"/>
        <v>1.7200000000000024</v>
      </c>
      <c r="AN32" s="26">
        <f t="shared" si="35"/>
        <v>1.0400000000000009</v>
      </c>
      <c r="AO32" s="28">
        <f t="shared" si="35"/>
        <v>0</v>
      </c>
      <c r="AP32" s="39">
        <f t="shared" si="35"/>
        <v>0.68000000000000149</v>
      </c>
    </row>
    <row r="33" spans="1:42" x14ac:dyDescent="0.15">
      <c r="A33" s="56" t="s">
        <v>38</v>
      </c>
      <c r="B33" s="23" t="s">
        <v>10</v>
      </c>
      <c r="C33" s="36">
        <v>1797</v>
      </c>
      <c r="D33" s="29">
        <v>898.5</v>
      </c>
      <c r="E33" s="31">
        <v>1078.1999999999998</v>
      </c>
      <c r="F33" s="31">
        <f t="shared" ref="F33:G33" si="37">SUM(F34:F39)</f>
        <v>179.69999999999993</v>
      </c>
      <c r="G33" s="36">
        <f t="shared" si="37"/>
        <v>13215</v>
      </c>
      <c r="H33" s="36">
        <v>5606</v>
      </c>
      <c r="I33" s="36">
        <v>1328</v>
      </c>
      <c r="J33" s="36">
        <v>6281</v>
      </c>
      <c r="K33" s="36">
        <v>14051</v>
      </c>
      <c r="L33" s="36">
        <v>6048</v>
      </c>
      <c r="M33" s="36">
        <v>1478</v>
      </c>
      <c r="N33" s="36">
        <v>6525</v>
      </c>
      <c r="O33" s="29">
        <v>4435.54</v>
      </c>
      <c r="P33" s="29">
        <v>2661.31</v>
      </c>
      <c r="Q33" s="29">
        <v>0</v>
      </c>
      <c r="R33" s="29">
        <v>1774.23</v>
      </c>
      <c r="S33" s="29">
        <f t="shared" ref="S33:AP33" si="38">SUM(S34:S39)</f>
        <v>4716.5599999999995</v>
      </c>
      <c r="T33" s="29">
        <v>2829.9300000000003</v>
      </c>
      <c r="U33" s="29">
        <v>0</v>
      </c>
      <c r="V33" s="29">
        <v>1886.63</v>
      </c>
      <c r="W33" s="29">
        <f t="shared" si="38"/>
        <v>281.02</v>
      </c>
      <c r="X33" s="29">
        <f t="shared" si="38"/>
        <v>168.61999999999986</v>
      </c>
      <c r="Y33" s="29">
        <f t="shared" si="38"/>
        <v>0</v>
      </c>
      <c r="Z33" s="29">
        <f t="shared" si="38"/>
        <v>112.40000000000013</v>
      </c>
      <c r="AA33" s="29">
        <f t="shared" si="38"/>
        <v>0</v>
      </c>
      <c r="AB33" s="29">
        <f t="shared" si="38"/>
        <v>0</v>
      </c>
      <c r="AC33" s="29">
        <f t="shared" si="38"/>
        <v>471</v>
      </c>
      <c r="AD33" s="29">
        <f t="shared" si="38"/>
        <v>485</v>
      </c>
      <c r="AE33" s="29">
        <f t="shared" si="38"/>
        <v>157.75</v>
      </c>
      <c r="AF33" s="29">
        <v>94.640000000000015</v>
      </c>
      <c r="AG33" s="29">
        <f t="shared" si="38"/>
        <v>0</v>
      </c>
      <c r="AH33" s="29">
        <f t="shared" si="38"/>
        <v>63.109999999999992</v>
      </c>
      <c r="AI33" s="29">
        <f t="shared" si="38"/>
        <v>167.45</v>
      </c>
      <c r="AJ33" s="29">
        <v>100.47</v>
      </c>
      <c r="AK33" s="29">
        <f t="shared" si="38"/>
        <v>0</v>
      </c>
      <c r="AL33" s="29">
        <f t="shared" si="38"/>
        <v>66.97999999999999</v>
      </c>
      <c r="AM33" s="29">
        <f t="shared" si="38"/>
        <v>9.6999999999999975</v>
      </c>
      <c r="AN33" s="29">
        <f t="shared" si="38"/>
        <v>5.8299999999999992</v>
      </c>
      <c r="AO33" s="29">
        <f t="shared" si="38"/>
        <v>0</v>
      </c>
      <c r="AP33" s="29">
        <f t="shared" si="38"/>
        <v>3.8699999999999979</v>
      </c>
    </row>
    <row r="34" spans="1:42" ht="22.5" x14ac:dyDescent="0.15">
      <c r="A34" s="57"/>
      <c r="B34" s="7" t="s">
        <v>39</v>
      </c>
      <c r="C34" s="24">
        <v>379</v>
      </c>
      <c r="D34" s="25">
        <v>189.5</v>
      </c>
      <c r="E34" s="37">
        <v>227.4</v>
      </c>
      <c r="F34" s="37">
        <f t="shared" ref="F34:F39" si="39">E34-D34</f>
        <v>37.900000000000006</v>
      </c>
      <c r="G34" s="24">
        <f t="shared" si="36"/>
        <v>2759</v>
      </c>
      <c r="H34" s="24">
        <v>1505</v>
      </c>
      <c r="I34" s="24">
        <v>219</v>
      </c>
      <c r="J34" s="24">
        <v>1035</v>
      </c>
      <c r="K34" s="24">
        <v>2848</v>
      </c>
      <c r="L34" s="24">
        <v>1509</v>
      </c>
      <c r="M34" s="24">
        <v>247</v>
      </c>
      <c r="N34" s="24">
        <v>1092</v>
      </c>
      <c r="O34" s="25">
        <v>973.94</v>
      </c>
      <c r="P34" s="25">
        <v>584.36</v>
      </c>
      <c r="Q34" s="25"/>
      <c r="R34" s="25">
        <v>389.58</v>
      </c>
      <c r="S34" s="25">
        <f t="shared" ref="S34:S39" si="40">ROUND(H34*0.22+I34*0.165+J34*0.11+L34*0.24+M34*0.185+N34*0.13,2)</f>
        <v>1030.9000000000001</v>
      </c>
      <c r="T34" s="26">
        <v>618.54</v>
      </c>
      <c r="U34" s="25"/>
      <c r="V34" s="28">
        <v>412.36000000000013</v>
      </c>
      <c r="W34" s="25">
        <f t="shared" ref="W34:W39" si="41">X34+Y34+Z34</f>
        <v>56.960000000000093</v>
      </c>
      <c r="X34" s="25">
        <f t="shared" ref="X34:Z39" si="42">T34-P34</f>
        <v>34.17999999999995</v>
      </c>
      <c r="Y34" s="26">
        <f t="shared" si="42"/>
        <v>0</v>
      </c>
      <c r="Z34" s="25">
        <f t="shared" si="42"/>
        <v>22.780000000000143</v>
      </c>
      <c r="AA34" s="25"/>
      <c r="AB34" s="25"/>
      <c r="AC34" s="38">
        <v>117</v>
      </c>
      <c r="AD34" s="38">
        <v>66</v>
      </c>
      <c r="AE34" s="39">
        <f t="shared" si="9"/>
        <v>30.2</v>
      </c>
      <c r="AF34" s="26">
        <v>18.12</v>
      </c>
      <c r="AG34" s="28"/>
      <c r="AH34" s="39">
        <f t="shared" si="14"/>
        <v>12.079999999999998</v>
      </c>
      <c r="AI34" s="39">
        <f t="shared" ref="AI34:AI39" si="43">ROUND(AC34*0.165+AD34*0.185,2)</f>
        <v>31.52</v>
      </c>
      <c r="AJ34" s="26">
        <v>18.91</v>
      </c>
      <c r="AK34" s="28">
        <v>0</v>
      </c>
      <c r="AL34" s="39">
        <f t="shared" ref="AL34:AL39" si="44">AI34-AJ34</f>
        <v>12.61</v>
      </c>
      <c r="AM34" s="39">
        <f t="shared" ref="AM34:AM39" si="45">AN34+AO34+AP34</f>
        <v>1.3200000000000003</v>
      </c>
      <c r="AN34" s="26">
        <f t="shared" ref="AN34:AP39" si="46">AJ34-AF34</f>
        <v>0.78999999999999915</v>
      </c>
      <c r="AO34" s="28">
        <f t="shared" si="46"/>
        <v>0</v>
      </c>
      <c r="AP34" s="39">
        <f t="shared" si="46"/>
        <v>0.53000000000000114</v>
      </c>
    </row>
    <row r="35" spans="1:42" ht="22.5" x14ac:dyDescent="0.15">
      <c r="A35" s="57"/>
      <c r="B35" s="7" t="s">
        <v>40</v>
      </c>
      <c r="C35" s="24">
        <v>419</v>
      </c>
      <c r="D35" s="25">
        <v>209.5</v>
      </c>
      <c r="E35" s="37">
        <v>251.39999999999998</v>
      </c>
      <c r="F35" s="37">
        <f t="shared" si="39"/>
        <v>41.899999999999977</v>
      </c>
      <c r="G35" s="24">
        <f t="shared" si="36"/>
        <v>3035</v>
      </c>
      <c r="H35" s="24">
        <v>1012</v>
      </c>
      <c r="I35" s="24">
        <v>353</v>
      </c>
      <c r="J35" s="24">
        <v>1670</v>
      </c>
      <c r="K35" s="24">
        <v>3152</v>
      </c>
      <c r="L35" s="24">
        <v>1051</v>
      </c>
      <c r="M35" s="24">
        <v>388</v>
      </c>
      <c r="N35" s="24">
        <v>1713</v>
      </c>
      <c r="O35" s="25">
        <v>948.26</v>
      </c>
      <c r="P35" s="25">
        <v>568.96</v>
      </c>
      <c r="Q35" s="25"/>
      <c r="R35" s="25">
        <v>379.3</v>
      </c>
      <c r="S35" s="25">
        <f t="shared" si="40"/>
        <v>1011.3</v>
      </c>
      <c r="T35" s="26">
        <v>606.78</v>
      </c>
      <c r="U35" s="25"/>
      <c r="V35" s="28">
        <v>404.52</v>
      </c>
      <c r="W35" s="25">
        <f t="shared" si="41"/>
        <v>63.039999999999907</v>
      </c>
      <c r="X35" s="25">
        <f t="shared" si="42"/>
        <v>37.819999999999936</v>
      </c>
      <c r="Y35" s="26">
        <f t="shared" si="42"/>
        <v>0</v>
      </c>
      <c r="Z35" s="25">
        <f t="shared" si="42"/>
        <v>25.21999999999997</v>
      </c>
      <c r="AA35" s="25"/>
      <c r="AB35" s="25"/>
      <c r="AC35" s="38">
        <v>145</v>
      </c>
      <c r="AD35" s="38">
        <v>134</v>
      </c>
      <c r="AE35" s="39">
        <f t="shared" si="9"/>
        <v>46.04</v>
      </c>
      <c r="AF35" s="26">
        <v>27.62</v>
      </c>
      <c r="AG35" s="28"/>
      <c r="AH35" s="39">
        <f t="shared" si="14"/>
        <v>18.419999999999998</v>
      </c>
      <c r="AI35" s="39">
        <f t="shared" si="43"/>
        <v>48.72</v>
      </c>
      <c r="AJ35" s="26">
        <v>29.23</v>
      </c>
      <c r="AK35" s="28">
        <v>0</v>
      </c>
      <c r="AL35" s="39">
        <f t="shared" si="44"/>
        <v>19.489999999999998</v>
      </c>
      <c r="AM35" s="39">
        <f t="shared" si="45"/>
        <v>2.6799999999999997</v>
      </c>
      <c r="AN35" s="26">
        <f t="shared" si="46"/>
        <v>1.6099999999999994</v>
      </c>
      <c r="AO35" s="28">
        <f t="shared" si="46"/>
        <v>0</v>
      </c>
      <c r="AP35" s="39">
        <f t="shared" si="46"/>
        <v>1.0700000000000003</v>
      </c>
    </row>
    <row r="36" spans="1:42" x14ac:dyDescent="0.15">
      <c r="A36" s="57"/>
      <c r="B36" s="7" t="s">
        <v>41</v>
      </c>
      <c r="C36" s="24">
        <v>441</v>
      </c>
      <c r="D36" s="25">
        <v>220.5</v>
      </c>
      <c r="E36" s="37">
        <v>264.59999999999997</v>
      </c>
      <c r="F36" s="37">
        <f t="shared" si="39"/>
        <v>44.099999999999966</v>
      </c>
      <c r="G36" s="24">
        <f t="shared" si="36"/>
        <v>3109</v>
      </c>
      <c r="H36" s="24">
        <v>1274</v>
      </c>
      <c r="I36" s="24">
        <v>320</v>
      </c>
      <c r="J36" s="24">
        <v>1515</v>
      </c>
      <c r="K36" s="24">
        <v>3042</v>
      </c>
      <c r="L36" s="24">
        <v>1204</v>
      </c>
      <c r="M36" s="24">
        <v>340</v>
      </c>
      <c r="N36" s="24">
        <v>1498</v>
      </c>
      <c r="O36" s="25">
        <v>985.49</v>
      </c>
      <c r="P36" s="25">
        <v>591.29</v>
      </c>
      <c r="Q36" s="25"/>
      <c r="R36" s="25">
        <v>394.2</v>
      </c>
      <c r="S36" s="25">
        <f t="shared" si="40"/>
        <v>1046.33</v>
      </c>
      <c r="T36" s="26">
        <v>627.79999999999995</v>
      </c>
      <c r="U36" s="25"/>
      <c r="V36" s="28">
        <v>418.53</v>
      </c>
      <c r="W36" s="25">
        <f t="shared" si="41"/>
        <v>60.839999999999975</v>
      </c>
      <c r="X36" s="25">
        <f t="shared" si="42"/>
        <v>36.509999999999991</v>
      </c>
      <c r="Y36" s="26">
        <f t="shared" si="42"/>
        <v>0</v>
      </c>
      <c r="Z36" s="25">
        <f t="shared" si="42"/>
        <v>24.329999999999984</v>
      </c>
      <c r="AA36" s="25"/>
      <c r="AB36" s="25"/>
      <c r="AC36" s="38">
        <v>148</v>
      </c>
      <c r="AD36" s="38">
        <v>228</v>
      </c>
      <c r="AE36" s="39">
        <f t="shared" si="9"/>
        <v>62.04</v>
      </c>
      <c r="AF36" s="26">
        <v>37.22</v>
      </c>
      <c r="AG36" s="28"/>
      <c r="AH36" s="39">
        <f t="shared" si="14"/>
        <v>24.82</v>
      </c>
      <c r="AI36" s="39">
        <f t="shared" si="43"/>
        <v>66.599999999999994</v>
      </c>
      <c r="AJ36" s="26">
        <v>39.96</v>
      </c>
      <c r="AK36" s="28">
        <v>0</v>
      </c>
      <c r="AL36" s="39">
        <f t="shared" si="44"/>
        <v>26.639999999999993</v>
      </c>
      <c r="AM36" s="39">
        <f t="shared" si="45"/>
        <v>4.5599999999999952</v>
      </c>
      <c r="AN36" s="26">
        <f t="shared" si="46"/>
        <v>2.740000000000002</v>
      </c>
      <c r="AO36" s="28">
        <f t="shared" si="46"/>
        <v>0</v>
      </c>
      <c r="AP36" s="39">
        <f t="shared" si="46"/>
        <v>1.8199999999999932</v>
      </c>
    </row>
    <row r="37" spans="1:42" x14ac:dyDescent="0.15">
      <c r="A37" s="57"/>
      <c r="B37" s="7" t="s">
        <v>42</v>
      </c>
      <c r="C37" s="24">
        <v>292</v>
      </c>
      <c r="D37" s="25">
        <v>146</v>
      </c>
      <c r="E37" s="37">
        <v>175.2</v>
      </c>
      <c r="F37" s="37">
        <f t="shared" si="39"/>
        <v>29.199999999999989</v>
      </c>
      <c r="G37" s="24">
        <f t="shared" si="36"/>
        <v>2215</v>
      </c>
      <c r="H37" s="24">
        <v>1116</v>
      </c>
      <c r="I37" s="24">
        <v>192</v>
      </c>
      <c r="J37" s="24">
        <v>907</v>
      </c>
      <c r="K37" s="24">
        <v>2195</v>
      </c>
      <c r="L37" s="24">
        <v>1176</v>
      </c>
      <c r="M37" s="24">
        <v>188</v>
      </c>
      <c r="N37" s="24">
        <v>831</v>
      </c>
      <c r="O37" s="25">
        <v>758.12</v>
      </c>
      <c r="P37" s="25">
        <v>454.87</v>
      </c>
      <c r="Q37" s="25"/>
      <c r="R37" s="25">
        <v>303.25</v>
      </c>
      <c r="S37" s="25">
        <f t="shared" si="40"/>
        <v>802.02</v>
      </c>
      <c r="T37" s="26">
        <v>481.21</v>
      </c>
      <c r="U37" s="25"/>
      <c r="V37" s="28">
        <v>320.81</v>
      </c>
      <c r="W37" s="25">
        <f t="shared" si="41"/>
        <v>43.899999999999977</v>
      </c>
      <c r="X37" s="25">
        <f t="shared" si="42"/>
        <v>26.339999999999975</v>
      </c>
      <c r="Y37" s="26">
        <f t="shared" si="42"/>
        <v>0</v>
      </c>
      <c r="Z37" s="25">
        <f t="shared" si="42"/>
        <v>17.560000000000002</v>
      </c>
      <c r="AA37" s="25"/>
      <c r="AB37" s="25"/>
      <c r="AC37" s="38">
        <v>57</v>
      </c>
      <c r="AD37" s="38">
        <v>53</v>
      </c>
      <c r="AE37" s="39">
        <f t="shared" si="9"/>
        <v>18.149999999999999</v>
      </c>
      <c r="AF37" s="26">
        <v>10.89</v>
      </c>
      <c r="AG37" s="28"/>
      <c r="AH37" s="39">
        <f t="shared" si="14"/>
        <v>7.259999999999998</v>
      </c>
      <c r="AI37" s="39">
        <f t="shared" si="43"/>
        <v>19.21</v>
      </c>
      <c r="AJ37" s="26">
        <v>11.53</v>
      </c>
      <c r="AK37" s="28">
        <v>0</v>
      </c>
      <c r="AL37" s="39">
        <f t="shared" si="44"/>
        <v>7.6800000000000015</v>
      </c>
      <c r="AM37" s="39">
        <f t="shared" si="45"/>
        <v>1.0600000000000023</v>
      </c>
      <c r="AN37" s="26">
        <f t="shared" si="46"/>
        <v>0.63999999999999879</v>
      </c>
      <c r="AO37" s="28">
        <f t="shared" si="46"/>
        <v>0</v>
      </c>
      <c r="AP37" s="39">
        <f t="shared" si="46"/>
        <v>0.42000000000000348</v>
      </c>
    </row>
    <row r="38" spans="1:42" ht="22.5" x14ac:dyDescent="0.15">
      <c r="A38" s="57"/>
      <c r="B38" s="7" t="s">
        <v>43</v>
      </c>
      <c r="C38" s="24">
        <v>231</v>
      </c>
      <c r="D38" s="25">
        <v>115.5</v>
      </c>
      <c r="E38" s="37">
        <v>138.6</v>
      </c>
      <c r="F38" s="37">
        <f t="shared" si="39"/>
        <v>23.099999999999994</v>
      </c>
      <c r="G38" s="24">
        <f t="shared" si="36"/>
        <v>1863</v>
      </c>
      <c r="H38" s="24">
        <v>621</v>
      </c>
      <c r="I38" s="24">
        <v>217</v>
      </c>
      <c r="J38" s="24">
        <v>1025</v>
      </c>
      <c r="K38" s="24">
        <v>1740</v>
      </c>
      <c r="L38" s="24">
        <v>750</v>
      </c>
      <c r="M38" s="24">
        <v>183</v>
      </c>
      <c r="N38" s="24">
        <v>807</v>
      </c>
      <c r="O38" s="25">
        <v>569.14</v>
      </c>
      <c r="P38" s="25">
        <v>341.48</v>
      </c>
      <c r="Q38" s="25"/>
      <c r="R38" s="25">
        <v>227.66</v>
      </c>
      <c r="S38" s="25">
        <f t="shared" si="40"/>
        <v>603.94000000000005</v>
      </c>
      <c r="T38" s="26">
        <v>362.36</v>
      </c>
      <c r="U38" s="25"/>
      <c r="V38" s="28">
        <v>241.58000000000004</v>
      </c>
      <c r="W38" s="25">
        <f t="shared" si="41"/>
        <v>34.80000000000004</v>
      </c>
      <c r="X38" s="25">
        <f t="shared" si="42"/>
        <v>20.879999999999995</v>
      </c>
      <c r="Y38" s="26">
        <f t="shared" si="42"/>
        <v>0</v>
      </c>
      <c r="Z38" s="25">
        <f t="shared" si="42"/>
        <v>13.920000000000044</v>
      </c>
      <c r="AA38" s="25"/>
      <c r="AB38" s="25"/>
      <c r="AC38" s="38">
        <v>4</v>
      </c>
      <c r="AD38" s="38">
        <v>4</v>
      </c>
      <c r="AE38" s="39">
        <f t="shared" si="9"/>
        <v>1.32</v>
      </c>
      <c r="AF38" s="26">
        <v>0.79</v>
      </c>
      <c r="AG38" s="28"/>
      <c r="AH38" s="39">
        <f t="shared" si="14"/>
        <v>0.53</v>
      </c>
      <c r="AI38" s="39">
        <f t="shared" si="43"/>
        <v>1.4</v>
      </c>
      <c r="AJ38" s="26">
        <v>0.84</v>
      </c>
      <c r="AK38" s="28">
        <v>0</v>
      </c>
      <c r="AL38" s="39">
        <f t="shared" si="44"/>
        <v>0.55999999999999994</v>
      </c>
      <c r="AM38" s="39">
        <f t="shared" si="45"/>
        <v>7.9999999999999849E-2</v>
      </c>
      <c r="AN38" s="26">
        <f t="shared" si="46"/>
        <v>4.9999999999999933E-2</v>
      </c>
      <c r="AO38" s="28">
        <f t="shared" si="46"/>
        <v>0</v>
      </c>
      <c r="AP38" s="39">
        <f t="shared" si="46"/>
        <v>2.9999999999999916E-2</v>
      </c>
    </row>
    <row r="39" spans="1:42" x14ac:dyDescent="0.15">
      <c r="A39" s="58"/>
      <c r="B39" s="41" t="s">
        <v>44</v>
      </c>
      <c r="C39" s="24">
        <v>35</v>
      </c>
      <c r="D39" s="25">
        <v>17.5</v>
      </c>
      <c r="E39" s="37">
        <v>21</v>
      </c>
      <c r="F39" s="37">
        <f t="shared" si="39"/>
        <v>3.5</v>
      </c>
      <c r="G39" s="24">
        <f t="shared" si="36"/>
        <v>234</v>
      </c>
      <c r="H39" s="24">
        <v>78</v>
      </c>
      <c r="I39" s="24">
        <v>27</v>
      </c>
      <c r="J39" s="24">
        <v>129</v>
      </c>
      <c r="K39" s="24">
        <v>1074</v>
      </c>
      <c r="L39" s="24">
        <v>358</v>
      </c>
      <c r="M39" s="24">
        <v>132</v>
      </c>
      <c r="N39" s="24">
        <v>584</v>
      </c>
      <c r="O39" s="25">
        <v>200.59</v>
      </c>
      <c r="P39" s="25">
        <v>120.35</v>
      </c>
      <c r="Q39" s="25"/>
      <c r="R39" s="25">
        <v>80.239999999999995</v>
      </c>
      <c r="S39" s="25">
        <f t="shared" si="40"/>
        <v>222.07</v>
      </c>
      <c r="T39" s="26">
        <v>133.24</v>
      </c>
      <c r="U39" s="25"/>
      <c r="V39" s="28">
        <v>88.829999999999984</v>
      </c>
      <c r="W39" s="25">
        <f t="shared" si="41"/>
        <v>21.480000000000004</v>
      </c>
      <c r="X39" s="25">
        <f t="shared" si="42"/>
        <v>12.890000000000015</v>
      </c>
      <c r="Y39" s="26">
        <f t="shared" si="42"/>
        <v>0</v>
      </c>
      <c r="Z39" s="25">
        <f t="shared" si="42"/>
        <v>8.5899999999999892</v>
      </c>
      <c r="AA39" s="25"/>
      <c r="AB39" s="25"/>
      <c r="AC39" s="38"/>
      <c r="AD39" s="38"/>
      <c r="AE39" s="39">
        <f t="shared" ref="AE39:AE73" si="47">ROUND(AC39*0.165+AD39*0.165,2)</f>
        <v>0</v>
      </c>
      <c r="AF39" s="26">
        <v>0</v>
      </c>
      <c r="AG39" s="28"/>
      <c r="AH39" s="39">
        <f t="shared" si="14"/>
        <v>0</v>
      </c>
      <c r="AI39" s="39">
        <f t="shared" si="43"/>
        <v>0</v>
      </c>
      <c r="AJ39" s="26">
        <v>0</v>
      </c>
      <c r="AK39" s="28">
        <v>0</v>
      </c>
      <c r="AL39" s="39">
        <f t="shared" si="44"/>
        <v>0</v>
      </c>
      <c r="AM39" s="39">
        <f t="shared" si="45"/>
        <v>0</v>
      </c>
      <c r="AN39" s="26">
        <f t="shared" si="46"/>
        <v>0</v>
      </c>
      <c r="AO39" s="28">
        <f t="shared" si="46"/>
        <v>0</v>
      </c>
      <c r="AP39" s="39">
        <f t="shared" si="46"/>
        <v>0</v>
      </c>
    </row>
    <row r="40" spans="1:42" x14ac:dyDescent="0.15">
      <c r="A40" s="56" t="s">
        <v>45</v>
      </c>
      <c r="B40" s="23" t="s">
        <v>10</v>
      </c>
      <c r="C40" s="36">
        <v>701</v>
      </c>
      <c r="D40" s="29">
        <v>350.5</v>
      </c>
      <c r="E40" s="31">
        <v>420.6</v>
      </c>
      <c r="F40" s="31">
        <f t="shared" ref="F40:G40" si="48">SUM(F41:F43)</f>
        <v>70.099999999999994</v>
      </c>
      <c r="G40" s="36">
        <f t="shared" si="48"/>
        <v>4741</v>
      </c>
      <c r="H40" s="36">
        <v>3261</v>
      </c>
      <c r="I40" s="36">
        <v>259</v>
      </c>
      <c r="J40" s="36">
        <v>1221</v>
      </c>
      <c r="K40" s="36">
        <v>6170</v>
      </c>
      <c r="L40" s="36">
        <v>3872</v>
      </c>
      <c r="M40" s="36">
        <v>425</v>
      </c>
      <c r="N40" s="36">
        <v>1873</v>
      </c>
      <c r="O40" s="29">
        <v>2022.47</v>
      </c>
      <c r="P40" s="29">
        <v>1213.48</v>
      </c>
      <c r="Q40" s="29">
        <v>0</v>
      </c>
      <c r="R40" s="29">
        <v>808.99</v>
      </c>
      <c r="S40" s="29">
        <f t="shared" ref="S40:AP40" si="49">SUM(S41:S43)</f>
        <v>2145.87</v>
      </c>
      <c r="T40" s="29">
        <v>1287.52</v>
      </c>
      <c r="U40" s="29">
        <v>0</v>
      </c>
      <c r="V40" s="29">
        <v>858.35000000000014</v>
      </c>
      <c r="W40" s="29">
        <f t="shared" si="49"/>
        <v>123.40000000000002</v>
      </c>
      <c r="X40" s="29">
        <f t="shared" si="49"/>
        <v>74.039999999999964</v>
      </c>
      <c r="Y40" s="29">
        <f t="shared" si="49"/>
        <v>0</v>
      </c>
      <c r="Z40" s="29">
        <f t="shared" si="49"/>
        <v>49.360000000000056</v>
      </c>
      <c r="AA40" s="29">
        <f t="shared" si="49"/>
        <v>0</v>
      </c>
      <c r="AB40" s="29">
        <f t="shared" si="49"/>
        <v>0</v>
      </c>
      <c r="AC40" s="29">
        <f t="shared" si="49"/>
        <v>175</v>
      </c>
      <c r="AD40" s="29">
        <f t="shared" si="49"/>
        <v>152</v>
      </c>
      <c r="AE40" s="29">
        <f t="shared" si="49"/>
        <v>53.96</v>
      </c>
      <c r="AF40" s="29">
        <v>32.379999999999995</v>
      </c>
      <c r="AG40" s="29">
        <f t="shared" si="49"/>
        <v>0</v>
      </c>
      <c r="AH40" s="29">
        <f t="shared" si="49"/>
        <v>21.580000000000002</v>
      </c>
      <c r="AI40" s="29">
        <f t="shared" si="49"/>
        <v>57</v>
      </c>
      <c r="AJ40" s="29">
        <v>34.200000000000003</v>
      </c>
      <c r="AK40" s="29">
        <f t="shared" si="49"/>
        <v>0</v>
      </c>
      <c r="AL40" s="29">
        <f t="shared" si="49"/>
        <v>22.799999999999997</v>
      </c>
      <c r="AM40" s="29">
        <f t="shared" si="49"/>
        <v>3.0399999999999996</v>
      </c>
      <c r="AN40" s="29">
        <f t="shared" si="49"/>
        <v>1.8200000000000025</v>
      </c>
      <c r="AO40" s="29">
        <f t="shared" si="49"/>
        <v>0</v>
      </c>
      <c r="AP40" s="29">
        <f t="shared" si="49"/>
        <v>1.2199999999999971</v>
      </c>
    </row>
    <row r="41" spans="1:42" x14ac:dyDescent="0.15">
      <c r="A41" s="57"/>
      <c r="B41" s="7" t="s">
        <v>46</v>
      </c>
      <c r="C41" s="24">
        <v>339</v>
      </c>
      <c r="D41" s="25">
        <v>169.5</v>
      </c>
      <c r="E41" s="37">
        <v>203.4</v>
      </c>
      <c r="F41" s="37">
        <f>E41-D41</f>
        <v>33.900000000000006</v>
      </c>
      <c r="G41" s="24">
        <f t="shared" ref="G41:G43" si="50">H41+I41+J41</f>
        <v>2576</v>
      </c>
      <c r="H41" s="24">
        <v>1725</v>
      </c>
      <c r="I41" s="24">
        <v>149</v>
      </c>
      <c r="J41" s="24">
        <v>702</v>
      </c>
      <c r="K41" s="24">
        <v>2549</v>
      </c>
      <c r="L41" s="24">
        <v>1797</v>
      </c>
      <c r="M41" s="24">
        <v>139</v>
      </c>
      <c r="N41" s="24">
        <v>613</v>
      </c>
      <c r="O41" s="25">
        <v>967.01</v>
      </c>
      <c r="P41" s="25">
        <v>580.21</v>
      </c>
      <c r="Q41" s="25"/>
      <c r="R41" s="25">
        <v>386.8</v>
      </c>
      <c r="S41" s="25">
        <f t="shared" ref="S41:S43" si="51">ROUND(H41*0.22+I41*0.165+J41*0.11+L41*0.24+M41*0.185+N41*0.13,2)</f>
        <v>1017.99</v>
      </c>
      <c r="T41" s="26">
        <v>610.79</v>
      </c>
      <c r="U41" s="25"/>
      <c r="V41" s="28">
        <v>407.20000000000005</v>
      </c>
      <c r="W41" s="25">
        <f t="shared" ref="W41:W43" si="52">X41+Y41+Z41</f>
        <v>50.979999999999961</v>
      </c>
      <c r="X41" s="25">
        <f t="shared" ref="X41:Z43" si="53">T41-P41</f>
        <v>30.579999999999927</v>
      </c>
      <c r="Y41" s="26">
        <f t="shared" si="53"/>
        <v>0</v>
      </c>
      <c r="Z41" s="25">
        <f t="shared" si="53"/>
        <v>20.400000000000034</v>
      </c>
      <c r="AA41" s="25"/>
      <c r="AB41" s="25"/>
      <c r="AC41" s="38">
        <v>170</v>
      </c>
      <c r="AD41" s="38">
        <v>143</v>
      </c>
      <c r="AE41" s="39">
        <f t="shared" si="47"/>
        <v>51.65</v>
      </c>
      <c r="AF41" s="26">
        <v>30.99</v>
      </c>
      <c r="AG41" s="28"/>
      <c r="AH41" s="39">
        <f t="shared" si="14"/>
        <v>20.66</v>
      </c>
      <c r="AI41" s="39">
        <f t="shared" ref="AI41:AI43" si="54">ROUND(AC41*0.165+AD41*0.185,2)</f>
        <v>54.51</v>
      </c>
      <c r="AJ41" s="26">
        <v>32.71</v>
      </c>
      <c r="AK41" s="28">
        <v>0</v>
      </c>
      <c r="AL41" s="39">
        <f t="shared" ref="AL41:AL43" si="55">AI41-AJ41</f>
        <v>21.799999999999997</v>
      </c>
      <c r="AM41" s="39">
        <f t="shared" ref="AM41:AM43" si="56">AN41+AO41+AP41</f>
        <v>2.8599999999999994</v>
      </c>
      <c r="AN41" s="26">
        <f t="shared" ref="AN41:AP43" si="57">AJ41-AF41</f>
        <v>1.7200000000000024</v>
      </c>
      <c r="AO41" s="28">
        <f t="shared" si="57"/>
        <v>0</v>
      </c>
      <c r="AP41" s="39">
        <f t="shared" si="57"/>
        <v>1.139999999999997</v>
      </c>
    </row>
    <row r="42" spans="1:42" ht="22.5" x14ac:dyDescent="0.15">
      <c r="A42" s="57"/>
      <c r="B42" s="7" t="s">
        <v>47</v>
      </c>
      <c r="C42" s="24">
        <v>277</v>
      </c>
      <c r="D42" s="25">
        <v>138.5</v>
      </c>
      <c r="E42" s="37">
        <v>166.2</v>
      </c>
      <c r="F42" s="37">
        <f>E42-D42</f>
        <v>27.699999999999989</v>
      </c>
      <c r="G42" s="24">
        <f t="shared" si="50"/>
        <v>1877</v>
      </c>
      <c r="H42" s="24">
        <v>1440</v>
      </c>
      <c r="I42" s="24">
        <v>76</v>
      </c>
      <c r="J42" s="24">
        <v>361</v>
      </c>
      <c r="K42" s="24">
        <v>2266</v>
      </c>
      <c r="L42" s="24">
        <v>1623</v>
      </c>
      <c r="M42" s="24">
        <v>119</v>
      </c>
      <c r="N42" s="24">
        <v>524</v>
      </c>
      <c r="O42" s="25">
        <v>803.39</v>
      </c>
      <c r="P42" s="25">
        <v>482.03</v>
      </c>
      <c r="Q42" s="25"/>
      <c r="R42" s="25">
        <v>321.36</v>
      </c>
      <c r="S42" s="25">
        <f t="shared" si="51"/>
        <v>848.71</v>
      </c>
      <c r="T42" s="26">
        <v>509.23</v>
      </c>
      <c r="U42" s="25"/>
      <c r="V42" s="28">
        <v>339.48</v>
      </c>
      <c r="W42" s="25">
        <f t="shared" si="52"/>
        <v>45.32000000000005</v>
      </c>
      <c r="X42" s="25">
        <f t="shared" si="53"/>
        <v>27.200000000000045</v>
      </c>
      <c r="Y42" s="26">
        <f t="shared" si="53"/>
        <v>0</v>
      </c>
      <c r="Z42" s="25">
        <f t="shared" si="53"/>
        <v>18.120000000000005</v>
      </c>
      <c r="AA42" s="25"/>
      <c r="AB42" s="25"/>
      <c r="AC42" s="38">
        <v>5</v>
      </c>
      <c r="AD42" s="38">
        <v>9</v>
      </c>
      <c r="AE42" s="39">
        <f t="shared" si="47"/>
        <v>2.31</v>
      </c>
      <c r="AF42" s="26">
        <v>1.39</v>
      </c>
      <c r="AG42" s="28"/>
      <c r="AH42" s="39">
        <f t="shared" si="14"/>
        <v>0.92000000000000015</v>
      </c>
      <c r="AI42" s="39">
        <f t="shared" si="54"/>
        <v>2.4900000000000002</v>
      </c>
      <c r="AJ42" s="26">
        <v>1.49</v>
      </c>
      <c r="AK42" s="28">
        <v>0</v>
      </c>
      <c r="AL42" s="39">
        <f t="shared" si="55"/>
        <v>1.0000000000000002</v>
      </c>
      <c r="AM42" s="39">
        <f t="shared" si="56"/>
        <v>0.18000000000000016</v>
      </c>
      <c r="AN42" s="26">
        <f t="shared" si="57"/>
        <v>0.10000000000000009</v>
      </c>
      <c r="AO42" s="28">
        <f t="shared" si="57"/>
        <v>0</v>
      </c>
      <c r="AP42" s="39">
        <f t="shared" si="57"/>
        <v>8.0000000000000071E-2</v>
      </c>
    </row>
    <row r="43" spans="1:42" ht="24" x14ac:dyDescent="0.15">
      <c r="A43" s="58"/>
      <c r="B43" s="41" t="s">
        <v>48</v>
      </c>
      <c r="C43" s="24">
        <v>85</v>
      </c>
      <c r="D43" s="25">
        <v>42.5</v>
      </c>
      <c r="E43" s="37">
        <v>51</v>
      </c>
      <c r="F43" s="37">
        <f>E43-D43</f>
        <v>8.5</v>
      </c>
      <c r="G43" s="24">
        <f t="shared" si="50"/>
        <v>288</v>
      </c>
      <c r="H43" s="24">
        <v>96</v>
      </c>
      <c r="I43" s="24">
        <v>34</v>
      </c>
      <c r="J43" s="24">
        <v>158</v>
      </c>
      <c r="K43" s="24">
        <v>1355</v>
      </c>
      <c r="L43" s="24">
        <v>452</v>
      </c>
      <c r="M43" s="24">
        <v>167</v>
      </c>
      <c r="N43" s="24">
        <v>736</v>
      </c>
      <c r="O43" s="25">
        <v>252.07</v>
      </c>
      <c r="P43" s="25">
        <v>151.24</v>
      </c>
      <c r="Q43" s="29"/>
      <c r="R43" s="25">
        <v>100.83</v>
      </c>
      <c r="S43" s="25">
        <f t="shared" si="51"/>
        <v>279.17</v>
      </c>
      <c r="T43" s="26">
        <v>167.5</v>
      </c>
      <c r="U43" s="25"/>
      <c r="V43" s="28">
        <v>111.67000000000002</v>
      </c>
      <c r="W43" s="25">
        <f t="shared" si="52"/>
        <v>27.100000000000009</v>
      </c>
      <c r="X43" s="25">
        <f t="shared" si="53"/>
        <v>16.259999999999991</v>
      </c>
      <c r="Y43" s="26">
        <f t="shared" si="53"/>
        <v>0</v>
      </c>
      <c r="Z43" s="25">
        <f t="shared" si="53"/>
        <v>10.840000000000018</v>
      </c>
      <c r="AA43" s="25"/>
      <c r="AB43" s="25"/>
      <c r="AC43" s="38"/>
      <c r="AD43" s="38"/>
      <c r="AE43" s="39">
        <f t="shared" si="47"/>
        <v>0</v>
      </c>
      <c r="AF43" s="26">
        <v>0</v>
      </c>
      <c r="AG43" s="28"/>
      <c r="AH43" s="39">
        <f t="shared" si="14"/>
        <v>0</v>
      </c>
      <c r="AI43" s="39">
        <f t="shared" si="54"/>
        <v>0</v>
      </c>
      <c r="AJ43" s="26">
        <v>0</v>
      </c>
      <c r="AK43" s="28">
        <v>0</v>
      </c>
      <c r="AL43" s="39">
        <f t="shared" si="55"/>
        <v>0</v>
      </c>
      <c r="AM43" s="39">
        <f t="shared" si="56"/>
        <v>0</v>
      </c>
      <c r="AN43" s="26">
        <f t="shared" si="57"/>
        <v>0</v>
      </c>
      <c r="AO43" s="28">
        <f t="shared" si="57"/>
        <v>0</v>
      </c>
      <c r="AP43" s="39">
        <f t="shared" si="57"/>
        <v>0</v>
      </c>
    </row>
    <row r="44" spans="1:42" x14ac:dyDescent="0.15">
      <c r="A44" s="56" t="s">
        <v>49</v>
      </c>
      <c r="B44" s="23" t="s">
        <v>10</v>
      </c>
      <c r="C44" s="36">
        <v>921</v>
      </c>
      <c r="D44" s="29">
        <v>460.5</v>
      </c>
      <c r="E44" s="31">
        <v>552.59999999999991</v>
      </c>
      <c r="F44" s="31">
        <f t="shared" ref="F44:G44" si="58">F45+F46+F47</f>
        <v>92.099999999999966</v>
      </c>
      <c r="G44" s="36">
        <f t="shared" si="58"/>
        <v>7680</v>
      </c>
      <c r="H44" s="36">
        <v>4154</v>
      </c>
      <c r="I44" s="36">
        <v>616</v>
      </c>
      <c r="J44" s="36">
        <v>2910</v>
      </c>
      <c r="K44" s="36">
        <v>8281</v>
      </c>
      <c r="L44" s="36">
        <v>4482</v>
      </c>
      <c r="M44" s="36">
        <v>703</v>
      </c>
      <c r="N44" s="36">
        <v>3096</v>
      </c>
      <c r="O44" s="29">
        <v>2778.22</v>
      </c>
      <c r="P44" s="29">
        <v>1666.93</v>
      </c>
      <c r="Q44" s="29">
        <v>0</v>
      </c>
      <c r="R44" s="29">
        <v>1111.29</v>
      </c>
      <c r="S44" s="29">
        <f t="shared" ref="S44:AP44" si="59">S45+S46+S47</f>
        <v>2943.8399999999997</v>
      </c>
      <c r="T44" s="29">
        <v>1766.3</v>
      </c>
      <c r="U44" s="29">
        <v>0</v>
      </c>
      <c r="V44" s="29">
        <v>1177.54</v>
      </c>
      <c r="W44" s="29">
        <f t="shared" si="59"/>
        <v>165.61999999999986</v>
      </c>
      <c r="X44" s="29">
        <f t="shared" si="59"/>
        <v>99.370000000000033</v>
      </c>
      <c r="Y44" s="29">
        <f t="shared" si="59"/>
        <v>0</v>
      </c>
      <c r="Z44" s="29">
        <f t="shared" si="59"/>
        <v>66.249999999999829</v>
      </c>
      <c r="AA44" s="29">
        <f t="shared" si="59"/>
        <v>0</v>
      </c>
      <c r="AB44" s="29">
        <f t="shared" si="59"/>
        <v>0</v>
      </c>
      <c r="AC44" s="29">
        <f t="shared" si="59"/>
        <v>175</v>
      </c>
      <c r="AD44" s="29">
        <f t="shared" si="59"/>
        <v>153</v>
      </c>
      <c r="AE44" s="29">
        <f t="shared" si="59"/>
        <v>54.120000000000005</v>
      </c>
      <c r="AF44" s="29">
        <v>32.47</v>
      </c>
      <c r="AG44" s="29">
        <f t="shared" si="59"/>
        <v>0</v>
      </c>
      <c r="AH44" s="29">
        <f t="shared" si="59"/>
        <v>21.65</v>
      </c>
      <c r="AI44" s="29">
        <f t="shared" si="59"/>
        <v>57.18</v>
      </c>
      <c r="AJ44" s="29">
        <v>34.31</v>
      </c>
      <c r="AK44" s="29">
        <f t="shared" si="59"/>
        <v>0</v>
      </c>
      <c r="AL44" s="29">
        <f t="shared" si="59"/>
        <v>22.869999999999997</v>
      </c>
      <c r="AM44" s="29">
        <f t="shared" si="59"/>
        <v>3.0599999999999969</v>
      </c>
      <c r="AN44" s="29">
        <f t="shared" si="59"/>
        <v>1.8399999999999963</v>
      </c>
      <c r="AO44" s="29">
        <f t="shared" si="59"/>
        <v>0</v>
      </c>
      <c r="AP44" s="29">
        <f t="shared" si="59"/>
        <v>1.2200000000000006</v>
      </c>
    </row>
    <row r="45" spans="1:42" x14ac:dyDescent="0.15">
      <c r="A45" s="57"/>
      <c r="B45" s="7" t="s">
        <v>50</v>
      </c>
      <c r="C45" s="24">
        <v>461</v>
      </c>
      <c r="D45" s="25">
        <v>230.5</v>
      </c>
      <c r="E45" s="37">
        <v>276.59999999999997</v>
      </c>
      <c r="F45" s="37">
        <f>E45-D45</f>
        <v>46.099999999999966</v>
      </c>
      <c r="G45" s="24">
        <f t="shared" ref="G45:G47" si="60">H45+I45+J45</f>
        <v>3514</v>
      </c>
      <c r="H45" s="24">
        <v>1930</v>
      </c>
      <c r="I45" s="24">
        <v>277</v>
      </c>
      <c r="J45" s="24">
        <v>1307</v>
      </c>
      <c r="K45" s="24">
        <v>3468</v>
      </c>
      <c r="L45" s="24">
        <v>1852</v>
      </c>
      <c r="M45" s="24">
        <v>299</v>
      </c>
      <c r="N45" s="24">
        <v>1317</v>
      </c>
      <c r="O45" s="25">
        <v>1215.72</v>
      </c>
      <c r="P45" s="25">
        <v>729.43</v>
      </c>
      <c r="Q45" s="25"/>
      <c r="R45" s="25">
        <v>486.29</v>
      </c>
      <c r="S45" s="25">
        <f t="shared" ref="S45:S47" si="61">ROUND(H45*0.22+I45*0.165+J45*0.11+L45*0.24+M45*0.185+N45*0.13,2)</f>
        <v>1285.08</v>
      </c>
      <c r="T45" s="26">
        <v>771.05</v>
      </c>
      <c r="U45" s="25"/>
      <c r="V45" s="28">
        <v>514.03</v>
      </c>
      <c r="W45" s="25">
        <f t="shared" ref="W45:W47" si="62">X45+Y45+Z45</f>
        <v>69.359999999999957</v>
      </c>
      <c r="X45" s="25">
        <f t="shared" ref="X45:Z47" si="63">T45-P45</f>
        <v>41.620000000000005</v>
      </c>
      <c r="Y45" s="26">
        <f t="shared" si="63"/>
        <v>0</v>
      </c>
      <c r="Z45" s="25">
        <f t="shared" si="63"/>
        <v>27.739999999999952</v>
      </c>
      <c r="AA45" s="25"/>
      <c r="AB45" s="25"/>
      <c r="AC45" s="38">
        <v>130</v>
      </c>
      <c r="AD45" s="38">
        <v>110</v>
      </c>
      <c r="AE45" s="39">
        <f t="shared" si="47"/>
        <v>39.6</v>
      </c>
      <c r="AF45" s="26">
        <v>23.76</v>
      </c>
      <c r="AG45" s="28"/>
      <c r="AH45" s="39">
        <f t="shared" si="14"/>
        <v>15.84</v>
      </c>
      <c r="AI45" s="39">
        <f t="shared" ref="AI45:AI47" si="64">ROUND(AC45*0.165+AD45*0.185,2)</f>
        <v>41.8</v>
      </c>
      <c r="AJ45" s="26">
        <v>25.08</v>
      </c>
      <c r="AK45" s="28">
        <v>0</v>
      </c>
      <c r="AL45" s="39">
        <f t="shared" ref="AL45:AL47" si="65">AI45-AJ45</f>
        <v>16.72</v>
      </c>
      <c r="AM45" s="39">
        <f t="shared" ref="AM45:AM47" si="66">AN45+AO45+AP45</f>
        <v>2.1999999999999957</v>
      </c>
      <c r="AN45" s="26">
        <f t="shared" ref="AN45:AP47" si="67">AJ45-AF45</f>
        <v>1.3199999999999967</v>
      </c>
      <c r="AO45" s="28">
        <f t="shared" si="67"/>
        <v>0</v>
      </c>
      <c r="AP45" s="39">
        <f t="shared" si="67"/>
        <v>0.87999999999999901</v>
      </c>
    </row>
    <row r="46" spans="1:42" x14ac:dyDescent="0.15">
      <c r="A46" s="57"/>
      <c r="B46" s="7" t="s">
        <v>51</v>
      </c>
      <c r="C46" s="24">
        <v>426</v>
      </c>
      <c r="D46" s="25">
        <v>213</v>
      </c>
      <c r="E46" s="37">
        <v>255.6</v>
      </c>
      <c r="F46" s="37">
        <f>E46-D46</f>
        <v>42.599999999999994</v>
      </c>
      <c r="G46" s="24">
        <f t="shared" si="60"/>
        <v>3626</v>
      </c>
      <c r="H46" s="24">
        <v>2044</v>
      </c>
      <c r="I46" s="24">
        <v>276</v>
      </c>
      <c r="J46" s="24">
        <v>1306</v>
      </c>
      <c r="K46" s="24">
        <v>3842</v>
      </c>
      <c r="L46" s="24">
        <v>2306</v>
      </c>
      <c r="M46" s="24">
        <v>284</v>
      </c>
      <c r="N46" s="24">
        <v>1252</v>
      </c>
      <c r="O46" s="25">
        <v>1330.78</v>
      </c>
      <c r="P46" s="25">
        <v>798.47</v>
      </c>
      <c r="Q46" s="25"/>
      <c r="R46" s="25">
        <v>532.30999999999995</v>
      </c>
      <c r="S46" s="25">
        <f t="shared" si="61"/>
        <v>1407.62</v>
      </c>
      <c r="T46" s="26">
        <v>844.57</v>
      </c>
      <c r="U46" s="25"/>
      <c r="V46" s="28">
        <v>563.04999999999984</v>
      </c>
      <c r="W46" s="25">
        <f t="shared" si="62"/>
        <v>76.839999999999918</v>
      </c>
      <c r="X46" s="25">
        <f t="shared" si="63"/>
        <v>46.100000000000023</v>
      </c>
      <c r="Y46" s="26">
        <f t="shared" si="63"/>
        <v>0</v>
      </c>
      <c r="Z46" s="25">
        <f t="shared" si="63"/>
        <v>30.739999999999895</v>
      </c>
      <c r="AA46" s="25"/>
      <c r="AB46" s="25"/>
      <c r="AC46" s="38">
        <v>45</v>
      </c>
      <c r="AD46" s="38">
        <v>43</v>
      </c>
      <c r="AE46" s="39">
        <f t="shared" si="47"/>
        <v>14.52</v>
      </c>
      <c r="AF46" s="26">
        <v>8.7100000000000009</v>
      </c>
      <c r="AG46" s="28"/>
      <c r="AH46" s="39">
        <f t="shared" si="14"/>
        <v>5.8099999999999987</v>
      </c>
      <c r="AI46" s="39">
        <f t="shared" si="64"/>
        <v>15.38</v>
      </c>
      <c r="AJ46" s="26">
        <v>9.23</v>
      </c>
      <c r="AK46" s="28">
        <v>0</v>
      </c>
      <c r="AL46" s="39">
        <f t="shared" si="65"/>
        <v>6.15</v>
      </c>
      <c r="AM46" s="39">
        <f t="shared" si="66"/>
        <v>0.86000000000000121</v>
      </c>
      <c r="AN46" s="26">
        <f t="shared" si="67"/>
        <v>0.51999999999999957</v>
      </c>
      <c r="AO46" s="28">
        <f t="shared" si="67"/>
        <v>0</v>
      </c>
      <c r="AP46" s="39">
        <f t="shared" si="67"/>
        <v>0.34000000000000163</v>
      </c>
    </row>
    <row r="47" spans="1:42" ht="24" x14ac:dyDescent="0.15">
      <c r="A47" s="58"/>
      <c r="B47" s="41" t="s">
        <v>52</v>
      </c>
      <c r="C47" s="24">
        <v>34</v>
      </c>
      <c r="D47" s="25">
        <v>17</v>
      </c>
      <c r="E47" s="37">
        <v>20.399999999999999</v>
      </c>
      <c r="F47" s="37">
        <f>E47-D47</f>
        <v>3.3999999999999986</v>
      </c>
      <c r="G47" s="24">
        <f t="shared" si="60"/>
        <v>540</v>
      </c>
      <c r="H47" s="24">
        <v>180</v>
      </c>
      <c r="I47" s="24">
        <v>63</v>
      </c>
      <c r="J47" s="24">
        <v>297</v>
      </c>
      <c r="K47" s="24">
        <v>971</v>
      </c>
      <c r="L47" s="24">
        <v>324</v>
      </c>
      <c r="M47" s="24">
        <v>120</v>
      </c>
      <c r="N47" s="24">
        <v>527</v>
      </c>
      <c r="O47" s="25">
        <v>231.72</v>
      </c>
      <c r="P47" s="25">
        <v>139.03</v>
      </c>
      <c r="Q47" s="25"/>
      <c r="R47" s="25">
        <v>92.69</v>
      </c>
      <c r="S47" s="25">
        <f t="shared" si="61"/>
        <v>251.14</v>
      </c>
      <c r="T47" s="26">
        <v>150.68</v>
      </c>
      <c r="U47" s="25"/>
      <c r="V47" s="28">
        <v>100.45999999999998</v>
      </c>
      <c r="W47" s="25">
        <f t="shared" si="62"/>
        <v>19.419999999999987</v>
      </c>
      <c r="X47" s="25">
        <f t="shared" si="63"/>
        <v>11.650000000000006</v>
      </c>
      <c r="Y47" s="26">
        <f t="shared" si="63"/>
        <v>0</v>
      </c>
      <c r="Z47" s="25">
        <f t="shared" si="63"/>
        <v>7.7699999999999818</v>
      </c>
      <c r="AA47" s="25"/>
      <c r="AB47" s="25"/>
      <c r="AC47" s="38"/>
      <c r="AD47" s="38"/>
      <c r="AE47" s="39">
        <f t="shared" si="47"/>
        <v>0</v>
      </c>
      <c r="AF47" s="26">
        <v>0</v>
      </c>
      <c r="AG47" s="28"/>
      <c r="AH47" s="39">
        <f t="shared" si="14"/>
        <v>0</v>
      </c>
      <c r="AI47" s="39">
        <f t="shared" si="64"/>
        <v>0</v>
      </c>
      <c r="AJ47" s="26">
        <v>0</v>
      </c>
      <c r="AK47" s="28">
        <v>0</v>
      </c>
      <c r="AL47" s="39">
        <f t="shared" si="65"/>
        <v>0</v>
      </c>
      <c r="AM47" s="39">
        <f t="shared" si="66"/>
        <v>0</v>
      </c>
      <c r="AN47" s="26">
        <f t="shared" si="67"/>
        <v>0</v>
      </c>
      <c r="AO47" s="28">
        <f t="shared" si="67"/>
        <v>0</v>
      </c>
      <c r="AP47" s="39">
        <f t="shared" si="67"/>
        <v>0</v>
      </c>
    </row>
    <row r="48" spans="1:42" x14ac:dyDescent="0.15">
      <c r="A48" s="56" t="s">
        <v>53</v>
      </c>
      <c r="B48" s="23" t="s">
        <v>10</v>
      </c>
      <c r="C48" s="36">
        <v>1655</v>
      </c>
      <c r="D48" s="29">
        <v>827.5</v>
      </c>
      <c r="E48" s="31">
        <v>993</v>
      </c>
      <c r="F48" s="31">
        <f t="shared" ref="F48:G48" si="68">SUM(F49:F53)</f>
        <v>165.49999999999994</v>
      </c>
      <c r="G48" s="36">
        <f t="shared" si="68"/>
        <v>11638</v>
      </c>
      <c r="H48" s="36">
        <v>7049</v>
      </c>
      <c r="I48" s="36">
        <v>801</v>
      </c>
      <c r="J48" s="36">
        <v>3788</v>
      </c>
      <c r="K48" s="36">
        <v>12893</v>
      </c>
      <c r="L48" s="36">
        <v>7419</v>
      </c>
      <c r="M48" s="36">
        <v>1011</v>
      </c>
      <c r="N48" s="36">
        <v>4463</v>
      </c>
      <c r="O48" s="29">
        <v>4389.57</v>
      </c>
      <c r="P48" s="29">
        <v>2633.74</v>
      </c>
      <c r="Q48" s="29">
        <v>0</v>
      </c>
      <c r="R48" s="29">
        <v>1755.83</v>
      </c>
      <c r="S48" s="29">
        <f t="shared" ref="S48:AP48" si="69">SUM(S49:S53)</f>
        <v>4647.43</v>
      </c>
      <c r="T48" s="29">
        <v>2788.4500000000003</v>
      </c>
      <c r="U48" s="29">
        <v>0</v>
      </c>
      <c r="V48" s="29">
        <v>1858.9799999999998</v>
      </c>
      <c r="W48" s="29">
        <f t="shared" si="69"/>
        <v>257.85999999999984</v>
      </c>
      <c r="X48" s="29">
        <f t="shared" si="69"/>
        <v>154.70999999999995</v>
      </c>
      <c r="Y48" s="29">
        <f t="shared" si="69"/>
        <v>0</v>
      </c>
      <c r="Z48" s="29">
        <f t="shared" si="69"/>
        <v>103.14999999999989</v>
      </c>
      <c r="AA48" s="29">
        <f t="shared" si="69"/>
        <v>0</v>
      </c>
      <c r="AB48" s="29">
        <f t="shared" si="69"/>
        <v>0</v>
      </c>
      <c r="AC48" s="29">
        <f t="shared" si="69"/>
        <v>272</v>
      </c>
      <c r="AD48" s="29">
        <f t="shared" si="69"/>
        <v>269</v>
      </c>
      <c r="AE48" s="29">
        <f t="shared" si="69"/>
        <v>89.27</v>
      </c>
      <c r="AF48" s="29">
        <v>53.56</v>
      </c>
      <c r="AG48" s="29">
        <f t="shared" si="69"/>
        <v>0</v>
      </c>
      <c r="AH48" s="29">
        <f t="shared" si="69"/>
        <v>35.71</v>
      </c>
      <c r="AI48" s="29">
        <f t="shared" si="69"/>
        <v>94.649999999999991</v>
      </c>
      <c r="AJ48" s="29">
        <v>56.790000000000006</v>
      </c>
      <c r="AK48" s="29">
        <f t="shared" si="69"/>
        <v>0</v>
      </c>
      <c r="AL48" s="29">
        <f t="shared" si="69"/>
        <v>37.86</v>
      </c>
      <c r="AM48" s="29">
        <f t="shared" si="69"/>
        <v>5.38</v>
      </c>
      <c r="AN48" s="29">
        <f t="shared" si="69"/>
        <v>3.23</v>
      </c>
      <c r="AO48" s="29">
        <f t="shared" si="69"/>
        <v>0</v>
      </c>
      <c r="AP48" s="29">
        <f t="shared" si="69"/>
        <v>2.15</v>
      </c>
    </row>
    <row r="49" spans="1:42" x14ac:dyDescent="0.15">
      <c r="A49" s="57"/>
      <c r="B49" s="7" t="s">
        <v>54</v>
      </c>
      <c r="C49" s="24">
        <v>524</v>
      </c>
      <c r="D49" s="25">
        <v>262</v>
      </c>
      <c r="E49" s="37">
        <v>314.39999999999998</v>
      </c>
      <c r="F49" s="37">
        <f>E49-D49</f>
        <v>52.399999999999977</v>
      </c>
      <c r="G49" s="24">
        <f t="shared" ref="G49:G53" si="70">H49+I49+J49</f>
        <v>3537</v>
      </c>
      <c r="H49" s="24">
        <v>2514</v>
      </c>
      <c r="I49" s="24">
        <v>179</v>
      </c>
      <c r="J49" s="24">
        <v>844</v>
      </c>
      <c r="K49" s="24">
        <v>3936</v>
      </c>
      <c r="L49" s="24">
        <v>2624</v>
      </c>
      <c r="M49" s="24">
        <v>242</v>
      </c>
      <c r="N49" s="24">
        <v>1070</v>
      </c>
      <c r="O49" s="25">
        <v>1410.37</v>
      </c>
      <c r="P49" s="25">
        <v>846.22</v>
      </c>
      <c r="Q49" s="25"/>
      <c r="R49" s="25">
        <v>564.15</v>
      </c>
      <c r="S49" s="25">
        <f t="shared" ref="S49:S53" si="71">ROUND(H49*0.22+I49*0.165+J49*0.11+L49*0.24+M49*0.185+N49*0.13,2)</f>
        <v>1489.09</v>
      </c>
      <c r="T49" s="26">
        <v>893.45</v>
      </c>
      <c r="U49" s="25"/>
      <c r="V49" s="28">
        <v>595.63999999999987</v>
      </c>
      <c r="W49" s="25">
        <f t="shared" ref="W49:W53" si="72">X49+Y49+Z49</f>
        <v>78.719999999999914</v>
      </c>
      <c r="X49" s="25">
        <f t="shared" ref="X49:Z53" si="73">T49-P49</f>
        <v>47.230000000000018</v>
      </c>
      <c r="Y49" s="26">
        <f t="shared" si="73"/>
        <v>0</v>
      </c>
      <c r="Z49" s="25">
        <f t="shared" si="73"/>
        <v>31.489999999999895</v>
      </c>
      <c r="AA49" s="25"/>
      <c r="AB49" s="25"/>
      <c r="AC49" s="38">
        <v>83</v>
      </c>
      <c r="AD49" s="38">
        <v>79</v>
      </c>
      <c r="AE49" s="39">
        <f t="shared" si="47"/>
        <v>26.73</v>
      </c>
      <c r="AF49" s="26">
        <v>16.04</v>
      </c>
      <c r="AG49" s="28"/>
      <c r="AH49" s="39">
        <f t="shared" si="14"/>
        <v>10.690000000000001</v>
      </c>
      <c r="AI49" s="39">
        <f t="shared" ref="AI49:AI53" si="74">ROUND(AC49*0.165+AD49*0.185,2)</f>
        <v>28.31</v>
      </c>
      <c r="AJ49" s="26">
        <v>16.989999999999998</v>
      </c>
      <c r="AK49" s="28">
        <v>0</v>
      </c>
      <c r="AL49" s="39">
        <f t="shared" ref="AL49:AL53" si="75">AI49-AJ49</f>
        <v>11.32</v>
      </c>
      <c r="AM49" s="39">
        <f t="shared" ref="AM49:AM53" si="76">AN49+AO49+AP49</f>
        <v>1.5799999999999983</v>
      </c>
      <c r="AN49" s="26">
        <f t="shared" ref="AN49:AP53" si="77">AJ49-AF49</f>
        <v>0.94999999999999929</v>
      </c>
      <c r="AO49" s="28">
        <f t="shared" si="77"/>
        <v>0</v>
      </c>
      <c r="AP49" s="39">
        <f t="shared" si="77"/>
        <v>0.62999999999999901</v>
      </c>
    </row>
    <row r="50" spans="1:42" x14ac:dyDescent="0.15">
      <c r="A50" s="57"/>
      <c r="B50" s="7" t="s">
        <v>55</v>
      </c>
      <c r="C50" s="24">
        <v>446</v>
      </c>
      <c r="D50" s="25">
        <v>223</v>
      </c>
      <c r="E50" s="37">
        <v>267.59999999999997</v>
      </c>
      <c r="F50" s="37">
        <f>E50-D50</f>
        <v>44.599999999999966</v>
      </c>
      <c r="G50" s="24">
        <f t="shared" si="70"/>
        <v>3233</v>
      </c>
      <c r="H50" s="24">
        <v>1787</v>
      </c>
      <c r="I50" s="24">
        <v>252</v>
      </c>
      <c r="J50" s="24">
        <v>1194</v>
      </c>
      <c r="K50" s="24">
        <v>3092</v>
      </c>
      <c r="L50" s="24">
        <v>1626</v>
      </c>
      <c r="M50" s="24">
        <v>271</v>
      </c>
      <c r="N50" s="24">
        <v>1195</v>
      </c>
      <c r="O50" s="25">
        <v>1099.95</v>
      </c>
      <c r="P50" s="25">
        <v>659.97</v>
      </c>
      <c r="Q50" s="25"/>
      <c r="R50" s="25">
        <v>439.98</v>
      </c>
      <c r="S50" s="25">
        <f t="shared" si="71"/>
        <v>1161.79</v>
      </c>
      <c r="T50" s="26">
        <v>697.07</v>
      </c>
      <c r="U50" s="25"/>
      <c r="V50" s="28">
        <v>464.71999999999991</v>
      </c>
      <c r="W50" s="25">
        <f t="shared" si="72"/>
        <v>61.839999999999918</v>
      </c>
      <c r="X50" s="25">
        <f t="shared" si="73"/>
        <v>37.100000000000023</v>
      </c>
      <c r="Y50" s="26">
        <f t="shared" si="73"/>
        <v>0</v>
      </c>
      <c r="Z50" s="25">
        <f t="shared" si="73"/>
        <v>24.739999999999895</v>
      </c>
      <c r="AA50" s="25"/>
      <c r="AB50" s="25"/>
      <c r="AC50" s="38">
        <v>108</v>
      </c>
      <c r="AD50" s="38">
        <v>110</v>
      </c>
      <c r="AE50" s="39">
        <f t="shared" si="47"/>
        <v>35.97</v>
      </c>
      <c r="AF50" s="26">
        <v>21.58</v>
      </c>
      <c r="AG50" s="28"/>
      <c r="AH50" s="39">
        <f t="shared" si="14"/>
        <v>14.39</v>
      </c>
      <c r="AI50" s="39">
        <f t="shared" si="74"/>
        <v>38.17</v>
      </c>
      <c r="AJ50" s="26">
        <v>22.9</v>
      </c>
      <c r="AK50" s="28">
        <v>0</v>
      </c>
      <c r="AL50" s="39">
        <f t="shared" si="75"/>
        <v>15.270000000000003</v>
      </c>
      <c r="AM50" s="39">
        <f t="shared" si="76"/>
        <v>2.2000000000000028</v>
      </c>
      <c r="AN50" s="26">
        <f t="shared" si="77"/>
        <v>1.3200000000000003</v>
      </c>
      <c r="AO50" s="28">
        <f t="shared" si="77"/>
        <v>0</v>
      </c>
      <c r="AP50" s="39">
        <f t="shared" si="77"/>
        <v>0.88000000000000256</v>
      </c>
    </row>
    <row r="51" spans="1:42" x14ac:dyDescent="0.15">
      <c r="A51" s="57"/>
      <c r="B51" s="19" t="s">
        <v>56</v>
      </c>
      <c r="C51" s="24">
        <v>306</v>
      </c>
      <c r="D51" s="25">
        <v>153</v>
      </c>
      <c r="E51" s="37">
        <v>183.6</v>
      </c>
      <c r="F51" s="37">
        <f>E51-D51</f>
        <v>30.599999999999994</v>
      </c>
      <c r="G51" s="24">
        <f t="shared" si="70"/>
        <v>2007</v>
      </c>
      <c r="H51" s="24">
        <v>1209</v>
      </c>
      <c r="I51" s="24">
        <v>139</v>
      </c>
      <c r="J51" s="24">
        <v>659</v>
      </c>
      <c r="K51" s="24">
        <v>2299</v>
      </c>
      <c r="L51" s="24">
        <v>1475</v>
      </c>
      <c r="M51" s="24">
        <v>152</v>
      </c>
      <c r="N51" s="24">
        <v>672</v>
      </c>
      <c r="O51" s="25">
        <v>784.91</v>
      </c>
      <c r="P51" s="25">
        <v>470.95</v>
      </c>
      <c r="Q51" s="25"/>
      <c r="R51" s="25">
        <v>313.95999999999998</v>
      </c>
      <c r="S51" s="25">
        <f t="shared" si="71"/>
        <v>830.89</v>
      </c>
      <c r="T51" s="26">
        <v>498.53</v>
      </c>
      <c r="U51" s="25"/>
      <c r="V51" s="28">
        <v>332.36</v>
      </c>
      <c r="W51" s="25">
        <f t="shared" si="72"/>
        <v>45.980000000000018</v>
      </c>
      <c r="X51" s="25">
        <f t="shared" si="73"/>
        <v>27.579999999999984</v>
      </c>
      <c r="Y51" s="26">
        <f t="shared" si="73"/>
        <v>0</v>
      </c>
      <c r="Z51" s="25">
        <f t="shared" si="73"/>
        <v>18.400000000000034</v>
      </c>
      <c r="AA51" s="25"/>
      <c r="AB51" s="25"/>
      <c r="AC51" s="38">
        <v>69</v>
      </c>
      <c r="AD51" s="38">
        <v>69</v>
      </c>
      <c r="AE51" s="39">
        <f t="shared" si="47"/>
        <v>22.77</v>
      </c>
      <c r="AF51" s="26">
        <v>13.66</v>
      </c>
      <c r="AG51" s="28"/>
      <c r="AH51" s="39">
        <f t="shared" si="14"/>
        <v>9.11</v>
      </c>
      <c r="AI51" s="39">
        <f t="shared" si="74"/>
        <v>24.15</v>
      </c>
      <c r="AJ51" s="26">
        <v>14.49</v>
      </c>
      <c r="AK51" s="28">
        <v>0</v>
      </c>
      <c r="AL51" s="39">
        <f t="shared" si="75"/>
        <v>9.6599999999999984</v>
      </c>
      <c r="AM51" s="39">
        <f t="shared" si="76"/>
        <v>1.379999999999999</v>
      </c>
      <c r="AN51" s="26">
        <f t="shared" si="77"/>
        <v>0.83000000000000007</v>
      </c>
      <c r="AO51" s="28">
        <f t="shared" si="77"/>
        <v>0</v>
      </c>
      <c r="AP51" s="39">
        <f t="shared" si="77"/>
        <v>0.54999999999999893</v>
      </c>
    </row>
    <row r="52" spans="1:42" x14ac:dyDescent="0.15">
      <c r="A52" s="57"/>
      <c r="B52" s="19" t="s">
        <v>57</v>
      </c>
      <c r="C52" s="24">
        <v>346</v>
      </c>
      <c r="D52" s="25">
        <v>173</v>
      </c>
      <c r="E52" s="37">
        <v>207.6</v>
      </c>
      <c r="F52" s="37">
        <f>E52-D52</f>
        <v>34.599999999999994</v>
      </c>
      <c r="G52" s="24">
        <f t="shared" si="70"/>
        <v>2501</v>
      </c>
      <c r="H52" s="24">
        <v>1419</v>
      </c>
      <c r="I52" s="24">
        <v>189</v>
      </c>
      <c r="J52" s="24">
        <v>893</v>
      </c>
      <c r="K52" s="24">
        <v>2600</v>
      </c>
      <c r="L52" s="24">
        <v>1372</v>
      </c>
      <c r="M52" s="24">
        <v>227</v>
      </c>
      <c r="N52" s="24">
        <v>1001</v>
      </c>
      <c r="O52" s="25">
        <v>891</v>
      </c>
      <c r="P52" s="25">
        <v>534.6</v>
      </c>
      <c r="Q52" s="25"/>
      <c r="R52" s="25">
        <v>356.4</v>
      </c>
      <c r="S52" s="25">
        <f t="shared" si="71"/>
        <v>943</v>
      </c>
      <c r="T52" s="26">
        <v>565.79999999999995</v>
      </c>
      <c r="U52" s="25"/>
      <c r="V52" s="28">
        <v>377.20000000000005</v>
      </c>
      <c r="W52" s="25">
        <f t="shared" si="72"/>
        <v>52</v>
      </c>
      <c r="X52" s="25">
        <f t="shared" si="73"/>
        <v>31.199999999999932</v>
      </c>
      <c r="Y52" s="26">
        <f t="shared" si="73"/>
        <v>0</v>
      </c>
      <c r="Z52" s="25">
        <f t="shared" si="73"/>
        <v>20.800000000000068</v>
      </c>
      <c r="AA52" s="25"/>
      <c r="AB52" s="25"/>
      <c r="AC52" s="38">
        <v>12</v>
      </c>
      <c r="AD52" s="38">
        <v>11</v>
      </c>
      <c r="AE52" s="39">
        <f t="shared" si="47"/>
        <v>3.8</v>
      </c>
      <c r="AF52" s="26">
        <v>2.2799999999999998</v>
      </c>
      <c r="AG52" s="28"/>
      <c r="AH52" s="39">
        <f t="shared" si="14"/>
        <v>1.52</v>
      </c>
      <c r="AI52" s="39">
        <f t="shared" si="74"/>
        <v>4.0199999999999996</v>
      </c>
      <c r="AJ52" s="26">
        <v>2.41</v>
      </c>
      <c r="AK52" s="28">
        <v>0</v>
      </c>
      <c r="AL52" s="39">
        <f t="shared" si="75"/>
        <v>1.6099999999999994</v>
      </c>
      <c r="AM52" s="39">
        <f t="shared" si="76"/>
        <v>0.21999999999999975</v>
      </c>
      <c r="AN52" s="26">
        <f t="shared" si="77"/>
        <v>0.13000000000000034</v>
      </c>
      <c r="AO52" s="28">
        <f t="shared" si="77"/>
        <v>0</v>
      </c>
      <c r="AP52" s="39">
        <f t="shared" si="77"/>
        <v>8.9999999999999414E-2</v>
      </c>
    </row>
    <row r="53" spans="1:42" ht="24" x14ac:dyDescent="0.15">
      <c r="A53" s="58"/>
      <c r="B53" s="41" t="s">
        <v>58</v>
      </c>
      <c r="C53" s="24">
        <v>33</v>
      </c>
      <c r="D53" s="25">
        <v>16.5</v>
      </c>
      <c r="E53" s="37">
        <v>19.8</v>
      </c>
      <c r="F53" s="37">
        <f>E53-D53</f>
        <v>3.3000000000000007</v>
      </c>
      <c r="G53" s="24">
        <f t="shared" si="70"/>
        <v>360</v>
      </c>
      <c r="H53" s="24">
        <v>120</v>
      </c>
      <c r="I53" s="24">
        <v>42</v>
      </c>
      <c r="J53" s="24">
        <v>198</v>
      </c>
      <c r="K53" s="24">
        <v>966</v>
      </c>
      <c r="L53" s="24">
        <v>322</v>
      </c>
      <c r="M53" s="24">
        <v>119</v>
      </c>
      <c r="N53" s="24">
        <v>525</v>
      </c>
      <c r="O53" s="25">
        <v>203.34</v>
      </c>
      <c r="P53" s="25">
        <v>122</v>
      </c>
      <c r="Q53" s="25"/>
      <c r="R53" s="25">
        <v>81.34</v>
      </c>
      <c r="S53" s="25">
        <f t="shared" si="71"/>
        <v>222.66</v>
      </c>
      <c r="T53" s="26">
        <v>133.6</v>
      </c>
      <c r="U53" s="25"/>
      <c r="V53" s="28">
        <v>89.06</v>
      </c>
      <c r="W53" s="25">
        <f t="shared" si="72"/>
        <v>19.319999999999993</v>
      </c>
      <c r="X53" s="25">
        <f t="shared" si="73"/>
        <v>11.599999999999994</v>
      </c>
      <c r="Y53" s="26">
        <f t="shared" si="73"/>
        <v>0</v>
      </c>
      <c r="Z53" s="25">
        <f t="shared" si="73"/>
        <v>7.7199999999999989</v>
      </c>
      <c r="AA53" s="25"/>
      <c r="AB53" s="25"/>
      <c r="AC53" s="42"/>
      <c r="AD53" s="42"/>
      <c r="AE53" s="39">
        <f t="shared" si="47"/>
        <v>0</v>
      </c>
      <c r="AF53" s="26">
        <v>0</v>
      </c>
      <c r="AG53" s="28"/>
      <c r="AH53" s="39">
        <f t="shared" si="14"/>
        <v>0</v>
      </c>
      <c r="AI53" s="39">
        <f t="shared" si="74"/>
        <v>0</v>
      </c>
      <c r="AJ53" s="26">
        <v>0</v>
      </c>
      <c r="AK53" s="28">
        <v>0</v>
      </c>
      <c r="AL53" s="39">
        <f t="shared" si="75"/>
        <v>0</v>
      </c>
      <c r="AM53" s="39">
        <f t="shared" si="76"/>
        <v>0</v>
      </c>
      <c r="AN53" s="26">
        <f t="shared" si="77"/>
        <v>0</v>
      </c>
      <c r="AO53" s="28">
        <f t="shared" si="77"/>
        <v>0</v>
      </c>
      <c r="AP53" s="39">
        <f t="shared" si="77"/>
        <v>0</v>
      </c>
    </row>
    <row r="54" spans="1:42" x14ac:dyDescent="0.15">
      <c r="A54" s="68" t="s">
        <v>59</v>
      </c>
      <c r="B54" s="23" t="s">
        <v>10</v>
      </c>
      <c r="C54" s="36">
        <v>769</v>
      </c>
      <c r="D54" s="29">
        <v>384.5</v>
      </c>
      <c r="E54" s="31">
        <v>461.4</v>
      </c>
      <c r="F54" s="31">
        <f t="shared" ref="F54:G54" si="78">SUM(F55:F57)</f>
        <v>76.899999999999977</v>
      </c>
      <c r="G54" s="36">
        <f t="shared" si="78"/>
        <v>5665</v>
      </c>
      <c r="H54" s="36">
        <v>3476</v>
      </c>
      <c r="I54" s="36">
        <v>382</v>
      </c>
      <c r="J54" s="36">
        <v>1807</v>
      </c>
      <c r="K54" s="36">
        <v>6247</v>
      </c>
      <c r="L54" s="36">
        <v>3672</v>
      </c>
      <c r="M54" s="36">
        <v>476</v>
      </c>
      <c r="N54" s="36">
        <v>2099</v>
      </c>
      <c r="O54" s="29">
        <v>2143.79</v>
      </c>
      <c r="P54" s="29">
        <v>1286.27</v>
      </c>
      <c r="Q54" s="29">
        <v>0</v>
      </c>
      <c r="R54" s="29">
        <v>857.52</v>
      </c>
      <c r="S54" s="29">
        <f t="shared" ref="S54:AP54" si="79">SUM(S55:S57)</f>
        <v>2268.73</v>
      </c>
      <c r="T54" s="29">
        <v>1361.24</v>
      </c>
      <c r="U54" s="29">
        <v>0</v>
      </c>
      <c r="V54" s="29">
        <v>907.49</v>
      </c>
      <c r="W54" s="29">
        <f t="shared" si="79"/>
        <v>124.94000000000004</v>
      </c>
      <c r="X54" s="29">
        <f t="shared" si="79"/>
        <v>74.970000000000056</v>
      </c>
      <c r="Y54" s="29">
        <f t="shared" si="79"/>
        <v>0</v>
      </c>
      <c r="Z54" s="29">
        <f t="shared" si="79"/>
        <v>49.969999999999985</v>
      </c>
      <c r="AA54" s="29">
        <f t="shared" si="79"/>
        <v>0</v>
      </c>
      <c r="AB54" s="29">
        <f t="shared" si="79"/>
        <v>0</v>
      </c>
      <c r="AC54" s="29">
        <f t="shared" si="79"/>
        <v>127</v>
      </c>
      <c r="AD54" s="29">
        <f t="shared" si="79"/>
        <v>145</v>
      </c>
      <c r="AE54" s="29">
        <f t="shared" si="79"/>
        <v>44.89</v>
      </c>
      <c r="AF54" s="29">
        <v>26.93</v>
      </c>
      <c r="AG54" s="29">
        <f t="shared" si="79"/>
        <v>0</v>
      </c>
      <c r="AH54" s="29">
        <f t="shared" si="79"/>
        <v>17.96</v>
      </c>
      <c r="AI54" s="29">
        <f t="shared" si="79"/>
        <v>47.79</v>
      </c>
      <c r="AJ54" s="29">
        <v>28.669999999999998</v>
      </c>
      <c r="AK54" s="29">
        <f t="shared" si="79"/>
        <v>0</v>
      </c>
      <c r="AL54" s="29">
        <f t="shared" si="79"/>
        <v>19.12</v>
      </c>
      <c r="AM54" s="29">
        <f t="shared" si="79"/>
        <v>2.9000000000000008</v>
      </c>
      <c r="AN54" s="29">
        <f t="shared" si="79"/>
        <v>1.7400000000000004</v>
      </c>
      <c r="AO54" s="29">
        <f t="shared" si="79"/>
        <v>0</v>
      </c>
      <c r="AP54" s="29">
        <f t="shared" si="79"/>
        <v>1.1600000000000004</v>
      </c>
    </row>
    <row r="55" spans="1:42" ht="22.5" x14ac:dyDescent="0.15">
      <c r="A55" s="68"/>
      <c r="B55" s="7" t="s">
        <v>60</v>
      </c>
      <c r="C55" s="24">
        <v>348</v>
      </c>
      <c r="D55" s="25">
        <v>174</v>
      </c>
      <c r="E55" s="37">
        <v>208.79999999999998</v>
      </c>
      <c r="F55" s="37">
        <f>E55-D55</f>
        <v>34.799999999999983</v>
      </c>
      <c r="G55" s="24">
        <f t="shared" ref="G55:G57" si="80">H55+I55+J55</f>
        <v>2552</v>
      </c>
      <c r="H55" s="24">
        <v>1315</v>
      </c>
      <c r="I55" s="24">
        <v>216</v>
      </c>
      <c r="J55" s="24">
        <v>1021</v>
      </c>
      <c r="K55" s="24">
        <v>2614</v>
      </c>
      <c r="L55" s="24">
        <v>1338</v>
      </c>
      <c r="M55" s="24">
        <v>236</v>
      </c>
      <c r="N55" s="24">
        <v>1040</v>
      </c>
      <c r="O55" s="25">
        <v>884.95</v>
      </c>
      <c r="P55" s="25">
        <v>530.97</v>
      </c>
      <c r="Q55" s="25"/>
      <c r="R55" s="25">
        <v>353.98</v>
      </c>
      <c r="S55" s="25">
        <f t="shared" ref="S55:S57" si="81">ROUND(H55*0.22+I55*0.165+J55*0.11+L55*0.24+M55*0.185+N55*0.13,2)</f>
        <v>937.23</v>
      </c>
      <c r="T55" s="26">
        <v>562.34</v>
      </c>
      <c r="U55" s="25"/>
      <c r="V55" s="28">
        <v>374.89</v>
      </c>
      <c r="W55" s="25">
        <f t="shared" ref="W55:W57" si="82">X55+Y55+Z55</f>
        <v>52.279999999999973</v>
      </c>
      <c r="X55" s="25">
        <f t="shared" ref="X55:Z57" si="83">T55-P55</f>
        <v>31.370000000000005</v>
      </c>
      <c r="Y55" s="26">
        <f t="shared" si="83"/>
        <v>0</v>
      </c>
      <c r="Z55" s="25">
        <f t="shared" si="83"/>
        <v>20.909999999999968</v>
      </c>
      <c r="AA55" s="25"/>
      <c r="AB55" s="25"/>
      <c r="AC55" s="38">
        <v>32</v>
      </c>
      <c r="AD55" s="38">
        <v>23</v>
      </c>
      <c r="AE55" s="39">
        <f t="shared" si="47"/>
        <v>9.08</v>
      </c>
      <c r="AF55" s="26">
        <v>5.45</v>
      </c>
      <c r="AG55" s="28"/>
      <c r="AH55" s="39">
        <f t="shared" si="14"/>
        <v>3.63</v>
      </c>
      <c r="AI55" s="39">
        <f t="shared" ref="AI55:AI57" si="84">ROUND(AC55*0.165+AD55*0.185,2)</f>
        <v>9.5399999999999991</v>
      </c>
      <c r="AJ55" s="26">
        <v>5.72</v>
      </c>
      <c r="AK55" s="28">
        <v>0</v>
      </c>
      <c r="AL55" s="39">
        <f t="shared" ref="AL55:AL57" si="85">AI55-AJ55</f>
        <v>3.8199999999999994</v>
      </c>
      <c r="AM55" s="39">
        <f t="shared" ref="AM55:AM57" si="86">AN55+AO55+AP55</f>
        <v>0.45999999999999908</v>
      </c>
      <c r="AN55" s="26">
        <f t="shared" ref="AN55:AP57" si="87">AJ55-AF55</f>
        <v>0.26999999999999957</v>
      </c>
      <c r="AO55" s="28">
        <f t="shared" si="87"/>
        <v>0</v>
      </c>
      <c r="AP55" s="39">
        <f t="shared" si="87"/>
        <v>0.1899999999999995</v>
      </c>
    </row>
    <row r="56" spans="1:42" x14ac:dyDescent="0.15">
      <c r="A56" s="68"/>
      <c r="B56" s="7" t="s">
        <v>61</v>
      </c>
      <c r="C56" s="24">
        <v>324</v>
      </c>
      <c r="D56" s="25">
        <v>162</v>
      </c>
      <c r="E56" s="37">
        <v>194.4</v>
      </c>
      <c r="F56" s="37">
        <f>E56-D56</f>
        <v>32.400000000000006</v>
      </c>
      <c r="G56" s="24">
        <f t="shared" si="80"/>
        <v>2461</v>
      </c>
      <c r="H56" s="24">
        <v>1944</v>
      </c>
      <c r="I56" s="24">
        <v>90</v>
      </c>
      <c r="J56" s="24">
        <v>427</v>
      </c>
      <c r="K56" s="24">
        <v>2432</v>
      </c>
      <c r="L56" s="24">
        <v>1934</v>
      </c>
      <c r="M56" s="24">
        <v>92</v>
      </c>
      <c r="N56" s="24">
        <v>406</v>
      </c>
      <c r="O56" s="25">
        <v>974.82</v>
      </c>
      <c r="P56" s="25">
        <v>584.89</v>
      </c>
      <c r="Q56" s="25"/>
      <c r="R56" s="25">
        <v>389.93</v>
      </c>
      <c r="S56" s="25">
        <f t="shared" si="81"/>
        <v>1023.46</v>
      </c>
      <c r="T56" s="26">
        <v>614.08000000000004</v>
      </c>
      <c r="U56" s="25"/>
      <c r="V56" s="28">
        <v>409.38</v>
      </c>
      <c r="W56" s="25">
        <f t="shared" si="82"/>
        <v>48.640000000000043</v>
      </c>
      <c r="X56" s="25">
        <f t="shared" si="83"/>
        <v>29.190000000000055</v>
      </c>
      <c r="Y56" s="26">
        <f t="shared" si="83"/>
        <v>0</v>
      </c>
      <c r="Z56" s="25">
        <f t="shared" si="83"/>
        <v>19.449999999999989</v>
      </c>
      <c r="AA56" s="25"/>
      <c r="AB56" s="25"/>
      <c r="AC56" s="38">
        <v>95</v>
      </c>
      <c r="AD56" s="38">
        <v>121</v>
      </c>
      <c r="AE56" s="39">
        <f t="shared" si="47"/>
        <v>35.64</v>
      </c>
      <c r="AF56" s="26">
        <v>21.38</v>
      </c>
      <c r="AG56" s="28"/>
      <c r="AH56" s="39">
        <f t="shared" si="14"/>
        <v>14.260000000000002</v>
      </c>
      <c r="AI56" s="39">
        <f t="shared" si="84"/>
        <v>38.06</v>
      </c>
      <c r="AJ56" s="26">
        <v>22.84</v>
      </c>
      <c r="AK56" s="28">
        <v>0</v>
      </c>
      <c r="AL56" s="39">
        <f t="shared" si="85"/>
        <v>15.220000000000002</v>
      </c>
      <c r="AM56" s="39">
        <f t="shared" si="86"/>
        <v>2.4200000000000017</v>
      </c>
      <c r="AN56" s="26">
        <f t="shared" si="87"/>
        <v>1.4600000000000009</v>
      </c>
      <c r="AO56" s="28">
        <f t="shared" si="87"/>
        <v>0</v>
      </c>
      <c r="AP56" s="39">
        <f t="shared" si="87"/>
        <v>0.96000000000000085</v>
      </c>
    </row>
    <row r="57" spans="1:42" ht="22.5" x14ac:dyDescent="0.15">
      <c r="A57" s="68"/>
      <c r="B57" s="7" t="s">
        <v>62</v>
      </c>
      <c r="C57" s="24">
        <v>97</v>
      </c>
      <c r="D57" s="25">
        <v>48.5</v>
      </c>
      <c r="E57" s="37">
        <v>58.199999999999996</v>
      </c>
      <c r="F57" s="37">
        <f>E57-D57</f>
        <v>9.6999999999999957</v>
      </c>
      <c r="G57" s="24">
        <f t="shared" si="80"/>
        <v>652</v>
      </c>
      <c r="H57" s="24">
        <v>217</v>
      </c>
      <c r="I57" s="24">
        <v>76</v>
      </c>
      <c r="J57" s="24">
        <v>359</v>
      </c>
      <c r="K57" s="24">
        <v>1201</v>
      </c>
      <c r="L57" s="24">
        <v>400</v>
      </c>
      <c r="M57" s="24">
        <v>148</v>
      </c>
      <c r="N57" s="24">
        <v>653</v>
      </c>
      <c r="O57" s="25">
        <v>284.02</v>
      </c>
      <c r="P57" s="25">
        <v>170.41</v>
      </c>
      <c r="Q57" s="25"/>
      <c r="R57" s="25">
        <v>113.61</v>
      </c>
      <c r="S57" s="25">
        <f t="shared" si="81"/>
        <v>308.04000000000002</v>
      </c>
      <c r="T57" s="26">
        <v>184.82</v>
      </c>
      <c r="U57" s="25"/>
      <c r="V57" s="28">
        <v>123.22000000000003</v>
      </c>
      <c r="W57" s="25">
        <f t="shared" si="82"/>
        <v>24.020000000000024</v>
      </c>
      <c r="X57" s="25">
        <f t="shared" si="83"/>
        <v>14.409999999999997</v>
      </c>
      <c r="Y57" s="26">
        <f t="shared" si="83"/>
        <v>0</v>
      </c>
      <c r="Z57" s="25">
        <f t="shared" si="83"/>
        <v>9.6100000000000279</v>
      </c>
      <c r="AA57" s="25"/>
      <c r="AB57" s="25"/>
      <c r="AC57" s="38">
        <v>0</v>
      </c>
      <c r="AD57" s="38">
        <v>1</v>
      </c>
      <c r="AE57" s="39">
        <f t="shared" si="47"/>
        <v>0.17</v>
      </c>
      <c r="AF57" s="26">
        <v>0.1</v>
      </c>
      <c r="AG57" s="28"/>
      <c r="AH57" s="39">
        <f t="shared" si="14"/>
        <v>7.0000000000000007E-2</v>
      </c>
      <c r="AI57" s="39">
        <f t="shared" si="84"/>
        <v>0.19</v>
      </c>
      <c r="AJ57" s="26">
        <v>0.11</v>
      </c>
      <c r="AK57" s="28">
        <v>0</v>
      </c>
      <c r="AL57" s="39">
        <f t="shared" si="85"/>
        <v>0.08</v>
      </c>
      <c r="AM57" s="39">
        <f t="shared" si="86"/>
        <v>1.999999999999999E-2</v>
      </c>
      <c r="AN57" s="26">
        <f t="shared" si="87"/>
        <v>9.999999999999995E-3</v>
      </c>
      <c r="AO57" s="28">
        <f t="shared" si="87"/>
        <v>0</v>
      </c>
      <c r="AP57" s="39">
        <f t="shared" si="87"/>
        <v>9.999999999999995E-3</v>
      </c>
    </row>
    <row r="58" spans="1:42" x14ac:dyDescent="0.15">
      <c r="A58" s="68" t="s">
        <v>63</v>
      </c>
      <c r="B58" s="23" t="s">
        <v>10</v>
      </c>
      <c r="C58" s="36">
        <v>949</v>
      </c>
      <c r="D58" s="29">
        <v>474.5</v>
      </c>
      <c r="E58" s="31">
        <v>569.4</v>
      </c>
      <c r="F58" s="31">
        <f t="shared" ref="F58:G58" si="88">F59+F60+F61</f>
        <v>94.899999999999977</v>
      </c>
      <c r="G58" s="36">
        <f t="shared" si="88"/>
        <v>7005</v>
      </c>
      <c r="H58" s="36">
        <v>3770</v>
      </c>
      <c r="I58" s="36">
        <v>564</v>
      </c>
      <c r="J58" s="36">
        <v>2671</v>
      </c>
      <c r="K58" s="36">
        <v>7139</v>
      </c>
      <c r="L58" s="36">
        <v>4206</v>
      </c>
      <c r="M58" s="36">
        <v>542</v>
      </c>
      <c r="N58" s="36">
        <v>2391</v>
      </c>
      <c r="O58" s="29">
        <v>2494.0300000000002</v>
      </c>
      <c r="P58" s="29">
        <v>1496.42</v>
      </c>
      <c r="Q58" s="29">
        <v>0</v>
      </c>
      <c r="R58" s="29">
        <v>997.61</v>
      </c>
      <c r="S58" s="29">
        <f t="shared" ref="S58:AP58" si="89">S59+S60+S61</f>
        <v>2636.81</v>
      </c>
      <c r="T58" s="29">
        <v>1582.0900000000001</v>
      </c>
      <c r="U58" s="29">
        <v>0</v>
      </c>
      <c r="V58" s="29">
        <v>1054.72</v>
      </c>
      <c r="W58" s="29">
        <f t="shared" si="89"/>
        <v>142.78000000000011</v>
      </c>
      <c r="X58" s="29">
        <f t="shared" si="89"/>
        <v>85.670000000000016</v>
      </c>
      <c r="Y58" s="29">
        <f t="shared" si="89"/>
        <v>0</v>
      </c>
      <c r="Z58" s="29">
        <f t="shared" si="89"/>
        <v>57.110000000000099</v>
      </c>
      <c r="AA58" s="29">
        <f t="shared" si="89"/>
        <v>0</v>
      </c>
      <c r="AB58" s="29">
        <f t="shared" si="89"/>
        <v>0</v>
      </c>
      <c r="AC58" s="29">
        <f t="shared" si="89"/>
        <v>178</v>
      </c>
      <c r="AD58" s="29">
        <f t="shared" si="89"/>
        <v>196</v>
      </c>
      <c r="AE58" s="29">
        <f t="shared" si="89"/>
        <v>61.72</v>
      </c>
      <c r="AF58" s="29">
        <v>37.04</v>
      </c>
      <c r="AG58" s="29">
        <f t="shared" si="89"/>
        <v>0</v>
      </c>
      <c r="AH58" s="29">
        <f t="shared" si="89"/>
        <v>24.68</v>
      </c>
      <c r="AI58" s="29">
        <f t="shared" si="89"/>
        <v>65.64</v>
      </c>
      <c r="AJ58" s="29">
        <v>39.380000000000003</v>
      </c>
      <c r="AK58" s="29">
        <f t="shared" si="89"/>
        <v>0</v>
      </c>
      <c r="AL58" s="29">
        <f t="shared" si="89"/>
        <v>26.260000000000005</v>
      </c>
      <c r="AM58" s="29">
        <f t="shared" si="89"/>
        <v>3.920000000000003</v>
      </c>
      <c r="AN58" s="29">
        <f t="shared" si="89"/>
        <v>2.339999999999999</v>
      </c>
      <c r="AO58" s="29">
        <f t="shared" si="89"/>
        <v>0</v>
      </c>
      <c r="AP58" s="29">
        <f t="shared" si="89"/>
        <v>1.5800000000000043</v>
      </c>
    </row>
    <row r="59" spans="1:42" x14ac:dyDescent="0.15">
      <c r="A59" s="68"/>
      <c r="B59" s="7" t="s">
        <v>64</v>
      </c>
      <c r="C59" s="24">
        <v>637</v>
      </c>
      <c r="D59" s="25">
        <v>318.5</v>
      </c>
      <c r="E59" s="37">
        <v>382.2</v>
      </c>
      <c r="F59" s="37">
        <f>E59-D59</f>
        <v>63.699999999999989</v>
      </c>
      <c r="G59" s="24">
        <f t="shared" ref="G59:G61" si="90">H59+I59+J59</f>
        <v>4738</v>
      </c>
      <c r="H59" s="24">
        <v>2818</v>
      </c>
      <c r="I59" s="24">
        <v>335</v>
      </c>
      <c r="J59" s="24">
        <v>1585</v>
      </c>
      <c r="K59" s="24">
        <v>4790</v>
      </c>
      <c r="L59" s="24">
        <v>2957</v>
      </c>
      <c r="M59" s="24">
        <v>339</v>
      </c>
      <c r="N59" s="24">
        <v>1494</v>
      </c>
      <c r="O59" s="25">
        <v>1720.4</v>
      </c>
      <c r="P59" s="25">
        <v>1032.24</v>
      </c>
      <c r="Q59" s="25"/>
      <c r="R59" s="25">
        <v>688.16</v>
      </c>
      <c r="S59" s="25">
        <f t="shared" ref="S59:S61" si="91">ROUND(H59*0.22+I59*0.165+J59*0.11+L59*0.24+M59*0.185+N59*0.13,2)</f>
        <v>1816.2</v>
      </c>
      <c r="T59" s="26">
        <v>1089.72</v>
      </c>
      <c r="U59" s="25"/>
      <c r="V59" s="28">
        <v>726.48</v>
      </c>
      <c r="W59" s="25">
        <f t="shared" ref="W59:W61" si="92">X59+Y59+Z59</f>
        <v>95.800000000000068</v>
      </c>
      <c r="X59" s="25">
        <f t="shared" ref="X59:Z61" si="93">T59-P59</f>
        <v>57.480000000000018</v>
      </c>
      <c r="Y59" s="26">
        <f t="shared" si="93"/>
        <v>0</v>
      </c>
      <c r="Z59" s="25">
        <f t="shared" si="93"/>
        <v>38.32000000000005</v>
      </c>
      <c r="AA59" s="25"/>
      <c r="AB59" s="25"/>
      <c r="AC59" s="38">
        <v>129</v>
      </c>
      <c r="AD59" s="38">
        <v>153</v>
      </c>
      <c r="AE59" s="39">
        <f t="shared" si="47"/>
        <v>46.53</v>
      </c>
      <c r="AF59" s="26">
        <v>27.92</v>
      </c>
      <c r="AG59" s="28"/>
      <c r="AH59" s="39">
        <f t="shared" si="14"/>
        <v>18.61</v>
      </c>
      <c r="AI59" s="39">
        <f t="shared" ref="AI59:AI61" si="94">ROUND(AC59*0.165+AD59*0.185,2)</f>
        <v>49.59</v>
      </c>
      <c r="AJ59" s="26">
        <v>29.75</v>
      </c>
      <c r="AK59" s="28">
        <v>0</v>
      </c>
      <c r="AL59" s="39">
        <f t="shared" ref="AL59:AL61" si="95">AI59-AJ59</f>
        <v>19.840000000000003</v>
      </c>
      <c r="AM59" s="39">
        <f t="shared" ref="AM59:AM61" si="96">AN59+AO59+AP59</f>
        <v>3.0600000000000023</v>
      </c>
      <c r="AN59" s="26">
        <f t="shared" ref="AN59:AP61" si="97">AJ59-AF59</f>
        <v>1.8299999999999983</v>
      </c>
      <c r="AO59" s="28">
        <f t="shared" si="97"/>
        <v>0</v>
      </c>
      <c r="AP59" s="39">
        <f t="shared" si="97"/>
        <v>1.230000000000004</v>
      </c>
    </row>
    <row r="60" spans="1:42" ht="22.5" x14ac:dyDescent="0.15">
      <c r="A60" s="68"/>
      <c r="B60" s="7" t="s">
        <v>65</v>
      </c>
      <c r="C60" s="24">
        <v>133</v>
      </c>
      <c r="D60" s="25">
        <v>66.5</v>
      </c>
      <c r="E60" s="37">
        <v>79.8</v>
      </c>
      <c r="F60" s="37">
        <f>E60-D60</f>
        <v>13.299999999999997</v>
      </c>
      <c r="G60" s="24">
        <f t="shared" si="90"/>
        <v>846</v>
      </c>
      <c r="H60" s="24">
        <v>478</v>
      </c>
      <c r="I60" s="24">
        <v>64</v>
      </c>
      <c r="J60" s="24">
        <v>304</v>
      </c>
      <c r="K60" s="24">
        <v>1002</v>
      </c>
      <c r="L60" s="24">
        <v>612</v>
      </c>
      <c r="M60" s="24">
        <v>72</v>
      </c>
      <c r="N60" s="24">
        <v>318</v>
      </c>
      <c r="O60" s="25">
        <v>330.66</v>
      </c>
      <c r="P60" s="25">
        <v>198.4</v>
      </c>
      <c r="Q60" s="25"/>
      <c r="R60" s="25">
        <v>132.26</v>
      </c>
      <c r="S60" s="25">
        <f t="shared" si="91"/>
        <v>350.7</v>
      </c>
      <c r="T60" s="26">
        <v>210.42</v>
      </c>
      <c r="U60" s="25"/>
      <c r="V60" s="28">
        <v>140.28</v>
      </c>
      <c r="W60" s="25">
        <f t="shared" si="92"/>
        <v>20.039999999999992</v>
      </c>
      <c r="X60" s="25">
        <f t="shared" si="93"/>
        <v>12.019999999999982</v>
      </c>
      <c r="Y60" s="26">
        <f t="shared" si="93"/>
        <v>0</v>
      </c>
      <c r="Z60" s="25">
        <f t="shared" si="93"/>
        <v>8.0200000000000102</v>
      </c>
      <c r="AA60" s="25"/>
      <c r="AB60" s="25"/>
      <c r="AC60" s="38">
        <v>47</v>
      </c>
      <c r="AD60" s="38">
        <v>40</v>
      </c>
      <c r="AE60" s="39">
        <f t="shared" si="47"/>
        <v>14.36</v>
      </c>
      <c r="AF60" s="26">
        <v>8.6199999999999992</v>
      </c>
      <c r="AG60" s="28"/>
      <c r="AH60" s="39">
        <f t="shared" si="14"/>
        <v>5.74</v>
      </c>
      <c r="AI60" s="39">
        <f t="shared" si="94"/>
        <v>15.16</v>
      </c>
      <c r="AJ60" s="26">
        <v>9.1</v>
      </c>
      <c r="AK60" s="28">
        <v>0</v>
      </c>
      <c r="AL60" s="39">
        <f t="shared" si="95"/>
        <v>6.0600000000000005</v>
      </c>
      <c r="AM60" s="39">
        <f t="shared" si="96"/>
        <v>0.80000000000000071</v>
      </c>
      <c r="AN60" s="26">
        <f t="shared" si="97"/>
        <v>0.48000000000000043</v>
      </c>
      <c r="AO60" s="28">
        <f t="shared" si="97"/>
        <v>0</v>
      </c>
      <c r="AP60" s="39">
        <f t="shared" si="97"/>
        <v>0.32000000000000028</v>
      </c>
    </row>
    <row r="61" spans="1:42" ht="22.5" x14ac:dyDescent="0.15">
      <c r="A61" s="82"/>
      <c r="B61" s="7" t="s">
        <v>66</v>
      </c>
      <c r="C61" s="24">
        <v>179</v>
      </c>
      <c r="D61" s="25">
        <v>89.5</v>
      </c>
      <c r="E61" s="37">
        <v>107.39999999999999</v>
      </c>
      <c r="F61" s="37">
        <f>E61-D61</f>
        <v>17.899999999999991</v>
      </c>
      <c r="G61" s="24">
        <f t="shared" si="90"/>
        <v>1421</v>
      </c>
      <c r="H61" s="24">
        <v>474</v>
      </c>
      <c r="I61" s="24">
        <v>165</v>
      </c>
      <c r="J61" s="24">
        <v>782</v>
      </c>
      <c r="K61" s="24">
        <v>1347</v>
      </c>
      <c r="L61" s="24">
        <v>637</v>
      </c>
      <c r="M61" s="24">
        <v>131</v>
      </c>
      <c r="N61" s="24">
        <v>579</v>
      </c>
      <c r="O61" s="25">
        <v>442.97</v>
      </c>
      <c r="P61" s="25">
        <v>265.77999999999997</v>
      </c>
      <c r="Q61" s="25"/>
      <c r="R61" s="25">
        <v>177.19</v>
      </c>
      <c r="S61" s="25">
        <f t="shared" si="91"/>
        <v>469.91</v>
      </c>
      <c r="T61" s="26">
        <v>281.95</v>
      </c>
      <c r="U61" s="25"/>
      <c r="V61" s="28">
        <v>187.96000000000004</v>
      </c>
      <c r="W61" s="25">
        <f t="shared" si="92"/>
        <v>26.940000000000055</v>
      </c>
      <c r="X61" s="25">
        <f t="shared" si="93"/>
        <v>16.170000000000016</v>
      </c>
      <c r="Y61" s="26">
        <f t="shared" si="93"/>
        <v>0</v>
      </c>
      <c r="Z61" s="25">
        <f t="shared" si="93"/>
        <v>10.770000000000039</v>
      </c>
      <c r="AA61" s="25"/>
      <c r="AB61" s="25"/>
      <c r="AC61" s="38">
        <v>2</v>
      </c>
      <c r="AD61" s="38">
        <v>3</v>
      </c>
      <c r="AE61" s="39">
        <f t="shared" si="47"/>
        <v>0.83</v>
      </c>
      <c r="AF61" s="26">
        <v>0.5</v>
      </c>
      <c r="AG61" s="28"/>
      <c r="AH61" s="39">
        <f t="shared" si="14"/>
        <v>0.32999999999999996</v>
      </c>
      <c r="AI61" s="39">
        <f t="shared" si="94"/>
        <v>0.89</v>
      </c>
      <c r="AJ61" s="26">
        <v>0.53</v>
      </c>
      <c r="AK61" s="28">
        <v>0</v>
      </c>
      <c r="AL61" s="39">
        <f t="shared" si="95"/>
        <v>0.36</v>
      </c>
      <c r="AM61" s="39">
        <f t="shared" si="96"/>
        <v>6.0000000000000053E-2</v>
      </c>
      <c r="AN61" s="26">
        <f t="shared" si="97"/>
        <v>3.0000000000000027E-2</v>
      </c>
      <c r="AO61" s="28">
        <f t="shared" si="97"/>
        <v>0</v>
      </c>
      <c r="AP61" s="39">
        <f t="shared" si="97"/>
        <v>3.0000000000000027E-2</v>
      </c>
    </row>
    <row r="62" spans="1:42" x14ac:dyDescent="0.15">
      <c r="A62" s="56" t="s">
        <v>67</v>
      </c>
      <c r="B62" s="23" t="s">
        <v>10</v>
      </c>
      <c r="C62" s="36">
        <v>596</v>
      </c>
      <c r="D62" s="29">
        <v>298</v>
      </c>
      <c r="E62" s="31">
        <v>357.59999999999997</v>
      </c>
      <c r="F62" s="31">
        <f t="shared" ref="F62:G62" si="98">SUM(F63:F65)</f>
        <v>59.600000000000009</v>
      </c>
      <c r="G62" s="36">
        <f t="shared" si="98"/>
        <v>3996</v>
      </c>
      <c r="H62" s="36">
        <v>1781</v>
      </c>
      <c r="I62" s="36">
        <v>386</v>
      </c>
      <c r="J62" s="36">
        <v>1829</v>
      </c>
      <c r="K62" s="36">
        <v>5384</v>
      </c>
      <c r="L62" s="36">
        <v>2346</v>
      </c>
      <c r="M62" s="36">
        <v>561</v>
      </c>
      <c r="N62" s="36">
        <v>2477</v>
      </c>
      <c r="O62" s="29">
        <v>1537.86</v>
      </c>
      <c r="P62" s="29">
        <v>922.72</v>
      </c>
      <c r="Q62" s="29">
        <v>0</v>
      </c>
      <c r="R62" s="29">
        <v>615.14</v>
      </c>
      <c r="S62" s="29">
        <f t="shared" ref="S62:AP62" si="99">SUM(S63:S65)</f>
        <v>1645.5400000000002</v>
      </c>
      <c r="T62" s="29">
        <v>987.32999999999993</v>
      </c>
      <c r="U62" s="29">
        <v>0</v>
      </c>
      <c r="V62" s="29">
        <v>658.20999999999992</v>
      </c>
      <c r="W62" s="29">
        <f t="shared" si="99"/>
        <v>107.68000000000005</v>
      </c>
      <c r="X62" s="29">
        <f t="shared" si="99"/>
        <v>64.61000000000007</v>
      </c>
      <c r="Y62" s="29">
        <f t="shared" si="99"/>
        <v>0</v>
      </c>
      <c r="Z62" s="29">
        <f t="shared" si="99"/>
        <v>43.069999999999979</v>
      </c>
      <c r="AA62" s="29">
        <f t="shared" si="99"/>
        <v>0</v>
      </c>
      <c r="AB62" s="29">
        <f t="shared" si="99"/>
        <v>0</v>
      </c>
      <c r="AC62" s="29">
        <f t="shared" si="99"/>
        <v>197</v>
      </c>
      <c r="AD62" s="29">
        <f t="shared" si="99"/>
        <v>197</v>
      </c>
      <c r="AE62" s="29">
        <f t="shared" si="99"/>
        <v>65.009999999999991</v>
      </c>
      <c r="AF62" s="29">
        <v>39</v>
      </c>
      <c r="AG62" s="29">
        <f t="shared" si="99"/>
        <v>0</v>
      </c>
      <c r="AH62" s="29">
        <f t="shared" si="99"/>
        <v>26.009999999999998</v>
      </c>
      <c r="AI62" s="29">
        <f t="shared" si="99"/>
        <v>68.949999999999989</v>
      </c>
      <c r="AJ62" s="29">
        <v>41.37</v>
      </c>
      <c r="AK62" s="29">
        <f t="shared" si="99"/>
        <v>0</v>
      </c>
      <c r="AL62" s="29">
        <f t="shared" si="99"/>
        <v>27.579999999999995</v>
      </c>
      <c r="AM62" s="29">
        <f t="shared" si="99"/>
        <v>3.9399999999999951</v>
      </c>
      <c r="AN62" s="29">
        <f t="shared" si="99"/>
        <v>2.3699999999999983</v>
      </c>
      <c r="AO62" s="29">
        <f t="shared" si="99"/>
        <v>0</v>
      </c>
      <c r="AP62" s="29">
        <f t="shared" si="99"/>
        <v>1.5699999999999972</v>
      </c>
    </row>
    <row r="63" spans="1:42" x14ac:dyDescent="0.15">
      <c r="A63" s="57"/>
      <c r="B63" s="7" t="s">
        <v>68</v>
      </c>
      <c r="C63" s="24">
        <v>300</v>
      </c>
      <c r="D63" s="25">
        <v>150</v>
      </c>
      <c r="E63" s="37">
        <v>180</v>
      </c>
      <c r="F63" s="37">
        <f>E63-D63</f>
        <v>30</v>
      </c>
      <c r="G63" s="24">
        <f t="shared" ref="G63:G65" si="100">H63+I63+J63</f>
        <v>1939</v>
      </c>
      <c r="H63" s="24">
        <v>1017</v>
      </c>
      <c r="I63" s="24">
        <v>161</v>
      </c>
      <c r="J63" s="24">
        <v>761</v>
      </c>
      <c r="K63" s="24">
        <v>2255</v>
      </c>
      <c r="L63" s="24">
        <v>1198</v>
      </c>
      <c r="M63" s="24">
        <v>195</v>
      </c>
      <c r="N63" s="24">
        <v>862</v>
      </c>
      <c r="O63" s="25">
        <v>724.57</v>
      </c>
      <c r="P63" s="25">
        <v>434.74</v>
      </c>
      <c r="Q63" s="25"/>
      <c r="R63" s="25">
        <v>289.83</v>
      </c>
      <c r="S63" s="25">
        <f t="shared" ref="S63:S65" si="101">ROUND(H63*0.22+I63*0.165+J63*0.11+L63*0.24+M63*0.185+N63*0.13,2)</f>
        <v>769.67</v>
      </c>
      <c r="T63" s="26">
        <v>461.8</v>
      </c>
      <c r="U63" s="25"/>
      <c r="V63" s="28">
        <v>307.86999999999995</v>
      </c>
      <c r="W63" s="25">
        <f t="shared" ref="W63:W65" si="102">X63+Y63+Z63</f>
        <v>45.099999999999966</v>
      </c>
      <c r="X63" s="25">
        <f t="shared" ref="X63:Z65" si="103">T63-P63</f>
        <v>27.060000000000002</v>
      </c>
      <c r="Y63" s="26">
        <f t="shared" si="103"/>
        <v>0</v>
      </c>
      <c r="Z63" s="25">
        <f t="shared" si="103"/>
        <v>18.039999999999964</v>
      </c>
      <c r="AA63" s="25"/>
      <c r="AB63" s="25"/>
      <c r="AC63" s="38">
        <v>192</v>
      </c>
      <c r="AD63" s="38">
        <v>194</v>
      </c>
      <c r="AE63" s="39">
        <f t="shared" si="47"/>
        <v>63.69</v>
      </c>
      <c r="AF63" s="26">
        <v>38.21</v>
      </c>
      <c r="AG63" s="28"/>
      <c r="AH63" s="39">
        <f t="shared" si="14"/>
        <v>25.479999999999997</v>
      </c>
      <c r="AI63" s="39">
        <f t="shared" ref="AI63:AI65" si="104">ROUND(AC63*0.165+AD63*0.185,2)</f>
        <v>67.569999999999993</v>
      </c>
      <c r="AJ63" s="26">
        <v>40.54</v>
      </c>
      <c r="AK63" s="28">
        <v>0</v>
      </c>
      <c r="AL63" s="39">
        <f t="shared" ref="AL63:AL65" si="105">AI63-AJ63</f>
        <v>27.029999999999994</v>
      </c>
      <c r="AM63" s="39">
        <f t="shared" ref="AM63:AM65" si="106">AN63+AO63+AP63</f>
        <v>3.8799999999999955</v>
      </c>
      <c r="AN63" s="26">
        <f t="shared" ref="AN63:AP65" si="107">AJ63-AF63</f>
        <v>2.3299999999999983</v>
      </c>
      <c r="AO63" s="28">
        <f t="shared" si="107"/>
        <v>0</v>
      </c>
      <c r="AP63" s="39">
        <f t="shared" si="107"/>
        <v>1.5499999999999972</v>
      </c>
    </row>
    <row r="64" spans="1:42" ht="22.5" x14ac:dyDescent="0.15">
      <c r="A64" s="57"/>
      <c r="B64" s="7" t="s">
        <v>69</v>
      </c>
      <c r="C64" s="24">
        <v>259</v>
      </c>
      <c r="D64" s="25">
        <v>129.5</v>
      </c>
      <c r="E64" s="37">
        <v>155.4</v>
      </c>
      <c r="F64" s="37">
        <f>E64-D64</f>
        <v>25.900000000000006</v>
      </c>
      <c r="G64" s="24">
        <f t="shared" si="100"/>
        <v>1787</v>
      </c>
      <c r="H64" s="24">
        <v>674</v>
      </c>
      <c r="I64" s="24">
        <v>194</v>
      </c>
      <c r="J64" s="24">
        <v>919</v>
      </c>
      <c r="K64" s="24">
        <v>1949</v>
      </c>
      <c r="L64" s="24">
        <v>755</v>
      </c>
      <c r="M64" s="24">
        <v>221</v>
      </c>
      <c r="N64" s="24">
        <v>973</v>
      </c>
      <c r="O64" s="25">
        <v>590.98</v>
      </c>
      <c r="P64" s="25">
        <v>354.59</v>
      </c>
      <c r="Q64" s="44"/>
      <c r="R64" s="25">
        <v>236.39</v>
      </c>
      <c r="S64" s="25">
        <f t="shared" si="101"/>
        <v>629.96</v>
      </c>
      <c r="T64" s="26">
        <v>377.98</v>
      </c>
      <c r="U64" s="25"/>
      <c r="V64" s="28">
        <v>251.98000000000002</v>
      </c>
      <c r="W64" s="25">
        <f t="shared" si="102"/>
        <v>38.980000000000075</v>
      </c>
      <c r="X64" s="25">
        <f t="shared" si="103"/>
        <v>23.390000000000043</v>
      </c>
      <c r="Y64" s="26">
        <f t="shared" si="103"/>
        <v>0</v>
      </c>
      <c r="Z64" s="25">
        <f t="shared" si="103"/>
        <v>15.590000000000032</v>
      </c>
      <c r="AA64" s="25"/>
      <c r="AB64" s="25"/>
      <c r="AC64" s="38">
        <v>5</v>
      </c>
      <c r="AD64" s="38">
        <v>3</v>
      </c>
      <c r="AE64" s="39">
        <f t="shared" si="47"/>
        <v>1.32</v>
      </c>
      <c r="AF64" s="26">
        <v>0.79</v>
      </c>
      <c r="AG64" s="28"/>
      <c r="AH64" s="39">
        <f t="shared" si="14"/>
        <v>0.53</v>
      </c>
      <c r="AI64" s="39">
        <f t="shared" si="104"/>
        <v>1.38</v>
      </c>
      <c r="AJ64" s="26">
        <v>0.83</v>
      </c>
      <c r="AK64" s="28">
        <v>0</v>
      </c>
      <c r="AL64" s="39">
        <f t="shared" si="105"/>
        <v>0.54999999999999993</v>
      </c>
      <c r="AM64" s="39">
        <f t="shared" si="106"/>
        <v>5.9999999999999831E-2</v>
      </c>
      <c r="AN64" s="26">
        <f t="shared" si="107"/>
        <v>3.9999999999999925E-2</v>
      </c>
      <c r="AO64" s="28">
        <f t="shared" si="107"/>
        <v>0</v>
      </c>
      <c r="AP64" s="39">
        <f t="shared" si="107"/>
        <v>1.9999999999999907E-2</v>
      </c>
    </row>
    <row r="65" spans="1:42" ht="14.25" x14ac:dyDescent="0.15">
      <c r="A65" s="58"/>
      <c r="B65" s="41" t="s">
        <v>70</v>
      </c>
      <c r="C65" s="24">
        <v>37</v>
      </c>
      <c r="D65" s="25">
        <v>18.5</v>
      </c>
      <c r="E65" s="37">
        <v>22.2</v>
      </c>
      <c r="F65" s="37">
        <f>E65-D65</f>
        <v>3.6999999999999993</v>
      </c>
      <c r="G65" s="24">
        <f t="shared" si="100"/>
        <v>270</v>
      </c>
      <c r="H65" s="24">
        <v>90</v>
      </c>
      <c r="I65" s="24">
        <v>31</v>
      </c>
      <c r="J65" s="24">
        <v>149</v>
      </c>
      <c r="K65" s="24">
        <v>1180</v>
      </c>
      <c r="L65" s="24">
        <v>393</v>
      </c>
      <c r="M65" s="24">
        <v>145</v>
      </c>
      <c r="N65" s="24">
        <v>642</v>
      </c>
      <c r="O65" s="25">
        <v>222.31</v>
      </c>
      <c r="P65" s="25">
        <v>133.38999999999999</v>
      </c>
      <c r="Q65" s="44"/>
      <c r="R65" s="25">
        <v>88.92</v>
      </c>
      <c r="S65" s="25">
        <f t="shared" si="101"/>
        <v>245.91</v>
      </c>
      <c r="T65" s="26">
        <v>147.55000000000001</v>
      </c>
      <c r="U65" s="25"/>
      <c r="V65" s="28">
        <v>98.359999999999985</v>
      </c>
      <c r="W65" s="25">
        <f t="shared" si="102"/>
        <v>23.600000000000009</v>
      </c>
      <c r="X65" s="25">
        <f t="shared" si="103"/>
        <v>14.160000000000025</v>
      </c>
      <c r="Y65" s="26">
        <f t="shared" si="103"/>
        <v>0</v>
      </c>
      <c r="Z65" s="25">
        <f t="shared" si="103"/>
        <v>9.4399999999999835</v>
      </c>
      <c r="AA65" s="25"/>
      <c r="AB65" s="25"/>
      <c r="AC65" s="42"/>
      <c r="AD65" s="42"/>
      <c r="AE65" s="39">
        <f t="shared" si="47"/>
        <v>0</v>
      </c>
      <c r="AF65" s="26">
        <v>0</v>
      </c>
      <c r="AG65" s="28"/>
      <c r="AH65" s="39">
        <f t="shared" si="14"/>
        <v>0</v>
      </c>
      <c r="AI65" s="39">
        <f t="shared" si="104"/>
        <v>0</v>
      </c>
      <c r="AJ65" s="26">
        <v>0</v>
      </c>
      <c r="AK65" s="28">
        <v>0</v>
      </c>
      <c r="AL65" s="39">
        <f t="shared" si="105"/>
        <v>0</v>
      </c>
      <c r="AM65" s="39">
        <f t="shared" si="106"/>
        <v>0</v>
      </c>
      <c r="AN65" s="26">
        <f t="shared" si="107"/>
        <v>0</v>
      </c>
      <c r="AO65" s="28">
        <f t="shared" si="107"/>
        <v>0</v>
      </c>
      <c r="AP65" s="39">
        <f t="shared" si="107"/>
        <v>0</v>
      </c>
    </row>
    <row r="66" spans="1:42" x14ac:dyDescent="0.15">
      <c r="A66" s="68" t="s">
        <v>71</v>
      </c>
      <c r="B66" s="23" t="s">
        <v>10</v>
      </c>
      <c r="C66" s="36">
        <v>895</v>
      </c>
      <c r="D66" s="29">
        <v>447.5</v>
      </c>
      <c r="E66" s="31">
        <v>536.99999999999989</v>
      </c>
      <c r="F66" s="31">
        <f t="shared" ref="F66:G66" si="108">SUM(F67:F69)</f>
        <v>89.499999999999957</v>
      </c>
      <c r="G66" s="36">
        <f t="shared" si="108"/>
        <v>6408</v>
      </c>
      <c r="H66" s="36">
        <v>4499</v>
      </c>
      <c r="I66" s="36">
        <v>333</v>
      </c>
      <c r="J66" s="36">
        <v>1576</v>
      </c>
      <c r="K66" s="36">
        <v>7012</v>
      </c>
      <c r="L66" s="36">
        <v>4668</v>
      </c>
      <c r="M66" s="36">
        <v>433</v>
      </c>
      <c r="N66" s="36">
        <v>1911</v>
      </c>
      <c r="O66" s="29">
        <v>2526.71</v>
      </c>
      <c r="P66" s="29">
        <v>1516.03</v>
      </c>
      <c r="Q66" s="29">
        <v>0</v>
      </c>
      <c r="R66" s="29">
        <v>1010.68</v>
      </c>
      <c r="S66" s="29">
        <f t="shared" ref="S66:AP66" si="109">SUM(S67:S69)</f>
        <v>2666.95</v>
      </c>
      <c r="T66" s="29">
        <v>1600.17</v>
      </c>
      <c r="U66" s="29">
        <v>0</v>
      </c>
      <c r="V66" s="29">
        <v>1066.78</v>
      </c>
      <c r="W66" s="29">
        <f t="shared" si="109"/>
        <v>140.2399999999999</v>
      </c>
      <c r="X66" s="29">
        <f t="shared" si="109"/>
        <v>84.139999999999915</v>
      </c>
      <c r="Y66" s="29">
        <f t="shared" si="109"/>
        <v>0</v>
      </c>
      <c r="Z66" s="29">
        <f t="shared" si="109"/>
        <v>56.099999999999966</v>
      </c>
      <c r="AA66" s="29">
        <f t="shared" si="109"/>
        <v>0</v>
      </c>
      <c r="AB66" s="29">
        <f t="shared" si="109"/>
        <v>0</v>
      </c>
      <c r="AC66" s="29">
        <f t="shared" si="109"/>
        <v>200</v>
      </c>
      <c r="AD66" s="29">
        <f t="shared" si="109"/>
        <v>223</v>
      </c>
      <c r="AE66" s="29">
        <f t="shared" si="109"/>
        <v>69.800000000000011</v>
      </c>
      <c r="AF66" s="29">
        <v>41.879999999999995</v>
      </c>
      <c r="AG66" s="29">
        <f t="shared" si="109"/>
        <v>0</v>
      </c>
      <c r="AH66" s="29">
        <f t="shared" si="109"/>
        <v>27.920000000000005</v>
      </c>
      <c r="AI66" s="29">
        <f t="shared" si="109"/>
        <v>74.259999999999991</v>
      </c>
      <c r="AJ66" s="29">
        <v>44.56</v>
      </c>
      <c r="AK66" s="29">
        <f t="shared" si="109"/>
        <v>0</v>
      </c>
      <c r="AL66" s="29">
        <f t="shared" si="109"/>
        <v>29.7</v>
      </c>
      <c r="AM66" s="29">
        <f t="shared" si="109"/>
        <v>4.4599999999999937</v>
      </c>
      <c r="AN66" s="29">
        <f t="shared" si="109"/>
        <v>2.6799999999999997</v>
      </c>
      <c r="AO66" s="29">
        <f t="shared" si="109"/>
        <v>0</v>
      </c>
      <c r="AP66" s="29">
        <f t="shared" si="109"/>
        <v>1.779999999999994</v>
      </c>
    </row>
    <row r="67" spans="1:42" x14ac:dyDescent="0.15">
      <c r="A67" s="68"/>
      <c r="B67" s="7" t="s">
        <v>72</v>
      </c>
      <c r="C67" s="24">
        <v>544</v>
      </c>
      <c r="D67" s="25">
        <v>272</v>
      </c>
      <c r="E67" s="37">
        <v>326.39999999999998</v>
      </c>
      <c r="F67" s="37">
        <f>E67-D67</f>
        <v>54.399999999999977</v>
      </c>
      <c r="G67" s="24">
        <f t="shared" ref="G67:G69" si="110">H67+I67+J67</f>
        <v>4060</v>
      </c>
      <c r="H67" s="24">
        <v>2963</v>
      </c>
      <c r="I67" s="24">
        <v>192</v>
      </c>
      <c r="J67" s="24">
        <v>905</v>
      </c>
      <c r="K67" s="24">
        <v>4090</v>
      </c>
      <c r="L67" s="24">
        <v>2917</v>
      </c>
      <c r="M67" s="24">
        <v>217</v>
      </c>
      <c r="N67" s="24">
        <v>956</v>
      </c>
      <c r="O67" s="25">
        <v>1565.8</v>
      </c>
      <c r="P67" s="25">
        <v>939.48</v>
      </c>
      <c r="Q67" s="25"/>
      <c r="R67" s="25">
        <v>626.32000000000005</v>
      </c>
      <c r="S67" s="25">
        <f t="shared" ref="S67:S69" si="111">ROUND(H67*0.22+I67*0.165+J67*0.11+L67*0.24+M67*0.185+N67*0.13,2)</f>
        <v>1647.6</v>
      </c>
      <c r="T67" s="26">
        <v>988.56</v>
      </c>
      <c r="U67" s="25"/>
      <c r="V67" s="28">
        <v>659.04</v>
      </c>
      <c r="W67" s="25">
        <f t="shared" ref="W67:W69" si="112">X67+Y67+Z67</f>
        <v>81.799999999999841</v>
      </c>
      <c r="X67" s="25">
        <f t="shared" ref="X67:Z69" si="113">T67-P67</f>
        <v>49.079999999999927</v>
      </c>
      <c r="Y67" s="26">
        <f t="shared" si="113"/>
        <v>0</v>
      </c>
      <c r="Z67" s="25">
        <f t="shared" si="113"/>
        <v>32.719999999999914</v>
      </c>
      <c r="AA67" s="25"/>
      <c r="AB67" s="25"/>
      <c r="AC67" s="38">
        <v>119</v>
      </c>
      <c r="AD67" s="38">
        <v>122</v>
      </c>
      <c r="AE67" s="39">
        <f t="shared" si="47"/>
        <v>39.770000000000003</v>
      </c>
      <c r="AF67" s="26">
        <v>23.86</v>
      </c>
      <c r="AG67" s="28"/>
      <c r="AH67" s="39">
        <f t="shared" si="14"/>
        <v>15.910000000000004</v>
      </c>
      <c r="AI67" s="39">
        <f t="shared" ref="AI67:AI69" si="114">ROUND(AC67*0.165+AD67*0.185,2)</f>
        <v>42.21</v>
      </c>
      <c r="AJ67" s="26">
        <v>25.33</v>
      </c>
      <c r="AK67" s="28">
        <v>0</v>
      </c>
      <c r="AL67" s="39">
        <f t="shared" ref="AL67:AL69" si="115">AI67-AJ67</f>
        <v>16.880000000000003</v>
      </c>
      <c r="AM67" s="39">
        <f t="shared" ref="AM67:AM69" si="116">AN67+AO67+AP67</f>
        <v>2.4399999999999977</v>
      </c>
      <c r="AN67" s="26">
        <f t="shared" ref="AN67:AP69" si="117">AJ67-AF67</f>
        <v>1.4699999999999989</v>
      </c>
      <c r="AO67" s="28">
        <f t="shared" si="117"/>
        <v>0</v>
      </c>
      <c r="AP67" s="39">
        <f t="shared" si="117"/>
        <v>0.96999999999999886</v>
      </c>
    </row>
    <row r="68" spans="1:42" x14ac:dyDescent="0.15">
      <c r="A68" s="68"/>
      <c r="B68" s="7" t="s">
        <v>73</v>
      </c>
      <c r="C68" s="24">
        <v>298</v>
      </c>
      <c r="D68" s="25">
        <v>149</v>
      </c>
      <c r="E68" s="37">
        <v>178.79999999999998</v>
      </c>
      <c r="F68" s="37">
        <f>E68-D68</f>
        <v>29.799999999999983</v>
      </c>
      <c r="G68" s="24">
        <f t="shared" si="110"/>
        <v>1983</v>
      </c>
      <c r="H68" s="24">
        <v>1414</v>
      </c>
      <c r="I68" s="24">
        <v>99</v>
      </c>
      <c r="J68" s="24">
        <v>470</v>
      </c>
      <c r="K68" s="24">
        <v>2241</v>
      </c>
      <c r="L68" s="24">
        <v>1524</v>
      </c>
      <c r="M68" s="24">
        <v>132</v>
      </c>
      <c r="N68" s="24">
        <v>585</v>
      </c>
      <c r="O68" s="25">
        <v>800.53</v>
      </c>
      <c r="P68" s="25">
        <v>480.32</v>
      </c>
      <c r="Q68" s="25"/>
      <c r="R68" s="25">
        <v>320.20999999999998</v>
      </c>
      <c r="S68" s="25">
        <f t="shared" si="111"/>
        <v>845.35</v>
      </c>
      <c r="T68" s="26">
        <v>507.21</v>
      </c>
      <c r="U68" s="25"/>
      <c r="V68" s="28">
        <v>338.14000000000004</v>
      </c>
      <c r="W68" s="25">
        <f t="shared" si="112"/>
        <v>44.82000000000005</v>
      </c>
      <c r="X68" s="25">
        <f t="shared" si="113"/>
        <v>26.889999999999986</v>
      </c>
      <c r="Y68" s="26">
        <f t="shared" si="113"/>
        <v>0</v>
      </c>
      <c r="Z68" s="25">
        <f t="shared" si="113"/>
        <v>17.930000000000064</v>
      </c>
      <c r="AA68" s="25"/>
      <c r="AB68" s="25"/>
      <c r="AC68" s="38">
        <v>81</v>
      </c>
      <c r="AD68" s="38">
        <v>101</v>
      </c>
      <c r="AE68" s="39">
        <f t="shared" si="47"/>
        <v>30.03</v>
      </c>
      <c r="AF68" s="26">
        <v>18.02</v>
      </c>
      <c r="AG68" s="28"/>
      <c r="AH68" s="39">
        <f t="shared" si="14"/>
        <v>12.010000000000002</v>
      </c>
      <c r="AI68" s="39">
        <f t="shared" si="114"/>
        <v>32.049999999999997</v>
      </c>
      <c r="AJ68" s="26">
        <v>19.23</v>
      </c>
      <c r="AK68" s="28">
        <v>0</v>
      </c>
      <c r="AL68" s="39">
        <f t="shared" si="115"/>
        <v>12.819999999999997</v>
      </c>
      <c r="AM68" s="39">
        <f t="shared" si="116"/>
        <v>2.019999999999996</v>
      </c>
      <c r="AN68" s="26">
        <f t="shared" si="117"/>
        <v>1.2100000000000009</v>
      </c>
      <c r="AO68" s="28">
        <f t="shared" si="117"/>
        <v>0</v>
      </c>
      <c r="AP68" s="39">
        <f t="shared" si="117"/>
        <v>0.80999999999999517</v>
      </c>
    </row>
    <row r="69" spans="1:42" ht="22.5" x14ac:dyDescent="0.15">
      <c r="A69" s="68"/>
      <c r="B69" s="7" t="s">
        <v>74</v>
      </c>
      <c r="C69" s="24">
        <v>53</v>
      </c>
      <c r="D69" s="25">
        <v>26.5</v>
      </c>
      <c r="E69" s="37">
        <v>31.799999999999997</v>
      </c>
      <c r="F69" s="37">
        <f>E69-D69</f>
        <v>5.2999999999999972</v>
      </c>
      <c r="G69" s="24">
        <f t="shared" si="110"/>
        <v>365</v>
      </c>
      <c r="H69" s="24">
        <v>122</v>
      </c>
      <c r="I69" s="24">
        <v>42</v>
      </c>
      <c r="J69" s="24">
        <v>201</v>
      </c>
      <c r="K69" s="24">
        <v>681</v>
      </c>
      <c r="L69" s="24">
        <v>227</v>
      </c>
      <c r="M69" s="24">
        <v>84</v>
      </c>
      <c r="N69" s="24">
        <v>370</v>
      </c>
      <c r="O69" s="25">
        <v>160.38</v>
      </c>
      <c r="P69" s="25">
        <v>96.23</v>
      </c>
      <c r="Q69" s="25"/>
      <c r="R69" s="25">
        <v>64.150000000000006</v>
      </c>
      <c r="S69" s="25">
        <f t="shared" si="111"/>
        <v>174</v>
      </c>
      <c r="T69" s="26">
        <v>104.4</v>
      </c>
      <c r="U69" s="25"/>
      <c r="V69" s="28">
        <v>69.599999999999994</v>
      </c>
      <c r="W69" s="25">
        <f t="shared" si="112"/>
        <v>13.61999999999999</v>
      </c>
      <c r="X69" s="25">
        <f t="shared" si="113"/>
        <v>8.1700000000000017</v>
      </c>
      <c r="Y69" s="26">
        <f t="shared" si="113"/>
        <v>0</v>
      </c>
      <c r="Z69" s="25">
        <f t="shared" si="113"/>
        <v>5.4499999999999886</v>
      </c>
      <c r="AA69" s="25"/>
      <c r="AB69" s="25"/>
      <c r="AC69" s="38"/>
      <c r="AD69" s="38"/>
      <c r="AE69" s="39">
        <f t="shared" si="47"/>
        <v>0</v>
      </c>
      <c r="AF69" s="26">
        <v>0</v>
      </c>
      <c r="AG69" s="28"/>
      <c r="AH69" s="39">
        <f t="shared" si="14"/>
        <v>0</v>
      </c>
      <c r="AI69" s="39">
        <f t="shared" si="114"/>
        <v>0</v>
      </c>
      <c r="AJ69" s="26">
        <v>0</v>
      </c>
      <c r="AK69" s="28">
        <v>0</v>
      </c>
      <c r="AL69" s="39">
        <f t="shared" si="115"/>
        <v>0</v>
      </c>
      <c r="AM69" s="39">
        <f t="shared" si="116"/>
        <v>0</v>
      </c>
      <c r="AN69" s="26">
        <f t="shared" si="117"/>
        <v>0</v>
      </c>
      <c r="AO69" s="28">
        <f t="shared" si="117"/>
        <v>0</v>
      </c>
      <c r="AP69" s="39">
        <f t="shared" si="117"/>
        <v>0</v>
      </c>
    </row>
    <row r="70" spans="1:42" x14ac:dyDescent="0.15">
      <c r="A70" s="68" t="s">
        <v>75</v>
      </c>
      <c r="B70" s="23" t="s">
        <v>10</v>
      </c>
      <c r="C70" s="36">
        <v>578</v>
      </c>
      <c r="D70" s="29">
        <v>289</v>
      </c>
      <c r="E70" s="31">
        <v>346.8</v>
      </c>
      <c r="F70" s="31">
        <f t="shared" ref="F70:G70" si="118">F71+F72+F73</f>
        <v>57.800000000000011</v>
      </c>
      <c r="G70" s="36">
        <f t="shared" si="118"/>
        <v>3654</v>
      </c>
      <c r="H70" s="36">
        <v>2558</v>
      </c>
      <c r="I70" s="36">
        <v>192</v>
      </c>
      <c r="J70" s="36">
        <v>904</v>
      </c>
      <c r="K70" s="36">
        <v>4524</v>
      </c>
      <c r="L70" s="36">
        <v>3094</v>
      </c>
      <c r="M70" s="36">
        <v>264</v>
      </c>
      <c r="N70" s="36">
        <v>1166</v>
      </c>
      <c r="O70" s="29">
        <v>1546.38</v>
      </c>
      <c r="P70" s="29">
        <v>927.83</v>
      </c>
      <c r="Q70" s="29">
        <v>0</v>
      </c>
      <c r="R70" s="29">
        <v>618.54999999999995</v>
      </c>
      <c r="S70" s="29">
        <f t="shared" ref="S70:AP70" si="119">S71+S72+S73</f>
        <v>1636.8600000000001</v>
      </c>
      <c r="T70" s="29">
        <v>982.12</v>
      </c>
      <c r="U70" s="29">
        <v>0</v>
      </c>
      <c r="V70" s="29">
        <v>654.74000000000012</v>
      </c>
      <c r="W70" s="29">
        <f t="shared" si="119"/>
        <v>90.480000000000103</v>
      </c>
      <c r="X70" s="29">
        <f t="shared" si="119"/>
        <v>54.289999999999992</v>
      </c>
      <c r="Y70" s="29">
        <f t="shared" si="119"/>
        <v>0</v>
      </c>
      <c r="Z70" s="29">
        <f t="shared" si="119"/>
        <v>36.190000000000111</v>
      </c>
      <c r="AA70" s="29">
        <f t="shared" si="119"/>
        <v>0</v>
      </c>
      <c r="AB70" s="29">
        <f t="shared" si="119"/>
        <v>0</v>
      </c>
      <c r="AC70" s="29">
        <f t="shared" si="119"/>
        <v>129</v>
      </c>
      <c r="AD70" s="29">
        <f t="shared" si="119"/>
        <v>131</v>
      </c>
      <c r="AE70" s="29">
        <f t="shared" si="119"/>
        <v>42.9</v>
      </c>
      <c r="AF70" s="29">
        <v>25.74</v>
      </c>
      <c r="AG70" s="29">
        <f t="shared" si="119"/>
        <v>0</v>
      </c>
      <c r="AH70" s="29">
        <f t="shared" si="119"/>
        <v>17.16</v>
      </c>
      <c r="AI70" s="29">
        <f t="shared" si="119"/>
        <v>45.52</v>
      </c>
      <c r="AJ70" s="29">
        <v>27.310000000000002</v>
      </c>
      <c r="AK70" s="29">
        <f t="shared" si="119"/>
        <v>0</v>
      </c>
      <c r="AL70" s="29">
        <f t="shared" si="119"/>
        <v>18.21</v>
      </c>
      <c r="AM70" s="29">
        <f t="shared" si="119"/>
        <v>2.6200000000000014</v>
      </c>
      <c r="AN70" s="29">
        <f t="shared" si="119"/>
        <v>1.5700000000000023</v>
      </c>
      <c r="AO70" s="29">
        <f t="shared" si="119"/>
        <v>0</v>
      </c>
      <c r="AP70" s="29">
        <f t="shared" si="119"/>
        <v>1.0499999999999992</v>
      </c>
    </row>
    <row r="71" spans="1:42" x14ac:dyDescent="0.15">
      <c r="A71" s="68"/>
      <c r="B71" s="7" t="s">
        <v>76</v>
      </c>
      <c r="C71" s="24">
        <v>319</v>
      </c>
      <c r="D71" s="25">
        <v>159.5</v>
      </c>
      <c r="E71" s="37">
        <v>191.4</v>
      </c>
      <c r="F71" s="37">
        <f>E71-D71</f>
        <v>31.900000000000006</v>
      </c>
      <c r="G71" s="24">
        <f t="shared" ref="G71:G76" si="120">H71+I71+J71</f>
        <v>2138</v>
      </c>
      <c r="H71" s="24">
        <v>1721</v>
      </c>
      <c r="I71" s="24">
        <v>73</v>
      </c>
      <c r="J71" s="24">
        <v>344</v>
      </c>
      <c r="K71" s="24">
        <v>2397</v>
      </c>
      <c r="L71" s="24">
        <v>1775</v>
      </c>
      <c r="M71" s="24">
        <v>115</v>
      </c>
      <c r="N71" s="24">
        <v>507</v>
      </c>
      <c r="O71" s="25">
        <v>893.75</v>
      </c>
      <c r="P71" s="25">
        <v>536.25</v>
      </c>
      <c r="Q71" s="25"/>
      <c r="R71" s="25">
        <v>357.5</v>
      </c>
      <c r="S71" s="25">
        <f t="shared" ref="S71:S73" si="121">ROUND(H71*0.22+I71*0.165+J71*0.11+L71*0.24+M71*0.185+N71*0.13,2)</f>
        <v>941.69</v>
      </c>
      <c r="T71" s="26">
        <v>565.01</v>
      </c>
      <c r="U71" s="25"/>
      <c r="V71" s="28">
        <v>376.68000000000006</v>
      </c>
      <c r="W71" s="25">
        <f t="shared" ref="W71:W73" si="122">X71+Y71+Z71</f>
        <v>47.940000000000055</v>
      </c>
      <c r="X71" s="25">
        <f t="shared" ref="X71:Z73" si="123">T71-P71</f>
        <v>28.759999999999991</v>
      </c>
      <c r="Y71" s="26">
        <f t="shared" si="123"/>
        <v>0</v>
      </c>
      <c r="Z71" s="25">
        <f t="shared" si="123"/>
        <v>19.180000000000064</v>
      </c>
      <c r="AA71" s="25"/>
      <c r="AB71" s="25"/>
      <c r="AC71" s="38">
        <v>128</v>
      </c>
      <c r="AD71" s="38">
        <v>130</v>
      </c>
      <c r="AE71" s="39">
        <f t="shared" si="47"/>
        <v>42.57</v>
      </c>
      <c r="AF71" s="26">
        <v>25.54</v>
      </c>
      <c r="AG71" s="28"/>
      <c r="AH71" s="39">
        <f t="shared" si="14"/>
        <v>17.03</v>
      </c>
      <c r="AI71" s="39">
        <f t="shared" ref="AI71:AI73" si="124">ROUND(AC71*0.165+AD71*0.185,2)</f>
        <v>45.17</v>
      </c>
      <c r="AJ71" s="26">
        <v>27.1</v>
      </c>
      <c r="AK71" s="28">
        <v>0</v>
      </c>
      <c r="AL71" s="39">
        <f t="shared" ref="AL71:AL73" si="125">AI71-AJ71</f>
        <v>18.07</v>
      </c>
      <c r="AM71" s="39">
        <f t="shared" ref="AM71:AM73" si="126">AN71+AO71+AP71</f>
        <v>2.6000000000000014</v>
      </c>
      <c r="AN71" s="26">
        <f t="shared" ref="AN71:AP73" si="127">AJ71-AF71</f>
        <v>1.5600000000000023</v>
      </c>
      <c r="AO71" s="28">
        <f t="shared" si="127"/>
        <v>0</v>
      </c>
      <c r="AP71" s="39">
        <f t="shared" si="127"/>
        <v>1.0399999999999991</v>
      </c>
    </row>
    <row r="72" spans="1:42" ht="22.5" x14ac:dyDescent="0.15">
      <c r="A72" s="68"/>
      <c r="B72" s="7" t="s">
        <v>77</v>
      </c>
      <c r="C72" s="24">
        <v>259</v>
      </c>
      <c r="D72" s="25">
        <v>129.5</v>
      </c>
      <c r="E72" s="37">
        <v>155.4</v>
      </c>
      <c r="F72" s="37">
        <f>E72-D72</f>
        <v>25.900000000000006</v>
      </c>
      <c r="G72" s="24">
        <f t="shared" si="120"/>
        <v>1516</v>
      </c>
      <c r="H72" s="24">
        <v>837</v>
      </c>
      <c r="I72" s="24">
        <v>119</v>
      </c>
      <c r="J72" s="24">
        <v>560</v>
      </c>
      <c r="K72" s="24">
        <v>1947</v>
      </c>
      <c r="L72" s="24">
        <v>1259</v>
      </c>
      <c r="M72" s="24">
        <v>127</v>
      </c>
      <c r="N72" s="24">
        <v>561</v>
      </c>
      <c r="O72" s="25">
        <v>625.02</v>
      </c>
      <c r="P72" s="25">
        <v>375.01</v>
      </c>
      <c r="Q72" s="25"/>
      <c r="R72" s="25">
        <v>250.01</v>
      </c>
      <c r="S72" s="25">
        <f t="shared" si="121"/>
        <v>663.96</v>
      </c>
      <c r="T72" s="26">
        <v>398.38</v>
      </c>
      <c r="U72" s="25"/>
      <c r="V72" s="28">
        <v>265.58000000000004</v>
      </c>
      <c r="W72" s="25">
        <f t="shared" si="122"/>
        <v>38.940000000000055</v>
      </c>
      <c r="X72" s="25">
        <f t="shared" si="123"/>
        <v>23.370000000000005</v>
      </c>
      <c r="Y72" s="26">
        <f t="shared" si="123"/>
        <v>0</v>
      </c>
      <c r="Z72" s="25">
        <f t="shared" si="123"/>
        <v>15.57000000000005</v>
      </c>
      <c r="AA72" s="25"/>
      <c r="AB72" s="25"/>
      <c r="AC72" s="38">
        <v>1</v>
      </c>
      <c r="AD72" s="38">
        <v>1</v>
      </c>
      <c r="AE72" s="39">
        <f t="shared" si="47"/>
        <v>0.33</v>
      </c>
      <c r="AF72" s="26">
        <v>0.2</v>
      </c>
      <c r="AG72" s="28"/>
      <c r="AH72" s="39">
        <f t="shared" si="14"/>
        <v>0.13</v>
      </c>
      <c r="AI72" s="39">
        <f t="shared" si="124"/>
        <v>0.35</v>
      </c>
      <c r="AJ72" s="26">
        <v>0.21</v>
      </c>
      <c r="AK72" s="28">
        <v>0</v>
      </c>
      <c r="AL72" s="39">
        <f t="shared" si="125"/>
        <v>0.13999999999999999</v>
      </c>
      <c r="AM72" s="39">
        <f t="shared" si="126"/>
        <v>1.9999999999999962E-2</v>
      </c>
      <c r="AN72" s="26">
        <f t="shared" si="127"/>
        <v>9.9999999999999811E-3</v>
      </c>
      <c r="AO72" s="28">
        <f t="shared" si="127"/>
        <v>0</v>
      </c>
      <c r="AP72" s="39">
        <f t="shared" si="127"/>
        <v>9.9999999999999811E-3</v>
      </c>
    </row>
    <row r="73" spans="1:42" x14ac:dyDescent="0.15">
      <c r="A73" s="68"/>
      <c r="B73" s="43" t="s">
        <v>78</v>
      </c>
      <c r="C73" s="24">
        <v>0</v>
      </c>
      <c r="D73" s="24">
        <v>0</v>
      </c>
      <c r="E73" s="37">
        <v>0</v>
      </c>
      <c r="F73" s="37">
        <f>E73-D73</f>
        <v>0</v>
      </c>
      <c r="G73" s="24">
        <f>VLOOKUP($B73,[1]本专科生奖助学金名额指标!$B$6:$I$140,2,0)</f>
        <v>0</v>
      </c>
      <c r="H73" s="24">
        <v>0</v>
      </c>
      <c r="I73" s="24">
        <v>0</v>
      </c>
      <c r="J73" s="24">
        <v>0</v>
      </c>
      <c r="K73" s="24">
        <v>180</v>
      </c>
      <c r="L73" s="24">
        <v>60</v>
      </c>
      <c r="M73" s="24">
        <v>22</v>
      </c>
      <c r="N73" s="24">
        <v>98</v>
      </c>
      <c r="O73" s="25">
        <v>27.61</v>
      </c>
      <c r="P73" s="25">
        <v>16.57</v>
      </c>
      <c r="Q73" s="25"/>
      <c r="R73" s="25">
        <v>11.04</v>
      </c>
      <c r="S73" s="25">
        <f t="shared" si="121"/>
        <v>31.21</v>
      </c>
      <c r="T73" s="26">
        <v>18.73</v>
      </c>
      <c r="U73" s="25"/>
      <c r="V73" s="28">
        <v>12.48</v>
      </c>
      <c r="W73" s="25">
        <f t="shared" si="122"/>
        <v>3.6000000000000014</v>
      </c>
      <c r="X73" s="25">
        <f t="shared" si="123"/>
        <v>2.16</v>
      </c>
      <c r="Y73" s="26">
        <f t="shared" si="123"/>
        <v>0</v>
      </c>
      <c r="Z73" s="25">
        <f t="shared" si="123"/>
        <v>1.4400000000000013</v>
      </c>
      <c r="AA73" s="25"/>
      <c r="AB73" s="25"/>
      <c r="AC73" s="38"/>
      <c r="AD73" s="38"/>
      <c r="AE73" s="39">
        <f t="shared" si="47"/>
        <v>0</v>
      </c>
      <c r="AF73" s="26">
        <v>0</v>
      </c>
      <c r="AG73" s="28"/>
      <c r="AH73" s="39">
        <f t="shared" si="14"/>
        <v>0</v>
      </c>
      <c r="AI73" s="39">
        <f t="shared" si="124"/>
        <v>0</v>
      </c>
      <c r="AJ73" s="26">
        <v>0</v>
      </c>
      <c r="AK73" s="28">
        <v>0</v>
      </c>
      <c r="AL73" s="39">
        <f t="shared" si="125"/>
        <v>0</v>
      </c>
      <c r="AM73" s="39">
        <f t="shared" si="126"/>
        <v>0</v>
      </c>
      <c r="AN73" s="26">
        <f t="shared" si="127"/>
        <v>0</v>
      </c>
      <c r="AO73" s="28">
        <f t="shared" si="127"/>
        <v>0</v>
      </c>
      <c r="AP73" s="39">
        <f t="shared" si="127"/>
        <v>0</v>
      </c>
    </row>
    <row r="74" spans="1:42" x14ac:dyDescent="0.15">
      <c r="A74" s="68" t="s">
        <v>79</v>
      </c>
      <c r="B74" s="23" t="s">
        <v>10</v>
      </c>
      <c r="C74" s="36">
        <v>510</v>
      </c>
      <c r="D74" s="29">
        <v>255</v>
      </c>
      <c r="E74" s="31">
        <v>306</v>
      </c>
      <c r="F74" s="31">
        <f t="shared" ref="F74:G74" si="128">F75+F76</f>
        <v>51</v>
      </c>
      <c r="G74" s="36">
        <f t="shared" si="128"/>
        <v>4117</v>
      </c>
      <c r="H74" s="36">
        <v>3427</v>
      </c>
      <c r="I74" s="36">
        <v>120</v>
      </c>
      <c r="J74" s="36">
        <v>570</v>
      </c>
      <c r="K74" s="36">
        <v>4379</v>
      </c>
      <c r="L74" s="36">
        <v>3479</v>
      </c>
      <c r="M74" s="36">
        <v>166</v>
      </c>
      <c r="N74" s="36">
        <v>734</v>
      </c>
      <c r="O74" s="29">
        <v>1709.96</v>
      </c>
      <c r="P74" s="29">
        <v>1025.98</v>
      </c>
      <c r="Q74" s="29">
        <v>0</v>
      </c>
      <c r="R74" s="29">
        <v>683.98</v>
      </c>
      <c r="S74" s="29">
        <f t="shared" ref="S74:AP74" si="129">S75+S76</f>
        <v>1797.54</v>
      </c>
      <c r="T74" s="29">
        <v>1078.52</v>
      </c>
      <c r="U74" s="29">
        <v>0</v>
      </c>
      <c r="V74" s="29">
        <v>719.02</v>
      </c>
      <c r="W74" s="29">
        <f t="shared" si="129"/>
        <v>87.579999999999941</v>
      </c>
      <c r="X74" s="29">
        <f t="shared" si="129"/>
        <v>52.539999999999992</v>
      </c>
      <c r="Y74" s="29">
        <f t="shared" si="129"/>
        <v>0</v>
      </c>
      <c r="Z74" s="29">
        <f t="shared" si="129"/>
        <v>35.039999999999949</v>
      </c>
      <c r="AA74" s="29">
        <f t="shared" si="129"/>
        <v>0</v>
      </c>
      <c r="AB74" s="29">
        <f t="shared" si="129"/>
        <v>0</v>
      </c>
      <c r="AC74" s="29">
        <f t="shared" si="129"/>
        <v>92</v>
      </c>
      <c r="AD74" s="29">
        <f t="shared" si="129"/>
        <v>116</v>
      </c>
      <c r="AE74" s="29">
        <f t="shared" si="129"/>
        <v>34.33</v>
      </c>
      <c r="AF74" s="29">
        <v>20.599999999999998</v>
      </c>
      <c r="AG74" s="29">
        <f t="shared" si="129"/>
        <v>0</v>
      </c>
      <c r="AH74" s="29">
        <f t="shared" si="129"/>
        <v>13.730000000000002</v>
      </c>
      <c r="AI74" s="29">
        <f t="shared" si="129"/>
        <v>36.65</v>
      </c>
      <c r="AJ74" s="29">
        <v>21.990000000000002</v>
      </c>
      <c r="AK74" s="29">
        <f t="shared" si="129"/>
        <v>0</v>
      </c>
      <c r="AL74" s="29">
        <f t="shared" si="129"/>
        <v>14.659999999999997</v>
      </c>
      <c r="AM74" s="29">
        <f t="shared" si="129"/>
        <v>2.3199999999999958</v>
      </c>
      <c r="AN74" s="29">
        <f t="shared" si="129"/>
        <v>1.3900000000000008</v>
      </c>
      <c r="AO74" s="29">
        <f t="shared" si="129"/>
        <v>0</v>
      </c>
      <c r="AP74" s="29">
        <f t="shared" si="129"/>
        <v>0.92999999999999505</v>
      </c>
    </row>
    <row r="75" spans="1:42" ht="22.5" x14ac:dyDescent="0.15">
      <c r="A75" s="68"/>
      <c r="B75" s="7" t="s">
        <v>80</v>
      </c>
      <c r="C75" s="24">
        <v>379</v>
      </c>
      <c r="D75" s="25">
        <v>189.5</v>
      </c>
      <c r="E75" s="37">
        <v>227.4</v>
      </c>
      <c r="F75" s="37">
        <f>E75-D75</f>
        <v>37.900000000000006</v>
      </c>
      <c r="G75" s="24">
        <f t="shared" si="120"/>
        <v>3113</v>
      </c>
      <c r="H75" s="24">
        <v>2919</v>
      </c>
      <c r="I75" s="24">
        <v>33</v>
      </c>
      <c r="J75" s="24">
        <v>161</v>
      </c>
      <c r="K75" s="24">
        <v>3417</v>
      </c>
      <c r="L75" s="24">
        <v>3158</v>
      </c>
      <c r="M75" s="24">
        <v>48</v>
      </c>
      <c r="N75" s="24">
        <v>211</v>
      </c>
      <c r="O75" s="25">
        <v>1391.23</v>
      </c>
      <c r="P75" s="25">
        <v>834.74</v>
      </c>
      <c r="Q75" s="25"/>
      <c r="R75" s="25">
        <v>556.49</v>
      </c>
      <c r="S75" s="25">
        <f>ROUND(H75*0.22+I75*0.165+J75*0.11+L75*0.24+M75*0.185+N75*0.13,2)</f>
        <v>1459.57</v>
      </c>
      <c r="T75" s="26">
        <v>875.74</v>
      </c>
      <c r="U75" s="25"/>
      <c r="V75" s="28">
        <v>583.82999999999993</v>
      </c>
      <c r="W75" s="25">
        <f>X75+Y75+Z75</f>
        <v>68.339999999999918</v>
      </c>
      <c r="X75" s="25">
        <f t="shared" ref="X75:Z76" si="130">T75-P75</f>
        <v>41</v>
      </c>
      <c r="Y75" s="26">
        <f t="shared" si="130"/>
        <v>0</v>
      </c>
      <c r="Z75" s="25">
        <f t="shared" si="130"/>
        <v>27.339999999999918</v>
      </c>
      <c r="AA75" s="25"/>
      <c r="AB75" s="25"/>
      <c r="AC75" s="38">
        <v>92</v>
      </c>
      <c r="AD75" s="38">
        <v>101</v>
      </c>
      <c r="AE75" s="39">
        <f>ROUND(AC75*0.165+AD75*0.165,2)</f>
        <v>31.85</v>
      </c>
      <c r="AF75" s="26">
        <v>19.11</v>
      </c>
      <c r="AG75" s="28"/>
      <c r="AH75" s="39">
        <f>AE75-AF75</f>
        <v>12.740000000000002</v>
      </c>
      <c r="AI75" s="39">
        <f>ROUND(AC75*0.165+AD75*0.185,2)</f>
        <v>33.869999999999997</v>
      </c>
      <c r="AJ75" s="26">
        <v>20.32</v>
      </c>
      <c r="AK75" s="28">
        <v>0</v>
      </c>
      <c r="AL75" s="39">
        <f>AI75-AJ75</f>
        <v>13.549999999999997</v>
      </c>
      <c r="AM75" s="39">
        <f>AN75+AO75+AP75</f>
        <v>2.019999999999996</v>
      </c>
      <c r="AN75" s="26">
        <f t="shared" ref="AN75:AP76" si="131">AJ75-AF75</f>
        <v>1.2100000000000009</v>
      </c>
      <c r="AO75" s="28">
        <f t="shared" si="131"/>
        <v>0</v>
      </c>
      <c r="AP75" s="39">
        <f t="shared" si="131"/>
        <v>0.80999999999999517</v>
      </c>
    </row>
    <row r="76" spans="1:42" x14ac:dyDescent="0.15">
      <c r="A76" s="68"/>
      <c r="B76" s="7" t="s">
        <v>81</v>
      </c>
      <c r="C76" s="24">
        <v>131</v>
      </c>
      <c r="D76" s="25">
        <v>65.5</v>
      </c>
      <c r="E76" s="37">
        <v>78.599999999999994</v>
      </c>
      <c r="F76" s="37">
        <f>E76-D76</f>
        <v>13.099999999999994</v>
      </c>
      <c r="G76" s="24">
        <f t="shared" si="120"/>
        <v>1004</v>
      </c>
      <c r="H76" s="24">
        <v>508</v>
      </c>
      <c r="I76" s="24">
        <v>87</v>
      </c>
      <c r="J76" s="24">
        <v>409</v>
      </c>
      <c r="K76" s="24">
        <v>962</v>
      </c>
      <c r="L76" s="24">
        <v>321</v>
      </c>
      <c r="M76" s="24">
        <v>118</v>
      </c>
      <c r="N76" s="24">
        <v>523</v>
      </c>
      <c r="O76" s="25">
        <v>318.73</v>
      </c>
      <c r="P76" s="25">
        <v>191.24</v>
      </c>
      <c r="Q76" s="25"/>
      <c r="R76" s="25">
        <v>127.49</v>
      </c>
      <c r="S76" s="25">
        <f>ROUND(H76*0.22+I76*0.165+J76*0.11+L76*0.24+M76*0.185+N76*0.13,2)</f>
        <v>337.97</v>
      </c>
      <c r="T76" s="26">
        <v>202.78</v>
      </c>
      <c r="U76" s="25"/>
      <c r="V76" s="28">
        <v>135.19000000000003</v>
      </c>
      <c r="W76" s="25">
        <f>X76+Y76+Z76</f>
        <v>19.240000000000023</v>
      </c>
      <c r="X76" s="25">
        <f t="shared" si="130"/>
        <v>11.539999999999992</v>
      </c>
      <c r="Y76" s="26">
        <f t="shared" si="130"/>
        <v>0</v>
      </c>
      <c r="Z76" s="25">
        <f t="shared" si="130"/>
        <v>7.7000000000000313</v>
      </c>
      <c r="AA76" s="25"/>
      <c r="AB76" s="25"/>
      <c r="AC76" s="38">
        <v>0</v>
      </c>
      <c r="AD76" s="38">
        <v>15</v>
      </c>
      <c r="AE76" s="39">
        <f>ROUND(AC76*0.165+AD76*0.165,2)</f>
        <v>2.48</v>
      </c>
      <c r="AF76" s="26">
        <v>1.49</v>
      </c>
      <c r="AG76" s="28"/>
      <c r="AH76" s="39">
        <f>AE76-AF76</f>
        <v>0.99</v>
      </c>
      <c r="AI76" s="39">
        <f>ROUND(AC76*0.165+AD76*0.185,2)</f>
        <v>2.78</v>
      </c>
      <c r="AJ76" s="26">
        <v>1.67</v>
      </c>
      <c r="AK76" s="28">
        <v>0</v>
      </c>
      <c r="AL76" s="39">
        <f>AI76-AJ76</f>
        <v>1.1099999999999999</v>
      </c>
      <c r="AM76" s="39">
        <f>AN76+AO76+AP76</f>
        <v>0.29999999999999982</v>
      </c>
      <c r="AN76" s="26">
        <f t="shared" si="131"/>
        <v>0.17999999999999994</v>
      </c>
      <c r="AO76" s="28">
        <f t="shared" si="131"/>
        <v>0</v>
      </c>
      <c r="AP76" s="39">
        <f t="shared" si="131"/>
        <v>0.11999999999999988</v>
      </c>
    </row>
    <row r="77" spans="1:42" x14ac:dyDescent="0.15">
      <c r="B77" s="20"/>
      <c r="C77" s="45"/>
      <c r="D77" s="20"/>
      <c r="E77" s="20"/>
      <c r="F77" s="20"/>
      <c r="G77" s="45"/>
      <c r="H77" s="45"/>
      <c r="I77" s="45"/>
      <c r="J77" s="45"/>
      <c r="K77" s="45"/>
      <c r="L77" s="45"/>
      <c r="M77" s="45"/>
      <c r="N77" s="45"/>
      <c r="O77" s="20"/>
      <c r="P77" s="20"/>
      <c r="Q77" s="20"/>
      <c r="R77" s="20"/>
      <c r="S77" s="20"/>
      <c r="T77" s="20"/>
      <c r="U77" s="20"/>
    </row>
    <row r="78" spans="1:42" x14ac:dyDescent="0.15">
      <c r="B78" s="20"/>
      <c r="C78" s="45"/>
      <c r="D78" s="20"/>
      <c r="E78" s="20"/>
      <c r="F78" s="20"/>
      <c r="G78" s="45"/>
      <c r="H78" s="45"/>
      <c r="I78" s="45"/>
      <c r="J78" s="45"/>
      <c r="K78" s="45"/>
      <c r="L78" s="45"/>
      <c r="M78" s="45"/>
      <c r="N78" s="45"/>
      <c r="O78" s="20"/>
      <c r="P78" s="20"/>
      <c r="Q78" s="20"/>
      <c r="R78" s="20"/>
      <c r="S78" s="20"/>
      <c r="T78" s="20"/>
      <c r="U78" s="20"/>
    </row>
  </sheetData>
  <mergeCells count="68">
    <mergeCell ref="R6:R7"/>
    <mergeCell ref="A70:A73"/>
    <mergeCell ref="A74:A76"/>
    <mergeCell ref="C5:C7"/>
    <mergeCell ref="A9:A22"/>
    <mergeCell ref="A33:A39"/>
    <mergeCell ref="A40:A43"/>
    <mergeCell ref="A44:A47"/>
    <mergeCell ref="A48:A53"/>
    <mergeCell ref="A54:A57"/>
    <mergeCell ref="A58:A61"/>
    <mergeCell ref="A66:A69"/>
    <mergeCell ref="A62:A65"/>
    <mergeCell ref="A23:A26"/>
    <mergeCell ref="A27:A32"/>
    <mergeCell ref="AP6:AP7"/>
    <mergeCell ref="AJ6:AJ7"/>
    <mergeCell ref="AK6:AK7"/>
    <mergeCell ref="AL6:AL7"/>
    <mergeCell ref="AM6:AM7"/>
    <mergeCell ref="AN6:AN7"/>
    <mergeCell ref="AO6:AO7"/>
    <mergeCell ref="AI5:AL5"/>
    <mergeCell ref="X6:X7"/>
    <mergeCell ref="Y6:Y7"/>
    <mergeCell ref="S6:S7"/>
    <mergeCell ref="T6:T7"/>
    <mergeCell ref="U6:U7"/>
    <mergeCell ref="V6:V7"/>
    <mergeCell ref="W6:W7"/>
    <mergeCell ref="AB6:AB7"/>
    <mergeCell ref="AE6:AE7"/>
    <mergeCell ref="AF6:AF7"/>
    <mergeCell ref="AG6:AG7"/>
    <mergeCell ref="AH6:AH7"/>
    <mergeCell ref="AI6:AI7"/>
    <mergeCell ref="O6:O7"/>
    <mergeCell ref="P6:P7"/>
    <mergeCell ref="Q6:Q7"/>
    <mergeCell ref="AM5:AP5"/>
    <mergeCell ref="D6:D7"/>
    <mergeCell ref="E6:E7"/>
    <mergeCell ref="H6:H7"/>
    <mergeCell ref="I6:I7"/>
    <mergeCell ref="J6:J7"/>
    <mergeCell ref="L6:L7"/>
    <mergeCell ref="M6:M7"/>
    <mergeCell ref="S5:V5"/>
    <mergeCell ref="W5:Z5"/>
    <mergeCell ref="AC5:AC7"/>
    <mergeCell ref="AD5:AD7"/>
    <mergeCell ref="AE5:AH5"/>
    <mergeCell ref="A2:AP2"/>
    <mergeCell ref="A4:A7"/>
    <mergeCell ref="B4:B7"/>
    <mergeCell ref="C4:F4"/>
    <mergeCell ref="G4:Z4"/>
    <mergeCell ref="AA4:AB5"/>
    <mergeCell ref="AC4:AP4"/>
    <mergeCell ref="Z6:Z7"/>
    <mergeCell ref="AA6:AA7"/>
    <mergeCell ref="F5:F7"/>
    <mergeCell ref="G5:G7"/>
    <mergeCell ref="H5:J5"/>
    <mergeCell ref="K5:K7"/>
    <mergeCell ref="L5:N5"/>
    <mergeCell ref="O5:R5"/>
    <mergeCell ref="N6:N7"/>
  </mergeCells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附件1</vt:lpstr>
      <vt:lpstr>附件2</vt:lpstr>
      <vt:lpstr>附件3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陈琳姿 null</dc:creator>
  <cp:lastModifiedBy>陈琳姿 null</cp:lastModifiedBy>
  <dcterms:created xsi:type="dcterms:W3CDTF">2024-11-08T01:01:42Z</dcterms:created>
  <dcterms:modified xsi:type="dcterms:W3CDTF">2024-11-08T02:29:34Z</dcterms:modified>
</cp:coreProperties>
</file>