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485" activeTab="7"/>
  </bookViews>
  <sheets>
    <sheet name="总表" sheetId="4" r:id="rId1"/>
    <sheet name="中职" sheetId="11" r:id="rId2"/>
    <sheet name="高中" sheetId="8" r:id="rId3"/>
    <sheet name="高校" sheetId="17" r:id="rId4"/>
    <sheet name="高校奖助学金" sheetId="5" r:id="rId5"/>
    <sheet name="研究生" sheetId="14" r:id="rId6"/>
    <sheet name="本专科" sheetId="15" r:id="rId7"/>
    <sheet name="服兵役学费资助" sheetId="7" r:id="rId8"/>
  </sheets>
  <externalReferences>
    <externalReference r:id="rId9"/>
  </externalReferences>
  <definedNames>
    <definedName name="_xlnm._FilterDatabase" localSheetId="0" hidden="1">总表!$A$7:$S$125</definedName>
    <definedName name="_xlnm._FilterDatabase" localSheetId="1" hidden="1">中职!$A$10:$AI$88</definedName>
    <definedName name="_xlnm._FilterDatabase" localSheetId="3" hidden="1">高校!$A$4:$U$106</definedName>
    <definedName name="_xlnm._FilterDatabase" localSheetId="7" hidden="1">服兵役学费资助!$A$12:$WWU$118</definedName>
    <definedName name="_6_其他" localSheetId="7">#REF!</definedName>
    <definedName name="_6_其他" localSheetId="4">#REF!</definedName>
    <definedName name="_6_其他" localSheetId="2">#REF!</definedName>
    <definedName name="_6_其他">#REF!</definedName>
    <definedName name="_xlnm._FilterDatabase" localSheetId="4" hidden="1">高校奖助学金!$A$8:$R$110</definedName>
    <definedName name="_xlnm._FilterDatabase" hidden="1">#REF!</definedName>
    <definedName name="_Order1" hidden="1">255</definedName>
    <definedName name="_Order2" hidden="1">255</definedName>
    <definedName name="a" localSheetId="7">#REF!</definedName>
    <definedName name="a" localSheetId="4">#REF!</definedName>
    <definedName name="a" localSheetId="2">#REF!</definedName>
    <definedName name="a">#REF!</definedName>
    <definedName name="ABC" localSheetId="7">#REF!</definedName>
    <definedName name="ABC" localSheetId="4">#REF!</definedName>
    <definedName name="ABC" localSheetId="2">#REF!</definedName>
    <definedName name="ABC">#REF!</definedName>
    <definedName name="ABD" localSheetId="7">#REF!</definedName>
    <definedName name="ABD" localSheetId="4">#REF!</definedName>
    <definedName name="ABD" localSheetId="2">#REF!</definedName>
    <definedName name="ABD">#REF!</definedName>
    <definedName name="AccessDatabase" hidden="1">"D:\文_件\省长专项\2000省长专项审批.mdb"</definedName>
    <definedName name="data" localSheetId="7">#REF!</definedName>
    <definedName name="data" localSheetId="4">#REF!</definedName>
    <definedName name="data" localSheetId="2">#REF!</definedName>
    <definedName name="data">#REF!</definedName>
    <definedName name="database2" localSheetId="7">#REF!</definedName>
    <definedName name="database2" localSheetId="4">#REF!</definedName>
    <definedName name="database2" localSheetId="2">#REF!</definedName>
    <definedName name="database2">#REF!</definedName>
    <definedName name="database3" localSheetId="7">#REF!</definedName>
    <definedName name="database3" localSheetId="4">#REF!</definedName>
    <definedName name="database3" localSheetId="2">#REF!</definedName>
    <definedName name="database3">#REF!</definedName>
    <definedName name="hhhh" localSheetId="7">#REF!</definedName>
    <definedName name="hhhh" localSheetId="4">#REF!</definedName>
    <definedName name="hhhh" localSheetId="2">#REF!</definedName>
    <definedName name="hhhh">#REF!</definedName>
    <definedName name="HWSheet">1</definedName>
    <definedName name="kkkk" localSheetId="7">#REF!</definedName>
    <definedName name="kkkk" localSheetId="4">#REF!</definedName>
    <definedName name="kkkk" localSheetId="2">#REF!</definedName>
    <definedName name="kkkk">#REF!</definedName>
    <definedName name="Module.Prix_SMC" localSheetId="7">Module.Prix_SMC</definedName>
    <definedName name="Module.Prix_SMC" localSheetId="4">服兵役学费资助!Module.Prix_SMC</definedName>
    <definedName name="Module.Prix_SMC" localSheetId="2">服兵役学费资助!Module.Prix_SMC</definedName>
    <definedName name="Module.Prix_SMC">服兵役学费资助!Module.Prix_SMC</definedName>
    <definedName name="_xlnm.Print_Area" localSheetId="7">服兵役学费资助!$A$2:$AJ$118</definedName>
    <definedName name="_xlnm.Print_Area" localSheetId="4">高校奖助学金!$A$1:$V$110</definedName>
    <definedName name="_xlnm.Print_Area" localSheetId="0">总表!$A$1:$S$125</definedName>
    <definedName name="_xlnm.Print_Area">#REF!</definedName>
    <definedName name="_xlnm.Print_Titles" localSheetId="6">本专科!$5:$7</definedName>
    <definedName name="_xlnm.Print_Titles" localSheetId="7">服兵役学费资助!$6:$10</definedName>
    <definedName name="_xlnm.Print_Titles" localSheetId="3">高校!$3:$4</definedName>
    <definedName name="_xlnm.Print_Titles" localSheetId="4">高校奖助学金!$4:$7</definedName>
    <definedName name="_xlnm.Print_Titles" localSheetId="2">高中!$4:$5</definedName>
    <definedName name="_xlnm.Print_Titles" localSheetId="1">中职!$5:$7</definedName>
    <definedName name="_xlnm.Print_Titles" localSheetId="0">总表!$4:$5</definedName>
    <definedName name="_xlnm.Print_Titles">#N/A</definedName>
    <definedName name="Prix_SMC" localSheetId="7">Prix_SMC</definedName>
    <definedName name="Prix_SMC" localSheetId="4">服兵役学费资助!Prix_SMC</definedName>
    <definedName name="Prix_SMC" localSheetId="2">服兵役学费资助!Prix_SMC</definedName>
    <definedName name="Prix_SMC">服兵役学费资助!Prix_SMC</definedName>
    <definedName name="处室" localSheetId="7">#REF!</definedName>
    <definedName name="处室" localSheetId="4">#REF!</definedName>
    <definedName name="处室" localSheetId="2">#REF!</definedName>
    <definedName name="处室">#REF!</definedName>
    <definedName name="汇率" localSheetId="7">#REF!</definedName>
    <definedName name="汇率" localSheetId="4">#REF!</definedName>
    <definedName name="汇率" localSheetId="2">#REF!</definedName>
    <definedName name="汇率">#REF!</definedName>
    <definedName name="基金处室" localSheetId="7">#REF!</definedName>
    <definedName name="基金处室" localSheetId="4">#REF!</definedName>
    <definedName name="基金处室" localSheetId="2">#REF!</definedName>
    <definedName name="基金处室">#REF!</definedName>
    <definedName name="基金金额" localSheetId="7">#REF!</definedName>
    <definedName name="基金金额" localSheetId="4">#REF!</definedName>
    <definedName name="基金金额" localSheetId="2">#REF!</definedName>
    <definedName name="基金金额">#REF!</definedName>
    <definedName name="基金科目" localSheetId="7">#REF!</definedName>
    <definedName name="基金科目" localSheetId="4">#REF!</definedName>
    <definedName name="基金科目" localSheetId="2">#REF!</definedName>
    <definedName name="基金科目">#REF!</definedName>
    <definedName name="基金类型" localSheetId="7">#REF!</definedName>
    <definedName name="基金类型" localSheetId="4">#REF!</definedName>
    <definedName name="基金类型" localSheetId="2">#REF!</definedName>
    <definedName name="基金类型">#REF!</definedName>
    <definedName name="金额" localSheetId="7">#REF!</definedName>
    <definedName name="金额" localSheetId="4">#REF!</definedName>
    <definedName name="金额" localSheetId="2">#REF!</definedName>
    <definedName name="金额">#REF!</definedName>
    <definedName name="科目" localSheetId="7">#REF!</definedName>
    <definedName name="科目" localSheetId="4">#REF!</definedName>
    <definedName name="科目" localSheetId="2">#REF!</definedName>
    <definedName name="科目">#REF!</definedName>
    <definedName name="类型" localSheetId="7">#REF!</definedName>
    <definedName name="类型" localSheetId="4">#REF!</definedName>
    <definedName name="类型" localSheetId="2">#REF!</definedName>
    <definedName name="类型">#REF!</definedName>
    <definedName name="生产列1" localSheetId="7">#REF!</definedName>
    <definedName name="生产列1" localSheetId="4">#REF!</definedName>
    <definedName name="生产列1" localSheetId="2">#REF!</definedName>
    <definedName name="生产列1">#REF!</definedName>
    <definedName name="生产列11" localSheetId="7">#REF!</definedName>
    <definedName name="生产列11" localSheetId="4">#REF!</definedName>
    <definedName name="生产列11" localSheetId="2">#REF!</definedName>
    <definedName name="生产列11">#REF!</definedName>
    <definedName name="生产列15" localSheetId="7">#REF!</definedName>
    <definedName name="生产列15" localSheetId="4">#REF!</definedName>
    <definedName name="生产列15" localSheetId="2">#REF!</definedName>
    <definedName name="生产列15">#REF!</definedName>
    <definedName name="生产列16" localSheetId="7">#REF!</definedName>
    <definedName name="生产列16" localSheetId="4">#REF!</definedName>
    <definedName name="生产列16" localSheetId="2">#REF!</definedName>
    <definedName name="生产列16">#REF!</definedName>
    <definedName name="生产列17" localSheetId="7">#REF!</definedName>
    <definedName name="生产列17" localSheetId="4">#REF!</definedName>
    <definedName name="生产列17" localSheetId="2">#REF!</definedName>
    <definedName name="生产列17">#REF!</definedName>
    <definedName name="生产列19" localSheetId="7">#REF!</definedName>
    <definedName name="生产列19" localSheetId="4">#REF!</definedName>
    <definedName name="生产列19" localSheetId="2">#REF!</definedName>
    <definedName name="生产列19">#REF!</definedName>
    <definedName name="生产列2" localSheetId="7">#REF!</definedName>
    <definedName name="生产列2" localSheetId="4">#REF!</definedName>
    <definedName name="生产列2" localSheetId="2">#REF!</definedName>
    <definedName name="生产列2">#REF!</definedName>
    <definedName name="生产列20" localSheetId="7">#REF!</definedName>
    <definedName name="生产列20" localSheetId="4">#REF!</definedName>
    <definedName name="生产列20" localSheetId="2">#REF!</definedName>
    <definedName name="生产列20">#REF!</definedName>
    <definedName name="生产列3" localSheetId="7">#REF!</definedName>
    <definedName name="生产列3" localSheetId="4">#REF!</definedName>
    <definedName name="生产列3" localSheetId="2">#REF!</definedName>
    <definedName name="生产列3">#REF!</definedName>
    <definedName name="生产列4" localSheetId="7">#REF!</definedName>
    <definedName name="生产列4" localSheetId="4">#REF!</definedName>
    <definedName name="生产列4" localSheetId="2">#REF!</definedName>
    <definedName name="生产列4">#REF!</definedName>
    <definedName name="生产列5" localSheetId="7">#REF!</definedName>
    <definedName name="生产列5" localSheetId="4">#REF!</definedName>
    <definedName name="生产列5" localSheetId="2">#REF!</definedName>
    <definedName name="生产列5">#REF!</definedName>
    <definedName name="生产列6" localSheetId="7">#REF!</definedName>
    <definedName name="生产列6" localSheetId="4">#REF!</definedName>
    <definedName name="生产列6" localSheetId="2">#REF!</definedName>
    <definedName name="生产列6">#REF!</definedName>
    <definedName name="生产列7" localSheetId="7">#REF!</definedName>
    <definedName name="生产列7" localSheetId="4">#REF!</definedName>
    <definedName name="生产列7" localSheetId="2">#REF!</definedName>
    <definedName name="生产列7">#REF!</definedName>
    <definedName name="生产列8" localSheetId="7">#REF!</definedName>
    <definedName name="生产列8" localSheetId="4">#REF!</definedName>
    <definedName name="生产列8" localSheetId="2">#REF!</definedName>
    <definedName name="生产列8">#REF!</definedName>
    <definedName name="生产列9" localSheetId="7">#REF!</definedName>
    <definedName name="生产列9" localSheetId="4">#REF!</definedName>
    <definedName name="生产列9" localSheetId="2">#REF!</definedName>
    <definedName name="生产列9">#REF!</definedName>
    <definedName name="生产期" localSheetId="7">#REF!</definedName>
    <definedName name="生产期" localSheetId="4">#REF!</definedName>
    <definedName name="生产期" localSheetId="2">#REF!</definedName>
    <definedName name="生产期">#REF!</definedName>
    <definedName name="生产期1" localSheetId="7">#REF!</definedName>
    <definedName name="生产期1" localSheetId="4">#REF!</definedName>
    <definedName name="生产期1" localSheetId="2">#REF!</definedName>
    <definedName name="生产期1">#REF!</definedName>
    <definedName name="生产期11" localSheetId="7">#REF!</definedName>
    <definedName name="生产期11" localSheetId="4">#REF!</definedName>
    <definedName name="生产期11" localSheetId="2">#REF!</definedName>
    <definedName name="生产期11">#REF!</definedName>
    <definedName name="生产期123" localSheetId="7">#REF!</definedName>
    <definedName name="生产期123" localSheetId="4">#REF!</definedName>
    <definedName name="生产期123" localSheetId="2">#REF!</definedName>
    <definedName name="生产期123">#REF!</definedName>
    <definedName name="生产期15" localSheetId="7">#REF!</definedName>
    <definedName name="生产期15" localSheetId="4">#REF!</definedName>
    <definedName name="生产期15" localSheetId="2">#REF!</definedName>
    <definedName name="生产期15">#REF!</definedName>
    <definedName name="生产期16" localSheetId="7">#REF!</definedName>
    <definedName name="生产期16" localSheetId="4">#REF!</definedName>
    <definedName name="生产期16" localSheetId="2">#REF!</definedName>
    <definedName name="生产期16">#REF!</definedName>
    <definedName name="生产期17" localSheetId="7">#REF!</definedName>
    <definedName name="生产期17" localSheetId="4">#REF!</definedName>
    <definedName name="生产期17" localSheetId="2">#REF!</definedName>
    <definedName name="生产期17">#REF!</definedName>
    <definedName name="生产期19" localSheetId="7">#REF!</definedName>
    <definedName name="生产期19" localSheetId="4">#REF!</definedName>
    <definedName name="生产期19" localSheetId="2">#REF!</definedName>
    <definedName name="生产期19">#REF!</definedName>
    <definedName name="生产期2" localSheetId="7">#REF!</definedName>
    <definedName name="生产期2" localSheetId="4">#REF!</definedName>
    <definedName name="生产期2" localSheetId="2">#REF!</definedName>
    <definedName name="生产期2">#REF!</definedName>
    <definedName name="生产期20" localSheetId="7">#REF!</definedName>
    <definedName name="生产期20" localSheetId="4">#REF!</definedName>
    <definedName name="生产期20" localSheetId="2">#REF!</definedName>
    <definedName name="生产期20">#REF!</definedName>
    <definedName name="生产期3" localSheetId="7">#REF!</definedName>
    <definedName name="生产期3" localSheetId="4">#REF!</definedName>
    <definedName name="生产期3" localSheetId="2">#REF!</definedName>
    <definedName name="生产期3">#REF!</definedName>
    <definedName name="生产期4" localSheetId="7">#REF!</definedName>
    <definedName name="生产期4" localSheetId="4">#REF!</definedName>
    <definedName name="生产期4" localSheetId="2">#REF!</definedName>
    <definedName name="生产期4">#REF!</definedName>
    <definedName name="生产期5" localSheetId="7">#REF!</definedName>
    <definedName name="生产期5" localSheetId="4">#REF!</definedName>
    <definedName name="生产期5" localSheetId="2">#REF!</definedName>
    <definedName name="生产期5">#REF!</definedName>
    <definedName name="生产期6" localSheetId="7">#REF!</definedName>
    <definedName name="生产期6" localSheetId="4">#REF!</definedName>
    <definedName name="生产期6" localSheetId="2">#REF!</definedName>
    <definedName name="生产期6">#REF!</definedName>
    <definedName name="生产期7" localSheetId="7">#REF!</definedName>
    <definedName name="生产期7" localSheetId="4">#REF!</definedName>
    <definedName name="生产期7" localSheetId="2">#REF!</definedName>
    <definedName name="生产期7">#REF!</definedName>
    <definedName name="生产期8" localSheetId="7">#REF!</definedName>
    <definedName name="生产期8" localSheetId="4">#REF!</definedName>
    <definedName name="生产期8" localSheetId="2">#REF!</definedName>
    <definedName name="生产期8">#REF!</definedName>
    <definedName name="生产期9" localSheetId="7">#REF!</definedName>
    <definedName name="生产期9" localSheetId="4">#REF!</definedName>
    <definedName name="生产期9" localSheetId="2">#REF!</definedName>
    <definedName name="生产期9">#REF!</definedName>
  </definedNames>
  <calcPr calcId="144525"/>
</workbook>
</file>

<file path=xl/comments1.xml><?xml version="1.0" encoding="utf-8"?>
<comments xmlns="http://schemas.openxmlformats.org/spreadsheetml/2006/main">
  <authors>
    <author>AutoBVT</author>
  </authors>
  <commentList>
    <comment ref="O31" authorId="0">
      <text>
        <r>
          <rPr>
            <b/>
            <sz val="9"/>
            <rFont val="宋体"/>
            <charset val="134"/>
          </rPr>
          <t>AutoBVT:</t>
        </r>
        <r>
          <rPr>
            <sz val="9"/>
            <rFont val="宋体"/>
            <charset val="134"/>
          </rPr>
          <t xml:space="preserve">
10.32</t>
        </r>
      </text>
    </comment>
  </commentList>
</comments>
</file>

<file path=xl/sharedStrings.xml><?xml version="1.0" encoding="utf-8"?>
<sst xmlns="http://schemas.openxmlformats.org/spreadsheetml/2006/main" count="1459" uniqueCount="336">
  <si>
    <t>附件1</t>
  </si>
  <si>
    <t>2024年省属学校学生资助中央直达资金分配表</t>
  </si>
  <si>
    <t>单位：万元</t>
  </si>
  <si>
    <t>地区/主管部门</t>
  </si>
  <si>
    <t>学校（部分项目）</t>
  </si>
  <si>
    <t>合计</t>
  </si>
  <si>
    <t>功能科目</t>
  </si>
  <si>
    <t>高校学生资助</t>
  </si>
  <si>
    <t>中职学生资助</t>
  </si>
  <si>
    <t>高中学生资助</t>
  </si>
  <si>
    <t>备注</t>
  </si>
  <si>
    <t>小计</t>
  </si>
  <si>
    <t>奖助学金</t>
  </si>
  <si>
    <t>助学贷款奖补资金</t>
  </si>
  <si>
    <t>少数民族预科生</t>
  </si>
  <si>
    <t>服兵役资金</t>
  </si>
  <si>
    <t>免学费</t>
  </si>
  <si>
    <t>助学金</t>
  </si>
  <si>
    <t>省直单位小计</t>
  </si>
  <si>
    <t>省教育厅</t>
  </si>
  <si>
    <t>教育厅：国防科大附中</t>
  </si>
  <si>
    <t>2050204高中教育</t>
  </si>
  <si>
    <t>湘潭大学</t>
  </si>
  <si>
    <t>2050205高等教育</t>
  </si>
  <si>
    <t>湘潭大学兴湘学院</t>
  </si>
  <si>
    <t>吉首大学</t>
  </si>
  <si>
    <t>吉首大学张家界学院</t>
  </si>
  <si>
    <t>湖南科技大学</t>
  </si>
  <si>
    <t>湖南科技大学潇湘学院</t>
  </si>
  <si>
    <t>长沙理工大学</t>
  </si>
  <si>
    <t>长沙理工大学城南学院</t>
  </si>
  <si>
    <t>湖南农业大学</t>
  </si>
  <si>
    <t>湖南农业大学东方科技学院</t>
  </si>
  <si>
    <t>中南林业科技大学</t>
  </si>
  <si>
    <t>中南林业科技大学涉外学院</t>
  </si>
  <si>
    <t>湖南中医药大学</t>
  </si>
  <si>
    <t>湖南中医药大学湘杏学院</t>
  </si>
  <si>
    <t>湖南师范大学</t>
  </si>
  <si>
    <t>湖南师范大学树达学院</t>
  </si>
  <si>
    <t>南华大学</t>
  </si>
  <si>
    <t>南华大学船山学院</t>
  </si>
  <si>
    <t>湖南工业大学</t>
  </si>
  <si>
    <t>湖南工业大学科技学院</t>
  </si>
  <si>
    <t>湖南工商大学</t>
  </si>
  <si>
    <t>湖南工程学院</t>
  </si>
  <si>
    <t>湖南工程学院应用技术学院</t>
  </si>
  <si>
    <t>湖南理工学院</t>
  </si>
  <si>
    <t>湖南理工学院南湖学院</t>
  </si>
  <si>
    <t>湘南学院</t>
  </si>
  <si>
    <t>衡阳师范学院</t>
  </si>
  <si>
    <t>2050302中等职业教育</t>
  </si>
  <si>
    <t>衡阳师范学院南岳学院</t>
  </si>
  <si>
    <t>邵阳学院</t>
  </si>
  <si>
    <t>怀化学院</t>
  </si>
  <si>
    <t>湖南文理学院</t>
  </si>
  <si>
    <t>湖南文理学院芙蓉学院</t>
  </si>
  <si>
    <t>湖南科技学院</t>
  </si>
  <si>
    <t>湖南人文科技学院</t>
  </si>
  <si>
    <t>湖南第一师范学院</t>
  </si>
  <si>
    <t>湖南城市学院</t>
  </si>
  <si>
    <t>长沙民政职业技术学院</t>
  </si>
  <si>
    <t>2050305高等职业教育</t>
  </si>
  <si>
    <t>湖南工学院</t>
  </si>
  <si>
    <t>湖南财政经济学院</t>
  </si>
  <si>
    <t>湖南女子学院</t>
  </si>
  <si>
    <t>长沙师范学院</t>
  </si>
  <si>
    <t>湖南科技职业学院</t>
  </si>
  <si>
    <t>湖南铁道职业技术学院</t>
  </si>
  <si>
    <t>湖南环境生物职业技术学院</t>
  </si>
  <si>
    <t>湖南大众传媒职业技术学院</t>
  </si>
  <si>
    <t>湖南开放大学（湖南网络工程职业学院）</t>
  </si>
  <si>
    <t>湖南工业职业技术学院</t>
  </si>
  <si>
    <t>湖南医药学院</t>
  </si>
  <si>
    <t>湖南工艺美术职业学院</t>
  </si>
  <si>
    <t>湖南机电职业技术学院</t>
  </si>
  <si>
    <t>湖南化工职业技术学院</t>
  </si>
  <si>
    <t>湖南石油化工职业技术学院</t>
  </si>
  <si>
    <t>湖南国防工业职业技术学院</t>
  </si>
  <si>
    <t>湖南师范大学附属中学</t>
  </si>
  <si>
    <t>长沙市一中</t>
  </si>
  <si>
    <t>湖南安全技术职业学院</t>
  </si>
  <si>
    <t>湖南工程职业技术学院</t>
  </si>
  <si>
    <t>湖南商务职业技术学院</t>
  </si>
  <si>
    <t>张家界航空工业职业技术学院</t>
  </si>
  <si>
    <t>湖南有色金属职业技术学院</t>
  </si>
  <si>
    <t>长沙环境保护职业技术学院</t>
  </si>
  <si>
    <t>湖南城建职业技术学院</t>
  </si>
  <si>
    <t>湖南交通职业技术学院</t>
  </si>
  <si>
    <t>湖南理工职业技术学院</t>
  </si>
  <si>
    <t>湖南生物机电职业技术学院</t>
  </si>
  <si>
    <t>湖南外贸职业学院</t>
  </si>
  <si>
    <t>湖南现代物流职业技术学院</t>
  </si>
  <si>
    <t>湖南水利水电职业技术学院</t>
  </si>
  <si>
    <t>湖南中医药高等专科学校</t>
  </si>
  <si>
    <t>湖南艺术职业学院</t>
  </si>
  <si>
    <t>湖南劳动人事职业学院</t>
  </si>
  <si>
    <t>湖南食品药品职业学院</t>
  </si>
  <si>
    <t>省司法厅</t>
  </si>
  <si>
    <t>湖南司法警官职业学院</t>
  </si>
  <si>
    <t>省工信厅</t>
  </si>
  <si>
    <t>湖南电气职业技术学院</t>
  </si>
  <si>
    <t>省体育局</t>
  </si>
  <si>
    <t>湖南体育职业学院</t>
  </si>
  <si>
    <t>省公安厅</t>
  </si>
  <si>
    <t>湖南警察学院</t>
  </si>
  <si>
    <t>省委党校</t>
  </si>
  <si>
    <t>中共湖南省委党校</t>
  </si>
  <si>
    <t>长沙电力职业技术学院</t>
  </si>
  <si>
    <t>湖南邮电职业技术学院</t>
  </si>
  <si>
    <t>长沙矿冶研究院有限责任公司</t>
  </si>
  <si>
    <t>长沙矿山研究院有限责任公司</t>
  </si>
  <si>
    <t>湖南涉外经济学院</t>
  </si>
  <si>
    <t>长沙医学院</t>
  </si>
  <si>
    <t>湖南信息学院</t>
  </si>
  <si>
    <t>保险职业学院</t>
  </si>
  <si>
    <t>湖南国防工业职业技术学院(湖南省江南工业学校)</t>
  </si>
  <si>
    <t>中南工业学校（湖南省工业技师学院）</t>
  </si>
  <si>
    <t>湖南省有色金属中等专业学校</t>
  </si>
  <si>
    <t>省农业农村厅</t>
  </si>
  <si>
    <t>湖南省工业贸易学校</t>
  </si>
  <si>
    <t>省残联</t>
  </si>
  <si>
    <t>湖南省特教中等专业学校</t>
  </si>
  <si>
    <t>省机关事务管理局</t>
  </si>
  <si>
    <t>湖南省商业职业中等专业学校（湖南省商业技师学院031010）</t>
  </si>
  <si>
    <t>省交通运输厅</t>
  </si>
  <si>
    <t>湖南省交通科技职业中等专业学校</t>
  </si>
  <si>
    <t>省粮食局</t>
  </si>
  <si>
    <t>湖南省经贸职业中专学校(湖南省经济贸易高级技工学校205006）</t>
  </si>
  <si>
    <t>省建工集团</t>
  </si>
  <si>
    <t>湖南建设中等职业学校</t>
  </si>
  <si>
    <t>核工业卫生学校（999888）</t>
  </si>
  <si>
    <t>长沙建筑工程学校（999152）</t>
  </si>
  <si>
    <t>湘潭铁路工程学校999145</t>
  </si>
  <si>
    <t>湖南省水利水电建设工程学校（中国水利水电第八工程局有限公司999649）</t>
  </si>
  <si>
    <t>湘潭钢铁集团有限公司职业中等专业学校（湖南华菱湘潭钢铁有限公司999056）</t>
  </si>
  <si>
    <t>人社系统</t>
  </si>
  <si>
    <t>省人社厅</t>
  </si>
  <si>
    <t>湖南劳动高级技工学校（湖南劳动人事职业学院301006）</t>
  </si>
  <si>
    <t>省自然资源厅</t>
  </si>
  <si>
    <t>湖南工程高级技工学校（湖南工程职业技术学院203022）</t>
  </si>
  <si>
    <t>湖南建筑高级技工学校（364003）</t>
  </si>
  <si>
    <t>湖南省工业技师学院（中南工业学校350015）</t>
  </si>
  <si>
    <t>湖南省汽车技师学院（350016）</t>
  </si>
  <si>
    <t>湖南省陶瓷技师学院（350017）</t>
  </si>
  <si>
    <t>湖南兵器工业高级技工学校（350014）</t>
  </si>
  <si>
    <t>湖南机电高级技工学校（湖南机电职业技术学院100059）</t>
  </si>
  <si>
    <t>省市场监管局</t>
  </si>
  <si>
    <t>湖南省医药技工学校（湖南食品药品职业学院047003）</t>
  </si>
  <si>
    <t>湖南省经济贸易高级技工学校（205006）</t>
  </si>
  <si>
    <r>
      <rPr>
        <sz val="8"/>
        <rFont val="黑体"/>
        <charset val="134"/>
      </rPr>
      <t>湖南交通高级技工学校（湖南省交通职业技术学院</t>
    </r>
    <r>
      <rPr>
        <sz val="8"/>
        <rFont val="Times New Roman"/>
        <charset val="134"/>
      </rPr>
      <t>202008</t>
    </r>
    <r>
      <rPr>
        <sz val="8"/>
        <rFont val="黑体"/>
        <charset val="134"/>
      </rPr>
      <t>）</t>
    </r>
  </si>
  <si>
    <t>湖南省商业技师学院（031010）</t>
  </si>
  <si>
    <t>省人力资源和社会保障厅系统财务</t>
  </si>
  <si>
    <t>中钢集团衡阳重机技工学校（中钢集团衡阳重机职工大学）</t>
  </si>
  <si>
    <t>衡阳工业技工学校（衡阳工业职工大学）</t>
  </si>
  <si>
    <t>中国水利水电第八工程局高级技工学校（中国水利水电第八工程局有限公司999649）</t>
  </si>
  <si>
    <t>湘潭钢铁集团有限公司高级技工学校（湖南华菱湘潭钢铁有限公司999056）</t>
  </si>
  <si>
    <t>中铁十二局技工学校（湘潭铁路工程学校999145）</t>
  </si>
  <si>
    <t>涟源钢铁集团有限公司技工学校（湖南华菱涟源钢铁有限公司999310）</t>
  </si>
  <si>
    <t>中建五局技工学校（长沙建筑工程学校999152）</t>
  </si>
  <si>
    <t>附件2</t>
  </si>
  <si>
    <t xml:space="preserve"> </t>
  </si>
  <si>
    <t>2024年中职学生资助中央资金分配表</t>
  </si>
  <si>
    <t>单位（市县）</t>
  </si>
  <si>
    <t>资助人数（人）</t>
  </si>
  <si>
    <t>中央资金需求（万元）</t>
  </si>
  <si>
    <t>已提前下达资金</t>
  </si>
  <si>
    <t>本次应下达资金</t>
  </si>
  <si>
    <t>奖学金</t>
  </si>
  <si>
    <t>国家奖助学金</t>
  </si>
  <si>
    <t>免学费补助资金</t>
  </si>
  <si>
    <t>教育系统</t>
  </si>
  <si>
    <t>省本级合计</t>
  </si>
  <si>
    <t>教育系统小计</t>
  </si>
  <si>
    <t>湖南省广播电视大学（湖南网络工程职业学院）</t>
  </si>
  <si>
    <t>省水利厅</t>
  </si>
  <si>
    <t>省卫健委</t>
  </si>
  <si>
    <t>省文旅厅</t>
  </si>
  <si>
    <t>省商务厅</t>
  </si>
  <si>
    <t>省发改委</t>
  </si>
  <si>
    <t>省应急管理厅</t>
  </si>
  <si>
    <t>省生态环境厅</t>
  </si>
  <si>
    <t>实拨单位</t>
  </si>
  <si>
    <r>
      <rPr>
        <sz val="10"/>
        <rFont val="黑体"/>
        <charset val="134"/>
      </rPr>
      <t>湖南省水利水电建设工程学校（中国水利水电第八工程局有限公司999649）</t>
    </r>
  </si>
  <si>
    <r>
      <rPr>
        <b/>
        <sz val="10"/>
        <rFont val="黑体"/>
        <charset val="134"/>
      </rPr>
      <t>小计</t>
    </r>
  </si>
  <si>
    <r>
      <rPr>
        <sz val="10"/>
        <rFont val="黑体"/>
        <charset val="134"/>
      </rPr>
      <t>湖南劳动高级技工学校（湖南劳动人事职业学院</t>
    </r>
    <r>
      <rPr>
        <sz val="10"/>
        <rFont val="Times New Roman"/>
        <charset val="134"/>
      </rPr>
      <t>301006</t>
    </r>
    <r>
      <rPr>
        <sz val="10"/>
        <rFont val="黑体"/>
        <charset val="134"/>
      </rPr>
      <t>）</t>
    </r>
  </si>
  <si>
    <r>
      <rPr>
        <sz val="10"/>
        <rFont val="黑体"/>
        <charset val="134"/>
      </rPr>
      <t>湖南建筑高级技工学校（</t>
    </r>
    <r>
      <rPr>
        <sz val="10"/>
        <rFont val="Times New Roman"/>
        <charset val="134"/>
      </rPr>
      <t>364003</t>
    </r>
    <r>
      <rPr>
        <sz val="10"/>
        <rFont val="黑体"/>
        <charset val="134"/>
      </rPr>
      <t>）</t>
    </r>
  </si>
  <si>
    <r>
      <rPr>
        <sz val="10"/>
        <rFont val="黑体"/>
        <charset val="134"/>
      </rPr>
      <t>省教育厅</t>
    </r>
  </si>
  <si>
    <r>
      <rPr>
        <sz val="10"/>
        <rFont val="黑体"/>
        <charset val="134"/>
      </rPr>
      <t>湖南机电高级技工学校（湖南机电职业技术学院</t>
    </r>
    <r>
      <rPr>
        <sz val="10"/>
        <rFont val="Times New Roman"/>
        <charset val="134"/>
      </rPr>
      <t>100059</t>
    </r>
    <r>
      <rPr>
        <sz val="10"/>
        <rFont val="黑体"/>
        <charset val="134"/>
      </rPr>
      <t>）</t>
    </r>
  </si>
  <si>
    <r>
      <rPr>
        <sz val="10"/>
        <rFont val="黑体"/>
        <charset val="134"/>
      </rPr>
      <t>湖南网络工程技工学校（湖南广播电视大学</t>
    </r>
    <r>
      <rPr>
        <sz val="10"/>
        <rFont val="Times New Roman"/>
        <charset val="134"/>
      </rPr>
      <t>100034</t>
    </r>
    <r>
      <rPr>
        <sz val="10"/>
        <rFont val="黑体"/>
        <charset val="134"/>
      </rPr>
      <t>）</t>
    </r>
  </si>
  <si>
    <r>
      <rPr>
        <sz val="10"/>
        <rFont val="黑体"/>
        <charset val="134"/>
      </rPr>
      <t>湖南交通高级技工学校（湖南省交通职业技术学院</t>
    </r>
    <r>
      <rPr>
        <sz val="10"/>
        <rFont val="Times New Roman"/>
        <charset val="134"/>
      </rPr>
      <t>202008</t>
    </r>
    <r>
      <rPr>
        <sz val="10"/>
        <rFont val="黑体"/>
        <charset val="134"/>
      </rPr>
      <t>）</t>
    </r>
  </si>
  <si>
    <r>
      <rPr>
        <sz val="10"/>
        <rFont val="黑体"/>
        <charset val="134"/>
      </rPr>
      <t>省粮食局</t>
    </r>
  </si>
  <si>
    <r>
      <rPr>
        <sz val="10"/>
        <rFont val="黑体"/>
        <charset val="134"/>
      </rPr>
      <t>湖南省经济贸易高级技工学校（</t>
    </r>
    <r>
      <rPr>
        <sz val="10"/>
        <rFont val="Times New Roman"/>
        <charset val="134"/>
      </rPr>
      <t>205006</t>
    </r>
    <r>
      <rPr>
        <sz val="10"/>
        <rFont val="黑体"/>
        <charset val="134"/>
      </rPr>
      <t>）</t>
    </r>
  </si>
  <si>
    <r>
      <rPr>
        <sz val="10"/>
        <rFont val="黑体"/>
        <charset val="134"/>
      </rPr>
      <t>省机关事务管理局</t>
    </r>
  </si>
  <si>
    <r>
      <rPr>
        <sz val="10"/>
        <rFont val="黑体"/>
        <charset val="134"/>
      </rPr>
      <t>湖南省商业技师学院（</t>
    </r>
    <r>
      <rPr>
        <sz val="10"/>
        <rFont val="Times New Roman"/>
        <charset val="134"/>
      </rPr>
      <t>031010</t>
    </r>
    <r>
      <rPr>
        <sz val="10"/>
        <rFont val="黑体"/>
        <charset val="134"/>
      </rPr>
      <t>）</t>
    </r>
  </si>
  <si>
    <r>
      <rPr>
        <sz val="10"/>
        <rFont val="黑体"/>
        <charset val="134"/>
      </rPr>
      <t>省人力资源和社会保障厅系统财务</t>
    </r>
  </si>
  <si>
    <t>江麓技工学校</t>
  </si>
  <si>
    <r>
      <rPr>
        <sz val="10"/>
        <rFont val="黑体"/>
        <charset val="134"/>
      </rPr>
      <t>白沙矿务局技工学校</t>
    </r>
  </si>
  <si>
    <r>
      <rPr>
        <sz val="10"/>
        <rFont val="黑体"/>
        <charset val="134"/>
      </rPr>
      <t>实拨单位</t>
    </r>
  </si>
  <si>
    <t>附件3</t>
  </si>
  <si>
    <t>2024年普通高中学生资助中央资金分配表</t>
  </si>
  <si>
    <t>单位名称</t>
  </si>
  <si>
    <t>此次下达合计</t>
  </si>
  <si>
    <t>已提前下达</t>
  </si>
  <si>
    <t>2023年资金清算待下年抵扣（正数为结余，负数为缺口）</t>
  </si>
  <si>
    <t>此次下达</t>
  </si>
  <si>
    <t>省本级小计</t>
  </si>
  <si>
    <t>省教育厅小计</t>
  </si>
  <si>
    <t>湖南师大附中</t>
  </si>
  <si>
    <t>附件4</t>
  </si>
  <si>
    <t>2024年高校学生资助中央直达资金分配总表</t>
  </si>
  <si>
    <t>主管部门</t>
  </si>
  <si>
    <t>单位</t>
  </si>
  <si>
    <t>全年核定资金</t>
  </si>
  <si>
    <t>此次应下达</t>
  </si>
  <si>
    <t>消除负数调整后此次下达</t>
  </si>
  <si>
    <t>省教育厅合计</t>
  </si>
  <si>
    <t>内部调整</t>
  </si>
  <si>
    <t>兴湘学院奖助学金中央资金扣0.04万元，在湘潭大学内部调整</t>
  </si>
  <si>
    <t>1、奖助学金和服兵役内部调整
2、因湘潭理工省级资金-4.03万元无法清算，与农业大学进行调整</t>
  </si>
  <si>
    <t>奖助学金中央资金应下达966.79万元，省级资金应下达-315.12万元，中央省级资金内部调整</t>
  </si>
  <si>
    <t>奖助学金中央资金应下达-31.35万元，省级资金应下达-9.23万元，在湖南师范大学内部调整</t>
  </si>
  <si>
    <t>奖助学金和服兵役内部调整</t>
  </si>
  <si>
    <t>369002</t>
  </si>
  <si>
    <t>100066</t>
  </si>
  <si>
    <t>350010</t>
  </si>
  <si>
    <t>100067</t>
  </si>
  <si>
    <t>202008</t>
  </si>
  <si>
    <t>100065</t>
  </si>
  <si>
    <t>258021</t>
  </si>
  <si>
    <t>400006</t>
  </si>
  <si>
    <t>400007</t>
  </si>
  <si>
    <t>252003</t>
  </si>
  <si>
    <t>302023</t>
  </si>
  <si>
    <t>105008</t>
  </si>
  <si>
    <t>301006</t>
  </si>
  <si>
    <t>047003</t>
  </si>
  <si>
    <t>其他部门行业小计</t>
  </si>
  <si>
    <t>非预算单位</t>
  </si>
  <si>
    <t>附件4-1：</t>
  </si>
  <si>
    <t>2024年高校学生奖助学金中央直达资金分配表</t>
  </si>
  <si>
    <t>预算代码</t>
  </si>
  <si>
    <t>全年应安排国家奖助学金</t>
  </si>
  <si>
    <t>湘财教指〔2023〕93号、351号已下达中央和省级资金</t>
  </si>
  <si>
    <t>抵扣上年结余(负数为追补缺口）</t>
  </si>
  <si>
    <t>应追补资金（负数为待下年抵扣）</t>
  </si>
  <si>
    <t>应下达国家奖助学金中央和省级资金</t>
  </si>
  <si>
    <t xml:space="preserve">此次应下达高校学生资助资金 </t>
  </si>
  <si>
    <t>中央</t>
  </si>
  <si>
    <t>省级</t>
  </si>
  <si>
    <t>高校或市州</t>
  </si>
  <si>
    <t>上年结余</t>
  </si>
  <si>
    <t>湘财教指[2023]74号待下年抵扣资金</t>
  </si>
  <si>
    <t>应下达中  央资金</t>
  </si>
  <si>
    <t>应下达省级资金</t>
  </si>
  <si>
    <t>人数</t>
  </si>
  <si>
    <t>中央资金</t>
  </si>
  <si>
    <t>此次下达    中央资金</t>
  </si>
  <si>
    <t>此次下达     省级资金</t>
  </si>
  <si>
    <t>系统财务小计</t>
  </si>
  <si>
    <t>0</t>
  </si>
  <si>
    <t>在湘潭大学内部调整</t>
  </si>
  <si>
    <r>
      <rPr>
        <sz val="11"/>
        <color theme="1"/>
        <rFont val="宋体"/>
        <charset val="134"/>
        <scheme val="minor"/>
      </rPr>
      <t xml:space="preserve"> </t>
    </r>
    <r>
      <rPr>
        <sz val="12"/>
        <rFont val="宋体"/>
        <charset val="134"/>
      </rPr>
      <t xml:space="preserve">                                                                                                                                               </t>
    </r>
  </si>
  <si>
    <t>中央资金应下达966.79万元，省级资金应下达-315.12万元，中央省级资金内部调整</t>
  </si>
  <si>
    <t>中央资金应下达-31.35万元，省级资金应下达-9.23万元，在湖南师范大学内部调整</t>
  </si>
  <si>
    <t xml:space="preserve">      </t>
  </si>
  <si>
    <t>附件4-2：</t>
  </si>
  <si>
    <t>2024年研究生国家奖助学金分配明细表</t>
  </si>
  <si>
    <t>研究生国家奖学金</t>
  </si>
  <si>
    <t>研究生国家助学金</t>
  </si>
  <si>
    <t>研究生学业奖学金</t>
  </si>
  <si>
    <t>研究生国家奖助学金合计（万元）</t>
  </si>
  <si>
    <t>备  注</t>
  </si>
  <si>
    <t>名额（人）</t>
  </si>
  <si>
    <t xml:space="preserve">中央金额（万元）
</t>
  </si>
  <si>
    <t>春季名额（人）</t>
  </si>
  <si>
    <t>秋季名额（人）</t>
  </si>
  <si>
    <t>全年金额（万元）</t>
  </si>
  <si>
    <t>博士</t>
  </si>
  <si>
    <t>硕士</t>
  </si>
  <si>
    <t>高校</t>
  </si>
  <si>
    <t>教育部指标</t>
  </si>
  <si>
    <t>验证</t>
  </si>
  <si>
    <t>党校+3</t>
  </si>
  <si>
    <t>全省总计</t>
  </si>
  <si>
    <t>高等教育</t>
  </si>
  <si>
    <t>高等职业教育</t>
  </si>
  <si>
    <t>增加党校硕士国奖3人，不在中央下达名额内，所需资金6万元由省财政承担</t>
  </si>
  <si>
    <t>附件4-3：</t>
  </si>
  <si>
    <t>2024年本专科生国家奖助学金分配明细表</t>
  </si>
  <si>
    <t>本专科生国家奖学金</t>
  </si>
  <si>
    <t xml:space="preserve">  本专科生国家励志奖学金</t>
  </si>
  <si>
    <t>本专科国家助学金</t>
  </si>
  <si>
    <t>本专科生国家奖助学金合计（万元）</t>
  </si>
  <si>
    <t>金额
（万元）</t>
  </si>
  <si>
    <t>金额      （万元）</t>
  </si>
  <si>
    <t>其中</t>
  </si>
  <si>
    <t>一等</t>
  </si>
  <si>
    <t>二等</t>
  </si>
  <si>
    <t>三等</t>
  </si>
  <si>
    <t>市州</t>
  </si>
  <si>
    <t>附件4-4：</t>
  </si>
  <si>
    <t>2024年服兵役国家教育资助资金分配表</t>
  </si>
  <si>
    <t>高校学生服义务兵役资助</t>
  </si>
  <si>
    <t>退役士兵学费资助</t>
  </si>
  <si>
    <t>直招士官</t>
  </si>
  <si>
    <t>本专科生国家助学金（退役士兵）</t>
  </si>
  <si>
    <t>此次下达资金合计</t>
  </si>
  <si>
    <t>2023年核定人数</t>
  </si>
  <si>
    <t>2023年资金总需求</t>
  </si>
  <si>
    <t>已下达2023年资金</t>
  </si>
  <si>
    <t>已预拨2024年资金（湘财教指〔2023〕93号、湘财预〔2023〕351号）</t>
  </si>
  <si>
    <t>2023年春季学期核定人数</t>
  </si>
  <si>
    <t>2023年秋季学期核定人数</t>
  </si>
  <si>
    <t>2023年已下达资金</t>
  </si>
  <si>
    <t>清算2023年资金</t>
  </si>
  <si>
    <t>2024年资金</t>
  </si>
  <si>
    <t>省级资金</t>
  </si>
  <si>
    <t>市州资金</t>
  </si>
  <si>
    <t>中央（应下达）</t>
  </si>
  <si>
    <t>系数</t>
  </si>
  <si>
    <t>中央下达</t>
  </si>
  <si>
    <t>实际下达资金</t>
  </si>
  <si>
    <t>系统数据</t>
  </si>
  <si>
    <t>湖南商学院北津学院</t>
  </si>
  <si>
    <t>湖南网络工程职业学院</t>
  </si>
  <si>
    <t>省安监局</t>
  </si>
  <si>
    <t>省地勘局</t>
  </si>
  <si>
    <t>省供销合作社</t>
  </si>
  <si>
    <t>省经信委</t>
  </si>
  <si>
    <t>省环保厅</t>
  </si>
  <si>
    <t>省交通厅</t>
  </si>
  <si>
    <t>省农业厅</t>
  </si>
  <si>
    <t>省卫生厅</t>
  </si>
  <si>
    <t>省文化厅</t>
  </si>
  <si>
    <t>省食品药品管理局</t>
  </si>
  <si>
    <t>省有色金属管理局</t>
  </si>
</sst>
</file>

<file path=xl/styles.xml><?xml version="1.0" encoding="utf-8"?>
<styleSheet xmlns="http://schemas.openxmlformats.org/spreadsheetml/2006/main">
  <numFmts count="35">
    <numFmt numFmtId="176" formatCode="0.0_ "/>
    <numFmt numFmtId="177" formatCode="0.0000_ "/>
    <numFmt numFmtId="178" formatCode="&quot;$&quot;#,##0_);[Red]\(&quot;$&quot;#,##0\)"/>
    <numFmt numFmtId="179" formatCode="#,##0;\-#,##0;&quot;-&quot;"/>
    <numFmt numFmtId="180" formatCode="#,##0;\(#,##0\)"/>
    <numFmt numFmtId="181" formatCode="0_);[Red]\(0\)"/>
    <numFmt numFmtId="182" formatCode="_-* #,##0&quot;$&quot;_-;\-* #,##0&quot;$&quot;_-;_-* &quot;-&quot;&quot;$&quot;_-;_-@_-"/>
    <numFmt numFmtId="183" formatCode="_-* #,##0_$_-;\-* #,##0_$_-;_-* &quot;-&quot;_$_-;_-@_-"/>
    <numFmt numFmtId="184" formatCode="0.00_ ;[Red]\-0.00\ "/>
    <numFmt numFmtId="185" formatCode="#\ ??/??"/>
    <numFmt numFmtId="186" formatCode="0.00_);[Red]\(0.00\)"/>
    <numFmt numFmtId="43" formatCode="_ * #,##0.00_ ;_ * \-#,##0.00_ ;_ * &quot;-&quot;??_ ;_ @_ "/>
    <numFmt numFmtId="187" formatCode="\$#,##0.00;\(\$#,##0.00\)"/>
    <numFmt numFmtId="188" formatCode="0_ "/>
    <numFmt numFmtId="189" formatCode="\$#,##0;\(\$#,##0\)"/>
    <numFmt numFmtId="42" formatCode="_ &quot;￥&quot;* #,##0_ ;_ &quot;￥&quot;* \-#,##0_ ;_ &quot;￥&quot;* &quot;-&quot;_ ;_ @_ "/>
    <numFmt numFmtId="190" formatCode="* #,##0;* \-#,##0;* &quot;-&quot;;@"/>
    <numFmt numFmtId="44" formatCode="_ &quot;￥&quot;* #,##0.00_ ;_ &quot;￥&quot;* \-#,##0.00_ ;_ &quot;￥&quot;* &quot;-&quot;??_ ;_ @_ "/>
    <numFmt numFmtId="191" formatCode="0.0"/>
    <numFmt numFmtId="192" formatCode="yy\.mm\.dd"/>
    <numFmt numFmtId="193" formatCode="_-* #,##0.00_-;\-* #,##0.00_-;_-* &quot;-&quot;??_-;_-@_-"/>
    <numFmt numFmtId="194" formatCode="&quot;$&quot;#,##0.00_);[Red]\(&quot;$&quot;#,##0.00\)"/>
    <numFmt numFmtId="195" formatCode="_-* #,##0.00&quot;$&quot;_-;\-* #,##0.00&quot;$&quot;_-;_-* &quot;-&quot;??&quot;$&quot;_-;_-@_-"/>
    <numFmt numFmtId="41" formatCode="_ * #,##0_ ;_ * \-#,##0_ ;_ * &quot;-&quot;_ ;_ @_ "/>
    <numFmt numFmtId="196" formatCode="_-&quot;$&quot;\ * #,##0.00_-;_-&quot;$&quot;\ * #,##0.00\-;_-&quot;$&quot;\ * &quot;-&quot;??_-;_-@_-"/>
    <numFmt numFmtId="197" formatCode="_-&quot;$&quot;* #,##0_-;\-&quot;$&quot;* #,##0_-;_-&quot;$&quot;* &quot;-&quot;_-;_-@_-"/>
    <numFmt numFmtId="198" formatCode="_-* #,##0.00_$_-;\-* #,##0.00_$_-;_-* &quot;-&quot;??_$_-;_-@_-"/>
    <numFmt numFmtId="199" formatCode="&quot;$&quot;\ #,##0.00_-;[Red]&quot;$&quot;\ #,##0.00\-"/>
    <numFmt numFmtId="200" formatCode="_(&quot;$&quot;* #,##0.00_);_(&quot;$&quot;* \(#,##0.00\);_(&quot;$&quot;* &quot;-&quot;??_);_(@_)"/>
    <numFmt numFmtId="201" formatCode="#,##0.0_);\(#,##0.0\)"/>
    <numFmt numFmtId="202" formatCode="0;_琀"/>
    <numFmt numFmtId="203" formatCode="_-&quot;$&quot;\ * #,##0_-;_-&quot;$&quot;\ * #,##0\-;_-&quot;$&quot;\ * &quot;-&quot;_-;_-@_-"/>
    <numFmt numFmtId="204" formatCode="0.0_);[Red]\(0.0\)"/>
    <numFmt numFmtId="205" formatCode="_(&quot;$&quot;* #,##0_);_(&quot;$&quot;* \(#,##0\);_(&quot;$&quot;* &quot;-&quot;_);_(@_)"/>
    <numFmt numFmtId="206" formatCode="0.00_ "/>
  </numFmts>
  <fonts count="144"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indexed="10"/>
      <name val="宋体"/>
      <charset val="134"/>
    </font>
    <font>
      <sz val="16"/>
      <name val="黑体"/>
      <charset val="134"/>
    </font>
    <font>
      <sz val="18"/>
      <name val="方正小标宋_GBK"/>
      <charset val="134"/>
    </font>
    <font>
      <sz val="11"/>
      <name val="黑体"/>
      <charset val="134"/>
    </font>
    <font>
      <sz val="11"/>
      <color indexed="8"/>
      <name val="黑体"/>
      <charset val="134"/>
    </font>
    <font>
      <b/>
      <sz val="9"/>
      <name val="黑体"/>
      <charset val="134"/>
    </font>
    <font>
      <b/>
      <sz val="9"/>
      <name val="Times New Roman"/>
      <charset val="134"/>
    </font>
    <font>
      <sz val="9"/>
      <name val="仿宋_GB2312"/>
      <charset val="134"/>
    </font>
    <font>
      <b/>
      <sz val="9"/>
      <name val="仿宋_GB2312"/>
      <charset val="134"/>
    </font>
    <font>
      <sz val="9"/>
      <color indexed="8"/>
      <name val="仿宋_GB2312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Times New Roman"/>
      <charset val="134"/>
    </font>
    <font>
      <sz val="12"/>
      <color theme="0"/>
      <name val="宋体"/>
      <charset val="134"/>
    </font>
    <font>
      <sz val="18"/>
      <color indexed="10"/>
      <name val="方正小标宋_GBK"/>
      <charset val="134"/>
    </font>
    <font>
      <sz val="9"/>
      <color theme="1"/>
      <name val="Times New Roman"/>
      <charset val="134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sz val="8"/>
      <name val="黑体"/>
      <charset val="134"/>
    </font>
    <font>
      <sz val="12"/>
      <name val="仿宋_GB2312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仿宋_GB2312"/>
      <charset val="134"/>
    </font>
    <font>
      <sz val="10"/>
      <name val="黑体"/>
      <charset val="134"/>
    </font>
    <font>
      <sz val="9"/>
      <color rgb="FF000000"/>
      <name val="黑体"/>
      <charset val="134"/>
    </font>
    <font>
      <sz val="9"/>
      <color rgb="FF333333"/>
      <name val="Times New Roman"/>
      <charset val="134"/>
    </font>
    <font>
      <sz val="8"/>
      <color indexed="10"/>
      <name val="宋体"/>
      <charset val="134"/>
    </font>
    <font>
      <sz val="9"/>
      <name val="黑体"/>
      <charset val="134"/>
    </font>
    <font>
      <sz val="9"/>
      <name val="宋体"/>
      <charset val="134"/>
    </font>
    <font>
      <sz val="8"/>
      <color theme="1"/>
      <name val="宋体"/>
      <charset val="134"/>
      <scheme val="minor"/>
    </font>
    <font>
      <b/>
      <sz val="8"/>
      <name val="宋体"/>
      <charset val="134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indexed="8"/>
      <name val="方正小标宋_GBK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b/>
      <sz val="12"/>
      <name val="仿宋_GB2312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4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20"/>
      <name val="方正小标宋_GBK"/>
      <charset val="134"/>
    </font>
    <font>
      <sz val="6"/>
      <name val="黑体"/>
      <charset val="134"/>
    </font>
    <font>
      <b/>
      <sz val="8"/>
      <name val="Times New Roman"/>
      <charset val="134"/>
    </font>
    <font>
      <sz val="8"/>
      <name val="Times New Roman"/>
      <charset val="134"/>
    </font>
    <font>
      <sz val="10"/>
      <color theme="1"/>
      <name val="宋体"/>
      <charset val="134"/>
    </font>
    <font>
      <sz val="6"/>
      <name val="方正小标宋_GBK"/>
      <charset val="134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Tms Rmn"/>
      <charset val="134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sz val="11"/>
      <color indexed="8"/>
      <name val="Tahoma"/>
      <charset val="134"/>
    </font>
    <font>
      <u/>
      <sz val="11"/>
      <color rgb="FF800080"/>
      <name val="宋体"/>
      <charset val="0"/>
      <scheme val="minor"/>
    </font>
    <font>
      <sz val="10"/>
      <name val="Geneva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sz val="12"/>
      <color indexed="17"/>
      <name val="楷体_GB2312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2"/>
      <color indexed="20"/>
      <name val="楷体_GB2312"/>
      <charset val="134"/>
    </font>
    <font>
      <sz val="11"/>
      <color theme="0"/>
      <name val="宋体"/>
      <charset val="0"/>
      <scheme val="minor"/>
    </font>
    <font>
      <sz val="12"/>
      <color indexed="16"/>
      <name val="宋体"/>
      <charset val="134"/>
    </font>
    <font>
      <b/>
      <sz val="11"/>
      <color indexed="63"/>
      <name val="宋体"/>
      <charset val="134"/>
    </font>
    <font>
      <sz val="11"/>
      <color indexed="16"/>
      <name val="宋体"/>
      <charset val="134"/>
    </font>
    <font>
      <sz val="11"/>
      <color indexed="10"/>
      <name val="宋体"/>
      <charset val="134"/>
    </font>
    <font>
      <sz val="12"/>
      <color indexed="20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17"/>
      <name val="宋体"/>
      <charset val="134"/>
    </font>
    <font>
      <sz val="11"/>
      <color indexed="52"/>
      <name val="宋体"/>
      <charset val="134"/>
    </font>
    <font>
      <sz val="12"/>
      <name val="Arial"/>
      <charset val="134"/>
    </font>
    <font>
      <u/>
      <sz val="12"/>
      <color indexed="36"/>
      <name val="宋体"/>
      <charset val="134"/>
    </font>
    <font>
      <sz val="10"/>
      <name val="Arial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sz val="11"/>
      <color theme="1"/>
      <name val="宋体"/>
      <charset val="0"/>
      <scheme val="minor"/>
    </font>
    <font>
      <b/>
      <sz val="14"/>
      <name val="楷体"/>
      <charset val="134"/>
    </font>
    <font>
      <b/>
      <sz val="11"/>
      <color theme="1"/>
      <name val="宋体"/>
      <charset val="0"/>
      <scheme val="minor"/>
    </font>
    <font>
      <b/>
      <sz val="9"/>
      <name val="Arial"/>
      <charset val="134"/>
    </font>
    <font>
      <sz val="12"/>
      <color indexed="8"/>
      <name val="宋体"/>
      <charset val="134"/>
    </font>
    <font>
      <sz val="10"/>
      <name val="MS Sans Serif"/>
      <charset val="134"/>
    </font>
    <font>
      <b/>
      <sz val="12"/>
      <color indexed="8"/>
      <name val="宋体"/>
      <charset val="134"/>
    </font>
    <font>
      <b/>
      <sz val="11"/>
      <color indexed="9"/>
      <name val="宋体"/>
      <charset val="134"/>
    </font>
    <font>
      <sz val="10"/>
      <name val="Helv"/>
      <charset val="134"/>
    </font>
    <font>
      <sz val="8"/>
      <name val="Arial"/>
      <charset val="134"/>
    </font>
    <font>
      <sz val="11"/>
      <color theme="1"/>
      <name val="宋体"/>
      <charset val="134"/>
      <scheme val="minor"/>
    </font>
    <font>
      <sz val="10"/>
      <name val="楷体"/>
      <charset val="134"/>
    </font>
    <font>
      <sz val="11"/>
      <name val="ＭＳ Ｐゴシック"/>
      <charset val="134"/>
    </font>
    <font>
      <sz val="10.5"/>
      <color indexed="17"/>
      <name val="宋体"/>
      <charset val="134"/>
    </font>
    <font>
      <u/>
      <sz val="12"/>
      <color indexed="12"/>
      <name val="宋体"/>
      <charset val="134"/>
    </font>
    <font>
      <b/>
      <sz val="15"/>
      <color theme="3"/>
      <name val="宋体"/>
      <charset val="134"/>
      <scheme val="minor"/>
    </font>
    <font>
      <sz val="12"/>
      <name val="Helv"/>
      <charset val="134"/>
    </font>
    <font>
      <b/>
      <sz val="12"/>
      <name val="Arial"/>
      <charset val="134"/>
    </font>
    <font>
      <b/>
      <sz val="18"/>
      <name val="Arial"/>
      <charset val="134"/>
    </font>
    <font>
      <b/>
      <i/>
      <sz val="16"/>
      <name val="Helv"/>
      <charset val="134"/>
    </font>
    <font>
      <sz val="11"/>
      <color rgb="FF9C6500"/>
      <name val="宋体"/>
      <charset val="0"/>
      <scheme val="minor"/>
    </font>
    <font>
      <sz val="12"/>
      <name val="바탕체"/>
      <charset val="134"/>
    </font>
    <font>
      <sz val="12"/>
      <name val="官帕眉"/>
      <charset val="134"/>
    </font>
    <font>
      <sz val="12"/>
      <name val="Courier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color indexed="8"/>
      <name val="Arial"/>
      <charset val="134"/>
    </font>
    <font>
      <sz val="10.5"/>
      <color indexed="20"/>
      <name val="宋体"/>
      <charset val="134"/>
    </font>
    <font>
      <b/>
      <sz val="21"/>
      <name val="楷体_GB2312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20"/>
      <name val="Tahoma"/>
      <charset val="134"/>
    </font>
    <font>
      <sz val="11"/>
      <color theme="1"/>
      <name val="Tahoma"/>
      <charset val="134"/>
    </font>
    <font>
      <b/>
      <sz val="11"/>
      <color rgb="FFFA7D00"/>
      <name val="宋体"/>
      <charset val="0"/>
      <scheme val="minor"/>
    </font>
    <font>
      <b/>
      <sz val="10"/>
      <name val="MS Sans Serif"/>
      <charset val="134"/>
    </font>
    <font>
      <sz val="7"/>
      <name val="Small Fonts"/>
      <charset val="134"/>
    </font>
    <font>
      <sz val="12"/>
      <color indexed="9"/>
      <name val="Helv"/>
      <charset val="134"/>
    </font>
    <font>
      <sz val="10"/>
      <color indexed="8"/>
      <name val="MS Sans Serif"/>
      <charset val="134"/>
    </font>
    <font>
      <b/>
      <sz val="10"/>
      <name val="Arial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17"/>
      <name val="Tahoma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0"/>
      <name val="黑体"/>
      <charset val="134"/>
    </font>
    <font>
      <sz val="9"/>
      <name val="宋体"/>
      <charset val="134"/>
    </font>
    <font>
      <b/>
      <sz val="9"/>
      <name val="宋体"/>
      <charset val="134"/>
    </font>
  </fonts>
  <fills count="7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indexed="42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mediumGray">
        <fgColor indexed="22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9"/>
        <bgColor indexed="49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53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3"/>
        <bgColor indexed="53"/>
      </patternFill>
    </fill>
    <fill>
      <patternFill patternType="solid">
        <fgColor indexed="42"/>
        <bgColor indexed="42"/>
      </patternFill>
    </fill>
    <fill>
      <patternFill patternType="solid">
        <fgColor theme="6" tint="0.799981688894314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1"/>
        <bgColor indexed="51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rgb="FFF2F2F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5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</fills>
  <borders count="41">
    <border>
      <left/>
      <right/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auto="true"/>
      </top>
      <bottom style="double">
        <color auto="true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3161">
    <xf numFmtId="0" fontId="0" fillId="0" borderId="0"/>
    <xf numFmtId="0" fontId="114" fillId="0" borderId="0"/>
    <xf numFmtId="0" fontId="105" fillId="0" borderId="0" applyFont="false" applyFill="false" applyBorder="false" applyAlignment="false" applyProtection="false"/>
    <xf numFmtId="40" fontId="105" fillId="0" borderId="0" applyFont="false" applyFill="false" applyBorder="false" applyAlignment="false" applyProtection="false"/>
    <xf numFmtId="0" fontId="18" fillId="10" borderId="22" applyNumberFormat="false" applyFont="false" applyAlignment="false" applyProtection="false">
      <alignment vertical="center"/>
    </xf>
    <xf numFmtId="0" fontId="18" fillId="10" borderId="22" applyNumberFormat="false" applyFont="false" applyAlignment="false" applyProtection="false">
      <alignment vertical="center"/>
    </xf>
    <xf numFmtId="0" fontId="18" fillId="10" borderId="22" applyNumberFormat="false" applyFont="false" applyAlignment="false" applyProtection="false">
      <alignment vertical="center"/>
    </xf>
    <xf numFmtId="0" fontId="18" fillId="10" borderId="22" applyNumberFormat="false" applyFont="false" applyAlignment="false" applyProtection="false">
      <alignment vertical="center"/>
    </xf>
    <xf numFmtId="0" fontId="18" fillId="10" borderId="22" applyNumberFormat="false" applyFont="false" applyAlignment="false" applyProtection="false">
      <alignment vertical="center"/>
    </xf>
    <xf numFmtId="0" fontId="18" fillId="10" borderId="22" applyNumberFormat="false" applyFont="false" applyAlignment="false" applyProtection="false">
      <alignment vertical="center"/>
    </xf>
    <xf numFmtId="0" fontId="18" fillId="10" borderId="22" applyNumberFormat="false" applyFont="false" applyAlignment="false" applyProtection="false">
      <alignment vertical="center"/>
    </xf>
    <xf numFmtId="0" fontId="18" fillId="10" borderId="22" applyNumberFormat="false" applyFont="false" applyAlignment="false" applyProtection="false">
      <alignment vertical="center"/>
    </xf>
    <xf numFmtId="0" fontId="18" fillId="10" borderId="22" applyNumberFormat="false" applyFont="false" applyAlignment="false" applyProtection="false">
      <alignment vertical="center"/>
    </xf>
    <xf numFmtId="0" fontId="18" fillId="10" borderId="22" applyNumberFormat="false" applyFont="false" applyAlignment="false" applyProtection="false">
      <alignment vertical="center"/>
    </xf>
    <xf numFmtId="0" fontId="18" fillId="10" borderId="22" applyNumberFormat="false" applyFont="false" applyAlignment="false" applyProtection="false">
      <alignment vertical="center"/>
    </xf>
    <xf numFmtId="0" fontId="72" fillId="15" borderId="0" applyNumberFormat="false" applyBorder="false" applyAlignment="false" applyProtection="false">
      <alignment vertical="center"/>
    </xf>
    <xf numFmtId="0" fontId="72" fillId="39" borderId="0" applyNumberFormat="false" applyBorder="false" applyAlignment="false" applyProtection="false">
      <alignment vertical="center"/>
    </xf>
    <xf numFmtId="0" fontId="98" fillId="0" borderId="0"/>
    <xf numFmtId="191" fontId="2" fillId="0" borderId="2">
      <alignment vertical="center"/>
      <protection locked="false"/>
    </xf>
    <xf numFmtId="191" fontId="2" fillId="0" borderId="2">
      <alignment vertical="center"/>
      <protection locked="false"/>
    </xf>
    <xf numFmtId="1" fontId="2" fillId="0" borderId="2">
      <alignment vertical="center"/>
      <protection locked="false"/>
    </xf>
    <xf numFmtId="1" fontId="2" fillId="0" borderId="2">
      <alignment vertical="center"/>
      <protection locked="false"/>
    </xf>
    <xf numFmtId="1" fontId="2" fillId="0" borderId="2">
      <alignment vertical="center"/>
      <protection locked="false"/>
    </xf>
    <xf numFmtId="1" fontId="88" fillId="0" borderId="19" applyFill="false" applyProtection="false">
      <alignment horizontal="center"/>
    </xf>
    <xf numFmtId="0" fontId="91" fillId="28" borderId="25" applyNumberFormat="false" applyAlignment="false" applyProtection="false">
      <alignment vertical="center"/>
    </xf>
    <xf numFmtId="0" fontId="91" fillId="28" borderId="25" applyNumberFormat="false" applyAlignment="false" applyProtection="false">
      <alignment vertical="center"/>
    </xf>
    <xf numFmtId="0" fontId="91" fillId="28" borderId="25" applyNumberFormat="false" applyAlignment="false" applyProtection="false">
      <alignment vertical="center"/>
    </xf>
    <xf numFmtId="0" fontId="91" fillId="28" borderId="25" applyNumberFormat="false" applyAlignment="false" applyProtection="false">
      <alignment vertical="center"/>
    </xf>
    <xf numFmtId="0" fontId="91" fillId="28" borderId="25" applyNumberFormat="false" applyAlignment="false" applyProtection="false">
      <alignment vertical="center"/>
    </xf>
    <xf numFmtId="0" fontId="91" fillId="28" borderId="25" applyNumberFormat="false" applyAlignment="false" applyProtection="false">
      <alignment vertical="center"/>
    </xf>
    <xf numFmtId="0" fontId="91" fillId="28" borderId="25" applyNumberFormat="false" applyAlignment="false" applyProtection="false">
      <alignment vertical="center"/>
    </xf>
    <xf numFmtId="0" fontId="91" fillId="28" borderId="25" applyNumberFormat="false" applyAlignment="false" applyProtection="false">
      <alignment vertical="center"/>
    </xf>
    <xf numFmtId="0" fontId="91" fillId="28" borderId="25" applyNumberFormat="false" applyAlignment="false" applyProtection="false">
      <alignment vertical="center"/>
    </xf>
    <xf numFmtId="0" fontId="91" fillId="28" borderId="25" applyNumberFormat="false" applyAlignment="false" applyProtection="false">
      <alignment vertical="center"/>
    </xf>
    <xf numFmtId="0" fontId="91" fillId="28" borderId="25" applyNumberFormat="false" applyAlignment="false" applyProtection="false">
      <alignment vertical="center"/>
    </xf>
    <xf numFmtId="0" fontId="91" fillId="28" borderId="25" applyNumberFormat="false" applyAlignment="false" applyProtection="false">
      <alignment vertical="center"/>
    </xf>
    <xf numFmtId="0" fontId="91" fillId="28" borderId="25" applyNumberFormat="false" applyAlignment="false" applyProtection="false">
      <alignment vertical="center"/>
    </xf>
    <xf numFmtId="0" fontId="91" fillId="28" borderId="25" applyNumberFormat="false" applyAlignment="false" applyProtection="false">
      <alignment vertical="center"/>
    </xf>
    <xf numFmtId="0" fontId="91" fillId="28" borderId="25" applyNumberFormat="false" applyAlignment="false" applyProtection="false">
      <alignment vertical="center"/>
    </xf>
    <xf numFmtId="0" fontId="91" fillId="28" borderId="25" applyNumberFormat="false" applyAlignment="false" applyProtection="false">
      <alignment vertical="center"/>
    </xf>
    <xf numFmtId="0" fontId="91" fillId="28" borderId="25" applyNumberFormat="false" applyAlignment="false" applyProtection="false">
      <alignment vertical="center"/>
    </xf>
    <xf numFmtId="0" fontId="91" fillId="28" borderId="25" applyNumberFormat="false" applyAlignment="false" applyProtection="false">
      <alignment vertical="center"/>
    </xf>
    <xf numFmtId="43" fontId="88" fillId="0" borderId="0" applyFont="false" applyFill="false" applyBorder="false" applyAlignment="false" applyProtection="false"/>
    <xf numFmtId="0" fontId="77" fillId="18" borderId="24" applyNumberFormat="false" applyAlignment="false" applyProtection="false">
      <alignment vertical="center"/>
    </xf>
    <xf numFmtId="0" fontId="77" fillId="18" borderId="24" applyNumberFormat="false" applyAlignment="false" applyProtection="false">
      <alignment vertical="center"/>
    </xf>
    <xf numFmtId="0" fontId="77" fillId="18" borderId="24" applyNumberFormat="false" applyAlignment="false" applyProtection="false">
      <alignment vertical="center"/>
    </xf>
    <xf numFmtId="0" fontId="77" fillId="18" borderId="24" applyNumberFormat="false" applyAlignment="false" applyProtection="false">
      <alignment vertical="center"/>
    </xf>
    <xf numFmtId="0" fontId="77" fillId="18" borderId="24" applyNumberFormat="false" applyAlignment="false" applyProtection="false">
      <alignment vertical="center"/>
    </xf>
    <xf numFmtId="0" fontId="77" fillId="18" borderId="24" applyNumberFormat="false" applyAlignment="false" applyProtection="false">
      <alignment vertical="center"/>
    </xf>
    <xf numFmtId="0" fontId="77" fillId="18" borderId="24" applyNumberFormat="false" applyAlignment="false" applyProtection="false">
      <alignment vertical="center"/>
    </xf>
    <xf numFmtId="0" fontId="77" fillId="18" borderId="24" applyNumberFormat="false" applyAlignment="false" applyProtection="false">
      <alignment vertical="center"/>
    </xf>
    <xf numFmtId="0" fontId="77" fillId="18" borderId="24" applyNumberFormat="false" applyAlignment="false" applyProtection="false">
      <alignment vertical="center"/>
    </xf>
    <xf numFmtId="0" fontId="77" fillId="18" borderId="24" applyNumberFormat="false" applyAlignment="false" applyProtection="false">
      <alignment vertical="center"/>
    </xf>
    <xf numFmtId="0" fontId="83" fillId="22" borderId="0" applyNumberFormat="false" applyBorder="false" applyAlignment="false" applyProtection="false">
      <alignment vertical="center"/>
    </xf>
    <xf numFmtId="0" fontId="83" fillId="22" borderId="0" applyNumberFormat="false" applyBorder="false" applyAlignment="false" applyProtection="false">
      <alignment vertical="center"/>
    </xf>
    <xf numFmtId="0" fontId="83" fillId="22" borderId="0" applyNumberFormat="false" applyBorder="false" applyAlignment="false" applyProtection="false">
      <alignment vertical="center"/>
    </xf>
    <xf numFmtId="0" fontId="83" fillId="22" borderId="0" applyNumberFormat="false" applyBorder="false" applyAlignment="false" applyProtection="false">
      <alignment vertical="center"/>
    </xf>
    <xf numFmtId="0" fontId="83" fillId="22" borderId="0" applyNumberFormat="false" applyBorder="false" applyAlignment="false" applyProtection="false">
      <alignment vertical="center"/>
    </xf>
    <xf numFmtId="0" fontId="83" fillId="22" borderId="0" applyNumberFormat="false" applyBorder="false" applyAlignment="false" applyProtection="false">
      <alignment vertical="center"/>
    </xf>
    <xf numFmtId="0" fontId="83" fillId="22" borderId="0" applyNumberFormat="false" applyBorder="false" applyAlignment="false" applyProtection="false">
      <alignment vertical="center"/>
    </xf>
    <xf numFmtId="0" fontId="83" fillId="22" borderId="0" applyNumberFormat="false" applyBorder="false" applyAlignment="false" applyProtection="false">
      <alignment vertical="center"/>
    </xf>
    <xf numFmtId="0" fontId="83" fillId="22" borderId="0" applyNumberFormat="false" applyBorder="false" applyAlignment="false" applyProtection="false">
      <alignment vertical="center"/>
    </xf>
    <xf numFmtId="0" fontId="83" fillId="22" borderId="0" applyNumberFormat="false" applyBorder="false" applyAlignment="false" applyProtection="false">
      <alignment vertical="center"/>
    </xf>
    <xf numFmtId="0" fontId="83" fillId="22" borderId="0" applyNumberFormat="false" applyBorder="false" applyAlignment="false" applyProtection="false">
      <alignment vertical="center"/>
    </xf>
    <xf numFmtId="0" fontId="83" fillId="22" borderId="0" applyNumberFormat="false" applyBorder="false" applyAlignment="false" applyProtection="false">
      <alignment vertical="center"/>
    </xf>
    <xf numFmtId="0" fontId="83" fillId="22" borderId="0" applyNumberFormat="false" applyBorder="false" applyAlignment="false" applyProtection="false">
      <alignment vertical="center"/>
    </xf>
    <xf numFmtId="0" fontId="83" fillId="22" borderId="0" applyNumberFormat="false" applyBorder="false" applyAlignment="false" applyProtection="false">
      <alignment vertical="center"/>
    </xf>
    <xf numFmtId="0" fontId="72" fillId="32" borderId="0" applyNumberFormat="false" applyBorder="false" applyAlignment="false" applyProtection="false">
      <alignment vertical="center"/>
    </xf>
    <xf numFmtId="0" fontId="72" fillId="32" borderId="0" applyNumberFormat="false" applyBorder="false" applyAlignment="false" applyProtection="false">
      <alignment vertical="center"/>
    </xf>
    <xf numFmtId="0" fontId="72" fillId="32" borderId="0" applyNumberFormat="false" applyBorder="false" applyAlignment="false" applyProtection="false">
      <alignment vertical="center"/>
    </xf>
    <xf numFmtId="0" fontId="72" fillId="32" borderId="0" applyNumberFormat="false" applyBorder="false" applyAlignment="false" applyProtection="false">
      <alignment vertical="center"/>
    </xf>
    <xf numFmtId="0" fontId="72" fillId="32" borderId="0" applyNumberFormat="false" applyBorder="false" applyAlignment="false" applyProtection="false">
      <alignment vertical="center"/>
    </xf>
    <xf numFmtId="0" fontId="72" fillId="32" borderId="0" applyNumberFormat="false" applyBorder="false" applyAlignment="false" applyProtection="false">
      <alignment vertical="center"/>
    </xf>
    <xf numFmtId="0" fontId="72" fillId="32" borderId="0" applyNumberFormat="false" applyBorder="false" applyAlignment="false" applyProtection="false">
      <alignment vertical="center"/>
    </xf>
    <xf numFmtId="0" fontId="72" fillId="32" borderId="0" applyNumberFormat="false" applyBorder="false" applyAlignment="false" applyProtection="false">
      <alignment vertical="center"/>
    </xf>
    <xf numFmtId="0" fontId="72" fillId="32" borderId="0" applyNumberFormat="false" applyBorder="false" applyAlignment="false" applyProtection="false">
      <alignment vertical="center"/>
    </xf>
    <xf numFmtId="0" fontId="72" fillId="32" borderId="0" applyNumberFormat="false" applyBorder="false" applyAlignment="false" applyProtection="false">
      <alignment vertical="center"/>
    </xf>
    <xf numFmtId="0" fontId="72" fillId="32" borderId="0" applyNumberFormat="false" applyBorder="false" applyAlignment="false" applyProtection="false">
      <alignment vertical="center"/>
    </xf>
    <xf numFmtId="0" fontId="72" fillId="32" borderId="0" applyNumberFormat="false" applyBorder="false" applyAlignment="false" applyProtection="false">
      <alignment vertical="center"/>
    </xf>
    <xf numFmtId="0" fontId="72" fillId="32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191" fontId="2" fillId="0" borderId="2">
      <alignment vertical="center"/>
      <protection locked="false"/>
    </xf>
    <xf numFmtId="0" fontId="72" fillId="25" borderId="0" applyNumberFormat="false" applyBorder="false" applyAlignment="false" applyProtection="false">
      <alignment vertical="center"/>
    </xf>
    <xf numFmtId="191" fontId="2" fillId="0" borderId="2">
      <alignment vertical="center"/>
      <protection locked="false"/>
    </xf>
    <xf numFmtId="0" fontId="72" fillId="25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72" fillId="15" borderId="0" applyNumberFormat="false" applyBorder="false" applyAlignment="false" applyProtection="false">
      <alignment vertical="center"/>
    </xf>
    <xf numFmtId="0" fontId="116" fillId="0" borderId="0"/>
    <xf numFmtId="0" fontId="72" fillId="15" borderId="0" applyNumberFormat="false" applyBorder="false" applyAlignment="false" applyProtection="false">
      <alignment vertical="center"/>
    </xf>
    <xf numFmtId="0" fontId="72" fillId="15" borderId="0" applyNumberFormat="false" applyBorder="false" applyAlignment="false" applyProtection="false">
      <alignment vertical="center"/>
    </xf>
    <xf numFmtId="0" fontId="72" fillId="15" borderId="0" applyNumberFormat="false" applyBorder="false" applyAlignment="false" applyProtection="false">
      <alignment vertical="center"/>
    </xf>
    <xf numFmtId="0" fontId="72" fillId="15" borderId="0" applyNumberFormat="false" applyBorder="false" applyAlignment="false" applyProtection="false">
      <alignment vertical="center"/>
    </xf>
    <xf numFmtId="0" fontId="72" fillId="15" borderId="0" applyNumberFormat="false" applyBorder="false" applyAlignment="false" applyProtection="false">
      <alignment vertical="center"/>
    </xf>
    <xf numFmtId="0" fontId="72" fillId="15" borderId="0" applyNumberFormat="false" applyBorder="false" applyAlignment="false" applyProtection="false">
      <alignment vertical="center"/>
    </xf>
    <xf numFmtId="0" fontId="72" fillId="15" borderId="0" applyNumberFormat="false" applyBorder="false" applyAlignment="false" applyProtection="false">
      <alignment vertical="center"/>
    </xf>
    <xf numFmtId="0" fontId="72" fillId="15" borderId="0" applyNumberFormat="false" applyBorder="false" applyAlignment="false" applyProtection="false">
      <alignment vertical="center"/>
    </xf>
    <xf numFmtId="0" fontId="72" fillId="20" borderId="0" applyNumberFormat="false" applyBorder="false" applyAlignment="false" applyProtection="false">
      <alignment vertical="center"/>
    </xf>
    <xf numFmtId="0" fontId="72" fillId="20" borderId="0" applyNumberFormat="false" applyBorder="false" applyAlignment="false" applyProtection="false">
      <alignment vertical="center"/>
    </xf>
    <xf numFmtId="0" fontId="72" fillId="20" borderId="0" applyNumberFormat="false" applyBorder="false" applyAlignment="false" applyProtection="false">
      <alignment vertical="center"/>
    </xf>
    <xf numFmtId="0" fontId="72" fillId="20" borderId="0" applyNumberFormat="false" applyBorder="false" applyAlignment="false" applyProtection="false">
      <alignment vertical="center"/>
    </xf>
    <xf numFmtId="0" fontId="72" fillId="20" borderId="0" applyNumberFormat="false" applyBorder="false" applyAlignment="false" applyProtection="false">
      <alignment vertical="center"/>
    </xf>
    <xf numFmtId="0" fontId="72" fillId="29" borderId="0" applyNumberFormat="false" applyBorder="false" applyAlignment="false" applyProtection="false">
      <alignment vertical="center"/>
    </xf>
    <xf numFmtId="0" fontId="72" fillId="29" borderId="0" applyNumberFormat="false" applyBorder="false" applyAlignment="false" applyProtection="false">
      <alignment vertical="center"/>
    </xf>
    <xf numFmtId="0" fontId="72" fillId="29" borderId="0" applyNumberFormat="false" applyBorder="false" applyAlignment="false" applyProtection="false">
      <alignment vertical="center"/>
    </xf>
    <xf numFmtId="0" fontId="72" fillId="29" borderId="0" applyNumberFormat="false" applyBorder="false" applyAlignment="false" applyProtection="false">
      <alignment vertical="center"/>
    </xf>
    <xf numFmtId="0" fontId="72" fillId="29" borderId="0" applyNumberFormat="false" applyBorder="false" applyAlignment="false" applyProtection="false">
      <alignment vertical="center"/>
    </xf>
    <xf numFmtId="0" fontId="72" fillId="29" borderId="0" applyNumberFormat="false" applyBorder="false" applyAlignment="false" applyProtection="false">
      <alignment vertical="center"/>
    </xf>
    <xf numFmtId="0" fontId="72" fillId="29" borderId="0" applyNumberFormat="false" applyBorder="false" applyAlignment="false" applyProtection="false">
      <alignment vertical="center"/>
    </xf>
    <xf numFmtId="0" fontId="72" fillId="29" borderId="0" applyNumberFormat="false" applyBorder="false" applyAlignment="false" applyProtection="false">
      <alignment vertical="center"/>
    </xf>
    <xf numFmtId="0" fontId="72" fillId="29" borderId="0" applyNumberFormat="false" applyBorder="false" applyAlignment="false" applyProtection="false">
      <alignment vertical="center"/>
    </xf>
    <xf numFmtId="0" fontId="72" fillId="29" borderId="0" applyNumberFormat="false" applyBorder="false" applyAlignment="false" applyProtection="false">
      <alignment vertical="center"/>
    </xf>
    <xf numFmtId="0" fontId="72" fillId="29" borderId="0" applyNumberFormat="false" applyBorder="false" applyAlignment="false" applyProtection="false">
      <alignment vertical="center"/>
    </xf>
    <xf numFmtId="0" fontId="72" fillId="29" borderId="0" applyNumberFormat="false" applyBorder="false" applyAlignment="false" applyProtection="false">
      <alignment vertical="center"/>
    </xf>
    <xf numFmtId="0" fontId="72" fillId="29" borderId="0" applyNumberFormat="false" applyBorder="false" applyAlignment="false" applyProtection="false">
      <alignment vertical="center"/>
    </xf>
    <xf numFmtId="0" fontId="72" fillId="29" borderId="0" applyNumberFormat="false" applyBorder="false" applyAlignment="false" applyProtection="false">
      <alignment vertical="center"/>
    </xf>
    <xf numFmtId="0" fontId="99" fillId="50" borderId="0" applyNumberFormat="false" applyBorder="false" applyAlignment="false" applyProtection="false"/>
    <xf numFmtId="43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88" fillId="0" borderId="9" applyNumberFormat="false" applyFill="false" applyProtection="false">
      <alignment horizontal="left"/>
    </xf>
    <xf numFmtId="43" fontId="18" fillId="0" borderId="0" applyFont="false" applyFill="false" applyBorder="false" applyAlignment="false" applyProtection="false">
      <alignment vertical="center"/>
    </xf>
    <xf numFmtId="43" fontId="88" fillId="0" borderId="0" applyFont="false" applyFill="false" applyBorder="false" applyAlignment="false" applyProtection="false"/>
    <xf numFmtId="41" fontId="88" fillId="0" borderId="0" applyFont="false" applyFill="false" applyBorder="false" applyAlignment="false" applyProtection="false"/>
    <xf numFmtId="41" fontId="13" fillId="0" borderId="0" applyFont="false" applyFill="false" applyBorder="false" applyAlignment="false" applyProtection="false"/>
    <xf numFmtId="182" fontId="49" fillId="0" borderId="0" applyFont="false" applyFill="false" applyBorder="false" applyAlignment="false" applyProtection="false"/>
    <xf numFmtId="183" fontId="49" fillId="0" borderId="0" applyFont="false" applyFill="false" applyBorder="false" applyAlignment="false" applyProtection="false"/>
    <xf numFmtId="0" fontId="85" fillId="0" borderId="26" applyNumberFormat="false" applyFill="false" applyAlignment="false" applyProtection="false">
      <alignment vertical="center"/>
    </xf>
    <xf numFmtId="0" fontId="85" fillId="0" borderId="26" applyNumberFormat="false" applyFill="false" applyAlignment="false" applyProtection="false">
      <alignment vertical="center"/>
    </xf>
    <xf numFmtId="0" fontId="85" fillId="0" borderId="26" applyNumberFormat="false" applyFill="false" applyAlignment="false" applyProtection="false">
      <alignment vertical="center"/>
    </xf>
    <xf numFmtId="0" fontId="85" fillId="0" borderId="26" applyNumberFormat="false" applyFill="false" applyAlignment="false" applyProtection="false">
      <alignment vertical="center"/>
    </xf>
    <xf numFmtId="0" fontId="85" fillId="0" borderId="26" applyNumberFormat="false" applyFill="false" applyAlignment="false" applyProtection="false">
      <alignment vertical="center"/>
    </xf>
    <xf numFmtId="0" fontId="85" fillId="0" borderId="26" applyNumberFormat="false" applyFill="false" applyAlignment="false" applyProtection="false">
      <alignment vertical="center"/>
    </xf>
    <xf numFmtId="0" fontId="85" fillId="0" borderId="26" applyNumberFormat="false" applyFill="false" applyAlignment="false" applyProtection="false">
      <alignment vertical="center"/>
    </xf>
    <xf numFmtId="0" fontId="85" fillId="0" borderId="26" applyNumberFormat="false" applyFill="false" applyAlignment="false" applyProtection="false">
      <alignment vertical="center"/>
    </xf>
    <xf numFmtId="0" fontId="85" fillId="0" borderId="26" applyNumberFormat="false" applyFill="false" applyAlignment="false" applyProtection="false">
      <alignment vertical="center"/>
    </xf>
    <xf numFmtId="0" fontId="85" fillId="0" borderId="26" applyNumberFormat="false" applyFill="false" applyAlignment="false" applyProtection="false">
      <alignment vertical="center"/>
    </xf>
    <xf numFmtId="0" fontId="85" fillId="0" borderId="26" applyNumberFormat="false" applyFill="false" applyAlignment="false" applyProtection="false">
      <alignment vertical="center"/>
    </xf>
    <xf numFmtId="0" fontId="85" fillId="0" borderId="26" applyNumberFormat="false" applyFill="false" applyAlignment="false" applyProtection="false">
      <alignment vertical="center"/>
    </xf>
    <xf numFmtId="0" fontId="85" fillId="0" borderId="26" applyNumberFormat="false" applyFill="false" applyAlignment="false" applyProtection="false">
      <alignment vertical="center"/>
    </xf>
    <xf numFmtId="0" fontId="85" fillId="0" borderId="26" applyNumberFormat="false" applyFill="false" applyAlignment="false" applyProtection="false">
      <alignment vertical="center"/>
    </xf>
    <xf numFmtId="0" fontId="85" fillId="0" borderId="26" applyNumberFormat="false" applyFill="false" applyAlignment="false" applyProtection="false">
      <alignment vertical="center"/>
    </xf>
    <xf numFmtId="0" fontId="85" fillId="0" borderId="26" applyNumberFormat="false" applyFill="false" applyAlignment="false" applyProtection="false">
      <alignment vertical="center"/>
    </xf>
    <xf numFmtId="0" fontId="85" fillId="0" borderId="26" applyNumberFormat="false" applyFill="false" applyAlignment="false" applyProtection="false">
      <alignment vertical="center"/>
    </xf>
    <xf numFmtId="0" fontId="85" fillId="0" borderId="26" applyNumberFormat="false" applyFill="false" applyAlignment="false" applyProtection="false">
      <alignment vertical="center"/>
    </xf>
    <xf numFmtId="0" fontId="79" fillId="0" borderId="0" applyNumberFormat="false" applyFill="false" applyBorder="false" applyAlignment="false" applyProtection="false">
      <alignment vertical="center"/>
    </xf>
    <xf numFmtId="0" fontId="79" fillId="0" borderId="0" applyNumberFormat="false" applyFill="false" applyBorder="false" applyAlignment="false" applyProtection="false">
      <alignment vertical="center"/>
    </xf>
    <xf numFmtId="0" fontId="79" fillId="0" borderId="0" applyNumberFormat="false" applyFill="false" applyBorder="false" applyAlignment="false" applyProtection="false">
      <alignment vertical="center"/>
    </xf>
    <xf numFmtId="0" fontId="79" fillId="0" borderId="0" applyNumberFormat="false" applyFill="false" applyBorder="false" applyAlignment="false" applyProtection="false">
      <alignment vertical="center"/>
    </xf>
    <xf numFmtId="0" fontId="79" fillId="0" borderId="0" applyNumberFormat="false" applyFill="false" applyBorder="false" applyAlignment="false" applyProtection="false">
      <alignment vertical="center"/>
    </xf>
    <xf numFmtId="0" fontId="79" fillId="0" borderId="0" applyNumberFormat="false" applyFill="false" applyBorder="false" applyAlignment="false" applyProtection="false">
      <alignment vertical="center"/>
    </xf>
    <xf numFmtId="0" fontId="79" fillId="0" borderId="0" applyNumberFormat="false" applyFill="false" applyBorder="false" applyAlignment="false" applyProtection="false">
      <alignment vertical="center"/>
    </xf>
    <xf numFmtId="0" fontId="79" fillId="0" borderId="0" applyNumberFormat="false" applyFill="false" applyBorder="false" applyAlignment="false" applyProtection="false">
      <alignment vertical="center"/>
    </xf>
    <xf numFmtId="0" fontId="79" fillId="0" borderId="0" applyNumberFormat="false" applyFill="false" applyBorder="false" applyAlignment="false" applyProtection="false">
      <alignment vertical="center"/>
    </xf>
    <xf numFmtId="0" fontId="79" fillId="0" borderId="0" applyNumberFormat="false" applyFill="false" applyBorder="false" applyAlignment="false" applyProtection="false">
      <alignment vertical="center"/>
    </xf>
    <xf numFmtId="0" fontId="79" fillId="0" borderId="0" applyNumberFormat="false" applyFill="false" applyBorder="false" applyAlignment="false" applyProtection="false">
      <alignment vertical="center"/>
    </xf>
    <xf numFmtId="0" fontId="79" fillId="0" borderId="0" applyNumberFormat="false" applyFill="false" applyBorder="false" applyAlignment="false" applyProtection="false">
      <alignment vertical="center"/>
    </xf>
    <xf numFmtId="0" fontId="79" fillId="0" borderId="0" applyNumberFormat="false" applyFill="false" applyBorder="false" applyAlignment="false" applyProtection="false">
      <alignment vertical="center"/>
    </xf>
    <xf numFmtId="0" fontId="79" fillId="0" borderId="0" applyNumberFormat="false" applyFill="false" applyBorder="false" applyAlignment="false" applyProtection="false">
      <alignment vertical="center"/>
    </xf>
    <xf numFmtId="0" fontId="104" fillId="0" borderId="19" applyNumberFormat="false" applyFill="false" applyProtection="false">
      <alignment horizontal="left"/>
    </xf>
    <xf numFmtId="0" fontId="18" fillId="10" borderId="22" applyNumberFormat="false" applyFont="false" applyAlignment="false" applyProtection="false">
      <alignment vertical="center"/>
    </xf>
    <xf numFmtId="0" fontId="90" fillId="0" borderId="0" applyNumberFormat="false" applyFill="false" applyBorder="false" applyAlignment="false" applyProtection="false">
      <alignment vertical="center"/>
    </xf>
    <xf numFmtId="0" fontId="90" fillId="0" borderId="0" applyNumberFormat="false" applyFill="false" applyBorder="false" applyAlignment="false" applyProtection="false">
      <alignment vertical="center"/>
    </xf>
    <xf numFmtId="0" fontId="90" fillId="0" borderId="0" applyNumberFormat="false" applyFill="false" applyBorder="false" applyAlignment="false" applyProtection="false">
      <alignment vertical="center"/>
    </xf>
    <xf numFmtId="0" fontId="90" fillId="0" borderId="0" applyNumberFormat="false" applyFill="false" applyBorder="false" applyAlignment="false" applyProtection="false">
      <alignment vertical="center"/>
    </xf>
    <xf numFmtId="0" fontId="90" fillId="0" borderId="0" applyNumberFormat="false" applyFill="false" applyBorder="false" applyAlignment="false" applyProtection="false">
      <alignment vertical="center"/>
    </xf>
    <xf numFmtId="0" fontId="90" fillId="0" borderId="0" applyNumberFormat="false" applyFill="false" applyBorder="false" applyAlignment="false" applyProtection="false">
      <alignment vertical="center"/>
    </xf>
    <xf numFmtId="0" fontId="90" fillId="0" borderId="0" applyNumberFormat="false" applyFill="false" applyBorder="false" applyAlignment="false" applyProtection="false">
      <alignment vertical="center"/>
    </xf>
    <xf numFmtId="0" fontId="90" fillId="0" borderId="0" applyNumberFormat="false" applyFill="false" applyBorder="false" applyAlignment="false" applyProtection="false">
      <alignment vertical="center"/>
    </xf>
    <xf numFmtId="0" fontId="100" fillId="39" borderId="31" applyNumberFormat="false" applyAlignment="false" applyProtection="false">
      <alignment vertical="center"/>
    </xf>
    <xf numFmtId="0" fontId="100" fillId="39" borderId="31" applyNumberFormat="false" applyAlignment="false" applyProtection="false">
      <alignment vertical="center"/>
    </xf>
    <xf numFmtId="0" fontId="100" fillId="39" borderId="31" applyNumberFormat="false" applyAlignment="false" applyProtection="false">
      <alignment vertical="center"/>
    </xf>
    <xf numFmtId="0" fontId="100" fillId="39" borderId="31" applyNumberFormat="false" applyAlignment="false" applyProtection="false">
      <alignment vertical="center"/>
    </xf>
    <xf numFmtId="0" fontId="100" fillId="39" borderId="31" applyNumberFormat="false" applyAlignment="false" applyProtection="false">
      <alignment vertical="center"/>
    </xf>
    <xf numFmtId="0" fontId="100" fillId="39" borderId="31" applyNumberFormat="false" applyAlignment="false" applyProtection="false">
      <alignment vertical="center"/>
    </xf>
    <xf numFmtId="0" fontId="72" fillId="32" borderId="0" applyNumberFormat="false" applyBorder="false" applyAlignment="false" applyProtection="false">
      <alignment vertical="center"/>
    </xf>
    <xf numFmtId="0" fontId="100" fillId="39" borderId="31" applyNumberFormat="false" applyAlignment="false" applyProtection="false">
      <alignment vertical="center"/>
    </xf>
    <xf numFmtId="0" fontId="100" fillId="39" borderId="31" applyNumberFormat="false" applyAlignment="false" applyProtection="false">
      <alignment vertical="center"/>
    </xf>
    <xf numFmtId="0" fontId="100" fillId="39" borderId="31" applyNumberFormat="false" applyAlignment="false" applyProtection="false">
      <alignment vertical="center"/>
    </xf>
    <xf numFmtId="0" fontId="100" fillId="39" borderId="31" applyNumberFormat="false" applyAlignment="false" applyProtection="false">
      <alignment vertical="center"/>
    </xf>
    <xf numFmtId="0" fontId="100" fillId="39" borderId="31" applyNumberFormat="false" applyAlignment="false" applyProtection="false">
      <alignment vertical="center"/>
    </xf>
    <xf numFmtId="0" fontId="100" fillId="39" borderId="31" applyNumberFormat="false" applyAlignment="false" applyProtection="false">
      <alignment vertical="center"/>
    </xf>
    <xf numFmtId="0" fontId="100" fillId="39" borderId="31" applyNumberFormat="false" applyAlignment="false" applyProtection="false">
      <alignment vertical="center"/>
    </xf>
    <xf numFmtId="0" fontId="100" fillId="39" borderId="31" applyNumberFormat="false" applyAlignment="false" applyProtection="false">
      <alignment vertical="center"/>
    </xf>
    <xf numFmtId="0" fontId="100" fillId="39" borderId="31" applyNumberFormat="false" applyAlignment="false" applyProtection="false">
      <alignment vertical="center"/>
    </xf>
    <xf numFmtId="0" fontId="100" fillId="39" borderId="31" applyNumberFormat="false" applyAlignment="false" applyProtection="false">
      <alignment vertical="center"/>
    </xf>
    <xf numFmtId="0" fontId="100" fillId="39" borderId="31" applyNumberFormat="false" applyAlignment="false" applyProtection="false">
      <alignment vertical="center"/>
    </xf>
    <xf numFmtId="0" fontId="100" fillId="39" borderId="31" applyNumberFormat="false" applyAlignment="false" applyProtection="false">
      <alignment vertical="center"/>
    </xf>
    <xf numFmtId="0" fontId="82" fillId="18" borderId="25" applyNumberFormat="false" applyAlignment="false" applyProtection="false">
      <alignment vertical="center"/>
    </xf>
    <xf numFmtId="0" fontId="82" fillId="18" borderId="25" applyNumberFormat="false" applyAlignment="false" applyProtection="false">
      <alignment vertical="center"/>
    </xf>
    <xf numFmtId="0" fontId="82" fillId="18" borderId="25" applyNumberFormat="false" applyAlignment="false" applyProtection="false">
      <alignment vertical="center"/>
    </xf>
    <xf numFmtId="0" fontId="82" fillId="18" borderId="25" applyNumberFormat="false" applyAlignment="false" applyProtection="false">
      <alignment vertical="center"/>
    </xf>
    <xf numFmtId="0" fontId="82" fillId="18" borderId="25" applyNumberFormat="false" applyAlignment="false" applyProtection="false">
      <alignment vertical="center"/>
    </xf>
    <xf numFmtId="0" fontId="82" fillId="18" borderId="25" applyNumberFormat="false" applyAlignment="false" applyProtection="false">
      <alignment vertical="center"/>
    </xf>
    <xf numFmtId="0" fontId="82" fillId="18" borderId="25" applyNumberFormat="false" applyAlignment="false" applyProtection="false">
      <alignment vertical="center"/>
    </xf>
    <xf numFmtId="0" fontId="82" fillId="18" borderId="25" applyNumberFormat="false" applyAlignment="false" applyProtection="false">
      <alignment vertical="center"/>
    </xf>
    <xf numFmtId="0" fontId="82" fillId="18" borderId="25" applyNumberFormat="false" applyAlignment="false" applyProtection="false">
      <alignment vertical="center"/>
    </xf>
    <xf numFmtId="0" fontId="82" fillId="18" borderId="25" applyNumberFormat="false" applyAlignment="false" applyProtection="false">
      <alignment vertical="center"/>
    </xf>
    <xf numFmtId="0" fontId="82" fillId="18" borderId="25" applyNumberFormat="false" applyAlignment="false" applyProtection="false">
      <alignment vertical="center"/>
    </xf>
    <xf numFmtId="44" fontId="18" fillId="0" borderId="0" applyFont="false" applyFill="false" applyBorder="false" applyAlignment="false" applyProtection="false"/>
    <xf numFmtId="44" fontId="18" fillId="0" borderId="0" applyFont="false" applyFill="false" applyBorder="false" applyAlignment="false" applyProtection="false"/>
    <xf numFmtId="44" fontId="18" fillId="0" borderId="0" applyFont="false" applyFill="false" applyBorder="false" applyAlignment="false" applyProtection="false"/>
    <xf numFmtId="44" fontId="18" fillId="0" borderId="0" applyFont="false" applyFill="false" applyBorder="false" applyAlignment="false" applyProtection="false"/>
    <xf numFmtId="44" fontId="18" fillId="0" borderId="0" applyFont="false" applyFill="false" applyBorder="false" applyAlignment="false" applyProtection="false"/>
    <xf numFmtId="44" fontId="18" fillId="0" borderId="0" applyFont="false" applyFill="false" applyBorder="false" applyAlignment="false" applyProtection="false"/>
    <xf numFmtId="44" fontId="18" fillId="0" borderId="0" applyFont="false" applyFill="false" applyBorder="false" applyAlignment="false" applyProtection="false"/>
    <xf numFmtId="44" fontId="18" fillId="0" borderId="0" applyFont="false" applyFill="false" applyBorder="false" applyAlignment="false" applyProtection="false"/>
    <xf numFmtId="44" fontId="18" fillId="0" borderId="0" applyFont="false" applyFill="false" applyBorder="false" applyAlignment="false" applyProtection="false"/>
    <xf numFmtId="44" fontId="18" fillId="0" borderId="0" applyFont="false" applyFill="false" applyBorder="false" applyAlignment="false" applyProtection="false"/>
    <xf numFmtId="44" fontId="18" fillId="0" borderId="0" applyFont="false" applyFill="false" applyBorder="false" applyAlignment="false" applyProtection="false"/>
    <xf numFmtId="44" fontId="18" fillId="0" borderId="0" applyFont="false" applyFill="false" applyBorder="false" applyAlignment="false" applyProtection="false"/>
    <xf numFmtId="44" fontId="18" fillId="0" borderId="0" applyFont="false" applyFill="false" applyBorder="false" applyAlignment="false" applyProtection="false"/>
    <xf numFmtId="44" fontId="18" fillId="0" borderId="0" applyFont="false" applyFill="false" applyBorder="false" applyAlignment="false" applyProtection="false"/>
    <xf numFmtId="44" fontId="18" fillId="0" borderId="0" applyFont="false" applyFill="false" applyBorder="false" applyAlignment="false" applyProtection="false"/>
    <xf numFmtId="44" fontId="18" fillId="0" borderId="0" applyFont="false" applyFill="false" applyBorder="false" applyAlignment="false" applyProtection="false"/>
    <xf numFmtId="0" fontId="73" fillId="0" borderId="23" applyNumberFormat="false" applyFill="false" applyAlignment="false" applyProtection="false">
      <alignment vertical="center"/>
    </xf>
    <xf numFmtId="41" fontId="88" fillId="0" borderId="0" applyFont="false" applyFill="false" applyBorder="false" applyAlignment="false" applyProtection="false"/>
    <xf numFmtId="0" fontId="73" fillId="0" borderId="23" applyNumberFormat="false" applyFill="false" applyAlignment="false" applyProtection="false">
      <alignment vertical="center"/>
    </xf>
    <xf numFmtId="0" fontId="73" fillId="0" borderId="23" applyNumberFormat="false" applyFill="false" applyAlignment="false" applyProtection="false">
      <alignment vertical="center"/>
    </xf>
    <xf numFmtId="0" fontId="73" fillId="0" borderId="23" applyNumberFormat="false" applyFill="false" applyAlignment="false" applyProtection="false">
      <alignment vertical="center"/>
    </xf>
    <xf numFmtId="0" fontId="73" fillId="0" borderId="23" applyNumberFormat="false" applyFill="false" applyAlignment="false" applyProtection="false">
      <alignment vertical="center"/>
    </xf>
    <xf numFmtId="0" fontId="73" fillId="0" borderId="23" applyNumberFormat="false" applyFill="false" applyAlignment="false" applyProtection="false">
      <alignment vertical="center"/>
    </xf>
    <xf numFmtId="0" fontId="73" fillId="0" borderId="23" applyNumberFormat="false" applyFill="false" applyAlignment="false" applyProtection="false">
      <alignment vertical="center"/>
    </xf>
    <xf numFmtId="0" fontId="73" fillId="0" borderId="23" applyNumberFormat="false" applyFill="false" applyAlignment="false" applyProtection="false">
      <alignment vertical="center"/>
    </xf>
    <xf numFmtId="0" fontId="73" fillId="0" borderId="23" applyNumberFormat="false" applyFill="false" applyAlignment="false" applyProtection="false">
      <alignment vertical="center"/>
    </xf>
    <xf numFmtId="0" fontId="73" fillId="0" borderId="23" applyNumberFormat="false" applyFill="false" applyAlignment="false" applyProtection="false">
      <alignment vertical="center"/>
    </xf>
    <xf numFmtId="0" fontId="73" fillId="0" borderId="23" applyNumberFormat="false" applyFill="false" applyAlignment="false" applyProtection="false">
      <alignment vertical="center"/>
    </xf>
    <xf numFmtId="0" fontId="73" fillId="0" borderId="23" applyNumberFormat="false" applyFill="false" applyAlignment="false" applyProtection="false">
      <alignment vertical="center"/>
    </xf>
    <xf numFmtId="0" fontId="73" fillId="0" borderId="23" applyNumberFormat="false" applyFill="false" applyAlignment="false" applyProtection="false">
      <alignment vertical="center"/>
    </xf>
    <xf numFmtId="0" fontId="73" fillId="0" borderId="23" applyNumberFormat="false" applyFill="false" applyAlignment="false" applyProtection="false">
      <alignment vertical="center"/>
    </xf>
    <xf numFmtId="0" fontId="73" fillId="0" borderId="23" applyNumberFormat="false" applyFill="false" applyAlignment="false" applyProtection="false">
      <alignment vertical="center"/>
    </xf>
    <xf numFmtId="0" fontId="73" fillId="0" borderId="23" applyNumberFormat="false" applyFill="false" applyAlignment="false" applyProtection="false">
      <alignment vertical="center"/>
    </xf>
    <xf numFmtId="0" fontId="87" fillId="0" borderId="0" applyNumberFormat="false" applyFill="false" applyBorder="false" applyAlignment="false" applyProtection="false">
      <alignment vertical="top"/>
      <protection locked="false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1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2" fillId="20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82" fillId="18" borderId="25" applyNumberFormat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38" fontId="105" fillId="0" borderId="0" applyFont="false" applyFill="false" applyBorder="false" applyAlignment="false" applyProtection="false"/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2" fillId="32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2" fillId="20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2" fillId="29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1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9" fillId="0" borderId="0" applyNumberFormat="false" applyFill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91" fillId="28" borderId="25" applyNumberFormat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05" fillId="0" borderId="0" applyFont="false" applyFill="false" applyBorder="false" applyAlignment="false" applyProtection="false"/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2" fillId="1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9" fillId="0" borderId="0" applyNumberFormat="false" applyFill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195" fontId="49" fillId="0" borderId="0" applyFont="false" applyFill="false" applyBorder="false" applyAlignment="false" applyProtection="false"/>
    <xf numFmtId="0" fontId="79" fillId="0" borderId="0" applyNumberFormat="false" applyFill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1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9" fillId="0" borderId="0" applyNumberFormat="false" applyFill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1" fillId="5" borderId="0" applyNumberFormat="false" applyBorder="false" applyAlignment="false" applyProtection="false">
      <alignment vertical="center"/>
    </xf>
    <xf numFmtId="0" fontId="83" fillId="22" borderId="0" applyNumberFormat="false" applyBorder="false" applyAlignment="false" applyProtection="false">
      <alignment vertical="center"/>
    </xf>
    <xf numFmtId="0" fontId="71" fillId="5" borderId="0" applyNumberFormat="false" applyBorder="false" applyAlignment="false" applyProtection="false">
      <alignment vertical="center"/>
    </xf>
    <xf numFmtId="0" fontId="84" fillId="48" borderId="0" applyNumberFormat="false" applyBorder="false" applyAlignment="false" applyProtection="false"/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82" fillId="18" borderId="25" applyNumberFormat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/>
    <xf numFmtId="44" fontId="18" fillId="0" borderId="0" applyFont="false" applyFill="false" applyBorder="false" applyAlignment="false" applyProtection="false"/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35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06" fillId="7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2" fillId="32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7" fillId="18" borderId="24" applyNumberFormat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1" fillId="5" borderId="0" applyNumberFormat="false" applyBorder="false" applyAlignment="false" applyProtection="false">
      <alignment vertical="center"/>
    </xf>
    <xf numFmtId="0" fontId="8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8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84" fillId="5" borderId="0" applyNumberFormat="false" applyBorder="false" applyAlignment="false" applyProtection="false"/>
    <xf numFmtId="0" fontId="64" fillId="7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84" fillId="48" borderId="0" applyNumberFormat="false" applyBorder="false" applyAlignment="false" applyProtection="false"/>
    <xf numFmtId="0" fontId="84" fillId="5" borderId="0" applyNumberFormat="false" applyBorder="false" applyAlignment="false" applyProtection="false"/>
    <xf numFmtId="0" fontId="84" fillId="7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9" fillId="0" borderId="0" applyNumberFormat="false" applyFill="false" applyBorder="false" applyAlignment="false" applyProtection="false">
      <alignment vertical="center"/>
    </xf>
    <xf numFmtId="0" fontId="79" fillId="0" borderId="0" applyNumberFormat="false" applyFill="false" applyBorder="false" applyAlignment="false" applyProtection="false">
      <alignment vertical="center"/>
    </xf>
    <xf numFmtId="0" fontId="84" fillId="7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72" fillId="15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91" fillId="28" borderId="25" applyNumberFormat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35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84" fillId="5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84" fillId="5" borderId="0" applyNumberFormat="false" applyBorder="false" applyAlignment="false" applyProtection="false">
      <alignment vertical="center"/>
    </xf>
    <xf numFmtId="0" fontId="82" fillId="18" borderId="25" applyNumberFormat="false" applyAlignment="false" applyProtection="false">
      <alignment vertical="center"/>
    </xf>
    <xf numFmtId="0" fontId="84" fillId="5" borderId="0" applyNumberFormat="false" applyBorder="false" applyAlignment="false" applyProtection="false">
      <alignment vertical="center"/>
    </xf>
    <xf numFmtId="0" fontId="8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8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84" fillId="48" borderId="0" applyNumberFormat="false" applyBorder="false" applyAlignment="false" applyProtection="false"/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06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06" fillId="7" borderId="0" applyNumberFormat="false" applyBorder="false" applyAlignment="false" applyProtection="false">
      <alignment vertical="center"/>
    </xf>
    <xf numFmtId="0" fontId="106" fillId="7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84" fillId="7" borderId="0" applyNumberFormat="false" applyBorder="false" applyAlignment="false" applyProtection="false">
      <alignment vertical="center"/>
    </xf>
    <xf numFmtId="0" fontId="84" fillId="7" borderId="0" applyNumberFormat="false" applyBorder="false" applyAlignment="false" applyProtection="false">
      <alignment vertical="center"/>
    </xf>
    <xf numFmtId="0" fontId="77" fillId="18" borderId="24" applyNumberFormat="false" applyAlignment="false" applyProtection="false">
      <alignment vertical="center"/>
    </xf>
    <xf numFmtId="0" fontId="77" fillId="18" borderId="24" applyNumberFormat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193" fontId="18" fillId="0" borderId="0" applyFont="false" applyFill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/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100" fillId="39" borderId="31" applyNumberFormat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84" fillId="7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84" fillId="48" borderId="0" applyNumberFormat="false" applyBorder="false" applyAlignment="false" applyProtection="false"/>
    <xf numFmtId="0" fontId="84" fillId="5" borderId="0" applyNumberFormat="false" applyBorder="false" applyAlignment="false" applyProtection="false"/>
    <xf numFmtId="0" fontId="84" fillId="7" borderId="0" applyNumberFormat="false" applyBorder="false" applyAlignment="false" applyProtection="false">
      <alignment vertical="center"/>
    </xf>
    <xf numFmtId="0" fontId="84" fillId="7" borderId="0" applyNumberFormat="false" applyBorder="false" applyAlignment="false" applyProtection="false">
      <alignment vertical="center"/>
    </xf>
    <xf numFmtId="0" fontId="106" fillId="7" borderId="0" applyNumberFormat="false" applyBorder="false" applyAlignment="false" applyProtection="false">
      <alignment vertical="center"/>
    </xf>
    <xf numFmtId="0" fontId="84" fillId="7" borderId="0" applyNumberFormat="false" applyBorder="false" applyAlignment="false" applyProtection="false">
      <alignment vertical="center"/>
    </xf>
    <xf numFmtId="0" fontId="84" fillId="7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07" fillId="0" borderId="0" applyNumberFormat="false" applyFill="false" applyBorder="false" applyAlignment="false" applyProtection="false">
      <alignment vertical="top"/>
      <protection locked="false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4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4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4" fillId="5" borderId="0" applyNumberFormat="false" applyBorder="false" applyAlignment="false" applyProtection="false">
      <alignment vertical="center"/>
    </xf>
    <xf numFmtId="0" fontId="84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8" fillId="0" borderId="0"/>
    <xf numFmtId="0" fontId="18" fillId="0" borderId="0"/>
    <xf numFmtId="0" fontId="64" fillId="5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4" fillId="5" borderId="0" applyNumberFormat="false" applyBorder="false" applyAlignment="false" applyProtection="false">
      <alignment vertical="center"/>
    </xf>
    <xf numFmtId="0" fontId="18" fillId="0" borderId="0"/>
    <xf numFmtId="0" fontId="64" fillId="7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64" fillId="7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64" fillId="5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4" fillId="5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18" fillId="0" borderId="0"/>
    <xf numFmtId="0" fontId="64" fillId="5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4" fillId="5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4" fillId="5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2" fillId="18" borderId="25" applyNumberFormat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4" fillId="5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10" borderId="22" applyNumberFormat="false" applyFont="false" applyAlignment="false" applyProtection="false">
      <alignment vertical="center"/>
    </xf>
    <xf numFmtId="0" fontId="84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4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64" fillId="7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4" fillId="5" borderId="0" applyNumberFormat="false" applyBorder="false" applyAlignment="false" applyProtection="false">
      <alignment vertical="center"/>
    </xf>
    <xf numFmtId="0" fontId="71" fillId="5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91" fillId="28" borderId="25" applyNumberFormat="false" applyAlignment="false" applyProtection="false">
      <alignment vertical="center"/>
    </xf>
    <xf numFmtId="0" fontId="18" fillId="0" borderId="0"/>
    <xf numFmtId="0" fontId="64" fillId="5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5" fillId="0" borderId="0">
      <alignment vertical="center"/>
    </xf>
    <xf numFmtId="0" fontId="17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43" fontId="13" fillId="0" borderId="0" applyFont="false" applyFill="false" applyBorder="false" applyAlignment="false" applyProtection="false"/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06" fillId="7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48" borderId="0" applyNumberFormat="false" applyBorder="false" applyAlignment="false" applyProtection="false"/>
    <xf numFmtId="0" fontId="18" fillId="0" borderId="0">
      <alignment vertical="center"/>
    </xf>
    <xf numFmtId="0" fontId="71" fillId="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4" fillId="7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64" fillId="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4" fillId="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72" fillId="32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72" fillId="32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44" fontId="18" fillId="0" borderId="0" applyFont="false" applyFill="false" applyBorder="false" applyAlignment="false" applyProtection="false"/>
    <xf numFmtId="0" fontId="18" fillId="0" borderId="0">
      <alignment vertical="center"/>
    </xf>
    <xf numFmtId="44" fontId="18" fillId="0" borderId="0" applyFont="false" applyFill="false" applyBorder="false" applyAlignment="false" applyProtection="false"/>
    <xf numFmtId="0" fontId="18" fillId="0" borderId="0">
      <alignment vertical="center"/>
    </xf>
    <xf numFmtId="0" fontId="18" fillId="0" borderId="0">
      <alignment vertical="center"/>
    </xf>
    <xf numFmtId="0" fontId="64" fillId="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76" fillId="61" borderId="0" applyNumberFormat="false" applyBorder="false" applyAlignment="false" applyProtection="false"/>
    <xf numFmtId="0" fontId="106" fillId="5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80" fillId="9" borderId="0" applyNumberFormat="false" applyBorder="false" applyAlignment="false" applyProtection="false">
      <alignment vertical="center"/>
    </xf>
    <xf numFmtId="0" fontId="121" fillId="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2" fillId="26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/>
    <xf numFmtId="0" fontId="68" fillId="0" borderId="0"/>
    <xf numFmtId="0" fontId="72" fillId="11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190" fontId="1" fillId="0" borderId="0" applyFont="false" applyFill="false" applyBorder="false" applyAlignment="false" applyProtection="false"/>
    <xf numFmtId="0" fontId="69" fillId="8" borderId="0" applyNumberFormat="false" applyBorder="false" applyAlignment="false" applyProtection="false">
      <alignment vertical="center"/>
    </xf>
    <xf numFmtId="0" fontId="79" fillId="0" borderId="0" applyNumberFormat="false" applyFill="false" applyBorder="false" applyAlignment="false" applyProtection="false">
      <alignment vertical="center"/>
    </xf>
    <xf numFmtId="0" fontId="18" fillId="0" borderId="0"/>
    <xf numFmtId="0" fontId="64" fillId="5" borderId="0" applyNumberFormat="false" applyBorder="false" applyAlignment="false" applyProtection="false">
      <alignment vertical="center"/>
    </xf>
    <xf numFmtId="0" fontId="18" fillId="0" borderId="0"/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90" fillId="0" borderId="0" applyNumberFormat="false" applyFill="false" applyBorder="false" applyAlignment="false" applyProtection="false">
      <alignment vertical="center"/>
    </xf>
    <xf numFmtId="0" fontId="86" fillId="0" borderId="0" applyProtection="false"/>
    <xf numFmtId="0" fontId="69" fillId="8" borderId="0" applyNumberFormat="false" applyBorder="false" applyAlignment="false" applyProtection="false">
      <alignment vertical="center"/>
    </xf>
    <xf numFmtId="0" fontId="80" fillId="9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90" fillId="0" borderId="0" applyNumberFormat="false" applyFill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2" fillId="0" borderId="2">
      <alignment horizontal="distributed" vertical="center" wrapText="true"/>
    </xf>
    <xf numFmtId="0" fontId="91" fillId="28" borderId="25" applyNumberFormat="false" applyAlignment="false" applyProtection="false">
      <alignment vertical="center"/>
    </xf>
    <xf numFmtId="0" fontId="88" fillId="0" borderId="0"/>
    <xf numFmtId="0" fontId="2" fillId="0" borderId="2">
      <alignment horizontal="distributed" vertical="center" wrapText="true"/>
    </xf>
    <xf numFmtId="0" fontId="89" fillId="0" borderId="0" applyNumberFormat="false" applyFill="false" applyBorder="false" applyAlignment="false" applyProtection="false">
      <alignment vertical="center"/>
    </xf>
    <xf numFmtId="0" fontId="65" fillId="18" borderId="0" applyNumberFormat="false" applyBorder="false" applyAlignment="false" applyProtection="false"/>
    <xf numFmtId="0" fontId="69" fillId="8" borderId="0" applyNumberFormat="false" applyBorder="false" applyAlignment="false" applyProtection="false">
      <alignment vertical="center"/>
    </xf>
    <xf numFmtId="0" fontId="72" fillId="20" borderId="0" applyNumberFormat="false" applyBorder="false" applyAlignment="false" applyProtection="false">
      <alignment vertical="center"/>
    </xf>
    <xf numFmtId="0" fontId="72" fillId="20" borderId="0" applyNumberFormat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72" fillId="20" borderId="0" applyNumberFormat="false" applyBorder="false" applyAlignment="false" applyProtection="false">
      <alignment vertical="center"/>
    </xf>
    <xf numFmtId="0" fontId="122" fillId="0" borderId="0">
      <alignment horizontal="centerContinuous" vertical="center"/>
    </xf>
    <xf numFmtId="0" fontId="89" fillId="0" borderId="0" applyNumberFormat="false" applyFill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2" fillId="20" borderId="0" applyNumberFormat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72" fillId="20" borderId="0" applyNumberFormat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72" fillId="20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97" fillId="18" borderId="0" applyNumberFormat="false" applyBorder="false" applyAlignment="false" applyProtection="false"/>
    <xf numFmtId="10" fontId="88" fillId="0" borderId="0" applyFont="false" applyFill="false" applyBorder="false" applyAlignment="false" applyProtection="false"/>
    <xf numFmtId="0" fontId="81" fillId="0" borderId="29" applyNumberFormat="false" applyFill="false" applyAlignment="false" applyProtection="false">
      <alignment vertical="center"/>
    </xf>
    <xf numFmtId="0" fontId="1" fillId="27" borderId="0" applyNumberFormat="false" applyBorder="false" applyAlignment="false" applyProtection="false">
      <alignment vertical="center"/>
    </xf>
    <xf numFmtId="0" fontId="18" fillId="0" borderId="0"/>
    <xf numFmtId="0" fontId="81" fillId="0" borderId="0" applyNumberFormat="false" applyFill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200" fontId="88" fillId="0" borderId="0" applyFont="false" applyFill="false" applyBorder="false" applyAlignment="false" applyProtection="false"/>
    <xf numFmtId="0" fontId="72" fillId="15" borderId="0" applyNumberFormat="false" applyBorder="false" applyAlignment="false" applyProtection="false">
      <alignment vertical="center"/>
    </xf>
    <xf numFmtId="0" fontId="72" fillId="26" borderId="0" applyNumberFormat="false" applyBorder="false" applyAlignment="false" applyProtection="false">
      <alignment vertical="center"/>
    </xf>
    <xf numFmtId="0" fontId="113" fillId="54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00" fillId="39" borderId="31" applyNumberFormat="false" applyAlignment="false" applyProtection="false">
      <alignment vertical="center"/>
    </xf>
    <xf numFmtId="0" fontId="128" fillId="0" borderId="37">
      <alignment horizontal="center"/>
    </xf>
    <xf numFmtId="44" fontId="18" fillId="0" borderId="0" applyFont="false" applyFill="false" applyBorder="false" applyAlignment="false" applyProtection="false"/>
    <xf numFmtId="0" fontId="64" fillId="5" borderId="0" applyNumberFormat="false" applyBorder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2" fillId="0" borderId="2">
      <alignment horizontal="distributed" vertical="center" wrapText="true"/>
    </xf>
    <xf numFmtId="44" fontId="18" fillId="0" borderId="0" applyFont="false" applyFill="false" applyBorder="false" applyAlignment="false" applyProtection="false"/>
    <xf numFmtId="0" fontId="98" fillId="0" borderId="0" applyNumberFormat="false" applyFont="false" applyFill="false" applyBorder="false" applyAlignment="false" applyProtection="false">
      <alignment horizontal="left"/>
    </xf>
    <xf numFmtId="44" fontId="18" fillId="0" borderId="0" applyFont="false" applyFill="false" applyBorder="false" applyAlignment="false" applyProtection="false"/>
    <xf numFmtId="44" fontId="18" fillId="0" borderId="0" applyFont="false" applyFill="false" applyBorder="false" applyAlignment="false" applyProtection="false"/>
    <xf numFmtId="0" fontId="1" fillId="7" borderId="0" applyNumberFormat="false" applyBorder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185" fontId="88" fillId="0" borderId="0" applyFont="false" applyFill="false" applyProtection="false"/>
    <xf numFmtId="0" fontId="69" fillId="8" borderId="0" applyNumberFormat="false" applyBorder="false" applyAlignment="false" applyProtection="false">
      <alignment vertical="center"/>
    </xf>
    <xf numFmtId="0" fontId="77" fillId="18" borderId="24" applyNumberFormat="false" applyAlignment="false" applyProtection="false">
      <alignment vertical="center"/>
    </xf>
    <xf numFmtId="0" fontId="112" fillId="0" borderId="0"/>
    <xf numFmtId="0" fontId="64" fillId="5" borderId="0" applyNumberFormat="false" applyBorder="false" applyAlignment="false" applyProtection="false">
      <alignment vertical="center"/>
    </xf>
    <xf numFmtId="0" fontId="63" fillId="4" borderId="8">
      <protection locked="false"/>
    </xf>
    <xf numFmtId="37" fontId="129" fillId="0" borderId="0"/>
    <xf numFmtId="0" fontId="66" fillId="0" borderId="0">
      <alignment vertical="center"/>
    </xf>
    <xf numFmtId="0" fontId="1" fillId="0" borderId="0"/>
    <xf numFmtId="0" fontId="18" fillId="10" borderId="22" applyNumberFormat="false" applyFont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69" fillId="8" borderId="0" applyNumberFormat="false" applyBorder="false" applyAlignment="false" applyProtection="false">
      <alignment vertical="center"/>
    </xf>
    <xf numFmtId="0" fontId="37" fillId="10" borderId="22" applyNumberFormat="false" applyFont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199" fontId="88" fillId="0" borderId="0" applyFont="false" applyFill="false" applyBorder="false" applyAlignment="false" applyProtection="false"/>
    <xf numFmtId="203" fontId="88" fillId="0" borderId="0" applyFont="false" applyFill="false" applyBorder="false" applyAlignment="false" applyProtection="false"/>
    <xf numFmtId="0" fontId="69" fillId="9" borderId="0" applyNumberFormat="false" applyBorder="false" applyAlignment="false" applyProtection="false">
      <alignment vertical="center"/>
    </xf>
    <xf numFmtId="0" fontId="18" fillId="0" borderId="0">
      <alignment vertical="center"/>
    </xf>
    <xf numFmtId="201" fontId="130" fillId="63" borderId="0"/>
    <xf numFmtId="10" fontId="102" fillId="2" borderId="2" applyNumberFormat="false" applyBorder="false" applyAlignment="false" applyProtection="false"/>
    <xf numFmtId="0" fontId="64" fillId="5" borderId="0" applyNumberFormat="false" applyBorder="false" applyAlignment="false" applyProtection="false">
      <alignment vertical="center"/>
    </xf>
    <xf numFmtId="0" fontId="110" fillId="0" borderId="0" applyProtection="false"/>
    <xf numFmtId="0" fontId="72" fillId="25" borderId="0" applyNumberFormat="false" applyBorder="false" applyAlignment="false" applyProtection="false">
      <alignment vertical="center"/>
    </xf>
    <xf numFmtId="0" fontId="111" fillId="0" borderId="0" applyProtection="false"/>
    <xf numFmtId="0" fontId="72" fillId="2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81" fillId="0" borderId="0" applyNumberFormat="false" applyFill="false" applyBorder="false" applyAlignment="false" applyProtection="false">
      <alignment vertical="center"/>
    </xf>
    <xf numFmtId="0" fontId="92" fillId="0" borderId="28" applyNumberFormat="false" applyFill="false" applyAlignment="false" applyProtection="false">
      <alignment vertical="center"/>
    </xf>
    <xf numFmtId="0" fontId="110" fillId="0" borderId="4">
      <alignment horizontal="left" vertical="center"/>
    </xf>
    <xf numFmtId="0" fontId="18" fillId="0" borderId="0"/>
    <xf numFmtId="0" fontId="69" fillId="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10" fillId="0" borderId="4">
      <alignment horizontal="left" vertical="center"/>
    </xf>
    <xf numFmtId="0" fontId="72" fillId="32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31" fillId="0" borderId="0"/>
    <xf numFmtId="0" fontId="81" fillId="0" borderId="29" applyNumberFormat="false" applyFill="false" applyAlignment="false" applyProtection="false">
      <alignment vertical="center"/>
    </xf>
    <xf numFmtId="0" fontId="88" fillId="0" borderId="0"/>
    <xf numFmtId="0" fontId="81" fillId="0" borderId="0" applyNumberFormat="false" applyFill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109" fillId="0" borderId="0"/>
    <xf numFmtId="0" fontId="64" fillId="7" borderId="0" applyNumberFormat="false" applyBorder="false" applyAlignment="false" applyProtection="false">
      <alignment vertical="center"/>
    </xf>
    <xf numFmtId="196" fontId="88" fillId="0" borderId="0" applyFont="false" applyFill="false" applyBorder="false" applyAlignment="false" applyProtection="false"/>
    <xf numFmtId="0" fontId="1" fillId="17" borderId="0" applyNumberFormat="false" applyBorder="false" applyAlignment="false" applyProtection="false">
      <alignment vertical="center"/>
    </xf>
    <xf numFmtId="0" fontId="1" fillId="28" borderId="0" applyNumberFormat="false" applyBorder="false" applyAlignment="false" applyProtection="false">
      <alignment vertical="center"/>
    </xf>
    <xf numFmtId="0" fontId="100" fillId="39" borderId="31" applyNumberFormat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82" fillId="18" borderId="25" applyNumberFormat="false" applyAlignment="false" applyProtection="false">
      <alignment vertical="center"/>
    </xf>
    <xf numFmtId="0" fontId="82" fillId="18" borderId="25" applyNumberFormat="false" applyAlignment="false" applyProtection="false">
      <alignment vertical="center"/>
    </xf>
    <xf numFmtId="42" fontId="103" fillId="0" borderId="0" applyFont="false" applyFill="false" applyBorder="false" applyAlignment="false" applyProtection="false">
      <alignment vertical="center"/>
    </xf>
    <xf numFmtId="0" fontId="66" fillId="0" borderId="0">
      <alignment vertical="center"/>
    </xf>
    <xf numFmtId="0" fontId="18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84" fillId="7" borderId="0" applyNumberFormat="false" applyBorder="false" applyAlignment="false" applyProtection="false">
      <alignment vertical="center"/>
    </xf>
    <xf numFmtId="0" fontId="80" fillId="8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/>
    <xf numFmtId="0" fontId="18" fillId="0" borderId="0"/>
    <xf numFmtId="0" fontId="65" fillId="19" borderId="0" applyNumberFormat="false" applyBorder="false" applyAlignment="false" applyProtection="false"/>
    <xf numFmtId="0" fontId="1" fillId="5" borderId="0" applyNumberFormat="false" applyBorder="false" applyAlignment="false" applyProtection="false">
      <alignment vertical="center"/>
    </xf>
    <xf numFmtId="0" fontId="97" fillId="7" borderId="0" applyNumberFormat="false" applyBorder="false" applyAlignment="false" applyProtection="false"/>
    <xf numFmtId="44" fontId="18" fillId="0" borderId="0" applyFont="false" applyFill="false" applyBorder="false" applyAlignment="false" applyProtection="false"/>
    <xf numFmtId="0" fontId="18" fillId="0" borderId="0"/>
    <xf numFmtId="0" fontId="65" fillId="11" borderId="0" applyNumberFormat="false" applyBorder="false" applyAlignment="false" applyProtection="false"/>
    <xf numFmtId="0" fontId="1" fillId="27" borderId="0" applyNumberFormat="false" applyBorder="false" applyAlignment="false" applyProtection="false">
      <alignment vertical="center"/>
    </xf>
    <xf numFmtId="0" fontId="65" fillId="64" borderId="0" applyNumberFormat="false" applyBorder="false" applyAlignment="false" applyProtection="false"/>
    <xf numFmtId="0" fontId="88" fillId="0" borderId="0"/>
    <xf numFmtId="0" fontId="69" fillId="8" borderId="0" applyNumberFormat="false" applyBorder="false" applyAlignment="false" applyProtection="false">
      <alignment vertical="center"/>
    </xf>
    <xf numFmtId="0" fontId="65" fillId="8" borderId="0" applyNumberFormat="false" applyBorder="false" applyAlignment="false" applyProtection="false"/>
    <xf numFmtId="0" fontId="1" fillId="28" borderId="0" applyNumberFormat="false" applyBorder="false" applyAlignment="false" applyProtection="false">
      <alignment vertical="center"/>
    </xf>
    <xf numFmtId="0" fontId="72" fillId="20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76" fillId="8" borderId="0" applyNumberFormat="false" applyBorder="false" applyAlignment="false" applyProtection="false"/>
    <xf numFmtId="0" fontId="84" fillId="48" borderId="0" applyNumberFormat="false" applyBorder="false" applyAlignment="false" applyProtection="false"/>
    <xf numFmtId="0" fontId="97" fillId="18" borderId="0" applyNumberFormat="false" applyBorder="false" applyAlignment="false" applyProtection="false"/>
    <xf numFmtId="0" fontId="70" fillId="0" borderId="21" applyNumberFormat="false" applyFill="false" applyAlignment="false" applyProtection="false">
      <alignment vertical="center"/>
    </xf>
    <xf numFmtId="0" fontId="97" fillId="28" borderId="0" applyNumberFormat="false" applyBorder="false" applyAlignment="false" applyProtection="false"/>
    <xf numFmtId="0" fontId="72" fillId="11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/>
    <xf numFmtId="0" fontId="18" fillId="0" borderId="0"/>
    <xf numFmtId="0" fontId="65" fillId="65" borderId="0" applyNumberFormat="false" applyBorder="false" applyAlignment="false" applyProtection="false"/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203" fontId="88" fillId="0" borderId="0" applyFont="false" applyFill="false" applyBorder="false" applyAlignment="false" applyProtection="false"/>
    <xf numFmtId="0" fontId="64" fillId="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/>
    <xf numFmtId="0" fontId="65" fillId="52" borderId="0" applyNumberFormat="false" applyBorder="false" applyAlignment="false" applyProtection="false"/>
    <xf numFmtId="0" fontId="81" fillId="0" borderId="29" applyNumberFormat="false" applyFill="false" applyAlignment="false" applyProtection="false">
      <alignment vertical="center"/>
    </xf>
    <xf numFmtId="0" fontId="97" fillId="28" borderId="0" applyNumberFormat="false" applyBorder="false" applyAlignment="false" applyProtection="false"/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/>
    <xf numFmtId="44" fontId="18" fillId="0" borderId="0" applyFont="false" applyFill="false" applyBorder="false" applyAlignment="false" applyProtection="false"/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8" fillId="0" borderId="0"/>
    <xf numFmtId="0" fontId="65" fillId="30" borderId="0" applyNumberFormat="false" applyBorder="false" applyAlignment="false" applyProtection="false"/>
    <xf numFmtId="0" fontId="1" fillId="2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5" fillId="47" borderId="0" applyNumberFormat="false" applyBorder="false" applyAlignment="false" applyProtection="false"/>
    <xf numFmtId="0" fontId="70" fillId="0" borderId="21" applyNumberFormat="false" applyFill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97" fillId="28" borderId="0" applyNumberFormat="false" applyBorder="false" applyAlignment="false" applyProtection="false"/>
    <xf numFmtId="44" fontId="18" fillId="0" borderId="0" applyFont="false" applyFill="false" applyBorder="false" applyAlignment="false" applyProtection="false"/>
    <xf numFmtId="0" fontId="64" fillId="5" borderId="0" applyNumberFormat="false" applyBorder="false" applyAlignment="false" applyProtection="false">
      <alignment vertical="center"/>
    </xf>
    <xf numFmtId="0" fontId="18" fillId="0" borderId="0"/>
    <xf numFmtId="0" fontId="65" fillId="32" borderId="0" applyNumberFormat="false" applyBorder="false" applyAlignment="false" applyProtection="false"/>
    <xf numFmtId="0" fontId="86" fillId="0" borderId="27" applyProtection="false"/>
    <xf numFmtId="0" fontId="1" fillId="28" borderId="0" applyNumberFormat="false" applyBorder="false" applyAlignment="false" applyProtection="false">
      <alignment vertical="center"/>
    </xf>
    <xf numFmtId="0" fontId="65" fillId="45" borderId="0" applyNumberFormat="false" applyBorder="false" applyAlignment="false" applyProtection="false"/>
    <xf numFmtId="0" fontId="72" fillId="11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/>
    <xf numFmtId="0" fontId="125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8" fillId="0" borderId="0"/>
    <xf numFmtId="0" fontId="65" fillId="26" borderId="0" applyNumberFormat="false" applyBorder="false" applyAlignment="false" applyProtection="false"/>
    <xf numFmtId="0" fontId="1" fillId="7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72" fillId="15" borderId="0" applyNumberFormat="false" applyBorder="false" applyAlignment="false" applyProtection="false">
      <alignment vertical="center"/>
    </xf>
    <xf numFmtId="0" fontId="72" fillId="32" borderId="0" applyNumberFormat="false" applyBorder="false" applyAlignment="false" applyProtection="false">
      <alignment vertical="center"/>
    </xf>
    <xf numFmtId="0" fontId="72" fillId="21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72" fillId="21" borderId="0" applyNumberFormat="false" applyBorder="false" applyAlignment="false" applyProtection="false">
      <alignment vertical="center"/>
    </xf>
    <xf numFmtId="0" fontId="72" fillId="22" borderId="0" applyNumberFormat="false" applyBorder="false" applyAlignment="false" applyProtection="false">
      <alignment vertical="center"/>
    </xf>
    <xf numFmtId="0" fontId="72" fillId="21" borderId="0" applyNumberFormat="false" applyBorder="false" applyAlignment="false" applyProtection="false">
      <alignment vertical="center"/>
    </xf>
    <xf numFmtId="0" fontId="72" fillId="32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2" fillId="21" borderId="0" applyNumberFormat="false" applyBorder="false" applyAlignment="false" applyProtection="false">
      <alignment vertical="center"/>
    </xf>
    <xf numFmtId="0" fontId="72" fillId="21" borderId="0" applyNumberFormat="false" applyBorder="false" applyAlignment="false" applyProtection="false">
      <alignment vertical="center"/>
    </xf>
    <xf numFmtId="0" fontId="72" fillId="21" borderId="0" applyNumberFormat="false" applyBorder="false" applyAlignment="false" applyProtection="false">
      <alignment vertical="center"/>
    </xf>
    <xf numFmtId="0" fontId="72" fillId="21" borderId="0" applyNumberFormat="false" applyBorder="false" applyAlignment="false" applyProtection="false">
      <alignment vertical="center"/>
    </xf>
    <xf numFmtId="0" fontId="72" fillId="21" borderId="0" applyNumberFormat="false" applyBorder="false" applyAlignment="false" applyProtection="false">
      <alignment vertical="center"/>
    </xf>
    <xf numFmtId="0" fontId="84" fillId="48" borderId="0" applyNumberFormat="false" applyBorder="false" applyAlignment="false" applyProtection="false"/>
    <xf numFmtId="0" fontId="72" fillId="19" borderId="0" applyNumberFormat="false" applyBorder="false" applyAlignment="false" applyProtection="false">
      <alignment vertical="center"/>
    </xf>
    <xf numFmtId="0" fontId="82" fillId="18" borderId="25" applyNumberFormat="false" applyAlignment="false" applyProtection="false">
      <alignment vertical="center"/>
    </xf>
    <xf numFmtId="0" fontId="72" fillId="21" borderId="0" applyNumberFormat="false" applyBorder="false" applyAlignment="false" applyProtection="false">
      <alignment vertical="center"/>
    </xf>
    <xf numFmtId="0" fontId="82" fillId="18" borderId="25" applyNumberFormat="false" applyAlignment="false" applyProtection="false">
      <alignment vertical="center"/>
    </xf>
    <xf numFmtId="0" fontId="72" fillId="21" borderId="0" applyNumberFormat="false" applyBorder="false" applyAlignment="false" applyProtection="false">
      <alignment vertical="center"/>
    </xf>
    <xf numFmtId="0" fontId="1" fillId="22" borderId="0" applyNumberFormat="false" applyBorder="false" applyAlignment="false" applyProtection="false">
      <alignment vertical="center"/>
    </xf>
    <xf numFmtId="0" fontId="82" fillId="18" borderId="25" applyNumberFormat="false" applyAlignment="false" applyProtection="false">
      <alignment vertical="center"/>
    </xf>
    <xf numFmtId="0" fontId="72" fillId="21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1" fillId="22" borderId="0" applyNumberFormat="false" applyBorder="false" applyAlignment="false" applyProtection="false">
      <alignment vertical="center"/>
    </xf>
    <xf numFmtId="0" fontId="82" fillId="18" borderId="25" applyNumberFormat="false" applyAlignment="false" applyProtection="false">
      <alignment vertical="center"/>
    </xf>
    <xf numFmtId="0" fontId="82" fillId="18" borderId="25" applyNumberFormat="false" applyAlignment="false" applyProtection="false">
      <alignment vertical="center"/>
    </xf>
    <xf numFmtId="0" fontId="72" fillId="21" borderId="0" applyNumberFormat="false" applyBorder="false" applyAlignment="false" applyProtection="false">
      <alignment vertical="center"/>
    </xf>
    <xf numFmtId="0" fontId="72" fillId="21" borderId="0" applyNumberFormat="false" applyBorder="false" applyAlignment="false" applyProtection="false">
      <alignment vertical="center"/>
    </xf>
    <xf numFmtId="0" fontId="72" fillId="21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2" fillId="28" borderId="0" applyNumberFormat="false" applyBorder="false" applyAlignment="false" applyProtection="false">
      <alignment vertical="center"/>
    </xf>
    <xf numFmtId="0" fontId="72" fillId="21" borderId="0" applyNumberFormat="false" applyBorder="false" applyAlignment="false" applyProtection="false">
      <alignment vertical="center"/>
    </xf>
    <xf numFmtId="0" fontId="72" fillId="17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/>
    <xf numFmtId="0" fontId="72" fillId="21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/>
    <xf numFmtId="0" fontId="72" fillId="21" borderId="0" applyNumberFormat="false" applyBorder="false" applyAlignment="false" applyProtection="false">
      <alignment vertical="center"/>
    </xf>
    <xf numFmtId="0" fontId="86" fillId="0" borderId="27" applyProtection="false"/>
    <xf numFmtId="44" fontId="18" fillId="0" borderId="0" applyFont="false" applyFill="false" applyBorder="false" applyAlignment="false" applyProtection="false"/>
    <xf numFmtId="0" fontId="72" fillId="21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/>
    <xf numFmtId="44" fontId="18" fillId="0" borderId="0" applyFont="false" applyFill="false" applyBorder="false" applyAlignment="false" applyProtection="false"/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2" fillId="21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1" fillId="30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81" fillId="0" borderId="0" applyNumberFormat="false" applyFill="false" applyBorder="false" applyAlignment="false" applyProtection="false">
      <alignment vertical="center"/>
    </xf>
    <xf numFmtId="0" fontId="72" fillId="32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72" fillId="32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75" fillId="57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72" fillId="29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64" fillId="5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18" fillId="0" borderId="0"/>
    <xf numFmtId="0" fontId="64" fillId="5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18" fillId="0" borderId="0"/>
    <xf numFmtId="0" fontId="72" fillId="2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72" fillId="2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72" fillId="25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69" fillId="8" borderId="0" applyNumberFormat="false" applyBorder="false" applyAlignment="false" applyProtection="false">
      <alignment vertical="center"/>
    </xf>
    <xf numFmtId="0" fontId="72" fillId="14" borderId="0" applyNumberFormat="false" applyBorder="false" applyAlignment="false" applyProtection="false">
      <alignment vertical="center"/>
    </xf>
    <xf numFmtId="0" fontId="72" fillId="14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2" fillId="14" borderId="0" applyNumberFormat="false" applyBorder="false" applyAlignment="false" applyProtection="false">
      <alignment vertical="center"/>
    </xf>
    <xf numFmtId="0" fontId="72" fillId="14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72" fillId="14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2" fillId="14" borderId="0" applyNumberFormat="false" applyBorder="false" applyAlignment="false" applyProtection="false">
      <alignment vertical="center"/>
    </xf>
    <xf numFmtId="0" fontId="72" fillId="14" borderId="0" applyNumberFormat="false" applyBorder="false" applyAlignment="false" applyProtection="false">
      <alignment vertical="center"/>
    </xf>
    <xf numFmtId="0" fontId="72" fillId="14" borderId="0" applyNumberFormat="false" applyBorder="false" applyAlignment="false" applyProtection="false">
      <alignment vertical="center"/>
    </xf>
    <xf numFmtId="0" fontId="18" fillId="0" borderId="0"/>
    <xf numFmtId="0" fontId="69" fillId="8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72" fillId="19" borderId="0" applyNumberFormat="false" applyBorder="false" applyAlignment="false" applyProtection="false">
      <alignment vertical="center"/>
    </xf>
    <xf numFmtId="0" fontId="72" fillId="19" borderId="0" applyNumberFormat="false" applyBorder="false" applyAlignment="false" applyProtection="false">
      <alignment vertical="center"/>
    </xf>
    <xf numFmtId="197" fontId="88" fillId="0" borderId="0" applyFont="false" applyFill="false" applyBorder="false" applyAlignment="false" applyProtection="false"/>
    <xf numFmtId="0" fontId="69" fillId="8" borderId="0" applyNumberFormat="false" applyBorder="false" applyAlignment="false" applyProtection="false">
      <alignment vertical="center"/>
    </xf>
    <xf numFmtId="0" fontId="72" fillId="19" borderId="0" applyNumberFormat="false" applyBorder="false" applyAlignment="false" applyProtection="false">
      <alignment vertical="center"/>
    </xf>
    <xf numFmtId="0" fontId="72" fillId="1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8" fillId="8" borderId="0" applyNumberFormat="false" applyBorder="false" applyAlignment="false" applyProtection="false">
      <alignment vertical="center"/>
    </xf>
    <xf numFmtId="0" fontId="88" fillId="0" borderId="0"/>
    <xf numFmtId="4" fontId="98" fillId="0" borderId="0" applyFont="false" applyFill="false" applyBorder="false" applyAlignment="false" applyProtection="false"/>
    <xf numFmtId="0" fontId="64" fillId="5" borderId="0" applyNumberFormat="false" applyBorder="false" applyAlignment="false" applyProtection="false">
      <alignment vertical="center"/>
    </xf>
    <xf numFmtId="0" fontId="72" fillId="19" borderId="0" applyNumberFormat="false" applyBorder="false" applyAlignment="false" applyProtection="false">
      <alignment vertical="center"/>
    </xf>
    <xf numFmtId="0" fontId="72" fillId="1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2" fillId="19" borderId="0" applyNumberFormat="false" applyBorder="false" applyAlignment="false" applyProtection="false">
      <alignment vertical="center"/>
    </xf>
    <xf numFmtId="0" fontId="72" fillId="19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2" fillId="19" borderId="0" applyNumberFormat="false" applyBorder="false" applyAlignment="false" applyProtection="false">
      <alignment vertical="center"/>
    </xf>
    <xf numFmtId="0" fontId="72" fillId="1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74" fillId="8" borderId="0" applyNumberFormat="false" applyBorder="false" applyAlignment="false" applyProtection="false">
      <alignment vertical="center"/>
    </xf>
    <xf numFmtId="0" fontId="72" fillId="19" borderId="0" applyNumberFormat="false" applyBorder="false" applyAlignment="false" applyProtection="false">
      <alignment vertical="center"/>
    </xf>
    <xf numFmtId="0" fontId="72" fillId="19" borderId="0" applyNumberFormat="false" applyBorder="false" applyAlignment="false" applyProtection="false">
      <alignment vertical="center"/>
    </xf>
    <xf numFmtId="0" fontId="84" fillId="5" borderId="0" applyNumberFormat="false" applyBorder="false" applyAlignment="false" applyProtection="false">
      <alignment vertical="center"/>
    </xf>
    <xf numFmtId="0" fontId="72" fillId="19" borderId="0" applyNumberFormat="false" applyBorder="false" applyAlignment="false" applyProtection="false">
      <alignment vertical="center"/>
    </xf>
    <xf numFmtId="0" fontId="1" fillId="1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2" fillId="19" borderId="0" applyNumberFormat="false" applyBorder="false" applyAlignment="false" applyProtection="false">
      <alignment vertical="center"/>
    </xf>
    <xf numFmtId="0" fontId="72" fillId="26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72" fillId="26" borderId="0" applyNumberFormat="false" applyBorder="false" applyAlignment="false" applyProtection="false">
      <alignment vertical="center"/>
    </xf>
    <xf numFmtId="0" fontId="72" fillId="26" borderId="0" applyNumberFormat="false" applyBorder="false" applyAlignment="false" applyProtection="false">
      <alignment vertical="center"/>
    </xf>
    <xf numFmtId="1" fontId="2" fillId="0" borderId="2">
      <alignment vertical="center"/>
      <protection locked="false"/>
    </xf>
    <xf numFmtId="0" fontId="72" fillId="26" borderId="0" applyNumberFormat="false" applyBorder="false" applyAlignment="false" applyProtection="false">
      <alignment vertical="center"/>
    </xf>
    <xf numFmtId="0" fontId="97" fillId="28" borderId="0" applyNumberFormat="false" applyBorder="false" applyAlignment="false" applyProtection="false"/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2" fillId="26" borderId="0" applyNumberFormat="false" applyBorder="false" applyAlignment="false" applyProtection="false">
      <alignment vertical="center"/>
    </xf>
    <xf numFmtId="0" fontId="72" fillId="15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72" fillId="26" borderId="0" applyNumberFormat="false" applyBorder="false" applyAlignment="false" applyProtection="false">
      <alignment vertical="center"/>
    </xf>
    <xf numFmtId="37" fontId="129" fillId="0" borderId="0"/>
    <xf numFmtId="0" fontId="85" fillId="0" borderId="26" applyNumberFormat="false" applyFill="false" applyAlignment="false" applyProtection="false">
      <alignment vertical="center"/>
    </xf>
    <xf numFmtId="0" fontId="73" fillId="0" borderId="23" applyNumberFormat="false" applyFill="false" applyAlignment="false" applyProtection="false">
      <alignment vertical="center"/>
    </xf>
    <xf numFmtId="0" fontId="18" fillId="0" borderId="0"/>
    <xf numFmtId="0" fontId="72" fillId="15" borderId="0" applyNumberFormat="false" applyBorder="false" applyAlignment="false" applyProtection="false">
      <alignment vertical="center"/>
    </xf>
    <xf numFmtId="0" fontId="72" fillId="26" borderId="0" applyNumberFormat="false" applyBorder="false" applyAlignment="false" applyProtection="false">
      <alignment vertical="center"/>
    </xf>
    <xf numFmtId="0" fontId="73" fillId="0" borderId="23" applyNumberFormat="false" applyFill="false" applyAlignment="false" applyProtection="false">
      <alignment vertical="center"/>
    </xf>
    <xf numFmtId="0" fontId="18" fillId="0" borderId="0"/>
    <xf numFmtId="0" fontId="64" fillId="5" borderId="0" applyNumberFormat="false" applyBorder="false" applyAlignment="false" applyProtection="false">
      <alignment vertical="center"/>
    </xf>
    <xf numFmtId="0" fontId="81" fillId="0" borderId="0" applyNumberFormat="false" applyFill="false" applyBorder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0" fontId="18" fillId="0" borderId="0">
      <alignment vertical="center"/>
    </xf>
    <xf numFmtId="44" fontId="18" fillId="0" borderId="0" applyFont="false" applyFill="false" applyBorder="false" applyAlignment="false" applyProtection="false"/>
    <xf numFmtId="0" fontId="1" fillId="7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32" fillId="0" borderId="0" applyNumberFormat="false" applyFill="false" applyBorder="false" applyAlignment="false" applyProtection="false"/>
    <xf numFmtId="0" fontId="1" fillId="28" borderId="0" applyNumberFormat="false" applyBorder="false" applyAlignment="false" applyProtection="false">
      <alignment vertical="center"/>
    </xf>
    <xf numFmtId="0" fontId="18" fillId="0" borderId="0"/>
    <xf numFmtId="0" fontId="13" fillId="0" borderId="0"/>
    <xf numFmtId="0" fontId="77" fillId="18" borderId="24" applyNumberFormat="false" applyAlignment="false" applyProtection="false">
      <alignment vertical="center"/>
    </xf>
    <xf numFmtId="0" fontId="17" fillId="0" borderId="0">
      <alignment vertical="center"/>
    </xf>
    <xf numFmtId="0" fontId="17" fillId="0" borderId="0"/>
    <xf numFmtId="0" fontId="90" fillId="0" borderId="0" applyNumberFormat="false" applyFill="false" applyBorder="false" applyAlignment="false" applyProtection="false">
      <alignment vertical="center"/>
    </xf>
    <xf numFmtId="0" fontId="90" fillId="0" borderId="0" applyNumberFormat="false" applyFill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90" fillId="0" borderId="0" applyNumberFormat="false" applyFill="false" applyBorder="false" applyAlignment="false" applyProtection="false">
      <alignment vertical="center"/>
    </xf>
    <xf numFmtId="0" fontId="90" fillId="0" borderId="0" applyNumberFormat="false" applyFill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90" fillId="0" borderId="0" applyNumberFormat="false" applyFill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81" fillId="0" borderId="0" applyNumberFormat="false" applyFill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90" fillId="0" borderId="0" applyNumberFormat="false" applyFill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81" fillId="0" borderId="0" applyNumberFormat="false" applyFill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/>
    <xf numFmtId="0" fontId="1" fillId="7" borderId="0" applyNumberFormat="false" applyBorder="false" applyAlignment="false" applyProtection="false">
      <alignment vertical="center"/>
    </xf>
    <xf numFmtId="0" fontId="90" fillId="0" borderId="0" applyNumberFormat="false" applyFill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/>
    <xf numFmtId="0" fontId="1" fillId="7" borderId="0" applyNumberFormat="false" applyBorder="false" applyAlignment="false" applyProtection="false">
      <alignment vertical="center"/>
    </xf>
    <xf numFmtId="0" fontId="90" fillId="0" borderId="0" applyNumberFormat="false" applyFill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3" fillId="4" borderId="8">
      <protection locked="false"/>
    </xf>
    <xf numFmtId="0" fontId="1" fillId="9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2" fillId="15" borderId="0" applyNumberFormat="false" applyBorder="false" applyAlignment="false" applyProtection="false">
      <alignment vertical="center"/>
    </xf>
    <xf numFmtId="0" fontId="1" fillId="27" borderId="0" applyNumberFormat="false" applyBorder="false" applyAlignment="false" applyProtection="false">
      <alignment vertical="center"/>
    </xf>
    <xf numFmtId="49" fontId="88" fillId="0" borderId="0" applyFont="false" applyFill="false" applyBorder="false" applyAlignment="false" applyProtection="false"/>
    <xf numFmtId="0" fontId="69" fillId="8" borderId="0" applyNumberFormat="false" applyBorder="false" applyAlignment="false" applyProtection="false">
      <alignment vertical="center"/>
    </xf>
    <xf numFmtId="0" fontId="68" fillId="0" borderId="0"/>
    <xf numFmtId="0" fontId="88" fillId="0" borderId="0"/>
    <xf numFmtId="0" fontId="72" fillId="19" borderId="0" applyNumberFormat="false" applyBorder="false" applyAlignment="false" applyProtection="false">
      <alignment vertical="center"/>
    </xf>
    <xf numFmtId="0" fontId="1" fillId="19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40" fontId="98" fillId="0" borderId="0" applyFont="false" applyFill="false" applyBorder="false" applyAlignment="false" applyProtection="false"/>
    <xf numFmtId="0" fontId="18" fillId="0" borderId="0"/>
    <xf numFmtId="0" fontId="18" fillId="0" borderId="0">
      <alignment vertical="center"/>
    </xf>
    <xf numFmtId="0" fontId="1" fillId="5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81" fillId="0" borderId="29" applyNumberFormat="false" applyFill="false" applyAlignment="false" applyProtection="false">
      <alignment vertical="center"/>
    </xf>
    <xf numFmtId="0" fontId="1" fillId="27" borderId="0" applyNumberFormat="false" applyBorder="false" applyAlignment="false" applyProtection="false">
      <alignment vertical="center"/>
    </xf>
    <xf numFmtId="0" fontId="1" fillId="27" borderId="0" applyNumberFormat="false" applyBorder="false" applyAlignment="false" applyProtection="false">
      <alignment vertical="center"/>
    </xf>
    <xf numFmtId="0" fontId="81" fillId="0" borderId="29" applyNumberFormat="false" applyFill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27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81" fillId="0" borderId="29" applyNumberFormat="false" applyFill="false" applyAlignment="false" applyProtection="false">
      <alignment vertical="center"/>
    </xf>
    <xf numFmtId="0" fontId="84" fillId="5" borderId="0" applyNumberFormat="false" applyBorder="false" applyAlignment="false" applyProtection="false"/>
    <xf numFmtId="0" fontId="18" fillId="0" borderId="0">
      <alignment vertical="center"/>
    </xf>
    <xf numFmtId="0" fontId="1" fillId="14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1" fontId="2" fillId="0" borderId="2">
      <alignment vertical="center"/>
      <protection locked="false"/>
    </xf>
    <xf numFmtId="0" fontId="64" fillId="5" borderId="0" applyNumberFormat="false" applyBorder="false" applyAlignment="false" applyProtection="false">
      <alignment vertical="center"/>
    </xf>
    <xf numFmtId="0" fontId="72" fillId="26" borderId="0" applyNumberFormat="false" applyBorder="false" applyAlignment="false" applyProtection="false">
      <alignment vertical="center"/>
    </xf>
    <xf numFmtId="0" fontId="133" fillId="0" borderId="0" applyNumberFormat="false" applyFill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21" fillId="9" borderId="0" applyNumberFormat="false" applyBorder="false" applyAlignment="false" applyProtection="false">
      <alignment vertical="center"/>
    </xf>
    <xf numFmtId="0" fontId="1" fillId="1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1" fillId="27" borderId="0" applyNumberFormat="false" applyBorder="false" applyAlignment="false" applyProtection="false">
      <alignment vertical="center"/>
    </xf>
    <xf numFmtId="0" fontId="1" fillId="27" borderId="0" applyNumberFormat="false" applyBorder="false" applyAlignment="false" applyProtection="false">
      <alignment vertical="center"/>
    </xf>
    <xf numFmtId="0" fontId="134" fillId="6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" fillId="19" borderId="0" applyNumberFormat="false" applyBorder="false" applyAlignment="false" applyProtection="false">
      <alignment vertical="center"/>
    </xf>
    <xf numFmtId="0" fontId="1" fillId="30" borderId="0" applyNumberFormat="false" applyBorder="false" applyAlignment="false" applyProtection="false">
      <alignment vertical="center"/>
    </xf>
    <xf numFmtId="0" fontId="1" fillId="30" borderId="0" applyNumberFormat="false" applyBorder="false" applyAlignment="false" applyProtection="false">
      <alignment vertical="center"/>
    </xf>
    <xf numFmtId="0" fontId="83" fillId="22" borderId="0" applyNumberFormat="false" applyBorder="false" applyAlignment="false" applyProtection="false">
      <alignment vertical="center"/>
    </xf>
    <xf numFmtId="0" fontId="70" fillId="0" borderId="21" applyNumberFormat="false" applyFill="false" applyAlignment="false" applyProtection="false">
      <alignment vertical="center"/>
    </xf>
    <xf numFmtId="0" fontId="17" fillId="0" borderId="0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72" fillId="21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197" fontId="18" fillId="0" borderId="0">
      <alignment vertical="center"/>
    </xf>
    <xf numFmtId="0" fontId="83" fillId="22" borderId="0" applyNumberFormat="false" applyBorder="false" applyAlignment="false" applyProtection="false">
      <alignment vertical="center"/>
    </xf>
    <xf numFmtId="0" fontId="70" fillId="0" borderId="21" applyNumberFormat="false" applyFill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19" borderId="0" applyNumberFormat="false" applyBorder="false" applyAlignment="false" applyProtection="false">
      <alignment vertical="center"/>
    </xf>
    <xf numFmtId="0" fontId="1" fillId="30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83" fillId="22" borderId="0" applyNumberFormat="false" applyBorder="false" applyAlignment="false" applyProtection="false">
      <alignment vertical="center"/>
    </xf>
    <xf numFmtId="0" fontId="70" fillId="0" borderId="21" applyNumberFormat="false" applyFill="false" applyAlignment="false" applyProtection="false">
      <alignment vertical="center"/>
    </xf>
    <xf numFmtId="0" fontId="17" fillId="0" borderId="0">
      <alignment vertical="center"/>
    </xf>
    <xf numFmtId="0" fontId="1" fillId="19" borderId="0" applyNumberFormat="false" applyBorder="false" applyAlignment="false" applyProtection="false">
      <alignment vertical="center"/>
    </xf>
    <xf numFmtId="0" fontId="1" fillId="30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72" fillId="29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85" fillId="0" borderId="26" applyNumberFormat="false" applyFill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" fillId="19" borderId="0" applyNumberFormat="false" applyBorder="false" applyAlignment="false" applyProtection="false">
      <alignment vertical="center"/>
    </xf>
    <xf numFmtId="0" fontId="1" fillId="30" borderId="0" applyNumberFormat="false" applyBorder="false" applyAlignment="false" applyProtection="false">
      <alignment vertical="center"/>
    </xf>
    <xf numFmtId="0" fontId="72" fillId="14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80" fillId="9" borderId="0" applyNumberFormat="false" applyBorder="false" applyAlignment="false" applyProtection="false">
      <alignment vertical="center"/>
    </xf>
    <xf numFmtId="0" fontId="18" fillId="0" borderId="0"/>
    <xf numFmtId="0" fontId="72" fillId="26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1" fillId="8" borderId="0" applyNumberFormat="false" applyBorder="false" applyAlignment="false" applyProtection="false">
      <alignment vertical="center"/>
    </xf>
    <xf numFmtId="0" fontId="72" fillId="1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27" borderId="0" applyNumberFormat="false" applyBorder="false" applyAlignment="false" applyProtection="false">
      <alignment vertical="center"/>
    </xf>
    <xf numFmtId="0" fontId="81" fillId="0" borderId="29" applyNumberFormat="false" applyFill="false" applyAlignment="false" applyProtection="false">
      <alignment vertical="center"/>
    </xf>
    <xf numFmtId="0" fontId="110" fillId="0" borderId="4">
      <alignment horizontal="left" vertical="center"/>
    </xf>
    <xf numFmtId="0" fontId="1" fillId="9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" fillId="5" borderId="0" applyNumberFormat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1" fillId="30" borderId="0" applyNumberFormat="false" applyBorder="false" applyAlignment="false" applyProtection="false">
      <alignment vertical="center"/>
    </xf>
    <xf numFmtId="0" fontId="1" fillId="30" borderId="0" applyNumberFormat="false" applyBorder="false" applyAlignment="false" applyProtection="false">
      <alignment vertical="center"/>
    </xf>
    <xf numFmtId="0" fontId="1" fillId="27" borderId="0" applyNumberFormat="false" applyBorder="false" applyAlignment="false" applyProtection="false">
      <alignment vertical="center"/>
    </xf>
    <xf numFmtId="0" fontId="101" fillId="0" borderId="0"/>
    <xf numFmtId="0" fontId="1" fillId="27" borderId="0" applyNumberFormat="false" applyBorder="false" applyAlignment="false" applyProtection="false">
      <alignment vertical="center"/>
    </xf>
    <xf numFmtId="0" fontId="92" fillId="0" borderId="28" applyNumberFormat="false" applyFill="false" applyAlignment="false" applyProtection="false">
      <alignment vertical="center"/>
    </xf>
    <xf numFmtId="0" fontId="18" fillId="0" borderId="0"/>
    <xf numFmtId="0" fontId="81" fillId="0" borderId="0" applyNumberFormat="false" applyFill="false" applyBorder="false" applyAlignment="false" applyProtection="false">
      <alignment vertical="center"/>
    </xf>
    <xf numFmtId="0" fontId="81" fillId="0" borderId="0" applyNumberFormat="false" applyFill="false" applyBorder="false" applyAlignment="false" applyProtection="false">
      <alignment vertical="center"/>
    </xf>
    <xf numFmtId="38" fontId="98" fillId="0" borderId="0" applyFont="false" applyFill="false" applyBorder="false" applyAlignment="false" applyProtection="false"/>
    <xf numFmtId="44" fontId="18" fillId="0" borderId="0" applyFont="false" applyFill="false" applyBorder="false" applyAlignment="false" applyProtection="false"/>
    <xf numFmtId="0" fontId="1" fillId="17" borderId="0" applyNumberFormat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/>
    <xf numFmtId="0" fontId="72" fillId="14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8" fillId="0" borderId="0"/>
    <xf numFmtId="0" fontId="1" fillId="9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18" fillId="0" borderId="0"/>
    <xf numFmtId="0" fontId="1" fillId="27" borderId="0" applyNumberFormat="false" applyBorder="false" applyAlignment="false" applyProtection="false">
      <alignment vertical="center"/>
    </xf>
    <xf numFmtId="0" fontId="92" fillId="0" borderId="28" applyNumberFormat="false" applyFill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117" fillId="0" borderId="0" applyNumberFormat="false" applyFill="false" applyBorder="false" applyAlignment="false" applyProtection="false">
      <alignment vertical="center"/>
    </xf>
    <xf numFmtId="0" fontId="18" fillId="0" borderId="0"/>
    <xf numFmtId="0" fontId="81" fillId="0" borderId="0" applyNumberFormat="false" applyFill="false" applyBorder="false" applyAlignment="false" applyProtection="false">
      <alignment vertical="center"/>
    </xf>
    <xf numFmtId="0" fontId="81" fillId="0" borderId="0" applyNumberFormat="false" applyFill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2" fillId="14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/>
    <xf numFmtId="0" fontId="1" fillId="7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3" fontId="98" fillId="0" borderId="0" applyFont="false" applyFill="false" applyBorder="false" applyAlignment="false" applyProtection="false"/>
    <xf numFmtId="0" fontId="17" fillId="0" borderId="0">
      <alignment vertical="center"/>
    </xf>
    <xf numFmtId="0" fontId="17" fillId="0" borderId="0">
      <alignment vertical="center"/>
    </xf>
    <xf numFmtId="0" fontId="72" fillId="20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01" fillId="0" borderId="0">
      <protection locked="false"/>
    </xf>
    <xf numFmtId="0" fontId="1" fillId="9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136" fillId="62" borderId="38" applyNumberFormat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201" fontId="109" fillId="67" borderId="0"/>
    <xf numFmtId="0" fontId="1" fillId="27" borderId="0" applyNumberFormat="false" applyBorder="false" applyAlignment="false" applyProtection="false">
      <alignment vertical="center"/>
    </xf>
    <xf numFmtId="0" fontId="92" fillId="0" borderId="28" applyNumberFormat="false" applyFill="false" applyAlignment="false" applyProtection="false">
      <alignment vertical="center"/>
    </xf>
    <xf numFmtId="0" fontId="1" fillId="27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92" fillId="0" borderId="28" applyNumberFormat="false" applyFill="false" applyAlignment="false" applyProtection="false">
      <alignment vertical="center"/>
    </xf>
    <xf numFmtId="0" fontId="72" fillId="14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92" fillId="0" borderId="28" applyNumberFormat="false" applyFill="false" applyAlignment="false" applyProtection="false">
      <alignment vertical="center"/>
    </xf>
    <xf numFmtId="0" fontId="100" fillId="39" borderId="31" applyNumberFormat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1" fillId="17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97" fillId="10" borderId="0" applyNumberFormat="false" applyBorder="false" applyAlignment="false" applyProtection="false"/>
    <xf numFmtId="0" fontId="1" fillId="8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1" fillId="19" borderId="0" applyNumberFormat="false" applyBorder="false" applyAlignment="false" applyProtection="false">
      <alignment vertical="center"/>
    </xf>
    <xf numFmtId="0" fontId="72" fillId="1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81" fillId="0" borderId="0" applyNumberFormat="false" applyFill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121" fillId="9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0" fontId="81" fillId="0" borderId="29" applyNumberFormat="false" applyFill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15" fontId="98" fillId="0" borderId="0" applyFont="false" applyFill="false" applyBorder="false" applyAlignment="false" applyProtection="false"/>
    <xf numFmtId="191" fontId="2" fillId="0" borderId="2">
      <alignment vertical="center"/>
      <protection locked="false"/>
    </xf>
    <xf numFmtId="0" fontId="1" fillId="27" borderId="0" applyNumberFormat="false" applyBorder="false" applyAlignment="false" applyProtection="false">
      <alignment vertical="center"/>
    </xf>
    <xf numFmtId="0" fontId="81" fillId="0" borderId="29" applyNumberFormat="false" applyFill="false" applyAlignment="false" applyProtection="false">
      <alignment vertical="center"/>
    </xf>
    <xf numFmtId="0" fontId="137" fillId="0" borderId="0" applyNumberFormat="false" applyFill="false" applyBorder="false" applyAlignment="false" applyProtection="false">
      <alignment vertical="center"/>
    </xf>
    <xf numFmtId="0" fontId="72" fillId="29" borderId="0" applyNumberFormat="false" applyBorder="false" applyAlignment="false" applyProtection="false">
      <alignment vertical="center"/>
    </xf>
    <xf numFmtId="0" fontId="18" fillId="0" borderId="0"/>
    <xf numFmtId="2" fontId="86" fillId="0" borderId="0" applyProtection="false"/>
    <xf numFmtId="0" fontId="1" fillId="17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6" fillId="16" borderId="0" applyNumberFormat="false" applyBorder="false" applyAlignment="false" applyProtection="false"/>
    <xf numFmtId="0" fontId="72" fillId="25" borderId="0" applyNumberFormat="false" applyBorder="false" applyAlignment="false" applyProtection="false">
      <alignment vertical="center"/>
    </xf>
    <xf numFmtId="1" fontId="2" fillId="0" borderId="2">
      <alignment vertical="center"/>
      <protection locked="false"/>
    </xf>
    <xf numFmtId="0" fontId="71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14" fontId="58" fillId="0" borderId="0">
      <alignment horizontal="center" wrapText="true"/>
      <protection locked="false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0" fillId="0" borderId="21" applyNumberFormat="false" applyFill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8" fillId="0" borderId="0"/>
    <xf numFmtId="0" fontId="93" fillId="70" borderId="0" applyNumberFormat="false" applyBorder="false" applyAlignment="false" applyProtection="false">
      <alignment vertical="center"/>
    </xf>
    <xf numFmtId="0" fontId="18" fillId="10" borderId="22" applyNumberFormat="false" applyFont="false" applyAlignment="false" applyProtection="false">
      <alignment vertical="center"/>
    </xf>
    <xf numFmtId="10" fontId="102" fillId="2" borderId="2" applyNumberFormat="false" applyBorder="false" applyAlignment="false" applyProtection="false"/>
    <xf numFmtId="0" fontId="72" fillId="26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28" borderId="0" applyNumberFormat="false" applyBorder="false" applyAlignment="false" applyProtection="false">
      <alignment vertical="center"/>
    </xf>
    <xf numFmtId="0" fontId="72" fillId="29" borderId="0" applyNumberFormat="false" applyBorder="false" applyAlignment="false" applyProtection="false">
      <alignment vertical="center"/>
    </xf>
    <xf numFmtId="0" fontId="18" fillId="0" borderId="0"/>
    <xf numFmtId="0" fontId="72" fillId="21" borderId="0" applyNumberFormat="false" applyBorder="false" applyAlignment="false" applyProtection="false">
      <alignment vertical="center"/>
    </xf>
    <xf numFmtId="0" fontId="72" fillId="21" borderId="0" applyNumberFormat="false" applyBorder="false" applyAlignment="false" applyProtection="false">
      <alignment vertical="center"/>
    </xf>
    <xf numFmtId="0" fontId="49" fillId="0" borderId="0"/>
    <xf numFmtId="0" fontId="72" fillId="18" borderId="0" applyNumberFormat="false" applyBorder="false" applyAlignment="false" applyProtection="false">
      <alignment vertical="center"/>
    </xf>
    <xf numFmtId="0" fontId="72" fillId="20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90" fillId="0" borderId="0" applyNumberFormat="false" applyFill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72" fillId="20" borderId="0" applyNumberFormat="false" applyBorder="false" applyAlignment="false" applyProtection="false">
      <alignment vertical="center"/>
    </xf>
    <xf numFmtId="0" fontId="101" fillId="0" borderId="0"/>
    <xf numFmtId="0" fontId="100" fillId="39" borderId="31" applyNumberFormat="false" applyAlignment="false" applyProtection="false">
      <alignment vertical="center"/>
    </xf>
    <xf numFmtId="0" fontId="88" fillId="0" borderId="9" applyNumberFormat="false" applyFill="false" applyProtection="false">
      <alignment horizontal="right"/>
    </xf>
    <xf numFmtId="0" fontId="123" fillId="56" borderId="33" applyNumberFormat="false" applyAlignment="false" applyProtection="false">
      <alignment vertical="center"/>
    </xf>
    <xf numFmtId="0" fontId="72" fillId="14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84" fillId="5" borderId="0" applyNumberFormat="false" applyBorder="false" applyAlignment="false" applyProtection="false"/>
    <xf numFmtId="0" fontId="17" fillId="0" borderId="0">
      <alignment vertical="center"/>
    </xf>
    <xf numFmtId="0" fontId="72" fillId="26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88" fillId="0" borderId="0"/>
    <xf numFmtId="0" fontId="121" fillId="8" borderId="0" applyNumberFormat="false" applyBorder="false" applyAlignment="false" applyProtection="false">
      <alignment vertical="center"/>
    </xf>
    <xf numFmtId="0" fontId="1" fillId="30" borderId="0" applyNumberFormat="false" applyBorder="false" applyAlignment="false" applyProtection="false">
      <alignment vertical="center"/>
    </xf>
    <xf numFmtId="0" fontId="1" fillId="19" borderId="0" applyNumberFormat="false" applyBorder="false" applyAlignment="false" applyProtection="false">
      <alignment vertical="center"/>
    </xf>
    <xf numFmtId="0" fontId="93" fillId="49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75" fillId="58" borderId="0" applyNumberFormat="false" applyBorder="false" applyAlignment="false" applyProtection="false">
      <alignment vertical="center"/>
    </xf>
    <xf numFmtId="0" fontId="74" fillId="8" borderId="0" applyNumberFormat="false" applyBorder="false" applyAlignment="false" applyProtection="false">
      <alignment vertical="center"/>
    </xf>
    <xf numFmtId="0" fontId="72" fillId="29" borderId="0" applyNumberFormat="false" applyBorder="false" applyAlignment="false" applyProtection="false">
      <alignment vertical="center"/>
    </xf>
    <xf numFmtId="0" fontId="18" fillId="0" borderId="0"/>
    <xf numFmtId="44" fontId="18" fillId="0" borderId="0" applyFont="false" applyFill="false" applyBorder="false" applyAlignment="false" applyProtection="false"/>
    <xf numFmtId="0" fontId="1" fillId="7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72" fillId="29" borderId="0" applyNumberFormat="false" applyBorder="false" applyAlignment="false" applyProtection="false">
      <alignment vertical="center"/>
    </xf>
    <xf numFmtId="0" fontId="18" fillId="0" borderId="0"/>
    <xf numFmtId="0" fontId="75" fillId="7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17" fillId="59" borderId="35" applyNumberFormat="false" applyFont="false" applyAlignment="false" applyProtection="false">
      <alignment vertical="center"/>
    </xf>
    <xf numFmtId="0" fontId="18" fillId="10" borderId="22" applyNumberFormat="false" applyFont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68" fillId="0" borderId="0"/>
    <xf numFmtId="0" fontId="81" fillId="0" borderId="0" applyNumberFormat="false" applyFill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2" fillId="14" borderId="0" applyNumberFormat="false" applyBorder="false" applyAlignment="false" applyProtection="false">
      <alignment vertical="center"/>
    </xf>
    <xf numFmtId="0" fontId="72" fillId="14" borderId="0" applyNumberFormat="false" applyBorder="false" applyAlignment="false" applyProtection="false">
      <alignment vertical="center"/>
    </xf>
    <xf numFmtId="0" fontId="77" fillId="18" borderId="24" applyNumberFormat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5" fillId="53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81" fillId="0" borderId="29" applyNumberFormat="false" applyFill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80" fillId="9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81" fillId="0" borderId="29" applyNumberFormat="false" applyFill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27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8" fillId="0" borderId="0"/>
    <xf numFmtId="0" fontId="1" fillId="17" borderId="0" applyNumberFormat="false" applyBorder="false" applyAlignment="false" applyProtection="false">
      <alignment vertical="center"/>
    </xf>
    <xf numFmtId="0" fontId="49" fillId="0" borderId="0"/>
    <xf numFmtId="0" fontId="1" fillId="27" borderId="0" applyNumberFormat="false" applyBorder="false" applyAlignment="false" applyProtection="false">
      <alignment vertical="center"/>
    </xf>
    <xf numFmtId="0" fontId="1" fillId="27" borderId="0" applyNumberFormat="false" applyBorder="false" applyAlignment="false" applyProtection="false">
      <alignment vertical="center"/>
    </xf>
    <xf numFmtId="0" fontId="81" fillId="0" borderId="29" applyNumberFormat="false" applyFill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1" fillId="27" borderId="0" applyNumberFormat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79" fillId="0" borderId="0" applyNumberFormat="false" applyFill="false" applyBorder="false" applyAlignment="false" applyProtection="false">
      <alignment vertical="center"/>
    </xf>
    <xf numFmtId="0" fontId="80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10" fillId="0" borderId="34" applyNumberFormat="false" applyAlignment="false" applyProtection="false">
      <alignment horizontal="left" vertical="center"/>
    </xf>
    <xf numFmtId="0" fontId="139" fillId="73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81" fillId="0" borderId="29" applyNumberFormat="false" applyFill="false" applyAlignment="false" applyProtection="false">
      <alignment vertical="center"/>
    </xf>
    <xf numFmtId="202" fontId="1" fillId="0" borderId="0" applyFont="false" applyFill="false" applyBorder="false" applyAlignment="false" applyProtection="false"/>
    <xf numFmtId="0" fontId="85" fillId="0" borderId="26" applyNumberFormat="false" applyFill="false" applyAlignment="false" applyProtection="false">
      <alignment vertical="center"/>
    </xf>
    <xf numFmtId="0" fontId="72" fillId="29" borderId="0" applyNumberFormat="false" applyBorder="false" applyAlignment="false" applyProtection="false">
      <alignment vertical="center"/>
    </xf>
    <xf numFmtId="0" fontId="72" fillId="29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2" fillId="0" borderId="2">
      <alignment horizontal="distributed" vertical="center" wrapText="true"/>
    </xf>
    <xf numFmtId="0" fontId="1" fillId="9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90" fillId="0" borderId="0" applyNumberFormat="false" applyFill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72" fillId="19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72" fillId="1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5" fillId="22" borderId="0" applyNumberFormat="false" applyBorder="false" applyAlignment="false" applyProtection="false"/>
    <xf numFmtId="0" fontId="1" fillId="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205" fontId="88" fillId="0" borderId="0" applyFont="false" applyFill="false" applyBorder="false" applyAlignment="false" applyProtection="false"/>
    <xf numFmtId="0" fontId="140" fillId="0" borderId="40" applyNumberFormat="false" applyFill="false" applyAlignment="false" applyProtection="false">
      <alignment vertical="center"/>
    </xf>
    <xf numFmtId="0" fontId="18" fillId="0" borderId="0"/>
    <xf numFmtId="0" fontId="18" fillId="0" borderId="0"/>
    <xf numFmtId="0" fontId="81" fillId="0" borderId="0" applyNumberFormat="false" applyFill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/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/>
    <xf numFmtId="44" fontId="18" fillId="0" borderId="0" applyFont="false" applyFill="false" applyBorder="false" applyAlignment="false" applyProtection="false"/>
    <xf numFmtId="0" fontId="1" fillId="7" borderId="0" applyNumberFormat="false" applyBorder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72" fillId="20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1" fillId="28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1" fillId="3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/>
    <xf numFmtId="0" fontId="1" fillId="28" borderId="0" applyNumberFormat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119" fillId="0" borderId="0" applyNumberFormat="false" applyFill="false" applyBorder="false" applyAlignment="false" applyProtection="false">
      <alignment vertical="center"/>
    </xf>
    <xf numFmtId="0" fontId="93" fillId="74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0" fontId="118" fillId="0" borderId="0" applyNumberFormat="false" applyFill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9" fontId="101" fillId="0" borderId="0" applyFont="false" applyFill="false" applyBorder="false" applyAlignment="false" applyProtection="false"/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92" fillId="0" borderId="28" applyNumberFormat="false" applyFill="false" applyAlignment="false" applyProtection="false">
      <alignment vertical="center"/>
    </xf>
    <xf numFmtId="44" fontId="18" fillId="0" borderId="0" applyFont="false" applyFill="false" applyBorder="false" applyAlignment="false" applyProtection="false"/>
    <xf numFmtId="0" fontId="1" fillId="17" borderId="0" applyNumberFormat="false" applyBorder="false" applyAlignment="false" applyProtection="false">
      <alignment vertical="center"/>
    </xf>
    <xf numFmtId="43" fontId="103" fillId="0" borderId="0" applyFont="false" applyFill="false" applyBorder="false" applyAlignment="false" applyProtection="false">
      <alignment vertical="center"/>
    </xf>
    <xf numFmtId="0" fontId="68" fillId="0" borderId="0"/>
    <xf numFmtId="0" fontId="64" fillId="5" borderId="0" applyNumberFormat="false" applyBorder="false" applyAlignment="false" applyProtection="false">
      <alignment vertical="center"/>
    </xf>
    <xf numFmtId="0" fontId="93" fillId="51" borderId="0" applyNumberFormat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119" fillId="0" borderId="36" applyNumberFormat="false" applyFill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18" fillId="0" borderId="0"/>
    <xf numFmtId="0" fontId="70" fillId="0" borderId="21" applyNumberFormat="false" applyFill="false" applyAlignment="false" applyProtection="false">
      <alignment vertical="center"/>
    </xf>
    <xf numFmtId="0" fontId="17" fillId="0" borderId="0">
      <alignment vertical="center"/>
    </xf>
    <xf numFmtId="0" fontId="72" fillId="19" borderId="0" applyNumberFormat="false" applyBorder="false" applyAlignment="false" applyProtection="false">
      <alignment vertical="center"/>
    </xf>
    <xf numFmtId="0" fontId="1" fillId="28" borderId="0" applyNumberFormat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69" fillId="9" borderId="0" applyNumberFormat="false" applyBorder="false" applyAlignment="false" applyProtection="false">
      <alignment vertical="center"/>
    </xf>
    <xf numFmtId="0" fontId="72" fillId="14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49" fillId="0" borderId="0"/>
    <xf numFmtId="0" fontId="18" fillId="0" borderId="0"/>
    <xf numFmtId="0" fontId="17" fillId="0" borderId="0">
      <alignment vertical="center"/>
    </xf>
    <xf numFmtId="0" fontId="64" fillId="5" borderId="0" applyNumberFormat="false" applyBorder="false" applyAlignment="false" applyProtection="false">
      <alignment vertical="center"/>
    </xf>
    <xf numFmtId="0" fontId="72" fillId="26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82" fillId="18" borderId="25" applyNumberFormat="false" applyAlignment="false" applyProtection="false">
      <alignment vertical="center"/>
    </xf>
    <xf numFmtId="0" fontId="80" fillId="9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193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93" fillId="5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" fillId="0" borderId="2">
      <alignment horizontal="distributed" vertical="center" wrapText="true"/>
    </xf>
    <xf numFmtId="0" fontId="72" fillId="29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1" fillId="28" borderId="0" applyNumberFormat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93" fillId="44" borderId="0" applyNumberFormat="false" applyBorder="false" applyAlignment="false" applyProtection="false">
      <alignment vertical="center"/>
    </xf>
    <xf numFmtId="0" fontId="18" fillId="0" borderId="0"/>
    <xf numFmtId="0" fontId="1" fillId="9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/>
    <xf numFmtId="0" fontId="18" fillId="0" borderId="0">
      <alignment vertical="center"/>
    </xf>
    <xf numFmtId="0" fontId="1" fillId="7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75" fillId="43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70" fillId="0" borderId="21" applyNumberFormat="false" applyFill="false" applyAlignment="false" applyProtection="false">
      <alignment vertical="center"/>
    </xf>
    <xf numFmtId="0" fontId="72" fillId="26" borderId="0" applyNumberFormat="false" applyBorder="false" applyAlignment="false" applyProtection="false">
      <alignment vertical="center"/>
    </xf>
    <xf numFmtId="0" fontId="72" fillId="26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3" fillId="0" borderId="23" applyNumberFormat="false" applyFill="false" applyAlignment="false" applyProtection="false">
      <alignment vertical="center"/>
    </xf>
    <xf numFmtId="0" fontId="18" fillId="0" borderId="0"/>
    <xf numFmtId="187" fontId="13" fillId="0" borderId="0"/>
    <xf numFmtId="0" fontId="1" fillId="30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93" fillId="42" borderId="0" applyNumberFormat="false" applyBorder="false" applyAlignment="false" applyProtection="false">
      <alignment vertical="center"/>
    </xf>
    <xf numFmtId="0" fontId="18" fillId="0" borderId="0"/>
    <xf numFmtId="0" fontId="81" fillId="0" borderId="0" applyNumberFormat="false" applyFill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/>
    <xf numFmtId="0" fontId="18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" fillId="2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5" fillId="41" borderId="0" applyNumberFormat="false" applyBorder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2" fillId="32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49" fillId="0" borderId="0"/>
    <xf numFmtId="43" fontId="18" fillId="0" borderId="0" applyFont="false" applyFill="false" applyBorder="false" applyAlignment="false" applyProtection="false">
      <alignment vertical="center"/>
    </xf>
    <xf numFmtId="0" fontId="124" fillId="0" borderId="32" applyNumberFormat="false" applyFill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179" fontId="120" fillId="0" borderId="0" applyFill="false" applyBorder="false" applyAlignment="false"/>
    <xf numFmtId="0" fontId="88" fillId="0" borderId="0"/>
    <xf numFmtId="0" fontId="1" fillId="8" borderId="0" applyNumberFormat="false" applyBorder="false" applyAlignment="false" applyProtection="false">
      <alignment vertical="center"/>
    </xf>
    <xf numFmtId="0" fontId="18" fillId="0" borderId="0"/>
    <xf numFmtId="0" fontId="68" fillId="0" borderId="0"/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8" fillId="0" borderId="0"/>
    <xf numFmtId="0" fontId="92" fillId="0" borderId="28" applyNumberFormat="false" applyFill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1" fillId="27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70" fillId="0" borderId="21" applyNumberFormat="false" applyFill="false" applyAlignment="false" applyProtection="false">
      <alignment vertical="center"/>
    </xf>
    <xf numFmtId="0" fontId="77" fillId="18" borderId="24" applyNumberFormat="false" applyAlignment="false" applyProtection="false">
      <alignment vertical="center"/>
    </xf>
    <xf numFmtId="0" fontId="77" fillId="18" borderId="24" applyNumberFormat="false" applyAlignment="false" applyProtection="false">
      <alignment vertical="center"/>
    </xf>
    <xf numFmtId="0" fontId="17" fillId="0" borderId="0">
      <alignment vertical="center"/>
    </xf>
    <xf numFmtId="0" fontId="64" fillId="5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2" fillId="26" borderId="0" applyNumberFormat="false" applyBorder="false" applyAlignment="false" applyProtection="false">
      <alignment vertical="center"/>
    </xf>
    <xf numFmtId="0" fontId="1" fillId="19" borderId="0" applyNumberFormat="false" applyBorder="false" applyAlignment="false" applyProtection="false">
      <alignment vertical="center"/>
    </xf>
    <xf numFmtId="0" fontId="68" fillId="0" borderId="0"/>
    <xf numFmtId="0" fontId="81" fillId="0" borderId="29" applyNumberFormat="false" applyFill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44" fontId="103" fillId="0" borderId="0" applyFont="false" applyFill="false" applyBorder="false" applyAlignment="false" applyProtection="false">
      <alignment vertical="center"/>
    </xf>
    <xf numFmtId="0" fontId="49" fillId="0" borderId="0"/>
    <xf numFmtId="0" fontId="1" fillId="2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69" fillId="8" borderId="0" applyNumberFormat="false" applyBorder="false" applyAlignment="false" applyProtection="false">
      <alignment vertical="center"/>
    </xf>
    <xf numFmtId="0" fontId="72" fillId="21" borderId="0" applyNumberFormat="false" applyBorder="false" applyAlignment="false" applyProtection="false">
      <alignment vertical="center"/>
    </xf>
    <xf numFmtId="38" fontId="102" fillId="18" borderId="0" applyNumberFormat="false" applyBorder="false" applyAlignment="false" applyProtection="false"/>
    <xf numFmtId="0" fontId="88" fillId="0" borderId="0"/>
    <xf numFmtId="0" fontId="1" fillId="27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97" fillId="17" borderId="0" applyNumberFormat="false" applyBorder="false" applyAlignment="false" applyProtection="false"/>
    <xf numFmtId="0" fontId="89" fillId="0" borderId="0" applyNumberFormat="false" applyFill="false" applyBorder="false" applyAlignment="false" applyProtection="false">
      <alignment vertical="center"/>
    </xf>
    <xf numFmtId="0" fontId="49" fillId="0" borderId="0"/>
    <xf numFmtId="0" fontId="1" fillId="5" borderId="0" applyNumberFormat="false" applyBorder="false" applyAlignment="false" applyProtection="false">
      <alignment vertical="center"/>
    </xf>
    <xf numFmtId="0" fontId="101" fillId="0" borderId="0"/>
    <xf numFmtId="0" fontId="18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49" fillId="0" borderId="0"/>
    <xf numFmtId="0" fontId="72" fillId="25" borderId="0" applyNumberFormat="false" applyBorder="false" applyAlignment="false" applyProtection="false">
      <alignment vertical="center"/>
    </xf>
    <xf numFmtId="0" fontId="49" fillId="0" borderId="0"/>
    <xf numFmtId="194" fontId="98" fillId="0" borderId="0" applyFont="false" applyFill="false" applyBorder="false" applyAlignment="false" applyProtection="false"/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2" fillId="1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7" borderId="0" applyNumberFormat="false" applyBorder="false" applyAlignment="false" applyProtection="false">
      <alignment vertical="center"/>
    </xf>
    <xf numFmtId="0" fontId="18" fillId="0" borderId="0"/>
    <xf numFmtId="0" fontId="1" fillId="27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81" fillId="0" borderId="0" applyNumberFormat="false" applyFill="false" applyBorder="false" applyAlignment="false" applyProtection="false">
      <alignment vertical="center"/>
    </xf>
    <xf numFmtId="0" fontId="78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01" fillId="0" borderId="0"/>
    <xf numFmtId="0" fontId="1" fillId="9" borderId="0" applyNumberFormat="false" applyBorder="false" applyAlignment="false" applyProtection="false">
      <alignment vertical="center"/>
    </xf>
    <xf numFmtId="0" fontId="93" fillId="40" borderId="0" applyNumberFormat="false" applyBorder="false" applyAlignment="false" applyProtection="false">
      <alignment vertical="center"/>
    </xf>
    <xf numFmtId="0" fontId="18" fillId="10" borderId="22" applyNumberFormat="false" applyFont="false" applyAlignment="false" applyProtection="false">
      <alignment vertical="center"/>
    </xf>
    <xf numFmtId="0" fontId="100" fillId="39" borderId="31" applyNumberFormat="false" applyAlignment="false" applyProtection="false">
      <alignment vertical="center"/>
    </xf>
    <xf numFmtId="0" fontId="88" fillId="0" borderId="0"/>
    <xf numFmtId="0" fontId="72" fillId="26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93" fillId="46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7" fillId="18" borderId="24" applyNumberFormat="false" applyAlignment="false" applyProtection="false">
      <alignment vertical="center"/>
    </xf>
    <xf numFmtId="0" fontId="2" fillId="0" borderId="2">
      <alignment horizontal="distributed" vertical="center" wrapText="true"/>
    </xf>
    <xf numFmtId="0" fontId="64" fillId="5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81" fillId="0" borderId="0" applyNumberFormat="false" applyFill="false" applyBorder="false" applyAlignment="false" applyProtection="false">
      <alignment vertical="center"/>
    </xf>
    <xf numFmtId="0" fontId="72" fillId="14" borderId="0" applyNumberFormat="false" applyBorder="false" applyAlignment="false" applyProtection="false">
      <alignment vertical="center"/>
    </xf>
    <xf numFmtId="0" fontId="72" fillId="20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1" fillId="28" borderId="0" applyNumberFormat="false" applyBorder="false" applyAlignment="false" applyProtection="false">
      <alignment vertical="center"/>
    </xf>
    <xf numFmtId="0" fontId="18" fillId="0" borderId="0"/>
    <xf numFmtId="0" fontId="72" fillId="11" borderId="0" applyNumberFormat="false" applyBorder="false" applyAlignment="false" applyProtection="false">
      <alignment vertical="center"/>
    </xf>
    <xf numFmtId="0" fontId="1" fillId="30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/>
    <xf numFmtId="0" fontId="1" fillId="7" borderId="0" applyNumberFormat="false" applyBorder="false" applyAlignment="false" applyProtection="false">
      <alignment vertical="center"/>
    </xf>
    <xf numFmtId="0" fontId="70" fillId="0" borderId="21" applyNumberFormat="false" applyFill="false" applyAlignment="false" applyProtection="false">
      <alignment vertical="center"/>
    </xf>
    <xf numFmtId="0" fontId="1" fillId="19" borderId="0" applyNumberFormat="false" applyBorder="false" applyAlignment="false" applyProtection="false">
      <alignment vertical="center"/>
    </xf>
    <xf numFmtId="0" fontId="72" fillId="26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/>
    <xf numFmtId="0" fontId="1" fillId="7" borderId="0" applyNumberFormat="false" applyBorder="false" applyAlignment="false" applyProtection="false">
      <alignment vertical="center"/>
    </xf>
    <xf numFmtId="0" fontId="99" fillId="38" borderId="0" applyNumberFormat="false" applyBorder="false" applyAlignment="false" applyProtection="false"/>
    <xf numFmtId="0" fontId="1" fillId="17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/>
    <xf numFmtId="0" fontId="1" fillId="7" borderId="0" applyNumberFormat="false" applyBorder="false" applyAlignment="false" applyProtection="false">
      <alignment vertical="center"/>
    </xf>
    <xf numFmtId="0" fontId="99" fillId="37" borderId="0" applyNumberFormat="false" applyBorder="false" applyAlignment="false" applyProtection="false"/>
    <xf numFmtId="0" fontId="1" fillId="17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/>
    <xf numFmtId="0" fontId="1" fillId="7" borderId="0" applyNumberFormat="false" applyBorder="false" applyAlignment="false" applyProtection="false">
      <alignment vertical="center"/>
    </xf>
    <xf numFmtId="0" fontId="91" fillId="28" borderId="25" applyNumberFormat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69" fillId="8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/>
    <xf numFmtId="0" fontId="64" fillId="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" fillId="7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/>
    <xf numFmtId="0" fontId="18" fillId="0" borderId="0">
      <alignment vertical="center"/>
    </xf>
    <xf numFmtId="0" fontId="1" fillId="7" borderId="0" applyNumberFormat="false" applyBorder="false" applyAlignment="false" applyProtection="false">
      <alignment vertical="center"/>
    </xf>
    <xf numFmtId="0" fontId="17" fillId="0" borderId="0">
      <alignment vertical="center"/>
    </xf>
    <xf numFmtId="44" fontId="18" fillId="0" borderId="0" applyFont="false" applyFill="false" applyBorder="false" applyAlignment="false" applyProtection="false"/>
    <xf numFmtId="0" fontId="1" fillId="7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49" fillId="0" borderId="0"/>
    <xf numFmtId="0" fontId="80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72" fillId="21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1" fillId="28" borderId="0" applyNumberFormat="false" applyBorder="false" applyAlignment="false" applyProtection="false">
      <alignment vertical="center"/>
    </xf>
    <xf numFmtId="0" fontId="81" fillId="0" borderId="0" applyNumberFormat="false" applyFill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1" fillId="28" borderId="0" applyNumberFormat="false" applyBorder="false" applyAlignment="false" applyProtection="false">
      <alignment vertical="center"/>
    </xf>
    <xf numFmtId="0" fontId="92" fillId="0" borderId="28" applyNumberFormat="false" applyFill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91" fillId="28" borderId="25" applyNumberFormat="false" applyAlignment="false" applyProtection="false">
      <alignment vertical="center"/>
    </xf>
    <xf numFmtId="0" fontId="65" fillId="36" borderId="0" applyNumberFormat="false" applyBorder="false" applyAlignment="false" applyProtection="false"/>
    <xf numFmtId="0" fontId="72" fillId="14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1" fillId="28" borderId="0" applyNumberFormat="false" applyBorder="false" applyAlignment="false" applyProtection="false">
      <alignment vertical="center"/>
    </xf>
    <xf numFmtId="0" fontId="1" fillId="28" borderId="0" applyNumberFormat="false" applyBorder="false" applyAlignment="false" applyProtection="false">
      <alignment vertical="center"/>
    </xf>
    <xf numFmtId="0" fontId="92" fillId="0" borderId="28" applyNumberFormat="false" applyFill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100" fillId="39" borderId="31" applyNumberFormat="false" applyAlignment="false" applyProtection="false">
      <alignment vertical="center"/>
    </xf>
    <xf numFmtId="0" fontId="76" fillId="8" borderId="0" applyNumberFormat="false" applyBorder="false" applyAlignment="false" applyProtection="false"/>
    <xf numFmtId="0" fontId="127" fillId="62" borderId="33" applyNumberFormat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1" fillId="28" borderId="0" applyNumberFormat="false" applyBorder="false" applyAlignment="false" applyProtection="false">
      <alignment vertical="center"/>
    </xf>
    <xf numFmtId="0" fontId="74" fillId="8" borderId="0" applyNumberFormat="false" applyBorder="false" applyAlignment="false" applyProtection="false">
      <alignment vertical="center"/>
    </xf>
    <xf numFmtId="0" fontId="81" fillId="0" borderId="0" applyNumberFormat="false" applyFill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193" fontId="18" fillId="0" borderId="0" applyFont="false" applyFill="false" applyBorder="false" applyAlignment="false" applyProtection="false">
      <alignment vertical="center"/>
    </xf>
    <xf numFmtId="0" fontId="88" fillId="0" borderId="0"/>
    <xf numFmtId="0" fontId="1" fillId="2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1" fillId="30" borderId="0" applyNumberFormat="false" applyBorder="false" applyAlignment="false" applyProtection="false">
      <alignment vertical="center"/>
    </xf>
    <xf numFmtId="0" fontId="1" fillId="28" borderId="0" applyNumberFormat="false" applyBorder="false" applyAlignment="false" applyProtection="false">
      <alignment vertical="center"/>
    </xf>
    <xf numFmtId="178" fontId="98" fillId="0" borderId="0" applyFont="false" applyFill="false" applyBorder="false" applyAlignment="false" applyProtection="false"/>
    <xf numFmtId="193" fontId="18" fillId="0" borderId="0" applyFont="false" applyFill="false" applyBorder="false" applyAlignment="false" applyProtection="false">
      <alignment vertical="center"/>
    </xf>
    <xf numFmtId="0" fontId="1" fillId="28" borderId="0" applyNumberFormat="false" applyBorder="false" applyAlignment="false" applyProtection="false">
      <alignment vertical="center"/>
    </xf>
    <xf numFmtId="0" fontId="1" fillId="2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104" fillId="0" borderId="19" applyNumberFormat="false" applyFill="false" applyProtection="false">
      <alignment horizontal="center"/>
    </xf>
    <xf numFmtId="0" fontId="1" fillId="30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1" fillId="28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" fillId="30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1" fillId="28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1" fillId="30" borderId="0" applyNumberFormat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103" fillId="69" borderId="35" applyNumberFormat="false" applyFont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180" fontId="13" fillId="0" borderId="0"/>
    <xf numFmtId="0" fontId="64" fillId="5" borderId="0" applyNumberFormat="false" applyBorder="false" applyAlignment="false" applyProtection="false">
      <alignment vertical="center"/>
    </xf>
    <xf numFmtId="0" fontId="97" fillId="28" borderId="0" applyNumberFormat="false" applyBorder="false" applyAlignment="false" applyProtection="false"/>
    <xf numFmtId="0" fontId="64" fillId="5" borderId="0" applyNumberFormat="false" applyBorder="false" applyAlignment="false" applyProtection="false">
      <alignment vertical="center"/>
    </xf>
    <xf numFmtId="0" fontId="84" fillId="7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98" fillId="34" borderId="0" applyNumberFormat="false" applyFont="false" applyBorder="false" applyAlignment="false" applyProtection="false"/>
    <xf numFmtId="0" fontId="1" fillId="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64" fillId="5" borderId="0" applyNumberFormat="false" applyBorder="false" applyAlignment="false" applyProtection="false">
      <alignment vertical="center"/>
    </xf>
    <xf numFmtId="0" fontId="18" fillId="0" borderId="0"/>
    <xf numFmtId="0" fontId="72" fillId="11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8" fillId="8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1" fillId="30" borderId="0" applyNumberFormat="false" applyBorder="false" applyAlignment="false" applyProtection="false">
      <alignment vertical="center"/>
    </xf>
    <xf numFmtId="0" fontId="18" fillId="0" borderId="0"/>
    <xf numFmtId="0" fontId="17" fillId="0" borderId="0"/>
    <xf numFmtId="0" fontId="92" fillId="0" borderId="28" applyNumberFormat="false" applyFill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83" fillId="22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/>
    <xf numFmtId="0" fontId="1" fillId="17" borderId="0" applyNumberFormat="false" applyBorder="false" applyAlignment="false" applyProtection="false">
      <alignment vertical="center"/>
    </xf>
    <xf numFmtId="0" fontId="92" fillId="0" borderId="28" applyNumberFormat="false" applyFill="false" applyAlignment="false" applyProtection="false">
      <alignment vertical="center"/>
    </xf>
    <xf numFmtId="0" fontId="68" fillId="0" borderId="0"/>
    <xf numFmtId="0" fontId="1" fillId="8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70" fillId="0" borderId="21" applyNumberFormat="false" applyFill="false" applyAlignment="false" applyProtection="false">
      <alignment vertical="center"/>
    </xf>
    <xf numFmtId="0" fontId="96" fillId="0" borderId="0" applyNumberFormat="false" applyFill="false" applyBorder="false" applyAlignment="false" applyProtection="false"/>
    <xf numFmtId="0" fontId="18" fillId="0" borderId="0"/>
    <xf numFmtId="44" fontId="18" fillId="0" borderId="0" applyFont="false" applyFill="false" applyBorder="false" applyAlignment="false" applyProtection="false"/>
    <xf numFmtId="0" fontId="1" fillId="17" borderId="0" applyNumberFormat="false" applyBorder="false" applyAlignment="false" applyProtection="false">
      <alignment vertical="center"/>
    </xf>
    <xf numFmtId="0" fontId="65" fillId="39" borderId="0" applyNumberFormat="false" applyBorder="false" applyAlignment="false" applyProtection="false"/>
    <xf numFmtId="0" fontId="92" fillId="0" borderId="28" applyNumberFormat="false" applyFill="false" applyAlignment="false" applyProtection="false">
      <alignment vertical="center"/>
    </xf>
    <xf numFmtId="44" fontId="18" fillId="0" borderId="0" applyFont="false" applyFill="false" applyBorder="false" applyAlignment="false" applyProtection="false"/>
    <xf numFmtId="0" fontId="1" fillId="17" borderId="0" applyNumberFormat="false" applyBorder="false" applyAlignment="false" applyProtection="false">
      <alignment vertical="center"/>
    </xf>
    <xf numFmtId="0" fontId="92" fillId="0" borderId="28" applyNumberFormat="false" applyFill="false" applyAlignment="false" applyProtection="false">
      <alignment vertical="center"/>
    </xf>
    <xf numFmtId="0" fontId="92" fillId="0" borderId="28" applyNumberFormat="false" applyFill="false" applyAlignment="false" applyProtection="false">
      <alignment vertical="center"/>
    </xf>
    <xf numFmtId="0" fontId="1" fillId="28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92" fillId="0" borderId="28" applyNumberFormat="false" applyFill="false" applyAlignment="false" applyProtection="false">
      <alignment vertical="center"/>
    </xf>
    <xf numFmtId="0" fontId="92" fillId="0" borderId="28" applyNumberFormat="false" applyFill="false" applyAlignment="false" applyProtection="false">
      <alignment vertical="center"/>
    </xf>
    <xf numFmtId="0" fontId="92" fillId="0" borderId="28" applyNumberFormat="false" applyFill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81" fillId="0" borderId="0" applyNumberFormat="false" applyFill="false" applyBorder="false" applyAlignment="false" applyProtection="false">
      <alignment vertical="center"/>
    </xf>
    <xf numFmtId="0" fontId="72" fillId="14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95" fillId="0" borderId="30" applyNumberFormat="false" applyFill="false" applyAlignment="false" applyProtection="false">
      <alignment vertical="center"/>
    </xf>
    <xf numFmtId="0" fontId="92" fillId="0" borderId="28" applyNumberFormat="false" applyFill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81" fillId="0" borderId="0" applyNumberFormat="false" applyFill="false" applyBorder="false" applyAlignment="false" applyProtection="false">
      <alignment vertical="center"/>
    </xf>
    <xf numFmtId="0" fontId="72" fillId="14" borderId="0" applyNumberFormat="false" applyBorder="false" applyAlignment="false" applyProtection="false">
      <alignment vertical="center"/>
    </xf>
    <xf numFmtId="0" fontId="72" fillId="14" borderId="0" applyNumberFormat="false" applyBorder="false" applyAlignment="false" applyProtection="false">
      <alignment vertical="center"/>
    </xf>
    <xf numFmtId="0" fontId="77" fillId="18" borderId="24" applyNumberFormat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0" fontId="1" fillId="19" borderId="0" applyNumberFormat="false" applyBorder="false" applyAlignment="false" applyProtection="false">
      <alignment vertical="center"/>
    </xf>
    <xf numFmtId="0" fontId="77" fillId="18" borderId="24" applyNumberFormat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5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0" fontId="1" fillId="19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70" fillId="0" borderId="21" applyNumberFormat="false" applyFill="false" applyAlignment="false" applyProtection="false">
      <alignment vertical="center"/>
    </xf>
    <xf numFmtId="0" fontId="70" fillId="0" borderId="21" applyNumberFormat="false" applyFill="false" applyAlignment="false" applyProtection="false">
      <alignment vertical="center"/>
    </xf>
    <xf numFmtId="0" fontId="1" fillId="19" borderId="0" applyNumberFormat="false" applyBorder="false" applyAlignment="false" applyProtection="false">
      <alignment vertical="center"/>
    </xf>
    <xf numFmtId="0" fontId="1" fillId="19" borderId="0" applyNumberFormat="false" applyBorder="false" applyAlignment="false" applyProtection="false">
      <alignment vertical="center"/>
    </xf>
    <xf numFmtId="0" fontId="70" fillId="0" borderId="21" applyNumberFormat="false" applyFill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19" borderId="0" applyNumberFormat="false" applyBorder="false" applyAlignment="false" applyProtection="false">
      <alignment vertical="center"/>
    </xf>
    <xf numFmtId="0" fontId="83" fillId="22" borderId="0" applyNumberFormat="false" applyBorder="false" applyAlignment="false" applyProtection="false">
      <alignment vertical="center"/>
    </xf>
    <xf numFmtId="0" fontId="70" fillId="0" borderId="21" applyNumberFormat="false" applyFill="false" applyAlignment="false" applyProtection="false">
      <alignment vertical="center"/>
    </xf>
    <xf numFmtId="0" fontId="17" fillId="0" borderId="0">
      <alignment vertical="center"/>
    </xf>
    <xf numFmtId="0" fontId="64" fillId="5" borderId="0" applyNumberFormat="false" applyBorder="false" applyAlignment="false" applyProtection="false">
      <alignment vertical="center"/>
    </xf>
    <xf numFmtId="0" fontId="76" fillId="10" borderId="0" applyNumberFormat="false" applyBorder="false" applyAlignment="false" applyProtection="false"/>
    <xf numFmtId="0" fontId="1" fillId="19" borderId="0" applyNumberFormat="false" applyBorder="false" applyAlignment="false" applyProtection="false">
      <alignment vertical="center"/>
    </xf>
    <xf numFmtId="0" fontId="83" fillId="22" borderId="0" applyNumberFormat="false" applyBorder="false" applyAlignment="false" applyProtection="false">
      <alignment vertical="center"/>
    </xf>
    <xf numFmtId="0" fontId="70" fillId="0" borderId="21" applyNumberFormat="false" applyFill="false" applyAlignment="false" applyProtection="false">
      <alignment vertical="center"/>
    </xf>
    <xf numFmtId="0" fontId="18" fillId="0" borderId="0"/>
    <xf numFmtId="0" fontId="69" fillId="8" borderId="0" applyNumberFormat="false" applyBorder="false" applyAlignment="false" applyProtection="false">
      <alignment vertical="center"/>
    </xf>
    <xf numFmtId="0" fontId="1" fillId="19" borderId="0" applyNumberFormat="false" applyBorder="false" applyAlignment="false" applyProtection="false">
      <alignment vertical="center"/>
    </xf>
    <xf numFmtId="0" fontId="1" fillId="30" borderId="0" applyNumberFormat="false" applyBorder="false" applyAlignment="false" applyProtection="false">
      <alignment vertical="center"/>
    </xf>
    <xf numFmtId="0" fontId="1" fillId="19" borderId="0" applyNumberFormat="false" applyBorder="false" applyAlignment="false" applyProtection="false">
      <alignment vertical="center"/>
    </xf>
    <xf numFmtId="0" fontId="72" fillId="19" borderId="0" applyNumberFormat="false" applyBorder="false" applyAlignment="false" applyProtection="false">
      <alignment vertical="center"/>
    </xf>
    <xf numFmtId="0" fontId="81" fillId="0" borderId="29" applyNumberFormat="false" applyFill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2" fillId="0" borderId="2">
      <alignment horizontal="distributed" vertical="center" wrapText="true"/>
    </xf>
    <xf numFmtId="0" fontId="1" fillId="9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81" fillId="0" borderId="29" applyNumberFormat="false" applyFill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5" fillId="7" borderId="0" applyNumberFormat="false" applyBorder="false" applyAlignment="false" applyProtection="false"/>
    <xf numFmtId="0" fontId="1" fillId="5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79" fillId="0" borderId="0" applyNumberFormat="false" applyFill="false" applyBorder="false" applyAlignment="false" applyProtection="false">
      <alignment vertical="center"/>
    </xf>
    <xf numFmtId="0" fontId="80" fillId="8" borderId="0" applyNumberFormat="false" applyBorder="false" applyAlignment="false" applyProtection="false">
      <alignment vertical="center"/>
    </xf>
    <xf numFmtId="0" fontId="81" fillId="0" borderId="29" applyNumberFormat="false" applyFill="false" applyAlignment="false" applyProtection="false">
      <alignment vertical="center"/>
    </xf>
    <xf numFmtId="0" fontId="81" fillId="0" borderId="29" applyNumberFormat="false" applyFill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81" fillId="0" borderId="29" applyNumberFormat="false" applyFill="false" applyAlignment="false" applyProtection="false">
      <alignment vertical="center"/>
    </xf>
    <xf numFmtId="0" fontId="81" fillId="0" borderId="29" applyNumberFormat="false" applyFill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21" fillId="9" borderId="0" applyNumberFormat="false" applyBorder="false" applyAlignment="false" applyProtection="false">
      <alignment vertical="center"/>
    </xf>
    <xf numFmtId="0" fontId="81" fillId="0" borderId="29" applyNumberFormat="false" applyFill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83" fillId="22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81" fillId="0" borderId="29" applyNumberFormat="false" applyFill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81" fillId="0" borderId="29" applyNumberFormat="false" applyFill="false" applyAlignment="false" applyProtection="false">
      <alignment vertical="center"/>
    </xf>
    <xf numFmtId="0" fontId="72" fillId="15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81" fillId="0" borderId="0" applyNumberFormat="false" applyFill="false" applyBorder="false" applyAlignment="false" applyProtection="false">
      <alignment vertical="center"/>
    </xf>
    <xf numFmtId="193" fontId="18" fillId="0" borderId="0" applyFont="false" applyFill="false" applyBorder="false" applyAlignment="false" applyProtection="false">
      <alignment vertical="center"/>
    </xf>
    <xf numFmtId="0" fontId="1" fillId="2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08" fillId="0" borderId="32" applyNumberFormat="false" applyFill="false" applyAlignment="false" applyProtection="false">
      <alignment vertical="center"/>
    </xf>
    <xf numFmtId="0" fontId="90" fillId="0" borderId="0" applyNumberFormat="false" applyFill="false" applyBorder="false" applyAlignment="false" applyProtection="false">
      <alignment vertical="center"/>
    </xf>
    <xf numFmtId="193" fontId="88" fillId="0" borderId="0" applyFont="false" applyFill="false" applyBorder="false" applyAlignment="false" applyProtection="false"/>
    <xf numFmtId="0" fontId="93" fillId="33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1" fillId="30" borderId="0" applyNumberFormat="false" applyBorder="false" applyAlignment="false" applyProtection="false">
      <alignment vertical="center"/>
    </xf>
    <xf numFmtId="0" fontId="72" fillId="19" borderId="0" applyNumberFormat="false" applyBorder="false" applyAlignment="false" applyProtection="false">
      <alignment vertical="center"/>
    </xf>
    <xf numFmtId="0" fontId="80" fillId="9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92" fillId="0" borderId="28" applyNumberFormat="false" applyFill="false" applyAlignment="false" applyProtection="false">
      <alignment vertical="center"/>
    </xf>
    <xf numFmtId="0" fontId="92" fillId="0" borderId="28" applyNumberFormat="false" applyFill="false" applyAlignment="false" applyProtection="false">
      <alignment vertical="center"/>
    </xf>
    <xf numFmtId="9" fontId="103" fillId="0" borderId="0" applyFont="false" applyFill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8" fillId="0" borderId="0"/>
    <xf numFmtId="0" fontId="1" fillId="17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71" fillId="5" borderId="0" applyNumberFormat="false" applyBorder="false" applyAlignment="false" applyProtection="false">
      <alignment vertical="center"/>
    </xf>
    <xf numFmtId="0" fontId="72" fillId="14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72" fillId="26" borderId="0" applyNumberFormat="false" applyBorder="false" applyAlignment="false" applyProtection="false">
      <alignment vertical="center"/>
    </xf>
    <xf numFmtId="0" fontId="72" fillId="19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1" fillId="30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72" fillId="14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94" fillId="0" borderId="9" applyNumberFormat="false" applyFill="false" applyProtection="false">
      <alignment horizontal="center"/>
    </xf>
    <xf numFmtId="0" fontId="72" fillId="11" borderId="0" applyNumberFormat="false" applyBorder="false" applyAlignment="false" applyProtection="false">
      <alignment vertical="center"/>
    </xf>
    <xf numFmtId="0" fontId="72" fillId="20" borderId="0" applyNumberFormat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2" fillId="1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2" fillId="14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2" fillId="11" borderId="0" applyNumberFormat="false" applyBorder="false" applyAlignment="false" applyProtection="false">
      <alignment vertical="center"/>
    </xf>
    <xf numFmtId="0" fontId="76" fillId="16" borderId="0" applyNumberFormat="false" applyBorder="false" applyAlignment="false" applyProtection="false"/>
    <xf numFmtId="0" fontId="72" fillId="11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1" fillId="30" borderId="0" applyNumberFormat="false" applyBorder="false" applyAlignment="false" applyProtection="false">
      <alignment vertical="center"/>
    </xf>
    <xf numFmtId="0" fontId="1" fillId="27" borderId="0" applyNumberFormat="false" applyBorder="false" applyAlignment="false" applyProtection="false">
      <alignment vertical="center"/>
    </xf>
    <xf numFmtId="0" fontId="1" fillId="30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/>
    <xf numFmtId="0" fontId="81" fillId="0" borderId="0" applyNumberFormat="false" applyFill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/>
    <xf numFmtId="0" fontId="1" fillId="7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2" fillId="20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18" fillId="0" borderId="0"/>
    <xf numFmtId="0" fontId="1" fillId="17" borderId="0" applyNumberFormat="false" applyBorder="false" applyAlignment="false" applyProtection="false">
      <alignment vertical="center"/>
    </xf>
    <xf numFmtId="0" fontId="71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7" fillId="18" borderId="24" applyNumberFormat="false" applyAlignment="false" applyProtection="false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5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0" fontId="1" fillId="19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0" fillId="0" borderId="21" applyNumberFormat="false" applyFill="false" applyAlignment="false" applyProtection="false">
      <alignment vertical="center"/>
    </xf>
    <xf numFmtId="0" fontId="70" fillId="0" borderId="21" applyNumberFormat="false" applyFill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0" fontId="1" fillId="19" borderId="0" applyNumberFormat="false" applyBorder="false" applyAlignment="false" applyProtection="false">
      <alignment vertical="center"/>
    </xf>
    <xf numFmtId="0" fontId="1" fillId="19" borderId="0" applyNumberFormat="false" applyBorder="false" applyAlignment="false" applyProtection="false">
      <alignment vertical="center"/>
    </xf>
    <xf numFmtId="0" fontId="72" fillId="26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80" fillId="9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8" fillId="0" borderId="0"/>
    <xf numFmtId="0" fontId="91" fillId="28" borderId="25" applyNumberFormat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72" fillId="2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20" fillId="0" borderId="0" applyNumberFormat="false" applyFill="false" applyBorder="false" applyAlignment="false" applyProtection="false">
      <alignment vertical="top"/>
    </xf>
    <xf numFmtId="0" fontId="69" fillId="8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1" fillId="30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78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72" fillId="32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90" fillId="0" borderId="0" applyNumberFormat="false" applyFill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80" fillId="9" borderId="0" applyNumberFormat="false" applyBorder="false" applyAlignment="false" applyProtection="false">
      <alignment vertical="center"/>
    </xf>
    <xf numFmtId="0" fontId="78" fillId="8" borderId="0" applyNumberFormat="false" applyBorder="false" applyAlignment="false" applyProtection="false">
      <alignment vertical="center"/>
    </xf>
    <xf numFmtId="0" fontId="80" fillId="9" borderId="0" applyNumberFormat="false" applyBorder="false" applyAlignment="false" applyProtection="false">
      <alignment vertical="center"/>
    </xf>
    <xf numFmtId="0" fontId="76" fillId="16" borderId="0" applyNumberFormat="false" applyBorder="false" applyAlignment="false" applyProtection="false"/>
    <xf numFmtId="0" fontId="69" fillId="8" borderId="0" applyNumberFormat="false" applyBorder="false" applyAlignment="false" applyProtection="false">
      <alignment vertical="center"/>
    </xf>
    <xf numFmtId="0" fontId="90" fillId="0" borderId="0" applyNumberFormat="false" applyFill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88" fillId="0" borderId="0"/>
    <xf numFmtId="0" fontId="18" fillId="0" borderId="0"/>
    <xf numFmtId="0" fontId="1" fillId="17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0" fillId="0" borderId="21" applyNumberFormat="false" applyFill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18" fillId="0" borderId="0"/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21" fillId="9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192" fontId="88" fillId="0" borderId="19" applyFill="false" applyProtection="false">
      <alignment horizontal="right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/>
    <xf numFmtId="0" fontId="1" fillId="7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69" fillId="8" borderId="0" applyNumberFormat="false" applyBorder="false" applyAlignment="false" applyProtection="false">
      <alignment vertical="center"/>
    </xf>
    <xf numFmtId="0" fontId="76" fillId="8" borderId="0" applyNumberFormat="false" applyBorder="false" applyAlignment="false" applyProtection="false"/>
    <xf numFmtId="0" fontId="18" fillId="0" borderId="0"/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" fillId="1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80" fillId="8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4" fillId="5" borderId="0" applyNumberFormat="false" applyBorder="false" applyAlignment="false" applyProtection="false">
      <alignment vertical="center"/>
    </xf>
    <xf numFmtId="0" fontId="80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80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80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8" fillId="8" borderId="0" applyNumberFormat="false" applyBorder="false" applyAlignment="false" applyProtection="false">
      <alignment vertical="center"/>
    </xf>
    <xf numFmtId="0" fontId="72" fillId="1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92" fillId="0" borderId="28" applyNumberFormat="false" applyFill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72" fillId="30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97" fillId="28" borderId="0" applyNumberFormat="false" applyBorder="false" applyAlignment="false" applyProtection="false"/>
    <xf numFmtId="0" fontId="80" fillId="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80" fillId="9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76" fillId="8" borderId="0" applyNumberFormat="false" applyBorder="false" applyAlignment="false" applyProtection="false"/>
    <xf numFmtId="0" fontId="76" fillId="16" borderId="0" applyNumberFormat="false" applyBorder="false" applyAlignment="false" applyProtection="false"/>
    <xf numFmtId="0" fontId="69" fillId="8" borderId="0" applyNumberFormat="false" applyBorder="false" applyAlignment="false" applyProtection="false">
      <alignment vertical="center"/>
    </xf>
    <xf numFmtId="0" fontId="90" fillId="0" borderId="0" applyNumberFormat="false" applyFill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06" fillId="7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6" fillId="0" borderId="0">
      <alignment vertical="center"/>
    </xf>
    <xf numFmtId="0" fontId="83" fillId="22" borderId="0" applyNumberFormat="false" applyBorder="false" applyAlignment="false" applyProtection="false">
      <alignment vertical="center"/>
    </xf>
    <xf numFmtId="0" fontId="70" fillId="0" borderId="21" applyNumberFormat="false" applyFill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21" fillId="8" borderId="0" applyNumberFormat="false" applyBorder="false" applyAlignment="false" applyProtection="false">
      <alignment vertical="center"/>
    </xf>
    <xf numFmtId="0" fontId="80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72" fillId="26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69" fillId="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/>
    <xf numFmtId="41" fontId="88" fillId="0" borderId="0" applyFont="false" applyFill="false" applyBorder="false" applyAlignment="false" applyProtection="false"/>
    <xf numFmtId="0" fontId="66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69" fillId="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1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21" fillId="9" borderId="0" applyNumberFormat="false" applyBorder="false" applyAlignment="false" applyProtection="false">
      <alignment vertical="center"/>
    </xf>
    <xf numFmtId="0" fontId="74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2" fillId="20" borderId="0" applyNumberFormat="false" applyBorder="false" applyAlignment="false" applyProtection="false">
      <alignment vertical="center"/>
    </xf>
    <xf numFmtId="0" fontId="72" fillId="20" borderId="0" applyNumberFormat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>
      <alignment vertical="center"/>
    </xf>
    <xf numFmtId="0" fontId="74" fillId="8" borderId="0" applyNumberFormat="false" applyBorder="false" applyAlignment="false" applyProtection="false">
      <alignment vertical="center"/>
    </xf>
    <xf numFmtId="0" fontId="125" fillId="8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75" fillId="31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27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88" fillId="0" borderId="0" applyFont="false" applyFill="false" applyBorder="false" applyAlignment="false" applyProtection="false"/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10" borderId="22" applyNumberFormat="false" applyFont="false" applyAlignment="false" applyProtection="false">
      <alignment vertical="center"/>
    </xf>
    <xf numFmtId="0" fontId="17" fillId="0" borderId="0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6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72" fillId="26" borderId="0" applyNumberFormat="false" applyBorder="false" applyAlignment="false" applyProtection="false">
      <alignment vertical="center"/>
    </xf>
    <xf numFmtId="0" fontId="72" fillId="26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1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8" fillId="0" borderId="0"/>
    <xf numFmtId="0" fontId="69" fillId="8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6" fillId="0" borderId="0">
      <alignment vertical="center"/>
    </xf>
    <xf numFmtId="0" fontId="68" fillId="0" borderId="0"/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38" fillId="71" borderId="39" applyNumberFormat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4" fillId="8" borderId="0" applyNumberFormat="false" applyBorder="false" applyAlignment="false" applyProtection="false">
      <alignment vertical="center"/>
    </xf>
    <xf numFmtId="0" fontId="1" fillId="30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189" fontId="13" fillId="0" borderId="0"/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18" fillId="0" borderId="0"/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68" fillId="0" borderId="0"/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72" fillId="2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85" fillId="0" borderId="26" applyNumberFormat="false" applyFill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37" fillId="0" borderId="0"/>
    <xf numFmtId="0" fontId="18" fillId="0" borderId="0"/>
    <xf numFmtId="0" fontId="1" fillId="17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" fillId="2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/>
    <xf numFmtId="0" fontId="69" fillId="8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76" fillId="8" borderId="0" applyNumberFormat="false" applyBorder="false" applyAlignment="false" applyProtection="false"/>
    <xf numFmtId="0" fontId="76" fillId="16" borderId="0" applyNumberFormat="false" applyBorder="false" applyAlignment="false" applyProtection="false"/>
    <xf numFmtId="0" fontId="18" fillId="0" borderId="0"/>
    <xf numFmtId="0" fontId="18" fillId="0" borderId="0"/>
    <xf numFmtId="0" fontId="18" fillId="0" borderId="0"/>
    <xf numFmtId="0" fontId="74" fillId="8" borderId="0" applyNumberFormat="false" applyBorder="false" applyAlignment="false" applyProtection="false">
      <alignment vertical="center"/>
    </xf>
    <xf numFmtId="0" fontId="74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4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8" fillId="0" borderId="0"/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58" fillId="0" borderId="0">
      <alignment horizontal="center" wrapText="true"/>
      <protection locked="false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" fillId="2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81" fillId="0" borderId="29" applyNumberFormat="false" applyFill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1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4" fillId="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97" fillId="28" borderId="0" applyNumberFormat="false" applyBorder="false" applyAlignment="false" applyProtection="false"/>
    <xf numFmtId="0" fontId="69" fillId="8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41" fontId="103" fillId="0" borderId="0" applyFont="false" applyFill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87" fillId="0" borderId="0" applyNumberFormat="false" applyFill="false" applyBorder="false" applyAlignment="false" applyProtection="false">
      <alignment vertical="top"/>
      <protection locked="false"/>
    </xf>
    <xf numFmtId="0" fontId="18" fillId="0" borderId="0"/>
    <xf numFmtId="0" fontId="86" fillId="0" borderId="27" applyProtection="false"/>
    <xf numFmtId="0" fontId="1" fillId="17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8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1" fillId="27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92" fillId="0" borderId="28" applyNumberFormat="false" applyFill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69" fillId="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/>
    <xf numFmtId="0" fontId="1" fillId="7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49" fillId="0" borderId="0"/>
    <xf numFmtId="0" fontId="69" fillId="8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72" fillId="11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85" fillId="0" borderId="26" applyNumberFormat="false" applyFill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5" fillId="3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49" fillId="0" borderId="0"/>
    <xf numFmtId="0" fontId="69" fillId="8" borderId="0" applyNumberFormat="false" applyBorder="false" applyAlignment="false" applyProtection="false">
      <alignment vertical="center"/>
    </xf>
    <xf numFmtId="0" fontId="77" fillId="18" borderId="24" applyNumberFormat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191" fontId="2" fillId="0" borderId="2">
      <alignment vertical="center"/>
      <protection locked="false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9" fillId="9" borderId="0" applyNumberFormat="false" applyBorder="false" applyAlignment="false" applyProtection="false">
      <alignment vertical="center"/>
    </xf>
    <xf numFmtId="0" fontId="18" fillId="0" borderId="0"/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84" fillId="5" borderId="0" applyNumberFormat="false" applyBorder="false" applyAlignment="false" applyProtection="false"/>
    <xf numFmtId="0" fontId="17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72" fillId="26" borderId="0" applyNumberFormat="false" applyBorder="false" applyAlignment="false" applyProtection="false">
      <alignment vertical="center"/>
    </xf>
    <xf numFmtId="188" fontId="18" fillId="0" borderId="0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2" fillId="2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1" fontId="2" fillId="0" borderId="2">
      <alignment vertical="center"/>
      <protection locked="false"/>
    </xf>
    <xf numFmtId="0" fontId="69" fillId="8" borderId="0" applyNumberFormat="false" applyBorder="false" applyAlignment="false" applyProtection="false">
      <alignment vertical="center"/>
    </xf>
    <xf numFmtId="0" fontId="1" fillId="27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17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74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30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93" fillId="60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92" fillId="0" borderId="28" applyNumberFormat="false" applyFill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10" borderId="22" applyNumberFormat="false" applyFont="false" applyAlignment="false" applyProtection="false">
      <alignment vertical="center"/>
    </xf>
    <xf numFmtId="0" fontId="18" fillId="10" borderId="22" applyNumberFormat="false" applyFont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5" fillId="24" borderId="0" applyNumberFormat="false" applyBorder="false" applyAlignment="false" applyProtection="false">
      <alignment vertical="center"/>
    </xf>
    <xf numFmtId="0" fontId="74" fillId="8" borderId="0" applyNumberFormat="false" applyBorder="false" applyAlignment="false" applyProtection="false">
      <alignment vertical="center"/>
    </xf>
    <xf numFmtId="0" fontId="74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69" fillId="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37" fillId="0" borderId="0"/>
    <xf numFmtId="0" fontId="69" fillId="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3" fillId="0" borderId="0"/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93" fillId="66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191" fontId="2" fillId="0" borderId="2">
      <alignment vertical="center"/>
      <protection locked="false"/>
    </xf>
    <xf numFmtId="0" fontId="17" fillId="0" borderId="0">
      <alignment vertical="center"/>
    </xf>
    <xf numFmtId="0" fontId="18" fillId="0" borderId="0"/>
    <xf numFmtId="0" fontId="18" fillId="0" borderId="0"/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83" fillId="22" borderId="0" applyNumberFormat="false" applyBorder="false" applyAlignment="false" applyProtection="false">
      <alignment vertical="center"/>
    </xf>
    <xf numFmtId="0" fontId="83" fillId="22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82" fillId="18" borderId="25" applyNumberFormat="false" applyAlignment="false" applyProtection="false">
      <alignment vertical="center"/>
    </xf>
    <xf numFmtId="0" fontId="82" fillId="18" borderId="25" applyNumberFormat="false" applyAlignment="false" applyProtection="false">
      <alignment vertical="center"/>
    </xf>
    <xf numFmtId="0" fontId="71" fillId="5" borderId="0" applyNumberFormat="false" applyBorder="false" applyAlignment="false" applyProtection="false">
      <alignment vertical="center"/>
    </xf>
    <xf numFmtId="0" fontId="72" fillId="21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72" fillId="20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/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/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1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81" fillId="0" borderId="0" applyNumberFormat="false" applyFill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2" fillId="1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18" fillId="0" borderId="0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80" fillId="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85" fillId="0" borderId="26" applyNumberFormat="false" applyFill="false" applyAlignment="false" applyProtection="false">
      <alignment vertical="center"/>
    </xf>
    <xf numFmtId="0" fontId="73" fillId="0" borderId="23" applyNumberFormat="false" applyFill="false" applyAlignment="false" applyProtection="false">
      <alignment vertical="center"/>
    </xf>
    <xf numFmtId="0" fontId="18" fillId="0" borderId="0"/>
    <xf numFmtId="0" fontId="79" fillId="0" borderId="0" applyNumberFormat="false" applyFill="false" applyBorder="false" applyAlignment="false" applyProtection="false">
      <alignment vertical="center"/>
    </xf>
    <xf numFmtId="0" fontId="69" fillId="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8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8" fillId="8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10" borderId="22" applyNumberFormat="false" applyFont="false" applyAlignment="false" applyProtection="false">
      <alignment vertical="center"/>
    </xf>
    <xf numFmtId="0" fontId="18" fillId="10" borderId="22" applyNumberFormat="false" applyFont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2" fillId="1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77" fillId="18" borderId="24" applyNumberFormat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" fillId="17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64" fillId="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49" fillId="0" borderId="0"/>
    <xf numFmtId="0" fontId="18" fillId="0" borderId="0"/>
    <xf numFmtId="0" fontId="69" fillId="8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64" fillId="5" borderId="0" applyNumberFormat="false" applyBorder="false" applyAlignment="false" applyProtection="false">
      <alignment vertical="center"/>
    </xf>
    <xf numFmtId="0" fontId="18" fillId="0" borderId="0"/>
    <xf numFmtId="0" fontId="64" fillId="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76" fillId="16" borderId="0" applyNumberFormat="false" applyBorder="false" applyAlignment="false" applyProtection="false"/>
    <xf numFmtId="0" fontId="1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2" fillId="1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72" fillId="1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72" fillId="1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72" fillId="1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72" fillId="1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64" fillId="5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" fillId="14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" fillId="14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75" fillId="13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75" fillId="23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75" fillId="12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4" fillId="5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74" fillId="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73" fillId="0" borderId="23" applyNumberFormat="false" applyFill="false" applyAlignment="false" applyProtection="false">
      <alignment vertical="center"/>
    </xf>
    <xf numFmtId="0" fontId="18" fillId="0" borderId="0"/>
    <xf numFmtId="0" fontId="73" fillId="0" borderId="23" applyNumberFormat="false" applyFill="false" applyAlignment="false" applyProtection="false">
      <alignment vertical="center"/>
    </xf>
    <xf numFmtId="0" fontId="18" fillId="0" borderId="0"/>
    <xf numFmtId="0" fontId="73" fillId="0" borderId="23" applyNumberFormat="false" applyFill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98" fontId="49" fillId="0" borderId="0" applyFont="false" applyFill="false" applyBorder="false" applyAlignment="false" applyProtection="false"/>
    <xf numFmtId="0" fontId="18" fillId="0" borderId="0"/>
    <xf numFmtId="0" fontId="72" fillId="11" borderId="0" applyNumberFormat="false" applyBorder="false" applyAlignment="false" applyProtection="false">
      <alignment vertical="center"/>
    </xf>
    <xf numFmtId="0" fontId="18" fillId="0" borderId="0"/>
    <xf numFmtId="0" fontId="18" fillId="10" borderId="22" applyNumberFormat="false" applyFont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11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66" fillId="0" borderId="0"/>
    <xf numFmtId="0" fontId="66" fillId="0" borderId="0"/>
    <xf numFmtId="0" fontId="66" fillId="0" borderId="0"/>
    <xf numFmtId="0" fontId="71" fillId="5" borderId="0" applyNumberFormat="false" applyBorder="false" applyAlignment="false" applyProtection="false">
      <alignment vertical="center"/>
    </xf>
    <xf numFmtId="0" fontId="70" fillId="0" borderId="21" applyNumberFormat="false" applyFill="false" applyAlignment="false" applyProtection="false">
      <alignment vertical="center"/>
    </xf>
    <xf numFmtId="0" fontId="66" fillId="0" borderId="0"/>
    <xf numFmtId="0" fontId="70" fillId="0" borderId="21" applyNumberFormat="false" applyFill="false" applyAlignment="false" applyProtection="false">
      <alignment vertical="center"/>
    </xf>
    <xf numFmtId="0" fontId="66" fillId="0" borderId="0"/>
    <xf numFmtId="0" fontId="70" fillId="0" borderId="21" applyNumberFormat="false" applyFill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6" fillId="0" borderId="0"/>
    <xf numFmtId="0" fontId="70" fillId="0" borderId="21" applyNumberFormat="false" applyFill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66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15" fillId="0" borderId="0" applyFont="false" applyFill="false" applyBorder="false" applyAlignment="false" applyProtection="false"/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18" fillId="0" borderId="0"/>
    <xf numFmtId="0" fontId="1" fillId="9" borderId="0" applyNumberFormat="false" applyBorder="false" applyAlignment="false" applyProtection="false">
      <alignment vertical="center"/>
    </xf>
    <xf numFmtId="0" fontId="18" fillId="0" borderId="0"/>
    <xf numFmtId="0" fontId="1" fillId="9" borderId="0" applyNumberFormat="false" applyBorder="false" applyAlignment="false" applyProtection="false">
      <alignment vertical="center"/>
    </xf>
    <xf numFmtId="0" fontId="18" fillId="0" borderId="0"/>
    <xf numFmtId="0" fontId="66" fillId="0" borderId="0">
      <alignment vertical="center"/>
    </xf>
    <xf numFmtId="0" fontId="18" fillId="0" borderId="0"/>
    <xf numFmtId="0" fontId="1" fillId="9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4" fillId="5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4" fillId="5" borderId="0" applyNumberFormat="false" applyBorder="false" applyAlignment="false" applyProtection="false">
      <alignment vertical="center"/>
    </xf>
    <xf numFmtId="0" fontId="18" fillId="0" borderId="0"/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69" fillId="8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/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69" fillId="8" borderId="0" applyNumberFormat="false" applyBorder="false" applyAlignment="false" applyProtection="false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69" fillId="8" borderId="0" applyNumberFormat="false" applyBorder="false" applyAlignment="false" applyProtection="false">
      <alignment vertical="center"/>
    </xf>
    <xf numFmtId="0" fontId="68" fillId="0" borderId="0"/>
    <xf numFmtId="0" fontId="18" fillId="0" borderId="0"/>
    <xf numFmtId="0" fontId="37" fillId="0" borderId="0"/>
    <xf numFmtId="0" fontId="80" fillId="8" borderId="0" applyNumberFormat="false" applyBorder="false" applyAlignment="false" applyProtection="false">
      <alignment vertical="center"/>
    </xf>
    <xf numFmtId="0" fontId="18" fillId="0" borderId="0"/>
    <xf numFmtId="0" fontId="66" fillId="0" borderId="0"/>
    <xf numFmtId="0" fontId="66" fillId="0" borderId="0"/>
    <xf numFmtId="0" fontId="18" fillId="0" borderId="0"/>
    <xf numFmtId="0" fontId="66" fillId="0" borderId="0"/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64" fillId="7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4" fillId="5" borderId="0" applyNumberFormat="false" applyBorder="false" applyAlignment="false" applyProtection="false">
      <alignment vertical="center"/>
    </xf>
    <xf numFmtId="0" fontId="64" fillId="7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4" fillId="5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37" fontId="129" fillId="0" borderId="0"/>
    <xf numFmtId="0" fontId="1" fillId="14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64" fillId="7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18" fillId="0" borderId="0"/>
    <xf numFmtId="0" fontId="66" fillId="0" borderId="0">
      <alignment vertical="center"/>
    </xf>
    <xf numFmtId="0" fontId="64" fillId="5" borderId="0" applyNumberFormat="false" applyBorder="false" applyAlignment="false" applyProtection="false">
      <alignment vertical="center"/>
    </xf>
    <xf numFmtId="0" fontId="66" fillId="0" borderId="0">
      <alignment vertical="center"/>
    </xf>
    <xf numFmtId="0" fontId="64" fillId="5" borderId="0" applyNumberFormat="false" applyBorder="false" applyAlignment="false" applyProtection="false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7" fillId="0" borderId="0" applyNumberFormat="false" applyFill="false" applyBorder="false" applyAlignment="false" applyProtection="false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9" fillId="8" borderId="0" applyNumberFormat="false" applyBorder="false" applyAlignment="false" applyProtection="false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6" fillId="0" borderId="0"/>
    <xf numFmtId="0" fontId="64" fillId="5" borderId="0" applyNumberFormat="false" applyBorder="false" applyAlignment="false" applyProtection="false">
      <alignment vertical="center"/>
    </xf>
    <xf numFmtId="0" fontId="18" fillId="0" borderId="0"/>
    <xf numFmtId="0" fontId="17" fillId="0" borderId="0">
      <alignment vertical="center"/>
    </xf>
    <xf numFmtId="0" fontId="65" fillId="6" borderId="0" applyNumberFormat="false" applyBorder="false" applyAlignment="false" applyProtection="false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7" fillId="18" borderId="24" applyNumberFormat="false" applyAlignment="false" applyProtection="false">
      <alignment vertical="center"/>
    </xf>
    <xf numFmtId="0" fontId="64" fillId="5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3" fillId="4" borderId="8">
      <protection locked="false"/>
    </xf>
    <xf numFmtId="0" fontId="18" fillId="0" borderId="0"/>
    <xf numFmtId="0" fontId="17" fillId="0" borderId="0">
      <alignment vertical="center"/>
    </xf>
    <xf numFmtId="0" fontId="1" fillId="0" borderId="0">
      <alignment vertical="center"/>
    </xf>
    <xf numFmtId="0" fontId="69" fillId="9" borderId="0" applyNumberFormat="false" applyBorder="false" applyAlignment="false" applyProtection="false">
      <alignment vertical="center"/>
    </xf>
    <xf numFmtId="0" fontId="18" fillId="0" borderId="0"/>
    <xf numFmtId="0" fontId="120" fillId="0" borderId="0"/>
  </cellStyleXfs>
  <cellXfs count="348">
    <xf numFmtId="0" fontId="0" fillId="0" borderId="0" xfId="0"/>
    <xf numFmtId="0" fontId="1" fillId="0" borderId="0" xfId="673" applyFont="true" applyFill="true" applyBorder="true" applyAlignment="true">
      <alignment vertical="center"/>
    </xf>
    <xf numFmtId="0" fontId="1" fillId="0" borderId="0" xfId="673" applyFont="true" applyFill="true" applyBorder="true" applyAlignment="true">
      <alignment vertical="center" wrapText="true"/>
    </xf>
    <xf numFmtId="0" fontId="2" fillId="0" borderId="0" xfId="673" applyFont="true" applyFill="true" applyBorder="true" applyAlignment="true">
      <alignment horizontal="center" vertical="center"/>
    </xf>
    <xf numFmtId="188" fontId="3" fillId="0" borderId="0" xfId="673" applyNumberFormat="true" applyFont="true" applyFill="true" applyBorder="true" applyAlignment="true">
      <alignment horizontal="center" vertical="center"/>
    </xf>
    <xf numFmtId="206" fontId="3" fillId="0" borderId="0" xfId="673" applyNumberFormat="true" applyFont="true" applyFill="true" applyBorder="true" applyAlignment="true">
      <alignment horizontal="center" vertical="center"/>
    </xf>
    <xf numFmtId="206" fontId="1" fillId="0" borderId="0" xfId="673" applyNumberFormat="true" applyFont="true" applyFill="true" applyBorder="true" applyAlignment="true">
      <alignment vertical="center"/>
    </xf>
    <xf numFmtId="186" fontId="1" fillId="0" borderId="0" xfId="673" applyNumberFormat="true" applyFont="true" applyFill="true" applyBorder="true" applyAlignment="true">
      <alignment vertical="center"/>
    </xf>
    <xf numFmtId="188" fontId="0" fillId="0" borderId="0" xfId="0" applyNumberFormat="true" applyFill="true" applyAlignment="true">
      <alignment vertical="center"/>
    </xf>
    <xf numFmtId="0" fontId="0" fillId="0" borderId="0" xfId="0" applyFill="true" applyAlignment="true">
      <alignment vertical="center"/>
    </xf>
    <xf numFmtId="0" fontId="4" fillId="0" borderId="0" xfId="3020" applyFont="true" applyFill="true"/>
    <xf numFmtId="0" fontId="5" fillId="0" borderId="1" xfId="673" applyFont="true" applyFill="true" applyBorder="true" applyAlignment="true">
      <alignment horizontal="center" vertical="center"/>
    </xf>
    <xf numFmtId="0" fontId="5" fillId="0" borderId="0" xfId="673" applyFont="true" applyFill="true" applyBorder="true" applyAlignment="true">
      <alignment horizontal="center" vertical="center"/>
    </xf>
    <xf numFmtId="188" fontId="5" fillId="0" borderId="0" xfId="673" applyNumberFormat="true" applyFont="true" applyFill="true" applyBorder="true" applyAlignment="true">
      <alignment horizontal="center" vertical="center"/>
    </xf>
    <xf numFmtId="0" fontId="6" fillId="0" borderId="2" xfId="673" applyFont="true" applyFill="true" applyBorder="true" applyAlignment="true">
      <alignment horizontal="center" vertical="center" wrapText="true"/>
    </xf>
    <xf numFmtId="0" fontId="6" fillId="0" borderId="2" xfId="673" applyFont="true" applyFill="true" applyBorder="true" applyAlignment="true">
      <alignment horizontal="center" vertical="center"/>
    </xf>
    <xf numFmtId="188" fontId="6" fillId="0" borderId="2" xfId="3133" applyNumberFormat="true" applyFont="true" applyFill="true" applyBorder="true" applyAlignment="true">
      <alignment horizontal="center" vertical="center" wrapText="true"/>
    </xf>
    <xf numFmtId="188" fontId="7" fillId="0" borderId="2" xfId="0" applyNumberFormat="true" applyFont="true" applyFill="true" applyBorder="true" applyAlignment="true">
      <alignment horizontal="center" vertical="center" wrapText="true"/>
    </xf>
    <xf numFmtId="0" fontId="8" fillId="0" borderId="3" xfId="3020" applyFont="true" applyFill="true" applyBorder="true" applyAlignment="true">
      <alignment horizontal="center" vertical="center"/>
    </xf>
    <xf numFmtId="0" fontId="8" fillId="0" borderId="4" xfId="3020" applyFont="true" applyFill="true" applyBorder="true" applyAlignment="true">
      <alignment horizontal="center" vertical="center"/>
    </xf>
    <xf numFmtId="0" fontId="8" fillId="0" borderId="5" xfId="3020" applyFont="true" applyFill="true" applyBorder="true" applyAlignment="true">
      <alignment horizontal="center" vertical="center"/>
    </xf>
    <xf numFmtId="188" fontId="9" fillId="0" borderId="2" xfId="3020" applyNumberFormat="true" applyFont="true" applyFill="true" applyBorder="true" applyAlignment="true">
      <alignment horizontal="center" vertical="center"/>
    </xf>
    <xf numFmtId="186" fontId="8" fillId="0" borderId="3" xfId="3020" applyNumberFormat="true" applyFont="true" applyFill="true" applyBorder="true" applyAlignment="true">
      <alignment horizontal="center" vertical="center"/>
    </xf>
    <xf numFmtId="186" fontId="8" fillId="0" borderId="4" xfId="3020" applyNumberFormat="true" applyFont="true" applyFill="true" applyBorder="true" applyAlignment="true">
      <alignment horizontal="center" vertical="center"/>
    </xf>
    <xf numFmtId="186" fontId="8" fillId="0" borderId="5" xfId="3020" applyNumberFormat="true" applyFont="true" applyFill="true" applyBorder="true" applyAlignment="true">
      <alignment horizontal="center" vertical="center"/>
    </xf>
    <xf numFmtId="186" fontId="8" fillId="0" borderId="6" xfId="3020" applyNumberFormat="true" applyFont="true" applyFill="true" applyBorder="true" applyAlignment="true">
      <alignment horizontal="center" vertical="center"/>
    </xf>
    <xf numFmtId="186" fontId="8" fillId="0" borderId="4" xfId="3020" applyNumberFormat="true" applyFont="true" applyFill="true" applyBorder="true" applyAlignment="true">
      <alignment horizontal="center" vertical="center" wrapText="true"/>
    </xf>
    <xf numFmtId="0" fontId="10" fillId="0" borderId="7" xfId="673" applyFont="true" applyFill="true" applyBorder="true" applyAlignment="true">
      <alignment horizontal="center" vertical="center" wrapText="true"/>
    </xf>
    <xf numFmtId="0" fontId="11" fillId="0" borderId="2" xfId="673" applyFont="true" applyFill="true" applyBorder="true" applyAlignment="true">
      <alignment horizontal="center" vertical="center" wrapText="true"/>
    </xf>
    <xf numFmtId="0" fontId="10" fillId="0" borderId="8" xfId="673" applyFont="true" applyFill="true" applyBorder="true" applyAlignment="true">
      <alignment horizontal="center" vertical="center" wrapText="true"/>
    </xf>
    <xf numFmtId="0" fontId="12" fillId="0" borderId="2" xfId="673" applyFont="true" applyFill="true" applyBorder="true" applyAlignment="true">
      <alignment vertical="center" wrapText="true"/>
    </xf>
    <xf numFmtId="0" fontId="10" fillId="0" borderId="2" xfId="673" applyFont="true" applyFill="true" applyBorder="true" applyAlignment="true">
      <alignment horizontal="center" vertical="center" wrapText="true"/>
    </xf>
    <xf numFmtId="188" fontId="13" fillId="0" borderId="2" xfId="3020" applyNumberFormat="true" applyFont="true" applyFill="true" applyBorder="true" applyAlignment="true">
      <alignment horizontal="center" vertical="center"/>
    </xf>
    <xf numFmtId="0" fontId="10" fillId="0" borderId="9" xfId="673" applyFont="true" applyFill="true" applyBorder="true" applyAlignment="true">
      <alignment horizontal="center" vertical="center" wrapText="true"/>
    </xf>
    <xf numFmtId="188" fontId="14" fillId="0" borderId="2" xfId="3020" applyNumberFormat="true" applyFont="true" applyFill="true" applyBorder="true" applyAlignment="true">
      <alignment horizontal="center" vertical="center"/>
    </xf>
    <xf numFmtId="0" fontId="10" fillId="0" borderId="2" xfId="673" applyFont="true" applyFill="true" applyBorder="true" applyAlignment="true">
      <alignment vertical="center" wrapText="true"/>
    </xf>
    <xf numFmtId="206" fontId="5" fillId="0" borderId="0" xfId="673" applyNumberFormat="true" applyFont="true" applyFill="true" applyBorder="true" applyAlignment="true">
      <alignment horizontal="center" vertical="center"/>
    </xf>
    <xf numFmtId="206" fontId="6" fillId="0" borderId="2" xfId="3133" applyNumberFormat="true" applyFont="true" applyFill="true" applyBorder="true" applyAlignment="true">
      <alignment horizontal="center" vertical="center" wrapText="true"/>
    </xf>
    <xf numFmtId="206" fontId="7" fillId="0" borderId="2" xfId="0" applyNumberFormat="true" applyFont="true" applyFill="true" applyBorder="true" applyAlignment="true">
      <alignment horizontal="center" vertical="center"/>
    </xf>
    <xf numFmtId="206" fontId="6" fillId="0" borderId="7" xfId="3133" applyNumberFormat="true" applyFont="true" applyFill="true" applyBorder="true" applyAlignment="true">
      <alignment horizontal="center" vertical="center" wrapText="true"/>
    </xf>
    <xf numFmtId="206" fontId="7" fillId="0" borderId="2" xfId="0" applyNumberFormat="true" applyFont="true" applyFill="true" applyBorder="true" applyAlignment="true">
      <alignment horizontal="center" vertical="center" wrapText="true"/>
    </xf>
    <xf numFmtId="206" fontId="6" fillId="0" borderId="9" xfId="3133" applyNumberFormat="true" applyFont="true" applyFill="true" applyBorder="true" applyAlignment="true">
      <alignment horizontal="center" vertical="center" wrapText="true"/>
    </xf>
    <xf numFmtId="206" fontId="9" fillId="0" borderId="2" xfId="3020" applyNumberFormat="true" applyFont="true" applyFill="true" applyBorder="true" applyAlignment="true">
      <alignment horizontal="center" vertical="center"/>
    </xf>
    <xf numFmtId="206" fontId="13" fillId="0" borderId="2" xfId="3020" applyNumberFormat="true" applyFont="true" applyFill="true" applyBorder="true" applyAlignment="true">
      <alignment horizontal="center" vertical="center"/>
    </xf>
    <xf numFmtId="206" fontId="14" fillId="0" borderId="2" xfId="3020" applyNumberFormat="true" applyFont="true" applyFill="true" applyBorder="true" applyAlignment="true">
      <alignment horizontal="center" vertical="center"/>
    </xf>
    <xf numFmtId="188" fontId="7" fillId="0" borderId="2" xfId="0" applyNumberFormat="true" applyFont="true" applyFill="true" applyBorder="true" applyAlignment="true">
      <alignment horizontal="center" vertical="center"/>
    </xf>
    <xf numFmtId="206" fontId="9" fillId="0" borderId="3" xfId="3020" applyNumberFormat="true" applyFont="true" applyFill="true" applyBorder="true" applyAlignment="true">
      <alignment horizontal="center" vertical="center"/>
    </xf>
    <xf numFmtId="206" fontId="15" fillId="0" borderId="5" xfId="0" applyNumberFormat="true" applyFont="true" applyFill="true" applyBorder="true" applyAlignment="true">
      <alignment horizontal="center" vertical="center"/>
    </xf>
    <xf numFmtId="186" fontId="5" fillId="0" borderId="0" xfId="673" applyNumberFormat="true" applyFont="true" applyFill="true" applyBorder="true" applyAlignment="true">
      <alignment horizontal="center" vertical="center"/>
    </xf>
    <xf numFmtId="186" fontId="7" fillId="0" borderId="2" xfId="0" applyNumberFormat="true" applyFont="true" applyFill="true" applyBorder="true" applyAlignment="true">
      <alignment horizontal="center" vertical="center" wrapText="true"/>
    </xf>
    <xf numFmtId="206" fontId="15" fillId="0" borderId="2" xfId="0" applyNumberFormat="true" applyFont="true" applyFill="true" applyBorder="true" applyAlignment="true">
      <alignment horizontal="center" vertical="center"/>
    </xf>
    <xf numFmtId="188" fontId="15" fillId="0" borderId="2" xfId="0" applyNumberFormat="true" applyFont="true" applyFill="true" applyBorder="true" applyAlignment="true">
      <alignment horizontal="center" vertical="center"/>
    </xf>
    <xf numFmtId="186" fontId="15" fillId="0" borderId="2" xfId="0" applyNumberFormat="true" applyFont="true" applyFill="true" applyBorder="true" applyAlignment="true">
      <alignment horizontal="center" vertical="center"/>
    </xf>
    <xf numFmtId="186" fontId="6" fillId="0" borderId="7" xfId="3133" applyNumberFormat="true" applyFont="true" applyFill="true" applyBorder="true" applyAlignment="true">
      <alignment horizontal="center" vertical="center" wrapText="true"/>
    </xf>
    <xf numFmtId="186" fontId="6" fillId="0" borderId="9" xfId="3133" applyNumberFormat="true" applyFont="true" applyFill="true" applyBorder="true" applyAlignment="true">
      <alignment horizontal="center" vertical="center" wrapText="true"/>
    </xf>
    <xf numFmtId="186" fontId="9" fillId="0" borderId="2" xfId="3020" applyNumberFormat="true" applyFont="true" applyFill="true" applyBorder="true" applyAlignment="true">
      <alignment horizontal="center" vertical="center"/>
    </xf>
    <xf numFmtId="186" fontId="13" fillId="0" borderId="2" xfId="3020" applyNumberFormat="true" applyFont="true" applyFill="true" applyBorder="true" applyAlignment="true">
      <alignment horizontal="center" vertical="center"/>
    </xf>
    <xf numFmtId="186" fontId="14" fillId="0" borderId="2" xfId="3020" applyNumberFormat="true" applyFont="true" applyFill="true" applyBorder="true" applyAlignment="true">
      <alignment horizontal="center" vertical="center"/>
    </xf>
    <xf numFmtId="0" fontId="10" fillId="0" borderId="2" xfId="672" applyFont="true" applyFill="true" applyBorder="true" applyAlignment="true">
      <alignment vertical="center" wrapText="true"/>
    </xf>
    <xf numFmtId="0" fontId="10" fillId="0" borderId="5" xfId="673" applyFont="true" applyFill="true" applyBorder="true" applyAlignment="true">
      <alignment horizontal="center" vertical="center" wrapText="true"/>
    </xf>
    <xf numFmtId="0" fontId="10" fillId="0" borderId="7" xfId="673" applyFont="true" applyFill="true" applyBorder="true" applyAlignment="true">
      <alignment vertical="center" wrapText="true"/>
    </xf>
    <xf numFmtId="0" fontId="11" fillId="0" borderId="3" xfId="673" applyFont="true" applyFill="true" applyBorder="true" applyAlignment="true">
      <alignment horizontal="center" vertical="center" wrapText="true"/>
    </xf>
    <xf numFmtId="0" fontId="11" fillId="0" borderId="4" xfId="673" applyFont="true" applyFill="true" applyBorder="true" applyAlignment="true">
      <alignment horizontal="center" vertical="center" wrapText="true"/>
    </xf>
    <xf numFmtId="0" fontId="11" fillId="0" borderId="5" xfId="673" applyFont="true" applyFill="true" applyBorder="true" applyAlignment="true">
      <alignment horizontal="center" vertical="center" wrapText="true"/>
    </xf>
    <xf numFmtId="0" fontId="10" fillId="0" borderId="9" xfId="673" applyFont="true" applyFill="true" applyBorder="true" applyAlignment="true">
      <alignment vertical="center" wrapText="true"/>
    </xf>
    <xf numFmtId="0" fontId="16" fillId="0" borderId="0" xfId="673" applyFont="true" applyFill="true" applyBorder="true" applyAlignment="true">
      <alignment vertical="center"/>
    </xf>
    <xf numFmtId="0" fontId="1" fillId="0" borderId="2" xfId="673" applyFont="true" applyFill="true" applyBorder="true" applyAlignment="true">
      <alignment vertical="center"/>
    </xf>
    <xf numFmtId="0" fontId="6" fillId="0" borderId="0" xfId="673" applyFont="true" applyFill="true">
      <alignment vertical="center"/>
    </xf>
    <xf numFmtId="0" fontId="16" fillId="0" borderId="0" xfId="673" applyFont="true" applyFill="true">
      <alignment vertical="center"/>
    </xf>
    <xf numFmtId="0" fontId="17" fillId="0" borderId="0" xfId="673" applyFont="true" applyFill="true">
      <alignment vertical="center"/>
    </xf>
    <xf numFmtId="0" fontId="17" fillId="0" borderId="0" xfId="673" applyFont="true" applyFill="true" applyAlignment="true">
      <alignment vertical="center"/>
    </xf>
    <xf numFmtId="0" fontId="18" fillId="0" borderId="0" xfId="673" applyFill="true">
      <alignment vertical="center"/>
    </xf>
    <xf numFmtId="0" fontId="0" fillId="0" borderId="0" xfId="673" applyFont="true" applyFill="true">
      <alignment vertical="center"/>
    </xf>
    <xf numFmtId="0" fontId="18" fillId="0" borderId="0" xfId="673" applyFill="true" applyAlignment="true">
      <alignment horizontal="center" vertical="center"/>
    </xf>
    <xf numFmtId="181" fontId="18" fillId="0" borderId="0" xfId="673" applyNumberFormat="true" applyFill="true" applyAlignment="true">
      <alignment horizontal="center" vertical="center"/>
    </xf>
    <xf numFmtId="186" fontId="18" fillId="0" borderId="0" xfId="673" applyNumberFormat="true" applyFill="true" applyAlignment="true">
      <alignment horizontal="center" vertical="center"/>
    </xf>
    <xf numFmtId="204" fontId="18" fillId="0" borderId="0" xfId="673" applyNumberFormat="true" applyFill="true" applyAlignment="true">
      <alignment horizontal="center" vertical="center"/>
    </xf>
    <xf numFmtId="186" fontId="3" fillId="0" borderId="0" xfId="673" applyNumberFormat="true" applyFont="true" applyFill="true" applyAlignment="true">
      <alignment horizontal="center" vertical="center"/>
    </xf>
    <xf numFmtId="0" fontId="0" fillId="0" borderId="0" xfId="0" applyFill="true" applyBorder="true" applyAlignment="true">
      <alignment vertical="center"/>
    </xf>
    <xf numFmtId="0" fontId="5" fillId="0" borderId="0" xfId="673" applyFont="true" applyFill="true" applyAlignment="true">
      <alignment horizontal="center" vertical="center"/>
    </xf>
    <xf numFmtId="0" fontId="6" fillId="0" borderId="7" xfId="673" applyFont="true" applyFill="true" applyBorder="true" applyAlignment="true">
      <alignment horizontal="center" vertical="center" wrapText="true"/>
    </xf>
    <xf numFmtId="0" fontId="6" fillId="0" borderId="7" xfId="673" applyFont="true" applyFill="true" applyBorder="true" applyAlignment="true">
      <alignment horizontal="center" vertical="center"/>
    </xf>
    <xf numFmtId="206" fontId="6" fillId="0" borderId="2" xfId="673" applyNumberFormat="true" applyFont="true" applyFill="true" applyBorder="true" applyAlignment="true">
      <alignment horizontal="center" vertical="center" wrapText="true"/>
    </xf>
    <xf numFmtId="0" fontId="6" fillId="0" borderId="8" xfId="673" applyFont="true" applyFill="true" applyBorder="true" applyAlignment="true">
      <alignment horizontal="center" vertical="center" wrapText="true"/>
    </xf>
    <xf numFmtId="0" fontId="6" fillId="0" borderId="8" xfId="673" applyFont="true" applyFill="true" applyBorder="true" applyAlignment="true">
      <alignment horizontal="center" vertical="center"/>
    </xf>
    <xf numFmtId="181" fontId="6" fillId="0" borderId="7" xfId="673" applyNumberFormat="true" applyFont="true" applyFill="true" applyBorder="true" applyAlignment="true">
      <alignment horizontal="center" vertical="center" wrapText="true"/>
    </xf>
    <xf numFmtId="181" fontId="6" fillId="0" borderId="8" xfId="673" applyNumberFormat="true" applyFont="true" applyFill="true" applyBorder="true" applyAlignment="true">
      <alignment horizontal="center" vertical="center" wrapText="true"/>
    </xf>
    <xf numFmtId="0" fontId="6" fillId="0" borderId="9" xfId="673" applyFont="true" applyFill="true" applyBorder="true" applyAlignment="true">
      <alignment horizontal="center" vertical="center" wrapText="true"/>
    </xf>
    <xf numFmtId="0" fontId="6" fillId="0" borderId="9" xfId="673" applyFont="true" applyFill="true" applyBorder="true" applyAlignment="true">
      <alignment horizontal="center" vertical="center"/>
    </xf>
    <xf numFmtId="181" fontId="6" fillId="0" borderId="9" xfId="673" applyNumberFormat="true" applyFont="true" applyFill="true" applyBorder="true" applyAlignment="true">
      <alignment horizontal="center" vertical="center" wrapText="true"/>
    </xf>
    <xf numFmtId="0" fontId="11" fillId="0" borderId="2" xfId="3020" applyFont="true" applyFill="true" applyBorder="true" applyAlignment="true">
      <alignment horizontal="center" vertical="center"/>
    </xf>
    <xf numFmtId="0" fontId="11" fillId="0" borderId="2" xfId="3020" applyFont="true" applyFill="true" applyBorder="true" applyAlignment="true">
      <alignment horizontal="center" wrapText="true"/>
    </xf>
    <xf numFmtId="0" fontId="11" fillId="0" borderId="2" xfId="673" applyFont="true" applyFill="true" applyBorder="true" applyAlignment="true">
      <alignment vertical="center" wrapText="true"/>
    </xf>
    <xf numFmtId="0" fontId="11" fillId="0" borderId="7" xfId="3020" applyFont="true" applyFill="true" applyBorder="true" applyAlignment="true">
      <alignment horizontal="center" wrapText="true"/>
    </xf>
    <xf numFmtId="186" fontId="9" fillId="0" borderId="7" xfId="3020" applyNumberFormat="true" applyFont="true" applyFill="true" applyBorder="true" applyAlignment="true">
      <alignment horizontal="center" vertical="center"/>
    </xf>
    <xf numFmtId="186" fontId="9" fillId="0" borderId="2" xfId="3020" applyNumberFormat="true" applyFont="true" applyFill="true" applyBorder="true" applyAlignment="true">
      <alignment horizontal="center" vertical="center" wrapText="true"/>
    </xf>
    <xf numFmtId="188" fontId="19" fillId="0" borderId="2" xfId="673" applyNumberFormat="true" applyFont="true" applyFill="true" applyBorder="true" applyAlignment="true">
      <alignment horizontal="center" vertical="center"/>
    </xf>
    <xf numFmtId="206" fontId="6" fillId="0" borderId="3" xfId="673" applyNumberFormat="true" applyFont="true" applyFill="true" applyBorder="true" applyAlignment="true">
      <alignment horizontal="center" vertical="center" wrapText="true"/>
    </xf>
    <xf numFmtId="0" fontId="6" fillId="0" borderId="6" xfId="673" applyFont="true" applyFill="true" applyBorder="true" applyAlignment="true">
      <alignment horizontal="left" vertical="center"/>
    </xf>
    <xf numFmtId="0" fontId="6" fillId="0" borderId="10" xfId="673" applyFont="true" applyFill="true" applyBorder="true" applyAlignment="true">
      <alignment horizontal="left" vertical="center"/>
    </xf>
    <xf numFmtId="0" fontId="6" fillId="0" borderId="4" xfId="673" applyFont="true" applyFill="true" applyBorder="true" applyAlignment="true">
      <alignment horizontal="center" vertical="center"/>
    </xf>
    <xf numFmtId="186" fontId="6" fillId="0" borderId="7" xfId="673" applyNumberFormat="true" applyFont="true" applyFill="true" applyBorder="true" applyAlignment="true">
      <alignment horizontal="center" vertical="center" wrapText="true"/>
    </xf>
    <xf numFmtId="181" fontId="6" fillId="0" borderId="2" xfId="673" applyNumberFormat="true" applyFont="true" applyFill="true" applyBorder="true" applyAlignment="true">
      <alignment horizontal="center" vertical="center" wrapText="true"/>
    </xf>
    <xf numFmtId="186" fontId="6" fillId="0" borderId="2" xfId="673" applyNumberFormat="true" applyFont="true" applyFill="true" applyBorder="true" applyAlignment="true">
      <alignment horizontal="center" vertical="center" wrapText="true"/>
    </xf>
    <xf numFmtId="186" fontId="6" fillId="0" borderId="8" xfId="673" applyNumberFormat="true" applyFont="true" applyFill="true" applyBorder="true" applyAlignment="true">
      <alignment horizontal="center" vertical="center" wrapText="true"/>
    </xf>
    <xf numFmtId="186" fontId="6" fillId="0" borderId="9" xfId="673" applyNumberFormat="true" applyFont="true" applyFill="true" applyBorder="true" applyAlignment="true">
      <alignment horizontal="center" vertical="center" wrapText="true"/>
    </xf>
    <xf numFmtId="186" fontId="19" fillId="0" borderId="2" xfId="3020" applyNumberFormat="true" applyFont="true" applyFill="true" applyBorder="true" applyAlignment="true">
      <alignment horizontal="center" vertical="center"/>
    </xf>
    <xf numFmtId="0" fontId="6" fillId="0" borderId="6" xfId="673" applyFont="true" applyFill="true" applyBorder="true" applyAlignment="true">
      <alignment horizontal="center" vertical="center" wrapText="true"/>
    </xf>
    <xf numFmtId="0" fontId="6" fillId="0" borderId="11" xfId="673" applyFont="true" applyFill="true" applyBorder="true" applyAlignment="true">
      <alignment horizontal="center" vertical="center" wrapText="true"/>
    </xf>
    <xf numFmtId="0" fontId="6" fillId="0" borderId="10" xfId="673" applyFont="true" applyFill="true" applyBorder="true" applyAlignment="true">
      <alignment horizontal="center" vertical="center" wrapText="true"/>
    </xf>
    <xf numFmtId="0" fontId="20" fillId="0" borderId="0" xfId="673" applyNumberFormat="true" applyFont="true" applyFill="true" applyAlignment="true">
      <alignment horizontal="center" vertical="center"/>
    </xf>
    <xf numFmtId="0" fontId="21" fillId="0" borderId="0" xfId="673" applyFont="true" applyFill="true" applyAlignment="true">
      <alignment horizontal="center" vertical="center"/>
    </xf>
    <xf numFmtId="0" fontId="6" fillId="0" borderId="5" xfId="673" applyFont="true" applyFill="true" applyBorder="true" applyAlignment="true">
      <alignment horizontal="center" vertical="center"/>
    </xf>
    <xf numFmtId="186" fontId="22" fillId="0" borderId="2" xfId="3020" applyNumberFormat="true" applyFont="true" applyFill="true" applyBorder="true" applyAlignment="true">
      <alignment horizontal="center" vertical="center"/>
    </xf>
    <xf numFmtId="186" fontId="23" fillId="0" borderId="0" xfId="673" applyNumberFormat="true" applyFont="true" applyFill="true" applyAlignment="true">
      <alignment horizontal="center" vertical="center"/>
    </xf>
    <xf numFmtId="0" fontId="11" fillId="0" borderId="2" xfId="673" applyFont="true" applyFill="true" applyBorder="true" applyAlignment="true">
      <alignment vertical="center"/>
    </xf>
    <xf numFmtId="206" fontId="9" fillId="0" borderId="2" xfId="3020" applyNumberFormat="true" applyFont="true" applyFill="true" applyBorder="true" applyAlignment="true">
      <alignment horizontal="center" vertical="center" wrapText="true"/>
    </xf>
    <xf numFmtId="206" fontId="9" fillId="0" borderId="2" xfId="673" applyNumberFormat="true" applyFont="true" applyFill="true" applyBorder="true" applyAlignment="true">
      <alignment horizontal="center" vertical="center"/>
    </xf>
    <xf numFmtId="0" fontId="24" fillId="0" borderId="0" xfId="673" applyFont="true" applyFill="true">
      <alignment vertical="center"/>
    </xf>
    <xf numFmtId="0" fontId="17" fillId="0" borderId="0" xfId="673" applyFont="true" applyFill="true" applyAlignment="true">
      <alignment horizontal="center" vertical="center"/>
    </xf>
    <xf numFmtId="181" fontId="17" fillId="0" borderId="0" xfId="673" applyNumberFormat="true" applyFont="true" applyFill="true" applyAlignment="true">
      <alignment horizontal="center" vertical="center"/>
    </xf>
    <xf numFmtId="186" fontId="17" fillId="0" borderId="0" xfId="673" applyNumberFormat="true" applyFont="true" applyFill="true" applyAlignment="true">
      <alignment horizontal="center" vertical="center"/>
    </xf>
    <xf numFmtId="204" fontId="17" fillId="0" borderId="0" xfId="673" applyNumberFormat="true" applyFont="true" applyFill="true" applyAlignment="true">
      <alignment horizontal="center" vertical="center"/>
    </xf>
    <xf numFmtId="0" fontId="0" fillId="0" borderId="0" xfId="0" applyFont="true" applyFill="true" applyBorder="true" applyAlignment="true">
      <alignment vertical="center"/>
    </xf>
    <xf numFmtId="0" fontId="0" fillId="0" borderId="0" xfId="673" applyFont="true" applyFill="true" applyAlignment="true">
      <alignment horizontal="center" vertical="center"/>
    </xf>
    <xf numFmtId="181" fontId="0" fillId="0" borderId="0" xfId="673" applyNumberFormat="true" applyFont="true" applyFill="true" applyAlignment="true">
      <alignment horizontal="center" vertical="center"/>
    </xf>
    <xf numFmtId="186" fontId="0" fillId="0" borderId="0" xfId="673" applyNumberFormat="true" applyFont="true" applyFill="true" applyAlignment="true">
      <alignment horizontal="center" vertical="center"/>
    </xf>
    <xf numFmtId="0" fontId="11" fillId="0" borderId="3" xfId="673" applyFont="true" applyFill="true" applyBorder="true" applyAlignment="true">
      <alignment vertical="center" wrapText="true"/>
    </xf>
    <xf numFmtId="0" fontId="10" fillId="0" borderId="3" xfId="673" applyFont="true" applyFill="true" applyBorder="true" applyAlignment="true">
      <alignment vertical="center" wrapText="true"/>
    </xf>
    <xf numFmtId="0" fontId="10" fillId="0" borderId="0" xfId="673" applyFont="true" applyFill="true" applyBorder="true" applyAlignment="true">
      <alignment horizontal="center" vertical="center" wrapText="true"/>
    </xf>
    <xf numFmtId="0" fontId="10" fillId="0" borderId="12" xfId="673" applyFont="true" applyFill="true" applyBorder="true" applyAlignment="true">
      <alignment horizontal="center" vertical="center" wrapText="true"/>
    </xf>
    <xf numFmtId="0" fontId="6" fillId="0" borderId="3" xfId="673" applyFont="true" applyFill="true" applyBorder="true" applyAlignment="true">
      <alignment horizontal="center" vertical="center"/>
    </xf>
    <xf numFmtId="181" fontId="25" fillId="0" borderId="9" xfId="673" applyNumberFormat="true" applyFont="true" applyFill="true" applyBorder="true" applyAlignment="true">
      <alignment horizontal="center" vertical="center" wrapText="true"/>
    </xf>
    <xf numFmtId="186" fontId="19" fillId="0" borderId="2" xfId="673" applyNumberFormat="true" applyFont="true" applyFill="true" applyBorder="true" applyAlignment="true">
      <alignment horizontal="center" vertical="center"/>
    </xf>
    <xf numFmtId="186" fontId="26" fillId="0" borderId="0" xfId="673" applyNumberFormat="true" applyFont="true" applyFill="true" applyAlignment="true">
      <alignment horizontal="center" vertical="center"/>
    </xf>
    <xf numFmtId="0" fontId="6" fillId="0" borderId="13" xfId="673" applyFont="true" applyFill="true" applyBorder="true" applyAlignment="true">
      <alignment horizontal="center" vertical="center"/>
    </xf>
    <xf numFmtId="0" fontId="6" fillId="0" borderId="14" xfId="673" applyFont="true" applyFill="true" applyBorder="true" applyAlignment="true">
      <alignment horizontal="center" vertical="center"/>
    </xf>
    <xf numFmtId="0" fontId="6" fillId="0" borderId="15" xfId="673" applyFont="true" applyFill="true" applyBorder="true" applyAlignment="true">
      <alignment horizontal="center" vertical="center"/>
    </xf>
    <xf numFmtId="0" fontId="6" fillId="0" borderId="16" xfId="673" applyFont="true" applyFill="true" applyBorder="true">
      <alignment vertical="center"/>
    </xf>
    <xf numFmtId="0" fontId="16" fillId="0" borderId="16" xfId="673" applyFont="true" applyFill="true" applyBorder="true">
      <alignment vertical="center"/>
    </xf>
    <xf numFmtId="0" fontId="0" fillId="0" borderId="16" xfId="673" applyFont="true" applyFill="true" applyBorder="true">
      <alignment vertical="center"/>
    </xf>
    <xf numFmtId="0" fontId="27" fillId="0" borderId="16" xfId="673" applyFont="true" applyFill="true" applyBorder="true" applyAlignment="true">
      <alignment vertical="center" wrapText="true"/>
    </xf>
    <xf numFmtId="0" fontId="24" fillId="0" borderId="16" xfId="673" applyFont="true" applyFill="true" applyBorder="true">
      <alignment vertical="center"/>
    </xf>
    <xf numFmtId="0" fontId="0" fillId="0" borderId="16" xfId="0" applyFont="true" applyFill="true" applyBorder="true" applyAlignment="true">
      <alignment vertical="center"/>
    </xf>
    <xf numFmtId="0" fontId="28" fillId="0" borderId="15" xfId="0" applyFont="true" applyFill="true" applyBorder="true" applyAlignment="true">
      <alignment vertical="center" wrapText="true"/>
    </xf>
    <xf numFmtId="0" fontId="28" fillId="0" borderId="0" xfId="0" applyFont="true" applyFill="true" applyBorder="true" applyAlignment="true">
      <alignment vertical="center" wrapText="true"/>
    </xf>
    <xf numFmtId="0" fontId="3" fillId="0" borderId="0" xfId="673" applyFont="true" applyFill="true">
      <alignment vertical="center"/>
    </xf>
    <xf numFmtId="186" fontId="29" fillId="0" borderId="0" xfId="673" applyNumberFormat="true" applyFont="true" applyFill="true" applyAlignment="true">
      <alignment horizontal="center" vertical="center"/>
    </xf>
    <xf numFmtId="186" fontId="30" fillId="0" borderId="0" xfId="673" applyNumberFormat="true" applyFont="true" applyFill="true" applyAlignment="true">
      <alignment horizontal="center" vertical="center"/>
    </xf>
    <xf numFmtId="0" fontId="6" fillId="0" borderId="17" xfId="673" applyFont="true" applyFill="true" applyBorder="true" applyAlignment="true">
      <alignment horizontal="center" vertical="center" wrapText="true"/>
    </xf>
    <xf numFmtId="0" fontId="6" fillId="0" borderId="18" xfId="673" applyFont="true" applyFill="true" applyBorder="true" applyAlignment="true">
      <alignment horizontal="center" vertical="center" wrapText="true"/>
    </xf>
    <xf numFmtId="184" fontId="14" fillId="0" borderId="2" xfId="3020" applyNumberFormat="true" applyFont="true" applyFill="true" applyBorder="true" applyAlignment="true">
      <alignment horizontal="center" vertical="center"/>
    </xf>
    <xf numFmtId="0" fontId="31" fillId="0" borderId="2" xfId="673" applyFont="true" applyFill="true" applyBorder="true" applyAlignment="true">
      <alignment vertical="center" wrapText="true"/>
    </xf>
    <xf numFmtId="184" fontId="9" fillId="0" borderId="2" xfId="3020" applyNumberFormat="true" applyFont="true" applyFill="true" applyBorder="true" applyAlignment="true">
      <alignment horizontal="center" vertical="center"/>
    </xf>
    <xf numFmtId="184" fontId="13" fillId="0" borderId="2" xfId="3020" applyNumberFormat="true" applyFont="true" applyFill="true" applyBorder="true" applyAlignment="true">
      <alignment horizontal="center" vertical="center"/>
    </xf>
    <xf numFmtId="0" fontId="6" fillId="0" borderId="19" xfId="673" applyFont="true" applyFill="true" applyBorder="true" applyAlignment="true">
      <alignment horizontal="center" vertical="center" wrapText="true"/>
    </xf>
    <xf numFmtId="0" fontId="32" fillId="0" borderId="6" xfId="673" applyFont="true" applyFill="true" applyBorder="true" applyAlignment="true">
      <alignment horizontal="center" vertical="center" wrapText="true"/>
    </xf>
    <xf numFmtId="0" fontId="32" fillId="0" borderId="11" xfId="673" applyFont="true" applyFill="true" applyBorder="true" applyAlignment="true">
      <alignment horizontal="center" vertical="center" wrapText="true"/>
    </xf>
    <xf numFmtId="0" fontId="32" fillId="0" borderId="10" xfId="673" applyFont="true" applyFill="true" applyBorder="true" applyAlignment="true">
      <alignment horizontal="center" vertical="center" wrapText="true"/>
    </xf>
    <xf numFmtId="0" fontId="32" fillId="0" borderId="17" xfId="673" applyFont="true" applyFill="true" applyBorder="true" applyAlignment="true">
      <alignment horizontal="center" vertical="center" wrapText="true"/>
    </xf>
    <xf numFmtId="0" fontId="32" fillId="0" borderId="18" xfId="673" applyFont="true" applyFill="true" applyBorder="true" applyAlignment="true">
      <alignment horizontal="center" vertical="center" wrapText="true"/>
    </xf>
    <xf numFmtId="0" fontId="32" fillId="0" borderId="19" xfId="673" applyFont="true" applyFill="true" applyBorder="true" applyAlignment="true">
      <alignment horizontal="center" vertical="center" wrapText="true"/>
    </xf>
    <xf numFmtId="0" fontId="33" fillId="0" borderId="7" xfId="3020" applyFont="true" applyFill="true" applyBorder="true" applyAlignment="true">
      <alignment horizontal="center" vertical="center" wrapText="true"/>
    </xf>
    <xf numFmtId="0" fontId="33" fillId="0" borderId="9" xfId="3020" applyFont="true" applyFill="true" applyBorder="true" applyAlignment="true">
      <alignment horizontal="center" vertical="center" wrapText="true"/>
    </xf>
    <xf numFmtId="206" fontId="34" fillId="0" borderId="20" xfId="3020" applyNumberFormat="true" applyFont="true" applyFill="true" applyBorder="true" applyAlignment="true">
      <alignment horizontal="center" vertical="center" wrapText="true"/>
    </xf>
    <xf numFmtId="186" fontId="35" fillId="0" borderId="0" xfId="673" applyNumberFormat="true" applyFont="true" applyFill="true" applyAlignment="true">
      <alignment horizontal="center" vertical="center"/>
    </xf>
    <xf numFmtId="0" fontId="36" fillId="0" borderId="7" xfId="673" applyFont="true" applyFill="true" applyBorder="true" applyAlignment="true">
      <alignment horizontal="center" vertical="center" wrapText="true"/>
    </xf>
    <xf numFmtId="0" fontId="36" fillId="0" borderId="9" xfId="673" applyFont="true" applyFill="true" applyBorder="true" applyAlignment="true">
      <alignment horizontal="center" vertical="center" wrapText="true"/>
    </xf>
    <xf numFmtId="0" fontId="24" fillId="0" borderId="6" xfId="0" applyFont="true" applyFill="true" applyBorder="true" applyAlignment="true">
      <alignment horizontal="center" vertical="center" wrapText="true"/>
    </xf>
    <xf numFmtId="0" fontId="24" fillId="0" borderId="10" xfId="0" applyFont="true" applyFill="true" applyBorder="true" applyAlignment="true">
      <alignment horizontal="center" vertical="center" wrapText="true"/>
    </xf>
    <xf numFmtId="0" fontId="24" fillId="0" borderId="17" xfId="0" applyFont="true" applyFill="true" applyBorder="true" applyAlignment="true">
      <alignment horizontal="center" vertical="center" wrapText="true"/>
    </xf>
    <xf numFmtId="0" fontId="24" fillId="0" borderId="19" xfId="0" applyFont="true" applyFill="true" applyBorder="true" applyAlignment="true">
      <alignment horizontal="center" vertical="center" wrapText="true"/>
    </xf>
    <xf numFmtId="186" fontId="36" fillId="0" borderId="7" xfId="673" applyNumberFormat="true" applyFont="true" applyFill="true" applyBorder="true" applyAlignment="true">
      <alignment horizontal="center" vertical="center" wrapText="true"/>
    </xf>
    <xf numFmtId="0" fontId="24" fillId="0" borderId="9" xfId="0" applyFont="true" applyFill="true" applyBorder="true" applyAlignment="true">
      <alignment horizontal="center" vertical="center" wrapText="true"/>
    </xf>
    <xf numFmtId="186" fontId="36" fillId="0" borderId="9" xfId="673" applyNumberFormat="true" applyFont="true" applyFill="true" applyBorder="true" applyAlignment="true">
      <alignment horizontal="center" vertical="center" wrapText="true"/>
    </xf>
    <xf numFmtId="186" fontId="23" fillId="0" borderId="0" xfId="673" applyNumberFormat="true" applyFont="true" applyFill="true" applyAlignment="true">
      <alignment vertical="center"/>
    </xf>
    <xf numFmtId="0" fontId="32" fillId="0" borderId="7" xfId="673" applyFont="true" applyFill="true" applyBorder="true" applyAlignment="true">
      <alignment horizontal="center" vertical="center" wrapText="true"/>
    </xf>
    <xf numFmtId="0" fontId="32" fillId="0" borderId="8" xfId="673" applyFont="true" applyFill="true" applyBorder="true" applyAlignment="true">
      <alignment horizontal="center" vertical="center" wrapText="true"/>
    </xf>
    <xf numFmtId="0" fontId="32" fillId="0" borderId="9" xfId="673" applyFont="true" applyFill="true" applyBorder="true" applyAlignment="true">
      <alignment horizontal="center" vertical="center" wrapText="true"/>
    </xf>
    <xf numFmtId="0" fontId="16" fillId="0" borderId="2" xfId="673" applyFont="true" applyFill="true" applyBorder="true">
      <alignment vertical="center"/>
    </xf>
    <xf numFmtId="0" fontId="37" fillId="0" borderId="2" xfId="673" applyNumberFormat="true" applyFont="true" applyFill="true" applyBorder="true" applyAlignment="true">
      <alignment vertical="center" wrapText="true"/>
    </xf>
    <xf numFmtId="0" fontId="17" fillId="0" borderId="2" xfId="673" applyFont="true" applyFill="true" applyBorder="true">
      <alignment vertical="center"/>
    </xf>
    <xf numFmtId="0" fontId="38" fillId="0" borderId="2" xfId="673" applyFont="true" applyFill="true" applyBorder="true" applyAlignment="true">
      <alignment vertical="center" wrapText="true"/>
    </xf>
    <xf numFmtId="0" fontId="39" fillId="0" borderId="0" xfId="673" applyFont="true" applyFill="true" applyAlignment="true">
      <alignment vertical="center" wrapText="true"/>
    </xf>
    <xf numFmtId="0" fontId="40" fillId="0" borderId="2" xfId="673" applyFont="true" applyFill="true" applyBorder="true" applyAlignment="true">
      <alignment vertical="center" wrapText="true"/>
    </xf>
    <xf numFmtId="0" fontId="41" fillId="0" borderId="2" xfId="1589" applyFont="true" applyFill="true" applyBorder="true" applyAlignment="true">
      <alignment horizontal="center" vertical="center" wrapText="true"/>
    </xf>
    <xf numFmtId="184" fontId="14" fillId="0" borderId="3" xfId="3020" applyNumberFormat="true" applyFont="true" applyFill="true" applyBorder="true" applyAlignment="true">
      <alignment horizontal="center" vertical="center" wrapText="true"/>
    </xf>
    <xf numFmtId="0" fontId="0" fillId="0" borderId="0" xfId="3020" applyFont="true" applyFill="true" applyAlignment="true">
      <alignment vertical="center"/>
    </xf>
    <xf numFmtId="184" fontId="13" fillId="0" borderId="0" xfId="3020" applyNumberFormat="true" applyFont="true" applyFill="true" applyBorder="true" applyAlignment="true">
      <alignment horizontal="center" vertical="center"/>
    </xf>
    <xf numFmtId="186" fontId="3" fillId="0" borderId="0" xfId="673" applyNumberFormat="true" applyFont="true" applyFill="true" applyBorder="true" applyAlignment="true">
      <alignment horizontal="center" vertical="center"/>
    </xf>
    <xf numFmtId="186" fontId="9" fillId="0" borderId="0" xfId="3020" applyNumberFormat="true" applyFont="true" applyFill="true" applyBorder="true" applyAlignment="true">
      <alignment horizontal="center" vertical="center"/>
    </xf>
    <xf numFmtId="0" fontId="17" fillId="0" borderId="2" xfId="673" applyFont="true" applyFill="true" applyBorder="true" applyAlignment="true">
      <alignment vertical="center"/>
    </xf>
    <xf numFmtId="0" fontId="37" fillId="0" borderId="0" xfId="673" applyNumberFormat="true" applyFont="true" applyFill="true" applyAlignment="true">
      <alignment vertical="center" wrapText="true"/>
    </xf>
    <xf numFmtId="0" fontId="3" fillId="0" borderId="2" xfId="673" applyFont="true" applyFill="true" applyBorder="true">
      <alignment vertical="center"/>
    </xf>
    <xf numFmtId="0" fontId="39" fillId="0" borderId="2" xfId="673" applyFont="true" applyFill="true" applyBorder="true" applyAlignment="true">
      <alignment vertical="center" wrapText="true"/>
    </xf>
    <xf numFmtId="0" fontId="42" fillId="0" borderId="0" xfId="0" applyFont="true" applyFill="true" applyAlignment="true">
      <alignment vertical="center"/>
    </xf>
    <xf numFmtId="186" fontId="0" fillId="0" borderId="0" xfId="0" applyNumberFormat="true" applyFill="true" applyAlignment="true">
      <alignment vertical="center"/>
    </xf>
    <xf numFmtId="0" fontId="0" fillId="0" borderId="2" xfId="0" applyFill="true" applyBorder="true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43" fillId="0" borderId="18" xfId="0" applyFont="true" applyFill="true" applyBorder="true" applyAlignment="true">
      <alignment horizontal="center" vertical="center"/>
    </xf>
    <xf numFmtId="0" fontId="44" fillId="0" borderId="2" xfId="855" applyFont="true" applyFill="true" applyBorder="true" applyAlignment="true">
      <alignment horizontal="center" vertical="center"/>
    </xf>
    <xf numFmtId="186" fontId="44" fillId="0" borderId="6" xfId="855" applyNumberFormat="true" applyFont="true" applyFill="true" applyBorder="true" applyAlignment="true">
      <alignment horizontal="center" vertical="center" wrapText="true"/>
    </xf>
    <xf numFmtId="186" fontId="44" fillId="0" borderId="11" xfId="855" applyNumberFormat="true" applyFont="true" applyFill="true" applyBorder="true" applyAlignment="true">
      <alignment horizontal="center" vertical="center" wrapText="true"/>
    </xf>
    <xf numFmtId="184" fontId="45" fillId="0" borderId="2" xfId="672" applyNumberFormat="true" applyFont="true" applyFill="true" applyBorder="true" applyAlignment="true">
      <alignment horizontal="center" vertical="center" wrapText="true"/>
    </xf>
    <xf numFmtId="0" fontId="46" fillId="0" borderId="2" xfId="3020" applyFont="true" applyFill="true" applyBorder="true" applyAlignment="true">
      <alignment horizontal="center" vertical="center"/>
    </xf>
    <xf numFmtId="186" fontId="47" fillId="0" borderId="2" xfId="3020" applyNumberFormat="true" applyFont="true" applyFill="true" applyBorder="true" applyAlignment="true">
      <alignment horizontal="center" vertical="center"/>
    </xf>
    <xf numFmtId="186" fontId="46" fillId="0" borderId="2" xfId="3020" applyNumberFormat="true" applyFont="true" applyFill="true" applyBorder="true" applyAlignment="true">
      <alignment horizontal="center" vertical="center"/>
    </xf>
    <xf numFmtId="0" fontId="26" fillId="0" borderId="2" xfId="673" applyFont="true" applyFill="true" applyBorder="true" applyAlignment="true">
      <alignment horizontal="center" vertical="center" wrapText="true"/>
    </xf>
    <xf numFmtId="0" fontId="46" fillId="0" borderId="2" xfId="673" applyFont="true" applyFill="true" applyBorder="true" applyAlignment="true">
      <alignment horizontal="center" vertical="center" wrapText="true"/>
    </xf>
    <xf numFmtId="0" fontId="26" fillId="0" borderId="2" xfId="673" applyFont="true" applyFill="true" applyBorder="true" applyAlignment="true">
      <alignment vertical="center" wrapText="true"/>
    </xf>
    <xf numFmtId="0" fontId="23" fillId="0" borderId="2" xfId="673" applyFont="true" applyFill="true" applyBorder="true" applyAlignment="true">
      <alignment vertical="center" wrapText="true"/>
    </xf>
    <xf numFmtId="186" fontId="44" fillId="0" borderId="10" xfId="855" applyNumberFormat="true" applyFont="true" applyFill="true" applyBorder="true" applyAlignment="true">
      <alignment horizontal="center" vertical="center" wrapText="true"/>
    </xf>
    <xf numFmtId="0" fontId="44" fillId="0" borderId="2" xfId="0" applyFont="true" applyFill="true" applyBorder="true" applyAlignment="true">
      <alignment horizontal="center" vertical="center" wrapText="true"/>
    </xf>
    <xf numFmtId="184" fontId="47" fillId="0" borderId="2" xfId="3020" applyNumberFormat="true" applyFont="true" applyFill="true" applyBorder="true" applyAlignment="true">
      <alignment horizontal="center" vertical="center"/>
    </xf>
    <xf numFmtId="0" fontId="48" fillId="0" borderId="2" xfId="0" applyFont="true" applyFill="true" applyBorder="true" applyAlignment="true">
      <alignment horizontal="center" vertical="center"/>
    </xf>
    <xf numFmtId="184" fontId="49" fillId="0" borderId="2" xfId="3020" applyNumberFormat="true" applyFont="true" applyFill="true" applyBorder="true" applyAlignment="true">
      <alignment horizontal="center" vertical="center"/>
    </xf>
    <xf numFmtId="184" fontId="45" fillId="0" borderId="3" xfId="672" applyNumberFormat="true" applyFont="true" applyFill="true" applyBorder="true" applyAlignment="true">
      <alignment horizontal="center" vertical="center" wrapText="true"/>
    </xf>
    <xf numFmtId="184" fontId="45" fillId="0" borderId="4" xfId="672" applyNumberFormat="true" applyFont="true" applyFill="true" applyBorder="true" applyAlignment="true">
      <alignment horizontal="center" vertical="center" wrapText="true"/>
    </xf>
    <xf numFmtId="177" fontId="45" fillId="0" borderId="4" xfId="672" applyNumberFormat="true" applyFont="true" applyFill="true" applyBorder="true" applyAlignment="true">
      <alignment horizontal="center" vertical="center" wrapText="true"/>
    </xf>
    <xf numFmtId="186" fontId="45" fillId="0" borderId="2" xfId="672" applyNumberFormat="true" applyFont="true" applyFill="true" applyBorder="true" applyAlignment="true">
      <alignment horizontal="center" vertical="center" wrapText="true"/>
    </xf>
    <xf numFmtId="186" fontId="48" fillId="0" borderId="2" xfId="0" applyNumberFormat="true" applyFont="true" applyFill="true" applyBorder="true" applyAlignment="true">
      <alignment horizontal="center" vertical="center"/>
    </xf>
    <xf numFmtId="186" fontId="49" fillId="0" borderId="2" xfId="0" applyNumberFormat="true" applyFont="true" applyFill="true" applyBorder="true" applyAlignment="true">
      <alignment horizontal="center" vertical="center"/>
    </xf>
    <xf numFmtId="184" fontId="45" fillId="0" borderId="5" xfId="672" applyNumberFormat="true" applyFont="true" applyFill="true" applyBorder="true" applyAlignment="true">
      <alignment horizontal="center" vertical="center" wrapText="true"/>
    </xf>
    <xf numFmtId="0" fontId="0" fillId="0" borderId="18" xfId="0" applyFill="true" applyBorder="true" applyAlignment="true">
      <alignment vertical="center" wrapText="true"/>
    </xf>
    <xf numFmtId="0" fontId="44" fillId="0" borderId="2" xfId="0" applyFont="true" applyFill="true" applyBorder="true" applyAlignment="true">
      <alignment vertical="center" wrapText="true"/>
    </xf>
    <xf numFmtId="186" fontId="47" fillId="0" borderId="2" xfId="3020" applyNumberFormat="true" applyFont="true" applyFill="true" applyBorder="true" applyAlignment="true">
      <alignment horizontal="center" vertical="center" wrapText="true"/>
    </xf>
    <xf numFmtId="184" fontId="47" fillId="0" borderId="2" xfId="3020" applyNumberFormat="true" applyFont="true" applyFill="true" applyBorder="true" applyAlignment="true">
      <alignment horizontal="center" vertical="center" wrapText="true"/>
    </xf>
    <xf numFmtId="0" fontId="42" fillId="0" borderId="2" xfId="673" applyFont="true" applyFill="true" applyBorder="true" applyAlignment="true">
      <alignment vertical="center" wrapText="true"/>
    </xf>
    <xf numFmtId="0" fontId="48" fillId="0" borderId="2" xfId="0" applyFont="true" applyFill="true" applyBorder="true" applyAlignment="true">
      <alignment horizontal="center" vertical="center" wrapText="true"/>
    </xf>
    <xf numFmtId="0" fontId="29" fillId="0" borderId="2" xfId="0" applyFont="true" applyFill="true" applyBorder="true" applyAlignment="true">
      <alignment horizontal="center" vertical="center" wrapText="true"/>
    </xf>
    <xf numFmtId="0" fontId="26" fillId="0" borderId="2" xfId="1589" applyFont="true" applyFill="true" applyBorder="true" applyAlignment="true">
      <alignment horizontal="center" vertical="center" wrapText="true"/>
    </xf>
    <xf numFmtId="0" fontId="46" fillId="0" borderId="3" xfId="673" applyFont="true" applyFill="true" applyBorder="true" applyAlignment="true">
      <alignment vertical="center" wrapText="true"/>
    </xf>
    <xf numFmtId="0" fontId="23" fillId="0" borderId="2" xfId="673" applyFont="true" applyFill="true" applyBorder="true">
      <alignment vertical="center"/>
    </xf>
    <xf numFmtId="186" fontId="49" fillId="0" borderId="2" xfId="3020" applyNumberFormat="true" applyFont="true" applyFill="true" applyBorder="true" applyAlignment="true">
      <alignment horizontal="center" vertical="center"/>
    </xf>
    <xf numFmtId="0" fontId="17" fillId="0" borderId="0" xfId="0" applyFont="true" applyFill="true" applyAlignment="true">
      <alignment vertical="center"/>
    </xf>
    <xf numFmtId="0" fontId="17" fillId="0" borderId="0" xfId="0" applyFont="true" applyFill="true" applyAlignment="true">
      <alignment horizontal="center" vertical="center"/>
    </xf>
    <xf numFmtId="0" fontId="50" fillId="0" borderId="0" xfId="0" applyFont="true" applyFill="true" applyAlignment="true">
      <alignment horizontal="center" vertical="center"/>
    </xf>
    <xf numFmtId="0" fontId="32" fillId="0" borderId="2" xfId="671" applyFont="true" applyFill="true" applyBorder="true" applyAlignment="true">
      <alignment horizontal="center" vertical="center" wrapText="true"/>
    </xf>
    <xf numFmtId="0" fontId="51" fillId="2" borderId="2" xfId="2818" applyFont="true" applyFill="true" applyBorder="true" applyAlignment="true">
      <alignment horizontal="center" vertical="center" wrapText="true"/>
    </xf>
    <xf numFmtId="184" fontId="9" fillId="2" borderId="2" xfId="3022" applyNumberFormat="true" applyFont="true" applyFill="true" applyBorder="true" applyAlignment="true">
      <alignment horizontal="center" vertical="center"/>
    </xf>
    <xf numFmtId="0" fontId="51" fillId="0" borderId="2" xfId="0" applyFont="true" applyFill="true" applyBorder="true" applyAlignment="true">
      <alignment horizontal="center" vertical="center" wrapText="true"/>
    </xf>
    <xf numFmtId="0" fontId="52" fillId="0" borderId="2" xfId="0" applyFont="true" applyFill="true" applyBorder="true" applyAlignment="true">
      <alignment horizontal="center" vertical="center" wrapText="true"/>
    </xf>
    <xf numFmtId="184" fontId="52" fillId="0" borderId="2" xfId="0" applyNumberFormat="true" applyFont="true" applyFill="true" applyBorder="true" applyAlignment="true">
      <alignment horizontal="center" vertical="center"/>
    </xf>
    <xf numFmtId="0" fontId="53" fillId="0" borderId="2" xfId="0" applyFont="true" applyFill="true" applyBorder="true" applyAlignment="true">
      <alignment horizontal="center" vertical="center"/>
    </xf>
    <xf numFmtId="184" fontId="54" fillId="0" borderId="2" xfId="0" applyNumberFormat="true" applyFont="true" applyFill="true" applyBorder="true" applyAlignment="true">
      <alignment horizontal="center" vertical="center"/>
    </xf>
    <xf numFmtId="0" fontId="27" fillId="0" borderId="0" xfId="0" applyFont="true"/>
    <xf numFmtId="186" fontId="27" fillId="0" borderId="0" xfId="0" applyNumberFormat="true" applyFont="true" applyAlignment="true">
      <alignment horizontal="center" wrapText="true"/>
    </xf>
    <xf numFmtId="0" fontId="39" fillId="0" borderId="0" xfId="0" applyFont="true"/>
    <xf numFmtId="0" fontId="27" fillId="3" borderId="0" xfId="0" applyFont="true" applyFill="true"/>
    <xf numFmtId="0" fontId="0" fillId="3" borderId="0" xfId="0" applyFill="true"/>
    <xf numFmtId="0" fontId="0" fillId="0" borderId="0" xfId="0" applyFill="true"/>
    <xf numFmtId="186" fontId="0" fillId="3" borderId="0" xfId="0" applyNumberFormat="true" applyFill="true"/>
    <xf numFmtId="186" fontId="0" fillId="0" borderId="0" xfId="0" applyNumberFormat="true" applyFill="true" applyAlignment="true">
      <alignment horizontal="center" vertical="center"/>
    </xf>
    <xf numFmtId="0" fontId="27" fillId="0" borderId="0" xfId="0" applyFont="true" applyAlignment="true">
      <alignment vertical="center" wrapText="true"/>
    </xf>
    <xf numFmtId="0" fontId="0" fillId="0" borderId="0" xfId="0" applyAlignment="true">
      <alignment horizontal="center"/>
    </xf>
    <xf numFmtId="176" fontId="37" fillId="3" borderId="0" xfId="0" applyNumberFormat="true" applyFont="true" applyFill="true"/>
    <xf numFmtId="0" fontId="4" fillId="0" borderId="0" xfId="0" applyFont="true" applyFill="true" applyAlignment="true">
      <alignment vertical="center" wrapText="true"/>
    </xf>
    <xf numFmtId="181" fontId="28" fillId="3" borderId="0" xfId="0" applyNumberFormat="true" applyFont="true" applyFill="true" applyAlignment="true">
      <alignment vertical="center"/>
    </xf>
    <xf numFmtId="0" fontId="55" fillId="0" borderId="0" xfId="0" applyFont="true" applyFill="true" applyAlignment="true">
      <alignment horizontal="center" vertical="center"/>
    </xf>
    <xf numFmtId="206" fontId="56" fillId="0" borderId="0" xfId="0" applyNumberFormat="true" applyFont="true" applyFill="true" applyBorder="true" applyAlignment="true">
      <alignment horizontal="center" vertical="center" wrapText="true"/>
    </xf>
    <xf numFmtId="181" fontId="28" fillId="3" borderId="0" xfId="0" applyNumberFormat="true" applyFont="true" applyFill="true" applyBorder="true" applyAlignment="true">
      <alignment horizontal="center" vertical="center" wrapText="true"/>
    </xf>
    <xf numFmtId="0" fontId="32" fillId="0" borderId="2" xfId="0" applyFont="true" applyBorder="true" applyAlignment="true">
      <alignment horizontal="center" vertical="center" wrapText="true"/>
    </xf>
    <xf numFmtId="0" fontId="25" fillId="0" borderId="3" xfId="1589" applyFont="true" applyFill="true" applyBorder="true" applyAlignment="true">
      <alignment horizontal="center" vertical="center" wrapText="true"/>
    </xf>
    <xf numFmtId="0" fontId="25" fillId="0" borderId="4" xfId="1589" applyFont="true" applyFill="true" applyBorder="true" applyAlignment="true">
      <alignment horizontal="center" vertical="center" wrapText="true"/>
    </xf>
    <xf numFmtId="181" fontId="25" fillId="3" borderId="2" xfId="1589" applyNumberFormat="true" applyFont="true" applyFill="true" applyBorder="true" applyAlignment="true">
      <alignment horizontal="center" vertical="center" wrapText="true"/>
    </xf>
    <xf numFmtId="0" fontId="52" fillId="0" borderId="2" xfId="0" applyFont="true" applyBorder="true" applyAlignment="true">
      <alignment horizontal="center" vertical="center" wrapText="true"/>
    </xf>
    <xf numFmtId="184" fontId="57" fillId="3" borderId="2" xfId="0" applyNumberFormat="true" applyFont="true" applyFill="true" applyBorder="true" applyAlignment="true">
      <alignment horizontal="center" vertical="center"/>
    </xf>
    <xf numFmtId="181" fontId="58" fillId="3" borderId="2" xfId="0" applyNumberFormat="true" applyFont="true" applyFill="true" applyBorder="true" applyAlignment="true">
      <alignment horizontal="center" vertical="center"/>
    </xf>
    <xf numFmtId="186" fontId="58" fillId="3" borderId="2" xfId="0" applyNumberFormat="true" applyFont="true" applyFill="true" applyBorder="true" applyAlignment="true">
      <alignment horizontal="center" vertical="center"/>
    </xf>
    <xf numFmtId="186" fontId="57" fillId="3" borderId="2" xfId="0" applyNumberFormat="true" applyFont="true" applyFill="true" applyBorder="true" applyAlignment="true">
      <alignment horizontal="center" vertical="center"/>
    </xf>
    <xf numFmtId="188" fontId="27" fillId="3" borderId="0" xfId="0" applyNumberFormat="true" applyFont="true" applyFill="true"/>
    <xf numFmtId="181" fontId="28" fillId="0" borderId="0" xfId="0" applyNumberFormat="true" applyFont="true" applyFill="true" applyAlignment="true">
      <alignment vertical="center"/>
    </xf>
    <xf numFmtId="181" fontId="28" fillId="0" borderId="0" xfId="0" applyNumberFormat="true" applyFont="true" applyFill="true" applyBorder="true" applyAlignment="true">
      <alignment horizontal="center" vertical="center" wrapText="true"/>
    </xf>
    <xf numFmtId="0" fontId="25" fillId="0" borderId="5" xfId="1589" applyFont="true" applyFill="true" applyBorder="true" applyAlignment="true">
      <alignment horizontal="center" vertical="center" wrapText="true"/>
    </xf>
    <xf numFmtId="181" fontId="25" fillId="0" borderId="2" xfId="1589" applyNumberFormat="true" applyFont="true" applyFill="true" applyBorder="true" applyAlignment="true">
      <alignment horizontal="center" vertical="center" wrapText="true"/>
    </xf>
    <xf numFmtId="186" fontId="37" fillId="3" borderId="0" xfId="0" applyNumberFormat="true" applyFont="true" applyFill="true"/>
    <xf numFmtId="186" fontId="28" fillId="3" borderId="0" xfId="0" applyNumberFormat="true" applyFont="true" applyFill="true" applyAlignment="true">
      <alignment vertical="center"/>
    </xf>
    <xf numFmtId="186" fontId="24" fillId="0" borderId="0" xfId="0" applyNumberFormat="true" applyFont="true" applyFill="true" applyAlignment="true">
      <alignment horizontal="center" vertical="center"/>
    </xf>
    <xf numFmtId="0" fontId="55" fillId="3" borderId="0" xfId="0" applyFont="true" applyFill="true" applyAlignment="true">
      <alignment horizontal="center" vertical="center"/>
    </xf>
    <xf numFmtId="186" fontId="28" fillId="3" borderId="0" xfId="0" applyNumberFormat="true" applyFont="true" applyFill="true" applyBorder="true" applyAlignment="true">
      <alignment horizontal="center" vertical="center" wrapText="true"/>
    </xf>
    <xf numFmtId="186" fontId="25" fillId="0" borderId="3" xfId="1589" applyNumberFormat="true" applyFont="true" applyFill="true" applyBorder="true" applyAlignment="true">
      <alignment horizontal="center" vertical="center" wrapText="true"/>
    </xf>
    <xf numFmtId="186" fontId="25" fillId="0" borderId="4" xfId="1589" applyNumberFormat="true" applyFont="true" applyFill="true" applyBorder="true" applyAlignment="true">
      <alignment horizontal="center" vertical="center" wrapText="true"/>
    </xf>
    <xf numFmtId="186" fontId="25" fillId="0" borderId="5" xfId="1589" applyNumberFormat="true" applyFont="true" applyFill="true" applyBorder="true" applyAlignment="true">
      <alignment horizontal="center" vertical="center" wrapText="true"/>
    </xf>
    <xf numFmtId="186" fontId="25" fillId="0" borderId="3" xfId="0" applyNumberFormat="true" applyFont="true" applyFill="true" applyBorder="true" applyAlignment="true">
      <alignment horizontal="center" vertical="center" wrapText="true"/>
    </xf>
    <xf numFmtId="186" fontId="25" fillId="3" borderId="7" xfId="1589" applyNumberFormat="true" applyFont="true" applyFill="true" applyBorder="true" applyAlignment="true">
      <alignment horizontal="center" vertical="center" wrapText="true"/>
    </xf>
    <xf numFmtId="186" fontId="25" fillId="0" borderId="7" xfId="1589" applyNumberFormat="true" applyFont="true" applyFill="true" applyBorder="true" applyAlignment="true">
      <alignment horizontal="center" vertical="center" wrapText="true"/>
    </xf>
    <xf numFmtId="186" fontId="25" fillId="3" borderId="9" xfId="1589" applyNumberFormat="true" applyFont="true" applyFill="true" applyBorder="true" applyAlignment="true">
      <alignment horizontal="center" vertical="center" wrapText="true"/>
    </xf>
    <xf numFmtId="186" fontId="25" fillId="0" borderId="9" xfId="1589" applyNumberFormat="true" applyFont="true" applyFill="true" applyBorder="true" applyAlignment="true">
      <alignment horizontal="center" vertical="center" wrapText="true"/>
    </xf>
    <xf numFmtId="186" fontId="27" fillId="0" borderId="2" xfId="0" applyNumberFormat="true" applyFont="true" applyFill="true" applyBorder="true" applyAlignment="true">
      <alignment horizontal="center" vertical="center"/>
    </xf>
    <xf numFmtId="186" fontId="0" fillId="0" borderId="0" xfId="0" applyNumberFormat="true"/>
    <xf numFmtId="186" fontId="24" fillId="3" borderId="0" xfId="0" applyNumberFormat="true" applyFont="true" applyFill="true" applyAlignment="true">
      <alignment horizontal="center" vertical="center"/>
    </xf>
    <xf numFmtId="184" fontId="59" fillId="0" borderId="18" xfId="1787" applyNumberFormat="true" applyFont="true" applyBorder="true" applyAlignment="true">
      <alignment horizontal="center" vertical="center" wrapText="true"/>
    </xf>
    <xf numFmtId="186" fontId="25" fillId="0" borderId="5" xfId="0" applyNumberFormat="true" applyFont="true" applyFill="true" applyBorder="true" applyAlignment="true">
      <alignment horizontal="center" vertical="center" wrapText="true"/>
    </xf>
    <xf numFmtId="186" fontId="25" fillId="0" borderId="3" xfId="1787" applyNumberFormat="true" applyFont="true" applyBorder="true" applyAlignment="true">
      <alignment horizontal="center" vertical="center" wrapText="true"/>
    </xf>
    <xf numFmtId="186" fontId="25" fillId="0" borderId="4" xfId="1787" applyNumberFormat="true" applyFont="true" applyBorder="true" applyAlignment="true">
      <alignment horizontal="center" vertical="center" wrapText="true"/>
    </xf>
    <xf numFmtId="186" fontId="25" fillId="0" borderId="5" xfId="1787" applyNumberFormat="true" applyFont="true" applyBorder="true" applyAlignment="true">
      <alignment horizontal="center" vertical="center" wrapText="true"/>
    </xf>
    <xf numFmtId="186" fontId="25" fillId="3" borderId="2" xfId="1589" applyNumberFormat="true" applyFont="true" applyFill="true" applyBorder="true" applyAlignment="true">
      <alignment horizontal="center" vertical="center"/>
    </xf>
    <xf numFmtId="0" fontId="60" fillId="0" borderId="0" xfId="0" applyFont="true" applyFill="true" applyAlignment="true">
      <alignment horizontal="center" vertical="center"/>
    </xf>
    <xf numFmtId="184" fontId="25" fillId="0" borderId="2" xfId="0" applyNumberFormat="true" applyFont="true" applyFill="true" applyBorder="true" applyAlignment="true">
      <alignment horizontal="center" vertical="center" wrapText="true"/>
    </xf>
    <xf numFmtId="0" fontId="27" fillId="0" borderId="2" xfId="0" applyFont="true" applyBorder="true" applyAlignment="true">
      <alignment vertical="center" wrapText="true"/>
    </xf>
    <xf numFmtId="0" fontId="39" fillId="0" borderId="2" xfId="0" applyFont="true" applyBorder="true" applyAlignment="true">
      <alignment vertical="center" wrapText="true"/>
    </xf>
    <xf numFmtId="0" fontId="27" fillId="3" borderId="2" xfId="0" applyFont="true" applyFill="true" applyBorder="true" applyAlignment="true">
      <alignment vertical="center" wrapText="true"/>
    </xf>
    <xf numFmtId="0" fontId="27" fillId="0" borderId="0" xfId="0" applyFont="true" applyFill="true"/>
    <xf numFmtId="186" fontId="27" fillId="3" borderId="0" xfId="0" applyNumberFormat="true" applyFont="true" applyFill="true"/>
    <xf numFmtId="186" fontId="27" fillId="0" borderId="0" xfId="0" applyNumberFormat="true" applyFont="true" applyFill="true" applyAlignment="true">
      <alignment horizontal="center" vertical="center"/>
    </xf>
    <xf numFmtId="0" fontId="16" fillId="0" borderId="0" xfId="0" applyFont="true" applyAlignment="true">
      <alignment horizontal="center" vertical="center"/>
    </xf>
    <xf numFmtId="0" fontId="52" fillId="0" borderId="0" xfId="0" applyFont="true" applyAlignment="true">
      <alignment horizontal="center" vertical="center"/>
    </xf>
    <xf numFmtId="0" fontId="18" fillId="0" borderId="0" xfId="0" applyFont="true" applyAlignment="true">
      <alignment horizontal="center" vertical="center"/>
    </xf>
    <xf numFmtId="0" fontId="18" fillId="0" borderId="0" xfId="0" applyFont="true" applyAlignment="true">
      <alignment horizontal="center" vertical="center" wrapText="true"/>
    </xf>
    <xf numFmtId="206" fontId="18" fillId="0" borderId="0" xfId="0" applyNumberFormat="true" applyFont="true" applyAlignment="true">
      <alignment horizontal="center" vertical="center"/>
    </xf>
    <xf numFmtId="0" fontId="61" fillId="0" borderId="0" xfId="0" applyFont="true" applyFill="true" applyAlignment="true">
      <alignment horizontal="center" vertical="center"/>
    </xf>
    <xf numFmtId="184" fontId="52" fillId="0" borderId="0" xfId="1787" applyNumberFormat="true" applyFont="true" applyBorder="true" applyAlignment="true">
      <alignment horizontal="right" vertical="center" wrapText="true"/>
    </xf>
    <xf numFmtId="184" fontId="52" fillId="0" borderId="18" xfId="1787" applyNumberFormat="true" applyFont="true" applyBorder="true" applyAlignment="true">
      <alignment horizontal="right" vertical="center" wrapText="true"/>
    </xf>
    <xf numFmtId="0" fontId="32" fillId="0" borderId="2" xfId="855" applyFont="true" applyFill="true" applyBorder="true" applyAlignment="true">
      <alignment horizontal="center" vertical="center"/>
    </xf>
    <xf numFmtId="0" fontId="32" fillId="0" borderId="7" xfId="855" applyFont="true" applyFill="true" applyBorder="true" applyAlignment="true">
      <alignment horizontal="center" vertical="center"/>
    </xf>
    <xf numFmtId="0" fontId="32" fillId="0" borderId="9" xfId="855" applyFont="true" applyFill="true" applyBorder="true" applyAlignment="true">
      <alignment horizontal="center" vertical="center"/>
    </xf>
    <xf numFmtId="0" fontId="52" fillId="0" borderId="8" xfId="0" applyFont="true" applyBorder="true" applyAlignment="true">
      <alignment horizontal="center" vertical="center"/>
    </xf>
    <xf numFmtId="0" fontId="62" fillId="0" borderId="3" xfId="1589" applyFont="true" applyFill="true" applyBorder="true" applyAlignment="true">
      <alignment horizontal="center" vertical="center" wrapText="true"/>
    </xf>
    <xf numFmtId="0" fontId="62" fillId="0" borderId="5" xfId="1589" applyFont="true" applyFill="true" applyBorder="true" applyAlignment="true">
      <alignment horizontal="center" vertical="center" wrapText="true"/>
    </xf>
    <xf numFmtId="206" fontId="62" fillId="0" borderId="2" xfId="1589" applyNumberFormat="true" applyFont="true" applyFill="true" applyBorder="true" applyAlignment="true">
      <alignment horizontal="center" vertical="center" wrapText="true"/>
    </xf>
    <xf numFmtId="0" fontId="41" fillId="0" borderId="7" xfId="1589" applyFont="true" applyFill="true" applyBorder="true" applyAlignment="true">
      <alignment horizontal="center" vertical="center" wrapText="true"/>
    </xf>
    <xf numFmtId="0" fontId="41" fillId="0" borderId="2" xfId="672" applyFont="true" applyFill="true" applyBorder="true" applyAlignment="true">
      <alignment horizontal="left" vertical="center" wrapText="true"/>
    </xf>
    <xf numFmtId="0" fontId="41" fillId="0" borderId="8" xfId="1589" applyFont="true" applyFill="true" applyBorder="true" applyAlignment="true">
      <alignment horizontal="center" vertical="center" wrapText="true"/>
    </xf>
    <xf numFmtId="186" fontId="32" fillId="0" borderId="7" xfId="855" applyNumberFormat="true" applyFont="true" applyFill="true" applyBorder="true" applyAlignment="true">
      <alignment horizontal="center" vertical="center"/>
    </xf>
    <xf numFmtId="186" fontId="32" fillId="0" borderId="2" xfId="672" applyNumberFormat="true" applyFont="true" applyFill="true" applyBorder="true" applyAlignment="true">
      <alignment horizontal="center" vertical="center" wrapText="true"/>
    </xf>
    <xf numFmtId="0" fontId="32" fillId="0" borderId="2" xfId="817" applyFont="true" applyBorder="true" applyAlignment="true">
      <alignment horizontal="center" vertical="center" wrapText="true"/>
    </xf>
    <xf numFmtId="186" fontId="32" fillId="0" borderId="9" xfId="855" applyNumberFormat="true" applyFont="true" applyFill="true" applyBorder="true" applyAlignment="true">
      <alignment horizontal="center" vertical="center"/>
    </xf>
    <xf numFmtId="206" fontId="62" fillId="0" borderId="2" xfId="0" applyNumberFormat="true" applyFont="true" applyFill="true" applyBorder="true" applyAlignment="true">
      <alignment horizontal="center" vertical="center"/>
    </xf>
    <xf numFmtId="206" fontId="62" fillId="3" borderId="2" xfId="0" applyNumberFormat="true" applyFont="true" applyFill="true" applyBorder="true" applyAlignment="true">
      <alignment horizontal="center" vertical="center"/>
    </xf>
    <xf numFmtId="206" fontId="41" fillId="0" borderId="2" xfId="3020" applyNumberFormat="true" applyFont="true" applyFill="true" applyBorder="true" applyAlignment="true">
      <alignment horizontal="center" vertical="center"/>
    </xf>
    <xf numFmtId="206" fontId="41" fillId="0" borderId="2" xfId="0" applyNumberFormat="true" applyFont="true" applyBorder="true" applyAlignment="true">
      <alignment horizontal="center" vertical="center"/>
    </xf>
    <xf numFmtId="186" fontId="41" fillId="0" borderId="2" xfId="1589" applyNumberFormat="true" applyFont="true" applyFill="true" applyBorder="true" applyAlignment="true">
      <alignment horizontal="center" vertical="center" wrapText="true"/>
    </xf>
    <xf numFmtId="186" fontId="32" fillId="0" borderId="2" xfId="1787" applyNumberFormat="true" applyFont="true" applyBorder="true" applyAlignment="true">
      <alignment horizontal="center" vertical="center" wrapText="true"/>
    </xf>
    <xf numFmtId="186" fontId="41" fillId="0" borderId="2" xfId="3020" applyNumberFormat="true" applyFont="true" applyFill="true" applyBorder="true" applyAlignment="true">
      <alignment horizontal="center" vertical="center" wrapText="true"/>
    </xf>
    <xf numFmtId="206" fontId="52" fillId="0" borderId="18" xfId="1787" applyNumberFormat="true" applyFont="true" applyBorder="true" applyAlignment="true">
      <alignment horizontal="right" vertical="center" wrapText="true"/>
    </xf>
    <xf numFmtId="186" fontId="32" fillId="0" borderId="7" xfId="855" applyNumberFormat="true" applyFont="true" applyFill="true" applyBorder="true" applyAlignment="true">
      <alignment horizontal="center" vertical="center" wrapText="true"/>
    </xf>
    <xf numFmtId="206" fontId="32" fillId="0" borderId="2" xfId="673" applyNumberFormat="true" applyFont="true" applyFill="true" applyBorder="true" applyAlignment="true">
      <alignment horizontal="center" vertical="center" wrapText="true"/>
    </xf>
    <xf numFmtId="186" fontId="32" fillId="0" borderId="9" xfId="855" applyNumberFormat="true" applyFont="true" applyFill="true" applyBorder="true" applyAlignment="true">
      <alignment horizontal="center" vertical="center" wrapText="true"/>
    </xf>
    <xf numFmtId="186" fontId="41" fillId="0" borderId="2" xfId="0" applyNumberFormat="true" applyFont="true" applyFill="true" applyBorder="true" applyAlignment="true">
      <alignment horizontal="center" vertical="center" wrapText="true"/>
    </xf>
    <xf numFmtId="206" fontId="41" fillId="0" borderId="2" xfId="0" applyNumberFormat="true" applyFont="true" applyBorder="true" applyAlignment="true">
      <alignment horizontal="center" vertical="center" wrapText="true"/>
    </xf>
    <xf numFmtId="0" fontId="6" fillId="0" borderId="7" xfId="0" applyFont="true" applyBorder="true" applyAlignment="true">
      <alignment horizontal="center" vertical="center"/>
    </xf>
    <xf numFmtId="0" fontId="6" fillId="0" borderId="9" xfId="0" applyFont="true" applyBorder="true" applyAlignment="true">
      <alignment horizontal="center" vertical="center"/>
    </xf>
    <xf numFmtId="0" fontId="16" fillId="0" borderId="2" xfId="0" applyFont="true" applyBorder="true" applyAlignment="true">
      <alignment horizontal="center" vertical="center"/>
    </xf>
    <xf numFmtId="0" fontId="18" fillId="0" borderId="2" xfId="0" applyFont="true" applyBorder="true" applyAlignment="true">
      <alignment horizontal="center" vertical="center"/>
    </xf>
    <xf numFmtId="0" fontId="41" fillId="0" borderId="9" xfId="1589" applyFont="true" applyFill="true" applyBorder="true" applyAlignment="true">
      <alignment horizontal="center" vertical="center" wrapText="true"/>
    </xf>
    <xf numFmtId="0" fontId="52" fillId="0" borderId="9" xfId="0" applyFont="true" applyBorder="true" applyAlignment="true">
      <alignment horizontal="center" vertical="center"/>
    </xf>
    <xf numFmtId="0" fontId="52" fillId="0" borderId="2" xfId="0" applyFont="true" applyBorder="true" applyAlignment="true">
      <alignment horizontal="center" vertical="center"/>
    </xf>
    <xf numFmtId="0" fontId="58" fillId="0" borderId="2" xfId="670" applyFont="true" applyFill="true" applyBorder="true" applyAlignment="true">
      <alignment horizontal="left" vertical="center" wrapText="true"/>
    </xf>
  </cellXfs>
  <cellStyles count="3161">
    <cellStyle name="常规" xfId="0" builtinId="0"/>
    <cellStyle name="표준_0N-HANDLING " xfId="1"/>
    <cellStyle name="통화 [0]_BOILER-CO1" xfId="2"/>
    <cellStyle name="콤마_BOILER-CO1" xfId="3"/>
    <cellStyle name="注释 3" xfId="4"/>
    <cellStyle name="注释 2 8" xfId="5"/>
    <cellStyle name="注释 2 7" xfId="6"/>
    <cellStyle name="注释 2 6" xfId="7"/>
    <cellStyle name="注释 2 4" xfId="8"/>
    <cellStyle name="注释 2 3" xfId="9"/>
    <cellStyle name="注释 2 2" xfId="10"/>
    <cellStyle name="注释 2 18" xfId="11"/>
    <cellStyle name="注释 2 11" xfId="12"/>
    <cellStyle name="注释 2 10" xfId="13"/>
    <cellStyle name="注释 2" xfId="14"/>
    <cellStyle name="着色 6" xfId="15"/>
    <cellStyle name="着色 3" xfId="16"/>
    <cellStyle name="昗弨_Pacific Region P&amp;L" xfId="17"/>
    <cellStyle name="小数 3" xfId="18"/>
    <cellStyle name="小数 2_2017年改革发展类资金分配及绩效" xfId="19"/>
    <cellStyle name="数字_湘财教指〔2017〕84号中央财政支持地方高校改革发展资金" xfId="20"/>
    <cellStyle name="数字 2_2017年改革发展类资金分配及绩效" xfId="21"/>
    <cellStyle name="数字 2 3" xfId="22"/>
    <cellStyle name="数量" xfId="23"/>
    <cellStyle name="输入 3" xfId="24"/>
    <cellStyle name="输入 2 8" xfId="25"/>
    <cellStyle name="输入 2 7" xfId="26"/>
    <cellStyle name="输入 2 5" xfId="27"/>
    <cellStyle name="输入 2 4" xfId="28"/>
    <cellStyle name="输入 2 3" xfId="29"/>
    <cellStyle name="输入 2 2" xfId="30"/>
    <cellStyle name="输入 2 19" xfId="31"/>
    <cellStyle name="输入 2 18" xfId="32"/>
    <cellStyle name="输入 2 17" xfId="33"/>
    <cellStyle name="输入 2 21" xfId="34"/>
    <cellStyle name="输入 2 16" xfId="35"/>
    <cellStyle name="输入 2 20" xfId="36"/>
    <cellStyle name="输入 2 15" xfId="37"/>
    <cellStyle name="输入 2 13" xfId="38"/>
    <cellStyle name="输入 2 12" xfId="39"/>
    <cellStyle name="输入 2 11" xfId="40"/>
    <cellStyle name="输入 2 10" xfId="41"/>
    <cellStyle name="寘嬫愗傝 [0.00]_Region Orders (2)" xfId="42"/>
    <cellStyle name="输出 4" xfId="43"/>
    <cellStyle name="输出 2 9" xfId="44"/>
    <cellStyle name="输出 2 8" xfId="45"/>
    <cellStyle name="输出 2 6" xfId="46"/>
    <cellStyle name="输出 2 5" xfId="47"/>
    <cellStyle name="输出 2 4" xfId="48"/>
    <cellStyle name="输出 2 19" xfId="49"/>
    <cellStyle name="输出 2 18" xfId="50"/>
    <cellStyle name="输出 2 17" xfId="51"/>
    <cellStyle name="输出 2" xfId="52"/>
    <cellStyle name="适中 4" xfId="53"/>
    <cellStyle name="适中 3" xfId="54"/>
    <cellStyle name="适中 2_2017年改革发展类资金分配及绩效" xfId="55"/>
    <cellStyle name="适中 2 9" xfId="56"/>
    <cellStyle name="适中 2 8" xfId="57"/>
    <cellStyle name="适中 2 19" xfId="58"/>
    <cellStyle name="适中 2 18" xfId="59"/>
    <cellStyle name="适中 2 17" xfId="60"/>
    <cellStyle name="适中 2 21" xfId="61"/>
    <cellStyle name="适中 2 16" xfId="62"/>
    <cellStyle name="适中 2 14" xfId="63"/>
    <cellStyle name="适中 2 13" xfId="64"/>
    <cellStyle name="适中 2 11" xfId="65"/>
    <cellStyle name="适中 2" xfId="66"/>
    <cellStyle name="强调文字颜色 6 3" xfId="67"/>
    <cellStyle name="强调文字颜色 6 2 9" xfId="68"/>
    <cellStyle name="强调文字颜色 6 2 6" xfId="69"/>
    <cellStyle name="强调文字颜色 6 2 2" xfId="70"/>
    <cellStyle name="强调文字颜色 6 2 17" xfId="71"/>
    <cellStyle name="强调文字颜色 6 2 21" xfId="72"/>
    <cellStyle name="强调文字颜色 6 2 16" xfId="73"/>
    <cellStyle name="强调文字颜色 6 2 20" xfId="74"/>
    <cellStyle name="强调文字颜色 6 2 15" xfId="75"/>
    <cellStyle name="强调文字颜色 6 2 13" xfId="76"/>
    <cellStyle name="强调文字颜色 6 2 12" xfId="77"/>
    <cellStyle name="强调文字颜色 6 2 10" xfId="78"/>
    <cellStyle name="强调文字颜色 6 2" xfId="79"/>
    <cellStyle name="强调文字颜色 5 4" xfId="80"/>
    <cellStyle name="强调文字颜色 5 3" xfId="81"/>
    <cellStyle name="强调文字颜色 5 2 9" xfId="82"/>
    <cellStyle name="强调文字颜色 5 2 6" xfId="83"/>
    <cellStyle name="强调文字颜色 5 2 19" xfId="84"/>
    <cellStyle name="强调文字颜色 5 2 18" xfId="85"/>
    <cellStyle name="强调文字颜色 5 2 17" xfId="86"/>
    <cellStyle name="强调文字颜色 5 2 14" xfId="87"/>
    <cellStyle name="强调文字颜色 5 2 12" xfId="88"/>
    <cellStyle name="强调文字颜色 5 2" xfId="89"/>
    <cellStyle name="强调文字颜色 4 3" xfId="90"/>
    <cellStyle name="强调文字颜色 4 2 7" xfId="91"/>
    <cellStyle name="强调文字颜色 4 2 5" xfId="92"/>
    <cellStyle name="强调文字颜色 4 2 3" xfId="93"/>
    <cellStyle name="强调文字颜色 4 2 18" xfId="94"/>
    <cellStyle name="强调文字颜色 4 2 17" xfId="95"/>
    <cellStyle name="强调文字颜色 4 2 21" xfId="96"/>
    <cellStyle name="强调文字颜色 4 2 16" xfId="97"/>
    <cellStyle name="强调文字颜色 4 2 20" xfId="98"/>
    <cellStyle name="强调文字颜色 4 2 15" xfId="99"/>
    <cellStyle name="小数 2 3" xfId="100"/>
    <cellStyle name="强调文字颜色 4 2 12" xfId="101"/>
    <cellStyle name="小数 2 2" xfId="102"/>
    <cellStyle name="强调文字颜色 4 2 11" xfId="103"/>
    <cellStyle name="强调文字颜色 4 2 10" xfId="104"/>
    <cellStyle name="强调文字颜色 4 2" xfId="105"/>
    <cellStyle name="强调文字颜色 3 2 19" xfId="106"/>
    <cellStyle name="未定义" xfId="107"/>
    <cellStyle name="强调文字颜色 3 2 17" xfId="108"/>
    <cellStyle name="强调文字颜色 3 2 21" xfId="109"/>
    <cellStyle name="强调文字颜色 3 2 16" xfId="110"/>
    <cellStyle name="强调文字颜色 3 2 20" xfId="111"/>
    <cellStyle name="强调文字颜色 3 2 15" xfId="112"/>
    <cellStyle name="强调文字颜色 3 2 14" xfId="113"/>
    <cellStyle name="强调文字颜色 3 2 13" xfId="114"/>
    <cellStyle name="强调文字颜色 3 2 11" xfId="115"/>
    <cellStyle name="强调文字颜色 2 2 2" xfId="116"/>
    <cellStyle name="强调文字颜色 2 2 19" xfId="117"/>
    <cellStyle name="强调文字颜色 2 2 18" xfId="118"/>
    <cellStyle name="强调文字颜色 2 2 17" xfId="119"/>
    <cellStyle name="强调文字颜色 2 2" xfId="120"/>
    <cellStyle name="强调文字颜色 1 4" xfId="121"/>
    <cellStyle name="强调文字颜色 1 3" xfId="122"/>
    <cellStyle name="强调文字颜色 1 2 3" xfId="123"/>
    <cellStyle name="强调文字颜色 1 2 2" xfId="124"/>
    <cellStyle name="强调文字颜色 1 2 19" xfId="125"/>
    <cellStyle name="强调文字颜色 1 2 18" xfId="126"/>
    <cellStyle name="强调文字颜色 1 2 17" xfId="127"/>
    <cellStyle name="强调文字颜色 1 2 20" xfId="128"/>
    <cellStyle name="强调文字颜色 1 2 15" xfId="129"/>
    <cellStyle name="强调文字颜色 1 2 14" xfId="130"/>
    <cellStyle name="强调文字颜色 1 2 13" xfId="131"/>
    <cellStyle name="强调文字颜色 1 2 12" xfId="132"/>
    <cellStyle name="强调文字颜色 1 2 11" xfId="133"/>
    <cellStyle name="强调文字颜色 1 2 10" xfId="134"/>
    <cellStyle name="强调 1" xfId="135"/>
    <cellStyle name="千位分隔 2 9" xfId="136"/>
    <cellStyle name="千位分隔 2 8" xfId="137"/>
    <cellStyle name="千位分隔 2 7" xfId="138"/>
    <cellStyle name="千位分隔 2 6" xfId="139"/>
    <cellStyle name="千位分隔 2 5" xfId="140"/>
    <cellStyle name="千位分隔 2 4" xfId="141"/>
    <cellStyle name="千位分隔 2 3" xfId="142"/>
    <cellStyle name="千位分隔 2 2" xfId="143"/>
    <cellStyle name="千位分隔 2 19" xfId="144"/>
    <cellStyle name="千位分隔 2 11" xfId="145"/>
    <cellStyle name="千位分隔 2 10" xfId="146"/>
    <cellStyle name="商品名称" xfId="147"/>
    <cellStyle name="千位分隔 2" xfId="148"/>
    <cellStyle name="千位_ 方正PC" xfId="149"/>
    <cellStyle name="千位[0]_ 方正PC" xfId="150"/>
    <cellStyle name="千分位[0]_ 白土" xfId="151"/>
    <cellStyle name="烹拳 [0]_ +Foil &amp; -FOIL &amp; PAPER" xfId="152"/>
    <cellStyle name="霓付 [0]_ +Foil &amp; -FOIL &amp; PAPER" xfId="153"/>
    <cellStyle name="链接单元格 2_2017年改革发展类资金分配及绩效" xfId="154"/>
    <cellStyle name="链接单元格 2 8" xfId="155"/>
    <cellStyle name="链接单元格 2 7" xfId="156"/>
    <cellStyle name="链接单元格 2 6" xfId="157"/>
    <cellStyle name="链接单元格 2 5" xfId="158"/>
    <cellStyle name="链接单元格 2 4" xfId="159"/>
    <cellStyle name="链接单元格 2 3" xfId="160"/>
    <cellStyle name="链接单元格 2 2" xfId="161"/>
    <cellStyle name="链接单元格 2 19" xfId="162"/>
    <cellStyle name="链接单元格 2 18" xfId="163"/>
    <cellStyle name="链接单元格 2 21" xfId="164"/>
    <cellStyle name="链接单元格 2 16" xfId="165"/>
    <cellStyle name="链接单元格 2 20" xfId="166"/>
    <cellStyle name="链接单元格 2 15" xfId="167"/>
    <cellStyle name="链接单元格 2 14" xfId="168"/>
    <cellStyle name="链接单元格 2 13" xfId="169"/>
    <cellStyle name="链接单元格 2 12" xfId="170"/>
    <cellStyle name="链接单元格 2 10" xfId="171"/>
    <cellStyle name="警告文本 3" xfId="172"/>
    <cellStyle name="警告文本 2 9" xfId="173"/>
    <cellStyle name="警告文本 2 8" xfId="174"/>
    <cellStyle name="警告文本 2 7" xfId="175"/>
    <cellStyle name="警告文本 2 5" xfId="176"/>
    <cellStyle name="警告文本 2 2" xfId="177"/>
    <cellStyle name="警告文本 2 19" xfId="178"/>
    <cellStyle name="警告文本 2 18" xfId="179"/>
    <cellStyle name="警告文本 2 20" xfId="180"/>
    <cellStyle name="警告文本 2 15" xfId="181"/>
    <cellStyle name="警告文本 2 13" xfId="182"/>
    <cellStyle name="警告文本 2 12" xfId="183"/>
    <cellStyle name="警告文本 2 11" xfId="184"/>
    <cellStyle name="警告文本 2" xfId="185"/>
    <cellStyle name="借出原因" xfId="186"/>
    <cellStyle name="注释 2 13" xfId="187"/>
    <cellStyle name="解释性文本 2_2017年改革发展类资金分配及绩效" xfId="188"/>
    <cellStyle name="解释性文本 2 8" xfId="189"/>
    <cellStyle name="解释性文本 2 6" xfId="190"/>
    <cellStyle name="解释性文本 2 5" xfId="191"/>
    <cellStyle name="解释性文本 2 4" xfId="192"/>
    <cellStyle name="解释性文本 2 3" xfId="193"/>
    <cellStyle name="解释性文本 2 2" xfId="194"/>
    <cellStyle name="解释性文本 2 18" xfId="195"/>
    <cellStyle name="检查单元格 4" xfId="196"/>
    <cellStyle name="检查单元格 3" xfId="197"/>
    <cellStyle name="检查单元格 2 9" xfId="198"/>
    <cellStyle name="检查单元格 2 6" xfId="199"/>
    <cellStyle name="检查单元格 2 4" xfId="200"/>
    <cellStyle name="检查单元格 2 3" xfId="201"/>
    <cellStyle name="强调文字颜色 6 2_2017年改革发展类资金分配及绩效" xfId="202"/>
    <cellStyle name="检查单元格 2 2" xfId="203"/>
    <cellStyle name="检查单元格 2 18" xfId="204"/>
    <cellStyle name="检查单元格 2 17" xfId="205"/>
    <cellStyle name="检查单元格 2 21" xfId="206"/>
    <cellStyle name="检查单元格 2 16" xfId="207"/>
    <cellStyle name="检查单元格 2 20" xfId="208"/>
    <cellStyle name="检查单元格 2 15" xfId="209"/>
    <cellStyle name="检查单元格 2 14" xfId="210"/>
    <cellStyle name="检查单元格 2 13" xfId="211"/>
    <cellStyle name="检查单元格 2 12" xfId="212"/>
    <cellStyle name="检查单元格 2 11" xfId="213"/>
    <cellStyle name="检查单元格 2 10" xfId="214"/>
    <cellStyle name="计算 4" xfId="215"/>
    <cellStyle name="计算 2 9" xfId="216"/>
    <cellStyle name="计算 2 8" xfId="217"/>
    <cellStyle name="计算 2 5" xfId="218"/>
    <cellStyle name="计算 2 3" xfId="219"/>
    <cellStyle name="计算 2 14" xfId="220"/>
    <cellStyle name="计算 2 13" xfId="221"/>
    <cellStyle name="计算 2 12" xfId="222"/>
    <cellStyle name="计算 2 11" xfId="223"/>
    <cellStyle name="计算 2 10" xfId="224"/>
    <cellStyle name="计算 2" xfId="225"/>
    <cellStyle name="货币 4 8" xfId="226"/>
    <cellStyle name="货币 4 7" xfId="227"/>
    <cellStyle name="货币 4 5" xfId="228"/>
    <cellStyle name="货币 4 2" xfId="229"/>
    <cellStyle name="货币 4 19" xfId="230"/>
    <cellStyle name="货币 4 18" xfId="231"/>
    <cellStyle name="货币 4 21" xfId="232"/>
    <cellStyle name="货币 4 16" xfId="233"/>
    <cellStyle name="货币 4 14" xfId="234"/>
    <cellStyle name="货币 4 13" xfId="235"/>
    <cellStyle name="货币 4 12" xfId="236"/>
    <cellStyle name="货币 2 4" xfId="237"/>
    <cellStyle name="货币 2 3" xfId="238"/>
    <cellStyle name="货币 2 20" xfId="239"/>
    <cellStyle name="货币 2 15" xfId="240"/>
    <cellStyle name="货币 2" xfId="241"/>
    <cellStyle name="汇总 3" xfId="242"/>
    <cellStyle name="寘嬫愗傝_Region Orders (2)" xfId="243"/>
    <cellStyle name="汇总 2_2017年改革发展类资金分配及绩效" xfId="244"/>
    <cellStyle name="汇总 2 9" xfId="245"/>
    <cellStyle name="汇总 2 8" xfId="246"/>
    <cellStyle name="汇总 2 18" xfId="247"/>
    <cellStyle name="汇总 2 17" xfId="248"/>
    <cellStyle name="汇总 2 21" xfId="249"/>
    <cellStyle name="汇总 2 16" xfId="250"/>
    <cellStyle name="汇总 2 20" xfId="251"/>
    <cellStyle name="汇总 2 15" xfId="252"/>
    <cellStyle name="汇总 2 14" xfId="253"/>
    <cellStyle name="汇总 2 13" xfId="254"/>
    <cellStyle name="汇总 2 12" xfId="255"/>
    <cellStyle name="汇总 2 11" xfId="256"/>
    <cellStyle name="汇总 2 10" xfId="257"/>
    <cellStyle name="汇总 2" xfId="258"/>
    <cellStyle name="后继超级链接" xfId="259"/>
    <cellStyle name="好_总人口_12.25-发教育厅-2016年高职生均年初预算控制数分配表" xfId="260"/>
    <cellStyle name="好_总人口" xfId="261"/>
    <cellStyle name="好_自行调整差异系数顺序_财力性转移支付2010年预算参考数_12.25-发教育厅-2016年高职生均年初预算控制数分配表" xfId="262"/>
    <cellStyle name="好_自行调整差异系数顺序_财力性转移支付2010年预算参考数" xfId="263"/>
    <cellStyle name="好_自行调整差异系数顺序_12.25-发教育厅-2016年高职生均年初预算控制数分配表" xfId="264"/>
    <cellStyle name="好_重点民生支出需求测算表社保（农村低保）081112" xfId="265"/>
    <cellStyle name="好_职　2014年职成教育第二批专项经费分配表(分发）" xfId="266"/>
    <cellStyle name="好_云南省2008年转移支付测算——州市本级考核部分及政策性测算" xfId="267"/>
    <cellStyle name="好_云南 缺口县区测算(地方填报)_财力性转移支付2010年预算参考数" xfId="268"/>
    <cellStyle name="好_云南 缺口县区测算(地方填报)_12.25-发教育厅-2016年高职生均年初预算控制数分配表" xfId="269"/>
    <cellStyle name="好_云南 缺口县区测算(地方填报)" xfId="270"/>
    <cellStyle name="好_一般预算支出口径剔除表_财力性转移支付2010年预算参考数" xfId="271"/>
    <cellStyle name="好_一般预算支出口径剔除表" xfId="272"/>
    <cellStyle name="强调文字颜色 2 2_2017年改革发展类资金分配及绩效" xfId="273"/>
    <cellStyle name="好_湘财教指277_12.25-发教育厅-2016年高职生均年初预算控制数分配表" xfId="274"/>
    <cellStyle name="计算 2 7" xfId="275"/>
    <cellStyle name="好_县市旗测算-新科目（20080627）_县市旗测算-新科目（含人口规模效应）" xfId="276"/>
    <cellStyle name="好_县市旗测算-新科目（20080627）_民生政策最低支出需求_财力性转移支付2010年预算参考数_12.25-发教育厅-2016年高职生均年初预算控制数分配表" xfId="277"/>
    <cellStyle name="好_县市旗测算-新科目（20080627）_财力性转移支付2010年预算参考数_12.25-发教育厅-2016年高职生均年初预算控制数分配表" xfId="278"/>
    <cellStyle name="好_县市旗测算-新科目（20080627）_不含人员经费系数_财力性转移支付2010年预算参考数_12.25-发教育厅-2016年高职生均年初预算控制数分配表" xfId="279"/>
    <cellStyle name="好_县市旗测算-新科目（20080627）_不含人员经费系数_12.25-发教育厅-2016年高职生均年初预算控制数分配表" xfId="280"/>
    <cellStyle name="好_县市旗测算-新科目（20080627）_不含人员经费系数" xfId="281"/>
    <cellStyle name="好_县市旗测算-新科目（20080626）_县市旗测算-新科目（含人口规模效应）_财力性转移支付2010年预算参考数_12.25-发教育厅-2016年高职生均年初预算控制数分配表" xfId="282"/>
    <cellStyle name="好_县市旗测算-新科目（20080626）_县市旗测算-新科目（含人口规模效应）_12.25-发教育厅-2016年高职生均年初预算控制数分配表" xfId="283"/>
    <cellStyle name="好_县市旗测算-新科目（20080626）_县市旗测算-新科目（含人口规模效应）" xfId="284"/>
    <cellStyle name="好_县市旗测算-新科目（20080626）_民生政策最低支出需求_财力性转移支付2010年预算参考数" xfId="285"/>
    <cellStyle name="好_县市旗测算-新科目（20080626）_民生政策最低支出需求_12.25-发教育厅-2016年高职生均年初预算控制数分配表" xfId="286"/>
    <cellStyle name="好_县市旗测算-新科目（20080626）_民生政策最低支出需求" xfId="287"/>
    <cellStyle name="好_县市旗测算-新科目（20080626）_财力性转移支付2010年预算参考数_12.25-发教育厅-2016年高职生均年初预算控制数分配表" xfId="288"/>
    <cellStyle name="好_县市旗测算-新科目（20080626）_不含人员经费系数_财力性转移支付2010年预算参考数_12.25-发教育厅-2016年高职生均年初预算控制数分配表" xfId="289"/>
    <cellStyle name="好_县市旗测算-新科目（20080626）_不含人员经费系数_财力性转移支付2010年预算参考数" xfId="290"/>
    <cellStyle name="好_县市旗测算-新科目（20080626）_不含人员经费系数" xfId="291"/>
    <cellStyle name="好_县市旗测算-新科目（20080626）_12.25-发教育厅-2016年高职生均年初预算控制数分配表" xfId="292"/>
    <cellStyle name="好_县市旗测算20080508_县市旗测算-新科目（含人口规模效应）_财力性转移支付2010年预算参考数" xfId="293"/>
    <cellStyle name="好_县市旗测算20080508_县市旗测算-新科目（含人口规模效应）" xfId="294"/>
    <cellStyle name="好_县市旗测算20080508_民生政策最低支出需求_财力性转移支付2010年预算参考数_12.25-发教育厅-2016年高职生均年初预算控制数分配表" xfId="295"/>
    <cellStyle name="好_县市旗测算20080508_民生政策最低支出需求_财力性转移支付2010年预算参考数" xfId="296"/>
    <cellStyle name="好_县市旗测算20080508_民生政策最低支出需求_12.25-发教育厅-2016年高职生均年初预算控制数分配表" xfId="297"/>
    <cellStyle name="好_县市旗测算20080508_民生政策最低支出需求" xfId="298"/>
    <cellStyle name="好_县市旗测算20080508_财力性转移支付2010年预算参考数_12.25-发教育厅-2016年高职生均年初预算控制数分配表" xfId="299"/>
    <cellStyle name="好_县市旗测算20080508_财力性转移支付2010年预算参考数" xfId="300"/>
    <cellStyle name="好_县市旗测算20080508_不含人员经费系数_财力性转移支付2010年预算参考数_12.25-发教育厅-2016年高职生均年初预算控制数分配表" xfId="301"/>
    <cellStyle name="好_县市旗测算20080508_不含人员经费系数_财力性转移支付2010年预算参考数" xfId="302"/>
    <cellStyle name="好_县市旗测算20080508_不含人员经费系数_12.25-发教育厅-2016年高职生均年初预算控制数分配表" xfId="303"/>
    <cellStyle name="好_县区合并测算20080423(按照各省比重）_县市旗测算-新科目（含人口规模效应）_财力性转移支付2010年预算参考数_12.25-发教育厅-2016年高职生均年初预算控制数分配表" xfId="304"/>
    <cellStyle name="好_县区合并测算20080423(按照各省比重）_县市旗测算-新科目（含人口规模效应）" xfId="305"/>
    <cellStyle name="好_县区合并测算20080423(按照各省比重）_民生政策最低支出需求_财力性转移支付2010年预算参考数_12.25-发教育厅-2016年高职生均年初预算控制数分配表" xfId="306"/>
    <cellStyle name="好_县区合并测算20080423(按照各省比重）_民生政策最低支出需求_财力性转移支付2010年预算参考数" xfId="307"/>
    <cellStyle name="好_县区合并测算20080423(按照各省比重）" xfId="308"/>
    <cellStyle name="好_县区合并测算20080421_县市旗测算-新科目（含人口规模效应）_财力性转移支付2010年预算参考数_12.25-发教育厅-2016年高职生均年初预算控制数分配表" xfId="309"/>
    <cellStyle name="好_县区合并测算20080421_民生政策最低支出需求" xfId="310"/>
    <cellStyle name="콤마 [0]_BOILER-CO1" xfId="311"/>
    <cellStyle name="好_县区合并测算20080421_财力性转移支付2010年预算参考数_12.25-发教育厅-2016年高职生均年初预算控制数分配表" xfId="312"/>
    <cellStyle name="好_县区合并测算20080421_财力性转移支付2010年预算参考数" xfId="313"/>
    <cellStyle name="强调文字颜色 6 2 8" xfId="314"/>
    <cellStyle name="好_县区合并测算20080421_不含人员经费系数_财力性转移支付2010年预算参考数" xfId="315"/>
    <cellStyle name="好_县区合并测算20080421_不含人员经费系数" xfId="316"/>
    <cellStyle name="好_县区合并测算20080421_12.25-发教育厅-2016年高职生均年初预算控制数分配表" xfId="317"/>
    <cellStyle name="强调文字颜色 2 3" xfId="318"/>
    <cellStyle name="好_文体广播事业(按照总人口测算）—20080416_县市旗测算-新科目（含人口规模效应）_财力性转移支付2010年预算参考数_12.25-发教育厅-2016年高职生均年初预算控制数分配表" xfId="319"/>
    <cellStyle name="好_云南省2008年转移支付测算——州市本级考核部分及政策性测算_财力性转移支付2010年预算参考数_12.25-发教育厅-2016年高职生均年初预算控制数分配表" xfId="320"/>
    <cellStyle name="好_文体广播事业(按照总人口测算）—20080416_县市旗测算-新科目（含人口规模效应）" xfId="321"/>
    <cellStyle name="好_文体广播事业(按照总人口测算）—20080416_民生政策最低支出需求_财力性转移支付2010年预算参考数_12.25-发教育厅-2016年高职生均年初预算控制数分配表" xfId="322"/>
    <cellStyle name="好_文体广播事业(按照总人口测算）—20080416_民生政策最低支出需求_12.25-发教育厅-2016年高职生均年初预算控制数分配表" xfId="323"/>
    <cellStyle name="好_文体广播事业(按照总人口测算）—20080416_财力性转移支付2010年预算参考数" xfId="324"/>
    <cellStyle name="强调文字颜色 1 2" xfId="325"/>
    <cellStyle name="好_文体广播事业(按照总人口测算）—20080416_不含人员经费系数_财力性转移支付2010年预算参考数" xfId="326"/>
    <cellStyle name="好_文体广播事业(按照总人口测算）—20080416_不含人员经费系数_12.25-发教育厅-2016年高职生均年初预算控制数分配表" xfId="327"/>
    <cellStyle name="好_文体广播事业(按照总人口测算）—20080416_不含人员经费系数" xfId="328"/>
    <cellStyle name="好_文体广播部门" xfId="329"/>
    <cellStyle name="好_卫生部门_财力性转移支付2010年预算参考数_12.25-发教育厅-2016年高职生均年初预算控制数分配表" xfId="330"/>
    <cellStyle name="好_卫生部门_财力性转移支付2010年预算参考数" xfId="331"/>
    <cellStyle name="好_卫生部门_12.25-发教育厅-2016年高职生均年初预算控制数分配表" xfId="332"/>
    <cellStyle name="好_卫生(按照总人口测算）—20080416_县市旗测算-新科目（含人口规模效应）_财力性转移支付2010年预算参考数" xfId="333"/>
    <cellStyle name="好_卫生(按照总人口测算）—20080416_民生政策最低支出需求_财力性转移支付2010年预算参考数_12.25-发教育厅-2016年高职生均年初预算控制数分配表" xfId="334"/>
    <cellStyle name="好_卫生(按照总人口测算）—20080416_民生政策最低支出需求_12.25-发教育厅-2016年高职生均年初预算控制数分配表" xfId="335"/>
    <cellStyle name="好_卫生(按照总人口测算）—20080416_财力性转移支付2010年预算参考数_12.25-发教育厅-2016年高职生均年初预算控制数分配表" xfId="336"/>
    <cellStyle name="警告文本 2_2017年改革发展类资金分配及绩效" xfId="337"/>
    <cellStyle name="好_卫生(按照总人口测算）—20080416_财力性转移支付2010年预算参考数" xfId="338"/>
    <cellStyle name="好_卫生(按照总人口测算）—20080416_不含人员经费系数_财力性转移支付2010年预算参考数_12.25-发教育厅-2016年高职生均年初预算控制数分配表" xfId="339"/>
    <cellStyle name="好_卫生(按照总人口测算）—20080416_不含人员经费系数_12.25-发教育厅-2016年高职生均年初预算控制数分配表" xfId="340"/>
    <cellStyle name="好_卫生(按照总人口测算）—20080416_不含人员经费系数" xfId="341"/>
    <cellStyle name="好_危改资金测算_财力性转移支付2010年预算参考数_12.25-发教育厅-2016年高职生均年初预算控制数分配表" xfId="342"/>
    <cellStyle name="好_危改资金测算_财力性转移支付2010年预算参考数" xfId="343"/>
    <cellStyle name="好_危改资金测算" xfId="344"/>
    <cellStyle name="好_同德_财力性转移支付2010年预算参考数" xfId="345"/>
    <cellStyle name="好_同德_12.25-发教育厅-2016年高职生均年初预算控制数分配表" xfId="346"/>
    <cellStyle name="好_同德" xfId="347"/>
    <cellStyle name="好_市辖区测算-新科目（20080626）_县市旗测算-新科目（含人口规模效应）_财力性转移支付2010年预算参考数_12.25-发教育厅-2016年高职生均年初预算控制数分配表" xfId="348"/>
    <cellStyle name="好_市辖区测算-新科目（20080626）_县市旗测算-新科目（含人口规模效应）_财力性转移支付2010年预算参考数" xfId="349"/>
    <cellStyle name="好_市辖区测算-新科目（20080626）_县市旗测算-新科目（含人口规模效应）" xfId="350"/>
    <cellStyle name="好_市辖区测算-新科目（20080626）_财力性转移支付2010年预算参考数_12.25-发教育厅-2016年高职生均年初预算控制数分配表" xfId="351"/>
    <cellStyle name="好_市辖区测算-新科目（20080626）_民生政策最低支出需求" xfId="352"/>
    <cellStyle name="好_市辖区测算-新科目（20080626）_财力性转移支付2010年预算参考数" xfId="353"/>
    <cellStyle name="好_市辖区测算-新科目（20080626）_不含人员经费系数_财力性转移支付2010年预算参考数_12.25-发教育厅-2016年高职生均年初预算控制数分配表" xfId="354"/>
    <cellStyle name="好_市辖区测算20080510_县市旗测算-新科目（含人口规模效应）_财力性转移支付2010年预算参考数_12.25-发教育厅-2016年高职生均年初预算控制数分配表" xfId="355"/>
    <cellStyle name="好_市辖区测算20080510_县市旗测算-新科目（含人口规模效应）_财力性转移支付2010年预算参考数" xfId="356"/>
    <cellStyle name="强调文字颜色 5 2 2" xfId="357"/>
    <cellStyle name="好_市辖区测算20080510_县市旗测算-新科目（含人口规模效应）_12.25-发教育厅-2016年高职生均年初预算控制数分配表" xfId="358"/>
    <cellStyle name="好_市辖区测算20080510_民生政策最低支出需求_财力性转移支付2010年预算参考数_12.25-发教育厅-2016年高职生均年初预算控制数分配表" xfId="359"/>
    <cellStyle name="输入 4" xfId="360"/>
    <cellStyle name="好_市辖区测算20080510_民生政策最低支出需求_财力性转移支付2010年预算参考数" xfId="361"/>
    <cellStyle name="好_市辖区测算20080510_民生政策最低支出需求_12.25-发教育厅-2016年高职生均年初预算控制数分配表" xfId="362"/>
    <cellStyle name="好_云南省2008年转移支付测算——州市本级考核部分及政策性测算_财力性转移支付2010年预算参考数" xfId="363"/>
    <cellStyle name="好_市辖区测算20080510_民生政策最低支出需求" xfId="364"/>
    <cellStyle name="好_市辖区测算20080510_财力性转移支付2010年预算参考数" xfId="365"/>
    <cellStyle name="好_市辖区测算20080510_不含人员经费系数_财力性转移支付2010年预算参考数_12.25-发教育厅-2016年高职生均年初预算控制数分配表" xfId="366"/>
    <cellStyle name="好_市辖区测算20080510_不含人员经费系数_财力性转移支付2010年预算参考数" xfId="367"/>
    <cellStyle name="好_市辖区测算20080510_不含人员经费系数_12.25-发教育厅-2016年高职生均年初预算控制数分配表" xfId="368"/>
    <cellStyle name="好_市辖区测算20080510_不含人员经费系数" xfId="369"/>
    <cellStyle name="好_市辖区测算20080510_12.25-发教育厅-2016年高职生均年初预算控制数分配表" xfId="370"/>
    <cellStyle name="好_社会保障费测算数据" xfId="371"/>
    <cellStyle name="好_山东省民生支出标准_财力性转移支付2010年预算参考数_12.25-发教育厅-2016年高职生均年初预算控制数分配表" xfId="372"/>
    <cellStyle name="好_山东省民生支出标准" xfId="373"/>
    <cellStyle name="好_人员工资和公用经费3_财力性转移支付2010年预算参考数_12.25-发教育厅-2016年高职生均年初预算控制数分配表" xfId="374"/>
    <cellStyle name="好_人员工资和公用经费3_财力性转移支付2010年预算参考数" xfId="375"/>
    <cellStyle name="好_人员工资和公用经费3_12.25-发教育厅-2016年高职生均年初预算控制数分配表" xfId="376"/>
    <cellStyle name="好_市辖区测算-新科目（20080626）_不含人员经费系数_财力性转移支付2010年预算参考数" xfId="377"/>
    <cellStyle name="好_人员工资和公用经费2_财力性转移支付2010年预算参考数_12.25-发教育厅-2016年高职生均年初预算控制数分配表" xfId="378"/>
    <cellStyle name="통화_BOILER-CO1" xfId="379"/>
    <cellStyle name="好_人员工资和公用经费_财力性转移支付2010年预算参考数_12.25-发教育厅-2016年高职生均年初预算控制数分配表" xfId="380"/>
    <cellStyle name="好_缺口县区测算_财力性转移支付2010年预算参考数_12.25-发教育厅-2016年高职生均年初预算控制数分配表" xfId="381"/>
    <cellStyle name="好_缺口县区测算_12.25-发教育厅-2016年高职生均年初预算控制数分配表" xfId="382"/>
    <cellStyle name="好_缺口县区测算(财政部标准)_财力性转移支付2010年预算参考数_12.25-发教育厅-2016年高职生均年初预算控制数分配表" xfId="383"/>
    <cellStyle name="好_缺口县区测算(财政部标准)" xfId="384"/>
    <cellStyle name="好_缺口县区测算(按核定人数)_财力性转移支付2010年预算参考数_12.25-发教育厅-2016年高职生均年初预算控制数分配表" xfId="385"/>
    <cellStyle name="好_缺口县区测算(按核定人数)_财力性转移支付2010年预算参考数" xfId="386"/>
    <cellStyle name="好_缺口县区测算(按核定人数)" xfId="387"/>
    <cellStyle name="强调文字颜色 3 2 18" xfId="388"/>
    <cellStyle name="好_缺口县区测算(按2007支出增长25%测算)_财力性转移支付2010年预算参考数_12.25-发教育厅-2016年高职生均年初预算控制数分配表" xfId="389"/>
    <cellStyle name="好_缺口县区测算(按2007支出增长25%测算)_12.25-发教育厅-2016年高职生均年初预算控制数分配表" xfId="390"/>
    <cellStyle name="好_缺口县区测算(按2007支出增长25%测算)" xfId="391"/>
    <cellStyle name="警告文本 2 17" xfId="392"/>
    <cellStyle name="好_缺口县区测算（11.13）_财力性转移支付2010年预算参考数_12.25-发教育厅-2016年高职生均年初预算控制数分配表" xfId="393"/>
    <cellStyle name="好_青海 缺口县区测算(地方填报)_财力性转移支付2010年预算参考数_12.25-发教育厅-2016年高职生均年初预算控制数分配表" xfId="394"/>
    <cellStyle name="强调文字颜色 4 2 19" xfId="395"/>
    <cellStyle name="好_青海 缺口县区测算(地方填报)" xfId="396"/>
    <cellStyle name="好_其他部门(按照总人口测算）—20080416_县市旗测算-新科目（含人口规模效应）_财力性转移支付2010年预算参考数_12.25-发教育厅-2016年高职生均年初预算控制数分配表" xfId="397"/>
    <cellStyle name="好_其他部门(按照总人口测算）—20080416_县市旗测算-新科目（含人口规模效应）_财力性转移支付2010年预算参考数" xfId="398"/>
    <cellStyle name="好_其他部门(按照总人口测算）—20080416_县市旗测算-新科目（含人口规模效应）" xfId="399"/>
    <cellStyle name="好_其他部门(按照总人口测算）—20080416_民生政策最低支出需求_财力性转移支付2010年预算参考数_12.25-发教育厅-2016年高职生均年初预算控制数分配表" xfId="400"/>
    <cellStyle name="好_其他部门(按照总人口测算）—20080416_民生政策最低支出需求_财力性转移支付2010年预算参考数" xfId="401"/>
    <cellStyle name="好_其他部门(按照总人口测算）—20080416_财力性转移支付2010年预算参考数_12.25-发教育厅-2016年高职生均年初预算控制数分配表" xfId="402"/>
    <cellStyle name="好_其他部门(按照总人口测算）—20080416_财力性转移支付2010年预算参考数" xfId="403"/>
    <cellStyle name="好_其他部门(按照总人口测算）—20080416_不含人员经费系数_财力性转移支付2010年预算参考数" xfId="404"/>
    <cellStyle name="好_其他部门(按照总人口测算）—20080416_不含人员经费系数_12.25-发教育厅-2016年高职生均年初预算控制数分配表" xfId="405"/>
    <cellStyle name="好_其他部门(按照总人口测算）—20080416_不含人员经费系数" xfId="406"/>
    <cellStyle name="好_其他部门(按照总人口测算）—20080416_12.25-发教育厅-2016年高职生均年初预算控制数分配表" xfId="407"/>
    <cellStyle name="烹拳_ +Foil &amp; -FOIL &amp; PAPER" xfId="408"/>
    <cellStyle name="警告文本 2 4" xfId="409"/>
    <cellStyle name="好_其他部门(按照总人口测算）—20080416" xfId="410"/>
    <cellStyle name="好_平邑_财力性转移支付2010年预算参考数" xfId="411"/>
    <cellStyle name="好_平邑" xfId="412"/>
    <cellStyle name="好_农林水和城市维护标准支出20080505－县区合计_县市旗测算-新科目（含人口规模效应）_财力性转移支付2010年预算参考数_12.25-发教育厅-2016年高职生均年初预算控制数分配表" xfId="413"/>
    <cellStyle name="好_农林水和城市维护标准支出20080505－县区合计_县市旗测算-新科目（含人口规模效应）_财力性转移支付2010年预算参考数" xfId="414"/>
    <cellStyle name="好_农林水和城市维护标准支出20080505－县区合计_民生政策最低支出需求_财力性转移支付2010年预算参考数_12.25-发教育厅-2016年高职生均年初预算控制数分配表" xfId="415"/>
    <cellStyle name="好_农林水和城市维护标准支出20080505－县区合计_民生政策最低支出需求_财力性转移支付2010年预算参考数" xfId="416"/>
    <cellStyle name="好_农林水和城市维护标准支出20080505－县区合计_民生政策最低支出需求_12.25-发教育厅-2016年高职生均年初预算控制数分配表" xfId="417"/>
    <cellStyle name="好_农林水和城市维护标准支出20080505－县区合计_民生政策最低支出需求" xfId="418"/>
    <cellStyle name="好_农林水和城市维护标准支出20080505－县区合计_不含人员经费系数_财力性转移支付2010年预算参考数_12.25-发教育厅-2016年高职生均年初预算控制数分配表" xfId="419"/>
    <cellStyle name="好_农林水和城市维护标准支出20080505－县区合计_不含人员经费系数_财力性转移支付2010年预算参考数" xfId="420"/>
    <cellStyle name="好_农林水和城市维护标准支出20080505－县区合计_不含人员经费系数_12.25-发教育厅-2016年高职生均年初预算控制数分配表" xfId="421"/>
    <cellStyle name="好_民生政策最低支出需求_财力性转移支付2010年预算参考数_12.25-发教育厅-2016年高职生均年初预算控制数分配表" xfId="422"/>
    <cellStyle name="好_丽江汇总" xfId="423"/>
    <cellStyle name="好_云南省2008年转移支付测算——州市本级考核部分及政策性测算_12.25-发教育厅-2016年高职生均年初预算控制数分配表" xfId="424"/>
    <cellStyle name="好_教育(按照总人口测算）—20080416_县市旗测算-新科目（含人口规模效应）_财力性转移支付2010年预算参考数" xfId="425"/>
    <cellStyle name="警告文本 2 6" xfId="426"/>
    <cellStyle name="好_教育(按照总人口测算）—20080416_县市旗测算-新科目（含人口规模效应）_12.25-发教育厅-2016年高职生均年初预算控制数分配表" xfId="427"/>
    <cellStyle name="好_教育(按照总人口测算）—20080416_县市旗测算-新科目（含人口规模效应）" xfId="428"/>
    <cellStyle name="好_危改资金测算_12.25-发教育厅-2016年高职生均年初预算控制数分配表" xfId="429"/>
    <cellStyle name="好_教育(按照总人口测算）—20080416_民生政策最低支出需求_财力性转移支付2010年预算参考数_12.25-发教育厅-2016年高职生均年初预算控制数分配表" xfId="430"/>
    <cellStyle name="好_教育(按照总人口测算）—20080416_财力性转移支付2010年预算参考数" xfId="431"/>
    <cellStyle name="好_教育(按照总人口测算）—20080416_不含人员经费系数_财力性转移支付2010年预算参考数_12.25-发教育厅-2016年高职生均年初预算控制数分配表" xfId="432"/>
    <cellStyle name="好_教育(按照总人口测算）—20080416_不含人员经费系数_财力性转移支付2010年预算参考数" xfId="433"/>
    <cellStyle name="好_教育(按照总人口测算）—20080416_不含人员经费系数_12.25-发教育厅-2016年高职生均年初预算控制数分配表" xfId="434"/>
    <cellStyle name="好_教育(按照总人口测算）—20080416" xfId="435"/>
    <cellStyle name="好_检验表（调整后）_12.25-发教育厅-2016年高职生均年初预算控制数分配表" xfId="436"/>
    <cellStyle name="适中 2 12" xfId="437"/>
    <cellStyle name="好_检验表" xfId="438"/>
    <cellStyle name="好_汇总-县级财政报表附表_12.25-发教育厅-2016年高职生均年初预算控制数分配表" xfId="439"/>
    <cellStyle name="好_汇总表4_财力性转移支付2010年预算参考数_12.25-发教育厅-2016年高职生均年初预算控制数分配表" xfId="440"/>
    <cellStyle name="好_汇总表4_12.25-发教育厅-2016年高职生均年初预算控制数分配表" xfId="441"/>
    <cellStyle name="好_汇总表_财力性转移支付2010年预算参考数_12.25-发教育厅-2016年高职生均年初预算控制数分配表" xfId="442"/>
    <cellStyle name="好_汇总表_财力性转移支付2010年预算参考数" xfId="443"/>
    <cellStyle name="好_汇总表" xfId="444"/>
    <cellStyle name="好_核定人数下发表_12.25-发教育厅-2016年高职生均年初预算控制数分配表" xfId="445"/>
    <cellStyle name="好_核定人数下发表" xfId="446"/>
    <cellStyle name="好_核定人数对比_财力性转移支付2010年预算参考数" xfId="447"/>
    <cellStyle name="好_核定人数对比_12.25-发教育厅-2016年高职生均年初预算控制数分配表" xfId="448"/>
    <cellStyle name="好_核定人数对比" xfId="449"/>
    <cellStyle name="好_河南 缺口县区测算(地方填报白)_财力性转移支付2010年预算参考数_12.25-发教育厅-2016年高职生均年初预算控制数分配表" xfId="450"/>
    <cellStyle name="好_人员工资和公用经费_12.25-发教育厅-2016年高职生均年初预算控制数分配表" xfId="451"/>
    <cellStyle name="好_河南 缺口县区测算(地方填报白)_财力性转移支付2010年预算参考数" xfId="452"/>
    <cellStyle name="好_河南 缺口县区测算(地方填报白)" xfId="453"/>
    <cellStyle name="好_河南 缺口县区测算(地方填报)_12.25-发教育厅-2016年高职生均年初预算控制数分配表" xfId="454"/>
    <cellStyle name="好_河南 缺口县区测算(地方填报)" xfId="455"/>
    <cellStyle name="强调文字颜色 4 2 14" xfId="456"/>
    <cellStyle name="好_行政公检法测算_县市旗测算-新科目（含人口规模效应）_财力性转移支付2010年预算参考数_12.25-发教育厅-2016年高职生均年初预算控制数分配表" xfId="457"/>
    <cellStyle name="好_行政公检法测算_县市旗测算-新科目（含人口规模效应）_12.25-发教育厅-2016年高职生均年初预算控制数分配表" xfId="458"/>
    <cellStyle name="好_行政公检法测算_县市旗测算-新科目（含人口规模效应）" xfId="459"/>
    <cellStyle name="好_行政公检法测算_民生政策最低支出需求_财力性转移支付2010年预算参考数_12.25-发教育厅-2016年高职生均年初预算控制数分配表" xfId="460"/>
    <cellStyle name="好_行政公检法测算_民生政策最低支出需求_12.25-发教育厅-2016年高职生均年初预算控制数分配表" xfId="461"/>
    <cellStyle name="好_行政公检法测算_民生政策最低支出需求" xfId="462"/>
    <cellStyle name="好_行政（人员）_县市旗测算-新科目（含人口规模效应）_财力性转移支付2010年预算参考数" xfId="463"/>
    <cellStyle name="好_行政（人员）_县市旗测算-新科目（含人口规模效应）" xfId="464"/>
    <cellStyle name="好_行政（人员）_民生政策最低支出需求_财力性转移支付2010年预算参考数_12.25-发教育厅-2016年高职生均年初预算控制数分配表" xfId="465"/>
    <cellStyle name="好_行政（人员）_财力性转移支付2010年预算参考数_12.25-发教育厅-2016年高职生均年初预算控制数分配表" xfId="466"/>
    <cellStyle name="好_行政（人员）_不含人员经费系数_财力性转移支付2010年预算参考数_12.25-发教育厅-2016年高职生均年初预算控制数分配表" xfId="467"/>
    <cellStyle name="好_行政（人员）_不含人员经费系数_财力性转移支付2010年预算参考数" xfId="468"/>
    <cellStyle name="好_卫生(按照总人口测算）—20080416_不含人员经费系数_财力性转移支付2010年预算参考数" xfId="469"/>
    <cellStyle name="好_行政（人员）_不含人员经费系数_12.25-发教育厅-2016年高职生均年初预算控制数分配表" xfId="470"/>
    <cellStyle name="好_行政(燃修费)_县市旗测算-新科目（含人口规模效应）_财力性转移支付2010年预算参考数_12.25-发教育厅-2016年高职生均年初预算控制数分配表" xfId="471"/>
    <cellStyle name="好_行政(燃修费)_县市旗测算-新科目（含人口规模效应）_12.25-发教育厅-2016年高职生均年初预算控制数分配表" xfId="472"/>
    <cellStyle name="好_行政(燃修费)_县市旗测算-新科目（含人口规模效应）" xfId="473"/>
    <cellStyle name="计算 3" xfId="474"/>
    <cellStyle name="好_行政(燃修费)_民生政策最低支出需求_财力性转移支付2010年预算参考数_12.25-发教育厅-2016年高职生均年初预算控制数分配表" xfId="475"/>
    <cellStyle name="好_行政(燃修费)_不含人员经费系数_12.25-发教育厅-2016年高职生均年初预算控制数分配表" xfId="476"/>
    <cellStyle name="好_行政(燃修费)" xfId="477"/>
    <cellStyle name="强调文字颜色 4 2 4" xfId="478"/>
    <cellStyle name="好_高职双一流提前细化表（0112 发财建）" xfId="479"/>
    <cellStyle name="好_高职2018年双一流资金细化表" xfId="480"/>
    <cellStyle name="好_附表_财力性转移支付2010年预算参考数" xfId="481"/>
    <cellStyle name="好_附表_12.25-发教育厅-2016年高职生均年初预算控制数分配表" xfId="482"/>
    <cellStyle name="好_分县成本差异系数_民生政策最低支出需求_财力性转移支付2010年预算参考数_12.25-发教育厅-2016年高职生均年初预算控制数分配表" xfId="483"/>
    <cellStyle name="货币 4 20" xfId="484"/>
    <cellStyle name="货币 4 15" xfId="485"/>
    <cellStyle name="好_分县成本差异系数_民生政策最低支出需求_财力性转移支付2010年预算参考数" xfId="486"/>
    <cellStyle name="好_分县成本差异系数_民生政策最低支出需求" xfId="487"/>
    <cellStyle name="好_缺口县区测算(按2007支出增长25%测算)_财力性转移支付2010年预算参考数" xfId="488"/>
    <cellStyle name="好_分县成本差异系数_财力性转移支付2010年预算参考数" xfId="489"/>
    <cellStyle name="好_分县成本差异系数_不含人员经费系数_财力性转移支付2010年预算参考数_12.25-发教育厅-2016年高职生均年初预算控制数分配表" xfId="490"/>
    <cellStyle name="好_行政(燃修费)_民生政策最低支出需求_财力性转移支付2010年预算参考数" xfId="491"/>
    <cellStyle name="好_分析缺口率_财力性转移支付2010年预算参考数_12.25-发教育厅-2016年高职生均年初预算控制数分配表" xfId="492"/>
    <cellStyle name="好_分析缺口率_财力性转移支付2010年预算参考数" xfId="493"/>
    <cellStyle name="好_分析缺口率_12.25-发教育厅-2016年高职生均年初预算控制数分配表" xfId="494"/>
    <cellStyle name="好_卫生部门" xfId="495"/>
    <cellStyle name="好_行政(燃修费)_民生政策最低支出需求" xfId="496"/>
    <cellStyle name="好_发教育厅工资晋级预发第三步津补贴" xfId="497"/>
    <cellStyle name="好_对口支援新疆资金规模测算表20100113_12.25-发教育厅-2016年高职生均年初预算控制数分配表" xfId="498"/>
    <cellStyle name="好_对口支援新疆资金规模测算表20100106_12.25-发教育厅-2016年高职生均年初预算控制数分配表" xfId="499"/>
    <cellStyle name="好_对口支援新疆资金规模测算表20100106" xfId="500"/>
    <cellStyle name="好_第五部分(才淼、饶永宏）_12.25-发教育厅-2016年高职生均年初预算控制数分配表" xfId="501"/>
    <cellStyle name="好_成本差异系数_12.25-发教育厅-2016年高职生均年初预算控制数分配表" xfId="502"/>
    <cellStyle name="好_成本差异系数（含人口规模）_财力性转移支付2010年预算参考数_12.25-发教育厅-2016年高职生均年初预算控制数分配表" xfId="503"/>
    <cellStyle name="好_成本差异系数（含人口规模）_财力性转移支付2010年预算参考数" xfId="504"/>
    <cellStyle name="好_成本差异系数（含人口规模）" xfId="505"/>
    <cellStyle name="好_成本差异系数" xfId="506"/>
    <cellStyle name="好_测算结果汇总_12.25-发教育厅-2016年高职生均年初预算控制数分配表" xfId="507"/>
    <cellStyle name="强调文字颜色 6 2 11" xfId="508"/>
    <cellStyle name="好_测算结果_财力性转移支付2010年预算参考数_12.25-发教育厅-2016年高职生均年初预算控制数分配表" xfId="509"/>
    <cellStyle name="好_财政供养人员_财力性转移支付2010年预算参考数_12.25-发教育厅-2016年高职生均年初预算控制数分配表" xfId="510"/>
    <cellStyle name="好_湘财教指277" xfId="511"/>
    <cellStyle name="好_财政供养人员_财力性转移支付2010年预算参考数" xfId="512"/>
    <cellStyle name="好_财政供养人员_12.25-发教育厅-2016年高职生均年初预算控制数分配表" xfId="513"/>
    <cellStyle name="好_安徽 缺口县区测算(地方填报)1_财力性转移支付2010年预算参考数_12.25-发教育厅-2016年高职生均年初预算控制数分配表" xfId="514"/>
    <cellStyle name="输出 2_2017年改革发展类资金分配及绩效" xfId="515"/>
    <cellStyle name="好_安徽 缺口县区测算(地方填报)1_财力性转移支付2010年预算参考数" xfId="516"/>
    <cellStyle name="好_安徽 缺口县区测算(地方填报)1" xfId="517"/>
    <cellStyle name="好_Sheet1_1" xfId="518"/>
    <cellStyle name="好_Sheet1" xfId="519"/>
    <cellStyle name="好_文体广播部门_12.25-发教育厅-2016年高职生均年初预算控制数分配表" xfId="520"/>
    <cellStyle name="好_gdp_12.25-发教育厅-2016年高职生均年初预算控制数分配表" xfId="521"/>
    <cellStyle name="好_Book2_财力性转移支付2010年预算参考数_12.25-发教育厅-2016年高职生均年初预算控制数分配表" xfId="522"/>
    <cellStyle name="好_Book2_财力性转移支付2010年预算参考数" xfId="523"/>
    <cellStyle name="好_Book2" xfId="524"/>
    <cellStyle name="好_Book1" xfId="525"/>
    <cellStyle name="好_河南 缺口县区测算(地方填报)_财力性转移支付2010年预算参考数" xfId="526"/>
    <cellStyle name="好_5334_2006年迪庆县级财政报表附表" xfId="527"/>
    <cellStyle name="好_文体广播事业(按照总人口测算）—20080416_财力性转移支付2010年预算参考数_12.25-发教育厅-2016年高职生均年初预算控制数分配表" xfId="528"/>
    <cellStyle name="好_530623_2006年县级财政报表附表" xfId="529"/>
    <cellStyle name="好_34青海_12.25-发教育厅-2016年高职生均年初预算控制数分配表" xfId="530"/>
    <cellStyle name="好_34青海_1" xfId="531"/>
    <cellStyle name="好_湘财教指2017-0119号2018年中央支持地方高校改革发展省级资金预算分配表" xfId="532"/>
    <cellStyle name="好_33甘肃_12.25-发教育厅-2016年高职生均年初预算控制数分配表" xfId="533"/>
    <cellStyle name="好_33甘肃" xfId="534"/>
    <cellStyle name="好_30云南_12.25-发教育厅-2016年高职生均年初预算控制数分配表" xfId="535"/>
    <cellStyle name="好_30云南_1_财力性转移支付2010年预算参考数_12.25-发教育厅-2016年高职生均年初预算控制数分配表" xfId="536"/>
    <cellStyle name="好_30云南_1_财力性转移支付2010年预算参考数" xfId="537"/>
    <cellStyle name="好_30云南_1_12.25-发教育厅-2016年高职生均年初预算控制数分配表" xfId="538"/>
    <cellStyle name="警告文本 2 21" xfId="539"/>
    <cellStyle name="警告文本 2 16" xfId="540"/>
    <cellStyle name="好_30云南" xfId="541"/>
    <cellStyle name="好_28四川_财力性转移支付2010年预算参考数_12.25-发教育厅-2016年高职生均年初预算控制数分配表" xfId="542"/>
    <cellStyle name="好_汇总_财力性转移支付2010年预算参考数_12.25-发教育厅-2016年高职生均年初预算控制数分配表" xfId="543"/>
    <cellStyle name="好_28四川_12.25-发教育厅-2016年高职生均年初预算控制数分配表" xfId="544"/>
    <cellStyle name="好_教科文12.30(工资提标清算)" xfId="545"/>
    <cellStyle name="好_27重庆_12.25-发教育厅-2016年高职生均年初预算控制数分配表" xfId="546"/>
    <cellStyle name="强调文字颜色 3 2 12" xfId="547"/>
    <cellStyle name="好_27重庆" xfId="548"/>
    <cellStyle name="好_22湖南_财力性转移支付2010年预算参考数" xfId="549"/>
    <cellStyle name="好_22湖南_12.25-发教育厅-2016年高职生均年初预算控制数分配表" xfId="550"/>
    <cellStyle name="好_行政公检法测算_财力性转移支付2010年预算参考数_12.25-发教育厅-2016年高职生均年初预算控制数分配表" xfId="551"/>
    <cellStyle name="好_22湖南" xfId="552"/>
    <cellStyle name="好_山东省民生支出标准_12.25-发教育厅-2016年高职生均年初预算控制数分配表" xfId="553"/>
    <cellStyle name="好_20河南_财力性转移支付2010年预算参考数_12.25-发教育厅-2016年高职生均年初预算控制数分配表" xfId="554"/>
    <cellStyle name="好_20河南_12.25-发教育厅-2016年高职生均年初预算控制数分配表" xfId="555"/>
    <cellStyle name="输入 2 6" xfId="556"/>
    <cellStyle name="好_20河南" xfId="557"/>
    <cellStyle name="好_2016年年初部门预算分配方案" xfId="558"/>
    <cellStyle name="好_2016年高校经常性拨款分配因素(测算201616)" xfId="559"/>
    <cellStyle name="好_农林水和城市维护标准支出20080505－县区合计_财力性转移支付2010年预算参考数" xfId="560"/>
    <cellStyle name="好_2015年高等教育教职工和学生情况" xfId="561"/>
    <cellStyle name="好_2015年度追加中央生均拨款分配方案" xfId="562"/>
    <cellStyle name="强调文字颜色 5 2 11" xfId="563"/>
    <cellStyle name="好_2015年度省本级教育部门经常性拨款分配方案1223（定稿）" xfId="564"/>
    <cellStyle name="好_2014市县可用财力（提供处室）" xfId="565"/>
    <cellStyle name="好_同德_财力性转移支付2010年预算参考数_12.25-发教育厅-2016年高职生均年初预算控制数分配表" xfId="566"/>
    <cellStyle name="好_2014年高职生均测算" xfId="567"/>
    <cellStyle name="好_2008年支出调整_财力性转移支付2010年预算参考数_12.25-发教育厅-2016年高职生均年初预算控制数分配表" xfId="568"/>
    <cellStyle name="好_2008年支出调整_财力性转移支付2010年预算参考数" xfId="569"/>
    <cellStyle name="好_2008年支出调整" xfId="570"/>
    <cellStyle name="好_2008年支出核定" xfId="571"/>
    <cellStyle name="强调文字颜色 4 2 9" xfId="572"/>
    <cellStyle name="好_2008年预计支出与2007年对比" xfId="573"/>
    <cellStyle name="计算 2 2" xfId="574"/>
    <cellStyle name="好_2008年一般预算支出预计_12.25-发教育厅-2016年高职生均年初预算控制数分配表" xfId="575"/>
    <cellStyle name="好_2008年一般预算支出预计" xfId="576"/>
    <cellStyle name="好_2008年全省汇总收支计算表_财力性转移支付2010年预算参考数_12.25-发教育厅-2016年高职生均年初预算控制数分配表" xfId="577"/>
    <cellStyle name="好_2008年支出核定_12.25-发教育厅-2016年高职生均年初预算控制数分配表" xfId="578"/>
    <cellStyle name="好_2008年全省汇总收支计算表" xfId="579"/>
    <cellStyle name="好_2008计算资料（8月5）_12.25-发教育厅-2016年高职生均年初预算控制数分配表" xfId="580"/>
    <cellStyle name="好_2007一般预算支出口径剔除表_财力性转移支付2010年预算参考数" xfId="581"/>
    <cellStyle name="好_2007一般预算支出口径剔除表_12.25-发教育厅-2016年高职生均年初预算控制数分配表" xfId="582"/>
    <cellStyle name="好_530629_2006年县级财政报表附表_12.25-发教育厅-2016年高职生均年初预算控制数分配表" xfId="583"/>
    <cellStyle name="好_2007一般预算支出口径剔除表" xfId="584"/>
    <cellStyle name="好_2007年一般预算支出剔除_财力性转移支付2010年预算参考数_12.25-发教育厅-2016年高职生均年初预算控制数分配表" xfId="585"/>
    <cellStyle name="好_2007年一般预算支出剔除_12.25-发教育厅-2016年高职生均年初预算控制数分配表" xfId="586"/>
    <cellStyle name="好_2007年一般预算支出剔除" xfId="587"/>
    <cellStyle name="好_2007年收支情况及2008年收支预计表(汇总表)_财力性转移支付2010年预算参考数_12.25-发教育厅-2016年高职生均年初预算控制数分配表" xfId="588"/>
    <cellStyle name="好_2007年收支情况及2008年收支预计表(汇总表)_12.25-发教育厅-2016年高职生均年初预算控制数分配表" xfId="589"/>
    <cellStyle name="好_2007年收支情况及2008年收支预计表(汇总表)" xfId="590"/>
    <cellStyle name="好_2006年水利统计指标统计表_财力性转移支付2010年预算参考数_12.25-发教育厅-2016年高职生均年初预算控制数分配表" xfId="591"/>
    <cellStyle name="好_2006年水利统计指标统计表_财力性转移支付2010年预算参考数" xfId="592"/>
    <cellStyle name="好_2006年水利统计指标统计表_12.25-发教育厅-2016年高职生均年初预算控制数分配表" xfId="593"/>
    <cellStyle name="好_2006年全省财力计算表（中央、决算）_12.25-发教育厅-2016年高职生均年初预算控制数分配表" xfId="594"/>
    <cellStyle name="好_2006年全省财力计算表（中央、决算）" xfId="595"/>
    <cellStyle name="好_2006年34青海_财力性转移支付2010年预算参考数_12.25-发教育厅-2016年高职生均年初预算控制数分配表" xfId="596"/>
    <cellStyle name="好_其他部门(按照总人口测算）—20080416_县市旗测算-新科目（含人口规模效应）_12.25-发教育厅-2016年高职生均年初预算控制数分配表" xfId="597"/>
    <cellStyle name="好_2006年34青海" xfId="598"/>
    <cellStyle name="好_2006年30云南_12.25-发教育厅-2016年高职生均年初预算控制数分配表" xfId="599"/>
    <cellStyle name="好_2006年30云南" xfId="600"/>
    <cellStyle name="输出 2 21" xfId="601"/>
    <cellStyle name="输出 2 16" xfId="602"/>
    <cellStyle name="好_2006年28四川_财力性转移支付2010年预算参考数_12.25-发教育厅-2016年高职生均年初预算控制数分配表" xfId="603"/>
    <cellStyle name="好_2006年28四川_财力性转移支付2010年预算参考数" xfId="604"/>
    <cellStyle name="好_2006年27重庆_财力性转移支付2010年预算参考数_12.25-发教育厅-2016年高职生均年初预算控制数分配表" xfId="605"/>
    <cellStyle name="好_2006年27重庆_财力性转移支付2010年预算参考数" xfId="606"/>
    <cellStyle name="好_2006年22湖南_财力性转移支付2010年预算参考数" xfId="607"/>
    <cellStyle name="好_2006年22湖南_12.25-发教育厅-2016年高职生均年初预算控制数分配表" xfId="608"/>
    <cellStyle name="好_2006年22湖南" xfId="609"/>
    <cellStyle name="好_2_财力性转移支付2010年预算参考数_12.25-发教育厅-2016年高职生均年初预算控制数分配表" xfId="610"/>
    <cellStyle name="强调文字颜色 5 2 20" xfId="611"/>
    <cellStyle name="强调文字颜色 5 2 15" xfId="612"/>
    <cellStyle name="好_2_财力性转移支付2010年预算参考数" xfId="613"/>
    <cellStyle name="千位分隔 2 3 2" xfId="614"/>
    <cellStyle name="好_2_12.25-发教育厅-2016年高职生均年初预算控制数分配表" xfId="615"/>
    <cellStyle name="好_2" xfId="616"/>
    <cellStyle name="货币 4 3" xfId="617"/>
    <cellStyle name="好_14安徽_财力性转移支付2010年预算参考数_12.25-发教育厅-2016年高职生均年初预算控制数分配表" xfId="618"/>
    <cellStyle name="好_14安徽_12.25-发教育厅-2016年高职生均年初预算控制数分配表" xfId="619"/>
    <cellStyle name="好_14安徽" xfId="620"/>
    <cellStyle name="好_12滨州" xfId="621"/>
    <cellStyle name="好_11大理_财力性转移支付2010年预算参考数_12.25-发教育厅-2016年高职生均年初预算控制数分配表" xfId="622"/>
    <cellStyle name="检查单元格 2 5" xfId="623"/>
    <cellStyle name="好_1110洱源县_财力性转移支付2010年预算参考数_12.25-发教育厅-2016年高职生均年初预算控制数分配表" xfId="624"/>
    <cellStyle name="好_1110洱源县_12.25-发教育厅-2016年高职生均年初预算控制数分配表" xfId="625"/>
    <cellStyle name="好_1110洱源县" xfId="626"/>
    <cellStyle name="好_1_12.25-发教育厅-2016年高职生均年初预算控制数分配表" xfId="627"/>
    <cellStyle name="好_1" xfId="628"/>
    <cellStyle name="好_09黑龙江_财力性转移支付2010年预算参考数_12.25-发教育厅-2016年高职生均年初预算控制数分配表" xfId="629"/>
    <cellStyle name="好_09黑龙江_财力性转移支付2010年预算参考数" xfId="630"/>
    <cellStyle name="好_09黑龙江_12.25-发教育厅-2016年高职生均年初预算控制数分配表" xfId="631"/>
    <cellStyle name="好_文体广播事业(按照总人口测算）—20080416_民生政策最低支出需求" xfId="632"/>
    <cellStyle name="好_07临沂" xfId="633"/>
    <cellStyle name="好_县市旗测算-新科目（20080626）" xfId="634"/>
    <cellStyle name="好_0605石屏县_财力性转移支付2010年预算参考数_12.25-发教育厅-2016年高职生均年初预算控制数分配表" xfId="635"/>
    <cellStyle name="好_0605石屏县_财力性转移支付2010年预算参考数" xfId="636"/>
    <cellStyle name="好_文体广播事业(按照总人口测算）—20080416_民生政策最低支出需求_财力性转移支付2010年预算参考数" xfId="637"/>
    <cellStyle name="好_0605石屏县_12.25-发教育厅-2016年高职生均年初预算控制数分配表" xfId="638"/>
    <cellStyle name="好_05潍坊_12.25-发教育厅-2016年高职生均年初预算控制数分配表" xfId="639"/>
    <cellStyle name="好_05潍坊" xfId="640"/>
    <cellStyle name="好_0502通海县_12.25-发教育厅-2016年高职生均年初预算控制数分配表" xfId="641"/>
    <cellStyle name="好_0502通海县" xfId="642"/>
    <cellStyle name="好_03昭通" xfId="643"/>
    <cellStyle name="好_00省级(打印)_12.25-发教育厅-2016年高职生均年初预算控制数分配表" xfId="644"/>
    <cellStyle name="好_00省级(打印)" xfId="645"/>
    <cellStyle name="好 4" xfId="646"/>
    <cellStyle name="好 3" xfId="647"/>
    <cellStyle name="好_县区合并测算20080421_民生政策最低支出需求_财力性转移支付2010年预算参考数_12.25-发教育厅-2016年高职生均年初预算控制数分配表" xfId="648"/>
    <cellStyle name="好 2_2017年改革发展类资金分配及绩效" xfId="649"/>
    <cellStyle name="好 2 9" xfId="650"/>
    <cellStyle name="好 2 8" xfId="651"/>
    <cellStyle name="好_县市旗测算-新科目（20080626）_民生政策最低支出需求_财力性转移支付2010年预算参考数_12.25-发教育厅-2016年高职生均年初预算控制数分配表" xfId="652"/>
    <cellStyle name="好 2 7" xfId="653"/>
    <cellStyle name="好 2 6" xfId="654"/>
    <cellStyle name="好 2 18" xfId="655"/>
    <cellStyle name="好_测算结果" xfId="656"/>
    <cellStyle name="好 2 17" xfId="657"/>
    <cellStyle name="好 2 21" xfId="658"/>
    <cellStyle name="好 2 16" xfId="659"/>
    <cellStyle name="好 2 20" xfId="660"/>
    <cellStyle name="好 2 15" xfId="661"/>
    <cellStyle name="好 2 14" xfId="662"/>
    <cellStyle name="好 2 13" xfId="663"/>
    <cellStyle name="好 2 12" xfId="664"/>
    <cellStyle name="好 2 11" xfId="665"/>
    <cellStyle name="好_2006年34青海_12.25-发教育厅-2016年高职生均年初预算控制数分配表" xfId="666"/>
    <cellStyle name="好 2 10" xfId="667"/>
    <cellStyle name="好 2" xfId="668"/>
    <cellStyle name="超级链接" xfId="669"/>
    <cellStyle name="常规_注册人数_1" xfId="670"/>
    <cellStyle name="常规_Sheet1 7" xfId="671"/>
    <cellStyle name="常规_2009年国家奖助学金分配基础数据一览表 2 2" xfId="672"/>
    <cellStyle name="常规_2009年国家奖助学金分配基础数据一览表 2" xfId="673"/>
    <cellStyle name="常规 9 6" xfId="674"/>
    <cellStyle name="常规 9 5" xfId="675"/>
    <cellStyle name="常规 9 4" xfId="676"/>
    <cellStyle name="常规 9 3" xfId="677"/>
    <cellStyle name="常规 9 2 9" xfId="678"/>
    <cellStyle name="常规 9 2 8" xfId="679"/>
    <cellStyle name="常规 9 2 7" xfId="680"/>
    <cellStyle name="常规 9 2 6" xfId="681"/>
    <cellStyle name="常规 9 2 5" xfId="682"/>
    <cellStyle name="常规 9 2 3" xfId="683"/>
    <cellStyle name="常规 9 2 2" xfId="684"/>
    <cellStyle name="常规 9 2 19" xfId="685"/>
    <cellStyle name="常规 9 2 18" xfId="686"/>
    <cellStyle name="常规 9 2 22" xfId="687"/>
    <cellStyle name="常规 9 2 17" xfId="688"/>
    <cellStyle name="常规 9 2 21" xfId="689"/>
    <cellStyle name="常规 9 2 16" xfId="690"/>
    <cellStyle name="常规 9 2 20" xfId="691"/>
    <cellStyle name="常规 9 2 15" xfId="692"/>
    <cellStyle name="好_县市旗测算20080508_不含人员经费系数" xfId="693"/>
    <cellStyle name="常规 9 2 14" xfId="694"/>
    <cellStyle name="常规 9 2 13" xfId="695"/>
    <cellStyle name="常规 9 2" xfId="696"/>
    <cellStyle name="常规 9 19" xfId="697"/>
    <cellStyle name="常规 9 23" xfId="698"/>
    <cellStyle name="常规 9 18" xfId="699"/>
    <cellStyle name="常规 9 22" xfId="700"/>
    <cellStyle name="常规 9 17" xfId="701"/>
    <cellStyle name="常规 9 21" xfId="702"/>
    <cellStyle name="常规 9 16" xfId="703"/>
    <cellStyle name="常规 9 20" xfId="704"/>
    <cellStyle name="常规 9 15" xfId="705"/>
    <cellStyle name="常规 9 14" xfId="706"/>
    <cellStyle name="常规 9 13" xfId="707"/>
    <cellStyle name="好_行政（人员）_民生政策最低支出需求" xfId="708"/>
    <cellStyle name="常规 9 12" xfId="709"/>
    <cellStyle name="常规 9 10" xfId="710"/>
    <cellStyle name="好_测算结果_财力性转移支付2010年预算参考数" xfId="711"/>
    <cellStyle name="好_M01-2(州市补助收入)" xfId="712"/>
    <cellStyle name="常规 9" xfId="713"/>
    <cellStyle name="常规 8 3" xfId="714"/>
    <cellStyle name="常规 8 2" xfId="715"/>
    <cellStyle name="好_县市旗测算20080508_县市旗测算-新科目（含人口规模效应）_财力性转移支付2010年预算参考数_12.25-发教育厅-2016年高职生均年初预算控制数分配表" xfId="716"/>
    <cellStyle name="常规 8 19" xfId="717"/>
    <cellStyle name="常规 8 18" xfId="718"/>
    <cellStyle name="常规 8 22" xfId="719"/>
    <cellStyle name="常规 8 17" xfId="720"/>
    <cellStyle name="常规 8 21" xfId="721"/>
    <cellStyle name="常规 8 16" xfId="722"/>
    <cellStyle name="常规 8 20" xfId="723"/>
    <cellStyle name="常规 8 15" xfId="724"/>
    <cellStyle name="常规 8 14" xfId="725"/>
    <cellStyle name="常规 8 13" xfId="726"/>
    <cellStyle name="好_行政（人员）_县市旗测算-新科目（含人口规模效应）_12.25-发教育厅-2016年高职生均年初预算控制数分配表" xfId="727"/>
    <cellStyle name="常规 8 12" xfId="728"/>
    <cellStyle name="好_2006年27重庆" xfId="729"/>
    <cellStyle name="常规 8 11" xfId="730"/>
    <cellStyle name="常规 8 10" xfId="731"/>
    <cellStyle name="好_28四川_财力性转移支付2010年预算参考数" xfId="732"/>
    <cellStyle name="常规 7 9" xfId="733"/>
    <cellStyle name="常规 7 8" xfId="734"/>
    <cellStyle name="好_其他部门(按照总人口测算）—20080416_民生政策最低支出需求" xfId="735"/>
    <cellStyle name="常规 7 7" xfId="736"/>
    <cellStyle name="常规 7 6" xfId="737"/>
    <cellStyle name="常规 7 5" xfId="738"/>
    <cellStyle name="常规 7 4" xfId="739"/>
    <cellStyle name="常规 7 3" xfId="740"/>
    <cellStyle name="常规 7 2_12.25-发教育厅-2016年高职生均年初预算控制数分配表" xfId="741"/>
    <cellStyle name="好_2008年全省汇总收支计算表_12.25-发教育厅-2016年高职生均年初预算控制数分配表" xfId="742"/>
    <cellStyle name="常规 7 2 9" xfId="743"/>
    <cellStyle name="常规 7 2 8" xfId="744"/>
    <cellStyle name="常规 7 2 6" xfId="745"/>
    <cellStyle name="好_卫生(按照总人口测算）—20080416_民生政策最低支出需求_财力性转移支付2010年预算参考数" xfId="746"/>
    <cellStyle name="常规 7 2 5" xfId="747"/>
    <cellStyle name="常规 7 2 3" xfId="748"/>
    <cellStyle name="常规 7 2 2" xfId="749"/>
    <cellStyle name="常规 7 2 19" xfId="750"/>
    <cellStyle name="常规 7 2 18" xfId="751"/>
    <cellStyle name="常规 7 2 17" xfId="752"/>
    <cellStyle name="常规 7 2 21" xfId="753"/>
    <cellStyle name="常规 7 2 16" xfId="754"/>
    <cellStyle name="常规 7 2 20" xfId="755"/>
    <cellStyle name="常规 7 2 15" xfId="756"/>
    <cellStyle name="好_Book2_12.25-发教育厅-2016年高职生均年初预算控制数分配表" xfId="757"/>
    <cellStyle name="常规 7 2 14" xfId="758"/>
    <cellStyle name="常规 7 2 12" xfId="759"/>
    <cellStyle name="常规 7 2 11" xfId="760"/>
    <cellStyle name="常规 7 2 10" xfId="761"/>
    <cellStyle name="常规 7 2" xfId="762"/>
    <cellStyle name="常规 7 19" xfId="763"/>
    <cellStyle name="好_云南 缺口县区测算(地方填报)_财力性转移支付2010年预算参考数_12.25-发教育厅-2016年高职生均年初预算控制数分配表" xfId="764"/>
    <cellStyle name="常规 7 18" xfId="765"/>
    <cellStyle name="常规 7 22" xfId="766"/>
    <cellStyle name="常规 7 17" xfId="767"/>
    <cellStyle name="常规 7 21" xfId="768"/>
    <cellStyle name="常规 7 16" xfId="769"/>
    <cellStyle name="常规 7 13" xfId="770"/>
    <cellStyle name="常规 7 12" xfId="771"/>
    <cellStyle name="常规 7 10" xfId="772"/>
    <cellStyle name="常规 7" xfId="773"/>
    <cellStyle name="常规 6 9" xfId="774"/>
    <cellStyle name="常规 6 8" xfId="775"/>
    <cellStyle name="常规 6 7" xfId="776"/>
    <cellStyle name="常规 6 6" xfId="777"/>
    <cellStyle name="计算 2_2017年改革发展类资金分配及绩效" xfId="778"/>
    <cellStyle name="常规 6 5" xfId="779"/>
    <cellStyle name="常规 6 4" xfId="780"/>
    <cellStyle name="常规 6 3" xfId="781"/>
    <cellStyle name="好_卫生(按照总人口测算）—20080416_民生政策最低支出需求" xfId="782"/>
    <cellStyle name="常规 6 2" xfId="783"/>
    <cellStyle name="常规 6 19" xfId="784"/>
    <cellStyle name="常规 6 22" xfId="785"/>
    <cellStyle name="常规 6 17" xfId="786"/>
    <cellStyle name="常规 6 20" xfId="787"/>
    <cellStyle name="常规 6 15" xfId="788"/>
    <cellStyle name="常规 6 14" xfId="789"/>
    <cellStyle name="常规 6 13" xfId="790"/>
    <cellStyle name="常规 6 12" xfId="791"/>
    <cellStyle name="常规 6 11" xfId="792"/>
    <cellStyle name="常规 6 10" xfId="793"/>
    <cellStyle name="常规 6" xfId="794"/>
    <cellStyle name="常规 5_2017年改革发展类资金分配及绩效" xfId="795"/>
    <cellStyle name="常规 5 8" xfId="796"/>
    <cellStyle name="常规 5 7" xfId="797"/>
    <cellStyle name="常规 5 6" xfId="798"/>
    <cellStyle name="常规 5 5" xfId="799"/>
    <cellStyle name="常规 5 4_湘财教指〔2017〕84号中央财政支持地方高校改革发展资金" xfId="800"/>
    <cellStyle name="常规 5 4 2" xfId="801"/>
    <cellStyle name="常规 5 4" xfId="802"/>
    <cellStyle name="常规 5 3 2" xfId="803"/>
    <cellStyle name="常规 5 2 2" xfId="804"/>
    <cellStyle name="注释 2 19" xfId="805"/>
    <cellStyle name="好_2008年预计支出与2007年对比_12.25-发教育厅-2016年高职生均年初预算控制数分配表" xfId="806"/>
    <cellStyle name="常规 5 2" xfId="807"/>
    <cellStyle name="常规 5 19" xfId="808"/>
    <cellStyle name="常规 5 21" xfId="809"/>
    <cellStyle name="常规 5 16" xfId="810"/>
    <cellStyle name="常规 5 20" xfId="811"/>
    <cellStyle name="常规 5 15" xfId="812"/>
    <cellStyle name="好_教育(按照总人口测算）—20080416_不含人员经费系数" xfId="813"/>
    <cellStyle name="常规 5 14" xfId="814"/>
    <cellStyle name="常规 5 12" xfId="815"/>
    <cellStyle name="常规 5 10" xfId="816"/>
    <cellStyle name="常规 5" xfId="817"/>
    <cellStyle name="常规 4 8" xfId="818"/>
    <cellStyle name="常规 4 7" xfId="819"/>
    <cellStyle name="常规 4 6" xfId="820"/>
    <cellStyle name="常规 4 5" xfId="821"/>
    <cellStyle name="好_11大理_12.25-发教育厅-2016年高职生均年初预算控制数分配表" xfId="822"/>
    <cellStyle name="常规 4 4" xfId="823"/>
    <cellStyle name="常规 4 3" xfId="824"/>
    <cellStyle name="常规 4 2_2015年度工资提标清算拨款分配方案" xfId="825"/>
    <cellStyle name="常规 4 2 9" xfId="826"/>
    <cellStyle name="常规 4 2 7" xfId="827"/>
    <cellStyle name="常规 4 2 6" xfId="828"/>
    <cellStyle name="常规 4 2 5" xfId="829"/>
    <cellStyle name="常规 4 2 4" xfId="830"/>
    <cellStyle name="常规 4 2 3" xfId="831"/>
    <cellStyle name="常规 4 2 2" xfId="832"/>
    <cellStyle name="好_缺口县区测算_财力性转移支付2010年预算参考数" xfId="833"/>
    <cellStyle name="好_城建部门" xfId="834"/>
    <cellStyle name="常规 4 2 12" xfId="835"/>
    <cellStyle name="常规 4 2 11" xfId="836"/>
    <cellStyle name="输入 2 9" xfId="837"/>
    <cellStyle name="常规 4 2 10" xfId="838"/>
    <cellStyle name="好_成本差异系数（含人口规模）_12.25-发教育厅-2016年高职生均年初预算控制数分配表" xfId="839"/>
    <cellStyle name="常规 4 2" xfId="840"/>
    <cellStyle name="常规 4 19" xfId="841"/>
    <cellStyle name="常规 4 22" xfId="842"/>
    <cellStyle name="常规 4 17" xfId="843"/>
    <cellStyle name="好_县区合并测算20080423(按照各省比重）_不含人员经费系数_12.25-发教育厅-2016年高职生均年初预算控制数分配表" xfId="844"/>
    <cellStyle name="好_教育(按照总人口测算）—20080416_县市旗测算-新科目（含人口规模效应）_财力性转移支付2010年预算参考数_12.25-发教育厅-2016年高职生均年初预算控制数分配表" xfId="845"/>
    <cellStyle name="常规 4 21" xfId="846"/>
    <cellStyle name="常规 4 16" xfId="847"/>
    <cellStyle name="常规 4 20" xfId="848"/>
    <cellStyle name="常规 4 15" xfId="849"/>
    <cellStyle name="常规 4 13" xfId="850"/>
    <cellStyle name="常规 4 11" xfId="851"/>
    <cellStyle name="常规 4 10" xfId="852"/>
    <cellStyle name="常规 4" xfId="853"/>
    <cellStyle name="常规 37" xfId="854"/>
    <cellStyle name="常规 36" xfId="855"/>
    <cellStyle name="常规 35 9" xfId="856"/>
    <cellStyle name="常规 35 5" xfId="857"/>
    <cellStyle name="常规 35 4" xfId="858"/>
    <cellStyle name="常规 9 2 12" xfId="859"/>
    <cellStyle name="常规 35 3 9" xfId="860"/>
    <cellStyle name="常规 9 2 11" xfId="861"/>
    <cellStyle name="常规 35 3 8" xfId="862"/>
    <cellStyle name="千分位_ 白土" xfId="863"/>
    <cellStyle name="常规 9 2 10" xfId="864"/>
    <cellStyle name="常规 35 3 7" xfId="865"/>
    <cellStyle name="常规 35 3 6" xfId="866"/>
    <cellStyle name="好_第五部分(才淼、饶永宏）" xfId="867"/>
    <cellStyle name="常规 35 3 5" xfId="868"/>
    <cellStyle name="常规 35 3 4" xfId="869"/>
    <cellStyle name="好_530623_2006年县级财政报表附表_12.25-发教育厅-2016年高职生均年初预算控制数分配表" xfId="870"/>
    <cellStyle name="常规 35 3 3" xfId="871"/>
    <cellStyle name="好_检验表（调整后）" xfId="872"/>
    <cellStyle name="常规 35 3 2" xfId="873"/>
    <cellStyle name="常规 35 3 19" xfId="874"/>
    <cellStyle name="常规 35 3 18" xfId="875"/>
    <cellStyle name="常规 35 3 17" xfId="876"/>
    <cellStyle name="常规 35 3 21" xfId="877"/>
    <cellStyle name="常规 35 3 16" xfId="878"/>
    <cellStyle name="常规 35 3 20" xfId="879"/>
    <cellStyle name="常规 35 3 15" xfId="880"/>
    <cellStyle name="常规 35 3 14" xfId="881"/>
    <cellStyle name="常规 35 3 13" xfId="882"/>
    <cellStyle name="常规 35 3 12" xfId="883"/>
    <cellStyle name="常规 35 3 11" xfId="884"/>
    <cellStyle name="常规 35 3 10" xfId="885"/>
    <cellStyle name="常规 35 3" xfId="886"/>
    <cellStyle name="常规 35 2 5" xfId="887"/>
    <cellStyle name="常规 35 2 4" xfId="888"/>
    <cellStyle name="好_2006年22湖南_财力性转移支付2010年预算参考数_12.25-发教育厅-2016年高职生均年初预算控制数分配表" xfId="889"/>
    <cellStyle name="常规 35 2 3" xfId="890"/>
    <cellStyle name="好_农林水和城市维护标准支出20080505－县区合计_财力性转移支付2010年预算参考数_12.25-发教育厅-2016年高职生均年初预算控制数分配表" xfId="891"/>
    <cellStyle name="常规 35 2 19" xfId="892"/>
    <cellStyle name="常规 35 2 17" xfId="893"/>
    <cellStyle name="好_附表_财力性转移支付2010年预算参考数_12.25-发教育厅-2016年高职生均年初预算控制数分配表" xfId="894"/>
    <cellStyle name="常规 35 2 20" xfId="895"/>
    <cellStyle name="常规 35 2 15" xfId="896"/>
    <cellStyle name="常规 35 2 14" xfId="897"/>
    <cellStyle name="常规 35 2 12" xfId="898"/>
    <cellStyle name="强调文字颜色 6 2 19" xfId="899"/>
    <cellStyle name="常规 9_湘财教指〔2017〕84号中央财政支持地方高校改革发展资金" xfId="900"/>
    <cellStyle name="常规 35 2 11" xfId="901"/>
    <cellStyle name="强调文字颜色 6 2 18" xfId="902"/>
    <cellStyle name="常规 35 2 10" xfId="903"/>
    <cellStyle name="常规 35 2" xfId="904"/>
    <cellStyle name="货币 4 11" xfId="905"/>
    <cellStyle name="常规 35 19" xfId="906"/>
    <cellStyle name="货币 4 10" xfId="907"/>
    <cellStyle name="常规 35 23" xfId="908"/>
    <cellStyle name="常规 35 18" xfId="909"/>
    <cellStyle name="好_行政(燃修费)_财力性转移支付2010年预算参考数_12.25-发教育厅-2016年高职生均年初预算控制数分配表" xfId="910"/>
    <cellStyle name="常规 35 22" xfId="911"/>
    <cellStyle name="常规 35 17" xfId="912"/>
    <cellStyle name="常规 35 21" xfId="913"/>
    <cellStyle name="常规 35 16" xfId="914"/>
    <cellStyle name="常规 35 20" xfId="915"/>
    <cellStyle name="常规 35 15" xfId="916"/>
    <cellStyle name="常规 35 14" xfId="917"/>
    <cellStyle name="常规 35 13" xfId="918"/>
    <cellStyle name="常规 35 12" xfId="919"/>
    <cellStyle name="常规 35" xfId="920"/>
    <cellStyle name="常规 35 2 2" xfId="921"/>
    <cellStyle name="差_05潍坊_12.25-发教育厅-2016年高职生均年初预算控制数分配表" xfId="922"/>
    <cellStyle name="好_530629_2006年县级财政报表附表" xfId="923"/>
    <cellStyle name="20% - 强调文字颜色 2 2 8" xfId="924"/>
    <cellStyle name="差_0502通海县_12.25-发教育厅-2016年高职生均年初预算控制数分配表" xfId="925"/>
    <cellStyle name="差_03昭通_12.25-发教育厅-2016年高职生均年初预算控制数分配表" xfId="926"/>
    <cellStyle name="差 2_2017年改革发展类资金分配及绩效" xfId="927"/>
    <cellStyle name="60% - 强调文字颜色 1 2 5" xfId="928"/>
    <cellStyle name="差_2006年28四川_财力性转移支付2010年预算参考数_12.25-发教育厅-2016年高职生均年初预算控制数分配表" xfId="929"/>
    <cellStyle name="差 2 8" xfId="930"/>
    <cellStyle name="货币 4 9" xfId="931"/>
    <cellStyle name="_ET_STYLE_NoName_00__Book1_1" xfId="932"/>
    <cellStyle name="强调文字颜色 5 2 21" xfId="933"/>
    <cellStyle name="强调文字颜色 5 2 16" xfId="934"/>
    <cellStyle name="差_一般预算支出口径剔除表_财力性转移支付2010年预算参考数_12.25-发教育厅-2016年高职生均年初预算控制数分配表" xfId="935"/>
    <cellStyle name="好_市辖区测算-新科目（20080626）_不含人员经费系数_12.25-发教育厅-2016年高职生均年初预算控制数分配表" xfId="936"/>
    <cellStyle name="差 2 4" xfId="937"/>
    <cellStyle name="千位分隔[0] 5" xfId="938"/>
    <cellStyle name="差_行政(燃修费)_不含人员经费系数" xfId="939"/>
    <cellStyle name="警告文本 2 10" xfId="940"/>
    <cellStyle name="常规 11 9" xfId="941"/>
    <cellStyle name="好_1_财力性转移支付2010年预算参考数_12.25-发教育厅-2016年高职生均年初预算控制数分配表" xfId="942"/>
    <cellStyle name="常规 11 8" xfId="943"/>
    <cellStyle name="差 2 2" xfId="944"/>
    <cellStyle name="常规 11 7" xfId="945"/>
    <cellStyle name="差_县区合并测算20080421_不含人员经费系数_12.25-发教育厅-2016年高职生均年初预算控制数分配表" xfId="946"/>
    <cellStyle name="差 2 12" xfId="947"/>
    <cellStyle name="好_县区合并测算20080423(按照各省比重）_民生政策最低支出需求" xfId="948"/>
    <cellStyle name="差_农林水和城市维护标准支出20080505－县区合计_县市旗测算-新科目（含人口规模效应）_12.25-发教育厅-2016年高职生均年初预算控制数分配表" xfId="949"/>
    <cellStyle name="好_行政公检法测算_12.25-发教育厅-2016年高职生均年初预算控制数分配表" xfId="950"/>
    <cellStyle name="差 2 11" xfId="951"/>
    <cellStyle name="解释性文本 2" xfId="952"/>
    <cellStyle name="Date" xfId="953"/>
    <cellStyle name="差 2 10" xfId="954"/>
    <cellStyle name="差_00省级(打印)_12.25-发教育厅-2016年高职生均年初预算控制数分配表" xfId="955"/>
    <cellStyle name="好_汇总表_12.25-发教育厅-2016年高职生均年初预算控制数分配表" xfId="956"/>
    <cellStyle name="40% - 强调文字颜色 4 2 4" xfId="957"/>
    <cellStyle name="强调文字颜色 4 2 2" xfId="958"/>
    <cellStyle name="解释性文本 2 19" xfId="959"/>
    <cellStyle name="好_2015年度工资提标清算拨款分配方案" xfId="960"/>
    <cellStyle name="表标题 2_2017年改革发展类资金分配及绩效" xfId="961"/>
    <cellStyle name="Input" xfId="962"/>
    <cellStyle name="样式 1" xfId="963"/>
    <cellStyle name="表标题 2" xfId="964"/>
    <cellStyle name="标题 5 5" xfId="965"/>
    <cellStyle name="Accent3 - 60%" xfId="966"/>
    <cellStyle name="差_行政（人员）_不含人员经费系数_财力性转移支付2010年预算参考数" xfId="967"/>
    <cellStyle name="强调文字颜色 2 2 20" xfId="968"/>
    <cellStyle name="强调文字颜色 2 2 15" xfId="969"/>
    <cellStyle name="标题 5 18" xfId="970"/>
    <cellStyle name="强调文字颜色 2 2 14" xfId="971"/>
    <cellStyle name="标题 5 22" xfId="972"/>
    <cellStyle name="标题 5 17" xfId="973"/>
    <cellStyle name="差_Book1_12.25-发教育厅-2016年高职生均年初预算控制数分配表" xfId="974"/>
    <cellStyle name="强调文字颜色 2 2 12" xfId="975"/>
    <cellStyle name="标题 5 20" xfId="976"/>
    <cellStyle name="标题 5 15" xfId="977"/>
    <cellStyle name="强调文字颜色 2 2 11" xfId="978"/>
    <cellStyle name="标题 5 14" xfId="979"/>
    <cellStyle name="强调文字颜色 2 2 10" xfId="980"/>
    <cellStyle name="差_县区合并测算20080423(按照各省比重）_民生政策最低支出需求_12.25-发教育厅-2016年高职生均年初预算控制数分配表" xfId="981"/>
    <cellStyle name="标题 5 13" xfId="982"/>
    <cellStyle name="好_对口支援新疆资金规模测算表20100113" xfId="983"/>
    <cellStyle name="Accent2 - 40%" xfId="984"/>
    <cellStyle name="Percent [2]" xfId="985"/>
    <cellStyle name="标题 3 2_2017年改革发展类资金分配及绩效" xfId="986"/>
    <cellStyle name="20% - 强调文字颜色 1 2 11" xfId="987"/>
    <cellStyle name="常规 4 2 14" xfId="988"/>
    <cellStyle name="标题 4 2 11" xfId="989"/>
    <cellStyle name="差_平邑_财力性转移支付2010年预算参考数" xfId="990"/>
    <cellStyle name="捠壿 [0.00]_Region Orders (2)" xfId="991"/>
    <cellStyle name="强调文字颜色 3 2" xfId="992"/>
    <cellStyle name="60% - 强调文字颜色 1 2 17" xfId="993"/>
    <cellStyle name="适中" xfId="994" builtinId="28"/>
    <cellStyle name="差_附表_12.25-发教育厅-2016年高职生均年初预算控制数分配表" xfId="995"/>
    <cellStyle name="常规 10 3" xfId="996"/>
    <cellStyle name="差_行政公检法测算_民生政策最低支出需求_财力性转移支付2010年预算参考数_12.25-发教育厅-2016年高职生均年初预算控制数分配表" xfId="997"/>
    <cellStyle name="差 2 7" xfId="998"/>
    <cellStyle name="差_2" xfId="999"/>
    <cellStyle name="常规 2 3 18" xfId="1000"/>
    <cellStyle name="检查单元格 2" xfId="1001"/>
    <cellStyle name="PSHeading" xfId="1002"/>
    <cellStyle name="货币 3 7" xfId="1003"/>
    <cellStyle name="好_1_财力性转移支付2010年预算参考数" xfId="1004"/>
    <cellStyle name="20% - 强调文字颜色 5 2 7" xfId="1005"/>
    <cellStyle name="差_行政(燃修费)_县市旗测算-新科目（含人口规模效应）_财力性转移支付2010年预算参考数" xfId="1006"/>
    <cellStyle name="表标题 3" xfId="1007"/>
    <cellStyle name="货币 4 17" xfId="1008"/>
    <cellStyle name="PSChar" xfId="1009"/>
    <cellStyle name="货币 3 21" xfId="1010"/>
    <cellStyle name="货币 3 16" xfId="1011"/>
    <cellStyle name="20% - 强调文字颜色 5 2 16" xfId="1012"/>
    <cellStyle name="20% - 强调文字颜色 5 2 21" xfId="1013"/>
    <cellStyle name="常规 2 15" xfId="1014"/>
    <cellStyle name="常规 2 20" xfId="1015"/>
    <cellStyle name="Pourcentage_pldt" xfId="1016"/>
    <cellStyle name="差_行政（人员）_财力性转移支付2010年预算参考数" xfId="1017"/>
    <cellStyle name="Output" xfId="1018"/>
    <cellStyle name="Normal - Style1" xfId="1019"/>
    <cellStyle name="好_县市旗测算-新科目（20080626）_不含人员经费系数_12.25-发教育厅-2016年高职生均年初预算控制数分配表" xfId="1020"/>
    <cellStyle name="t" xfId="1021"/>
    <cellStyle name="no dec 2" xfId="1022"/>
    <cellStyle name="常规 94" xfId="1023"/>
    <cellStyle name="MS Sans Serif" xfId="1024"/>
    <cellStyle name="注释 4" xfId="1025"/>
    <cellStyle name="差_行政公检法测算_县市旗测算-新科目（含人口规模效应）_12.25-发教育厅-2016年高职生均年初预算控制数分配表" xfId="1026"/>
    <cellStyle name="常规 2 2 4 3" xfId="1027"/>
    <cellStyle name="差 2 14" xfId="1028"/>
    <cellStyle name="Note" xfId="1029"/>
    <cellStyle name="差_县市旗测算-新科目（20080627）_民生政策最低支出需求_12.25-发教育厅-2016年高职生均年初预算控制数分配表" xfId="1030"/>
    <cellStyle name="好_河南 缺口县区测算(地方填报白)_12.25-发教育厅-2016年高职生均年初预算控制数分配表" xfId="1031"/>
    <cellStyle name="Mon閠aire [0]_!!!GO" xfId="1032"/>
    <cellStyle name="Milliers [0]_!!!GO" xfId="1033"/>
    <cellStyle name="差_11大理_12.25-发教育厅-2016年高职生均年初预算控制数分配表" xfId="1034"/>
    <cellStyle name="常规 5 4 3" xfId="1035"/>
    <cellStyle name="Linked Cells" xfId="1036"/>
    <cellStyle name="Input [yellow]" xfId="1037"/>
    <cellStyle name="好_附表" xfId="1038"/>
    <cellStyle name="HEADING2" xfId="1039"/>
    <cellStyle name="60% - 强调文字颜色 4 2 19" xfId="1040"/>
    <cellStyle name="HEADING1" xfId="1041"/>
    <cellStyle name="60% - 强调文字颜色 4 2 18" xfId="1042"/>
    <cellStyle name="好_县市旗测算-新科目（20080627）_12.25-发教育厅-2016年高职生均年初预算控制数分配表" xfId="1043"/>
    <cellStyle name="好_不含人员经费系数_财力性转移支付2010年预算参考数" xfId="1044"/>
    <cellStyle name="好_1110洱源县_财力性转移支付2010年预算参考数" xfId="1045"/>
    <cellStyle name="Heading 4" xfId="1046"/>
    <cellStyle name="Heading 1" xfId="1047"/>
    <cellStyle name="Header2_湘财教指2017-0119号2018年中央支持地方高校改革发展省级资金预算分配表" xfId="1048"/>
    <cellStyle name="常规 8" xfId="1049"/>
    <cellStyle name="差_其他部门(按照总人口测算）—20080416_不含人员经费系数" xfId="1050"/>
    <cellStyle name="常规 6 18" xfId="1051"/>
    <cellStyle name="Header2 2" xfId="1052"/>
    <cellStyle name="强调文字颜色 6 2 7" xfId="1053"/>
    <cellStyle name="Good" xfId="1054"/>
    <cellStyle name="好_农林水和城市维护标准支出20080505－县区合计_县市旗测算-新科目（含人口规模效应）_12.25-发教育厅-2016年高职生均年初预算控制数分配表" xfId="1055"/>
    <cellStyle name="差_不含人员经费系数_财力性转移支付2010年预算参考数_12.25-发教育厅-2016年高职生均年初预算控制数分配表" xfId="1056"/>
    <cellStyle name="差_市辖区测算-新科目（20080626）_民生政策最低支出需求_12.25-发教育厅-2016年高职生均年初预算控制数分配表" xfId="1057"/>
    <cellStyle name="Standard_AREAS" xfId="1058"/>
    <cellStyle name="Heading 3" xfId="1059"/>
    <cellStyle name="gcd" xfId="1060"/>
    <cellStyle name="标题 4 2_2017年改革发展类资金分配及绩效" xfId="1061"/>
    <cellStyle name="20% - 强调文字颜色 2 2 11" xfId="1062"/>
    <cellStyle name="Norma,_laroux_4_营业在建 (2)_E21" xfId="1063"/>
    <cellStyle name="好_11大理_财力性转移支付2010年预算参考数" xfId="1064"/>
    <cellStyle name="Currency_!!!GO" xfId="1065"/>
    <cellStyle name="40% - 强调文字颜色 1 2 7" xfId="1066"/>
    <cellStyle name="20% - 强调文字颜色 6 2 17" xfId="1067"/>
    <cellStyle name="Check Cell" xfId="1068"/>
    <cellStyle name="60% - 强调文字颜色 4 2 10" xfId="1069"/>
    <cellStyle name="计算 2 4" xfId="1070"/>
    <cellStyle name="Calculation" xfId="1071"/>
    <cellStyle name="货币[0]" xfId="1072" builtinId="7"/>
    <cellStyle name="常规 22 16" xfId="1073"/>
    <cellStyle name="常规 35 2 13" xfId="1074"/>
    <cellStyle name="Bad" xfId="1075"/>
    <cellStyle name="好_县区合并测算20080421_民生政策最低支出需求_12.25-发教育厅-2016年高职生均年初预算控制数分配表" xfId="1076"/>
    <cellStyle name="好_M01-2(州市补助收入)_12.25-发教育厅-2016年高职生均年初预算控制数分配表" xfId="1077"/>
    <cellStyle name="差_gdp" xfId="1078"/>
    <cellStyle name="40% - 强调文字颜色 3 2 2" xfId="1079"/>
    <cellStyle name="好_2015年高职中央奖补资金分配因素表（含民办）_12.25-发教育厅-2016年高职生均年初预算控制数分配表" xfId="1080"/>
    <cellStyle name="差_测算结果汇总_财力性转移支付2010年预算参考数_12.25-发教育厅-2016年高职生均年初预算控制数分配表" xfId="1081"/>
    <cellStyle name="货币 2 14" xfId="1082"/>
    <cellStyle name="常规 8 9" xfId="1083"/>
    <cellStyle name="Accent6" xfId="1084"/>
    <cellStyle name="20% - 着色 6" xfId="1085"/>
    <cellStyle name="Accent5 - 40%" xfId="1086"/>
    <cellStyle name="货币 2 13" xfId="1087"/>
    <cellStyle name="常规 8 8" xfId="1088"/>
    <cellStyle name="Accent5" xfId="1089"/>
    <cellStyle name="20% - 着色 5" xfId="1090"/>
    <cellStyle name="Accent4_12.25-发教育厅-2016年高职生均年初预算控制数分配表" xfId="1091"/>
    <cellStyle name="_ET_STYLE_NoName_00__2015年高职生均拨款奖补资金分配方案(200万托底）" xfId="1092"/>
    <cellStyle name="差_汇总表_12.25-发教育厅-2016年高职生均年初预算控制数分配表" xfId="1093"/>
    <cellStyle name="Accent4 - 60%" xfId="1094"/>
    <cellStyle name="20% - 强调文字颜色 6 2 6" xfId="1095"/>
    <cellStyle name="强调文字颜色 2 2 4" xfId="1096"/>
    <cellStyle name="40% - 强调文字颜色 4 2 10" xfId="1097"/>
    <cellStyle name="差_2006年33甘肃" xfId="1098"/>
    <cellStyle name="好_Book1_1" xfId="1099"/>
    <cellStyle name="Accent4 - 40%" xfId="1100"/>
    <cellStyle name="Heading 2" xfId="1101"/>
    <cellStyle name="Accent4 - 20%" xfId="1102"/>
    <cellStyle name="60% - 强调文字颜色 5 2 17" xfId="1103"/>
    <cellStyle name="货币 2 12" xfId="1104"/>
    <cellStyle name="常规 8 7" xfId="1105"/>
    <cellStyle name="Accent4" xfId="1106"/>
    <cellStyle name="好_市辖区测算-新科目（20080626）" xfId="1107"/>
    <cellStyle name="差_县市旗测算20080508_民生政策最低支出需求" xfId="1108"/>
    <cellStyle name="Mon閠aire_!!!GO" xfId="1109"/>
    <cellStyle name="好_人员工资和公用经费3" xfId="1110"/>
    <cellStyle name="常规 10 14 2 2 18" xfId="1111"/>
    <cellStyle name="常规 2 2 4 3 4" xfId="1112"/>
    <cellStyle name="Accent3_12.25-发教育厅-2016年高职生均年初预算控制数分配表" xfId="1113"/>
    <cellStyle name="标题 3 2 13" xfId="1114"/>
    <cellStyle name="Accent3 - 40%" xfId="1115"/>
    <cellStyle name="好_山东省民生支出标准_财力性转移支付2010年预算参考数" xfId="1116"/>
    <cellStyle name="差_县市旗测算20080508_民生政策最低支出需求_财力性转移支付2010年预算参考数_12.25-发教育厅-2016年高职生均年初预算控制数分配表" xfId="1117"/>
    <cellStyle name="差 2 18" xfId="1118"/>
    <cellStyle name="常规 2 2 4 7" xfId="1119"/>
    <cellStyle name="货币 2 11" xfId="1120"/>
    <cellStyle name="好_一般预算支出口径剔除表_12.25-发教育厅-2016年高职生均年初预算控制数分配表" xfId="1121"/>
    <cellStyle name="好_其他部门(按照总人口测算）—20080416_民生政策最低支出需求_12.25-发教育厅-2016年高职生均年初预算控制数分配表" xfId="1122"/>
    <cellStyle name="常规 8 6" xfId="1123"/>
    <cellStyle name="Accent3" xfId="1124"/>
    <cellStyle name="20% - 着色 3" xfId="1125"/>
    <cellStyle name="差_市辖区测算20080510_县市旗测算-新科目（含人口规模效应）_财力性转移支付2010年预算参考数" xfId="1126"/>
    <cellStyle name="Accent2_12.25-发教育厅-2016年高职生均年初预算控制数分配表" xfId="1127"/>
    <cellStyle name="标题 2 2_2017年改革发展类资金分配及绩效" xfId="1128"/>
    <cellStyle name="好_文体广播事业(按照总人口测算）—20080416_县市旗测算-新科目（含人口规模效应）_财力性转移支付2010年预算参考数" xfId="1129"/>
    <cellStyle name="Accent2 - 20%" xfId="1130"/>
    <cellStyle name="货币 2 10" xfId="1131"/>
    <cellStyle name="好_县市旗测算-新科目（20080627）_民生政策最低支出需求_12.25-发教育厅-2016年高职生均年初预算控制数分配表" xfId="1132"/>
    <cellStyle name="常规 8 5" xfId="1133"/>
    <cellStyle name="Accent2" xfId="1134"/>
    <cellStyle name="Total_湘财教指2017-0119号2018年中央支持地方高校改革发展省级资金预算分配表" xfId="1135"/>
    <cellStyle name="20% - 着色 2" xfId="1136"/>
    <cellStyle name="Accent1_12.25-发教育厅-2016年高职生均年初预算控制数分配表" xfId="1137"/>
    <cellStyle name="60% - 强调文字颜色 5 2 4" xfId="1138"/>
    <cellStyle name="Accent1 - 60%" xfId="1139"/>
    <cellStyle name="差_2016年年初部门预算分配方案" xfId="1140"/>
    <cellStyle name="好_2006年水利统计指标统计表" xfId="1141"/>
    <cellStyle name="常规 8 4" xfId="1142"/>
    <cellStyle name="Accent1" xfId="1143"/>
    <cellStyle name="20% - 着色 1" xfId="1144"/>
    <cellStyle name="好_汇总" xfId="1145"/>
    <cellStyle name="好_34青海_财力性转移支付2010年预算参考数_12.25-发教育厅-2016年高职生均年初预算控制数分配表" xfId="1146"/>
    <cellStyle name="60% - 着色 6" xfId="1147"/>
    <cellStyle name="着色 2" xfId="1148"/>
    <cellStyle name="60% - 强调文字颜色 6 2 19" xfId="1149"/>
    <cellStyle name="差_云南 缺口县区测算(地方填报)_12.25-发教育厅-2016年高职生均年初预算控制数分配表" xfId="1150"/>
    <cellStyle name="60% - 着色 5" xfId="1151"/>
    <cellStyle name="着色 1" xfId="1152"/>
    <cellStyle name="60% - 强调文字颜色 6 2 18" xfId="1153"/>
    <cellStyle name="60% - 着色 4" xfId="1154"/>
    <cellStyle name="60% - 强调文字颜色 6 2 17" xfId="1155"/>
    <cellStyle name="强调文字颜色 6 2 14" xfId="1156"/>
    <cellStyle name="差_市辖区测算-新科目（20080626）_财力性转移支付2010年预算参考数_12.25-发教育厅-2016年高职生均年初预算控制数分配表" xfId="1157"/>
    <cellStyle name="强调文字颜色 5 2 10" xfId="1158"/>
    <cellStyle name="差_县区合并测算20080423(按照各省比重）_12.25-发教育厅-2016年高职生均年初预算控制数分配表" xfId="1159"/>
    <cellStyle name="60% - 强调文字颜色 6 4" xfId="1160"/>
    <cellStyle name="60% - 强调文字颜色 6 3" xfId="1161"/>
    <cellStyle name="60% - 强调文字颜色 6 2 9" xfId="1162"/>
    <cellStyle name="60% - 强调文字颜色 6 2 8" xfId="1163"/>
    <cellStyle name="60% - 强调文字颜色 6 2 7" xfId="1164"/>
    <cellStyle name="好_2006年33甘肃_12.25-发教育厅-2016年高职生均年初预算控制数分配表" xfId="1165"/>
    <cellStyle name="60% - 强调文字颜色 2 2_2017年改革发展类资金分配及绩效" xfId="1166"/>
    <cellStyle name="计算 2 19" xfId="1167"/>
    <cellStyle name="60% - 强调文字颜色 6 2 6" xfId="1168"/>
    <cellStyle name="计算 2 18" xfId="1169"/>
    <cellStyle name="60% - 强调文字颜色 6 2 5" xfId="1170"/>
    <cellStyle name="40% - 着色 6" xfId="1171"/>
    <cellStyle name="计算 2 17" xfId="1172"/>
    <cellStyle name="60% - 强调文字颜色 6 2 4" xfId="1173"/>
    <cellStyle name="40% - 着色 5" xfId="1174"/>
    <cellStyle name="40% - 着色 4" xfId="1175"/>
    <cellStyle name="计算 2 20" xfId="1176"/>
    <cellStyle name="计算 2 15" xfId="1177"/>
    <cellStyle name="60% - 强调文字颜色 6 2 2" xfId="1178"/>
    <cellStyle name="60% - 强调文字颜色 6 2 20" xfId="1179"/>
    <cellStyle name="60% - 强调文字颜色 6 2 15" xfId="1180"/>
    <cellStyle name="好_缺口县区测算(财政部标准)_财力性转移支付2010年预算参考数" xfId="1181"/>
    <cellStyle name="60% - 着色 2" xfId="1182"/>
    <cellStyle name="60% - 强调文字颜色 6 2 14" xfId="1183"/>
    <cellStyle name="60% - 着色 1" xfId="1184"/>
    <cellStyle name="货币 2 19" xfId="1185"/>
    <cellStyle name="60% - 强调文字颜色 6 2 13" xfId="1186"/>
    <cellStyle name="货币 2 18" xfId="1187"/>
    <cellStyle name="60% - 强调文字颜色 6 2 12" xfId="1188"/>
    <cellStyle name="Total 2" xfId="1189"/>
    <cellStyle name="货币 2 17" xfId="1190"/>
    <cellStyle name="60% - 强调文字颜色 6 2 11" xfId="1191"/>
    <cellStyle name="货币 2 21" xfId="1192"/>
    <cellStyle name="货币 2 16" xfId="1193"/>
    <cellStyle name="好_教科文(工资提标和养老保险改革含5所划转学校)" xfId="1194"/>
    <cellStyle name="好_12.25-发教育厅工资提标和养老保险改革2016年新增" xfId="1195"/>
    <cellStyle name="60% - 强调文字颜色 6 2 10" xfId="1196"/>
    <cellStyle name="强调文字颜色 5 2 5" xfId="1197"/>
    <cellStyle name="好_22湖南_财力性转移支付2010年预算参考数_12.25-发教育厅-2016年高职生均年初预算控制数分配表" xfId="1198"/>
    <cellStyle name="40% - 强调文字颜色 6 4" xfId="1199"/>
    <cellStyle name="60% - 强调文字颜色 5 2_2017年改革发展类资金分配及绩效" xfId="1200"/>
    <cellStyle name="差_缺口县区测算(财政部标准)_财力性转移支付2010年预算参考数" xfId="1201"/>
    <cellStyle name="好_青海 缺口县区测算(地方填报)_财力性转移支付2010年预算参考数" xfId="1202"/>
    <cellStyle name="标题 4 2 5" xfId="1203"/>
    <cellStyle name="强调文字颜色 6 2 5" xfId="1204"/>
    <cellStyle name="60% - 强调文字颜色 4 4" xfId="1205"/>
    <cellStyle name="强调文字颜色 6 2 4" xfId="1206"/>
    <cellStyle name="60% - 强调文字颜色 4 3" xfId="1207"/>
    <cellStyle name="差_行政(燃修费)_财力性转移支付2010年预算参考数" xfId="1208"/>
    <cellStyle name="差_农林水和城市维护标准支出20080505－县区合计_民生政策最低支出需求_财力性转移支付2010年预算参考数_12.25-发教育厅-2016年高职生均年初预算控制数分配表" xfId="1209"/>
    <cellStyle name="60% - 强调文字颜色 4 2_2017年改革发展类资金分配及绩效" xfId="1210"/>
    <cellStyle name="60% - 强调文字颜色 4 2 9" xfId="1211"/>
    <cellStyle name="强调文字颜色 1" xfId="1212" builtinId="29"/>
    <cellStyle name="60% - 强调文字颜色 4 2 8" xfId="1213"/>
    <cellStyle name="强调文字颜色 1 2 4" xfId="1214"/>
    <cellStyle name="常规 11 10" xfId="1215"/>
    <cellStyle name="常规 2 2 4 3 19" xfId="1216"/>
    <cellStyle name="好_县区合并测算20080423(按照各省比重）_财力性转移支付2010年预算参考数" xfId="1217"/>
    <cellStyle name="60% - 强调文字颜色 4 2 7" xfId="1218"/>
    <cellStyle name="常规 2 2 4 3 18" xfId="1219"/>
    <cellStyle name="好_农林水和城市维护标准支出20080505－县区合计_县市旗测算-新科目（含人口规模效应）" xfId="1220"/>
    <cellStyle name="60% - 强调文字颜色 4 2 6" xfId="1221"/>
    <cellStyle name="常规 2 2 4 3 17" xfId="1222"/>
    <cellStyle name="60% - 强调文字颜色 4 2 5" xfId="1223"/>
    <cellStyle name="差_市辖区测算20080510_财力性转移支付2010年预算参考数" xfId="1224"/>
    <cellStyle name="常规 2 2 4 3 16" xfId="1225"/>
    <cellStyle name="常规 2 2 4 3 21" xfId="1226"/>
    <cellStyle name="常规 2 2 4 3 15" xfId="1227"/>
    <cellStyle name="常规 2 2 4 3 20" xfId="1228"/>
    <cellStyle name="60% - 强调文字颜色 4 2 3" xfId="1229"/>
    <cellStyle name="差_河南 缺口县区测算(地方填报白)_12.25-发教育厅-2016年高职生均年初预算控制数分配表" xfId="1230"/>
    <cellStyle name="常规 2 2 4 3 14" xfId="1231"/>
    <cellStyle name="60% - 强调文字颜色 4 2 2" xfId="1232"/>
    <cellStyle name="强调文字颜色 5 2 7" xfId="1233"/>
    <cellStyle name="差_分县成本差异系数_民生政策最低支出需求" xfId="1234"/>
    <cellStyle name="常规 2 2 4 3 13" xfId="1235"/>
    <cellStyle name="差_县市旗测算20080508_不含人员经费系数_财力性转移支付2010年预算参考数" xfId="1236"/>
    <cellStyle name="60% - 强调文字颜色 3 4" xfId="1237"/>
    <cellStyle name="60% - 强调文字颜色 3 3" xfId="1238"/>
    <cellStyle name="好_县市旗测算-新科目（20080626）_县市旗测算-新科目（含人口规模效应）_财力性转移支付2010年预算参考数" xfId="1239"/>
    <cellStyle name="60% - 强调文字颜色 3 2_2017年改革发展类资金分配及绩效" xfId="1240"/>
    <cellStyle name="60% - 强调文字颜色 3 2 3" xfId="1241"/>
    <cellStyle name="常规 2 3 10" xfId="1242"/>
    <cellStyle name="60% - 强调文字颜色 3 2 2" xfId="1243"/>
    <cellStyle name="差_2007年一般预算支出剔除_财力性转移支付2010年预算参考数_12.25-发教育厅-2016年高职生均年初预算控制数分配表" xfId="1244"/>
    <cellStyle name="60% - 强调文字颜色 3 2 19" xfId="1245"/>
    <cellStyle name="60% - 强调文字颜色 3 2 18" xfId="1246"/>
    <cellStyle name="60% - 强调文字颜色 3 2 17" xfId="1247"/>
    <cellStyle name="常规 7 14" xfId="1248"/>
    <cellStyle name="差_测算结果_财力性转移支付2010年预算参考数" xfId="1249"/>
    <cellStyle name="40% - 强调文字颜色 3 4" xfId="1250"/>
    <cellStyle name="60% - 强调文字颜色 2 2 21" xfId="1251"/>
    <cellStyle name="60% - 强调文字颜色 2 2 16" xfId="1252"/>
    <cellStyle name="Currency [0]" xfId="1253"/>
    <cellStyle name="差_县市旗测算20080508_不含人员经费系数_财力性转移支付2010年预算参考数_12.25-发教育厅-2016年高职生均年初预算控制数分配表" xfId="1254"/>
    <cellStyle name="60% - 强调文字颜色 2 2 20" xfId="1255"/>
    <cellStyle name="60% - 强调文字颜色 2 2 15" xfId="1256"/>
    <cellStyle name="差_行政(燃修费)" xfId="1257"/>
    <cellStyle name="差_12.25-发教育厅-非税预算" xfId="1258"/>
    <cellStyle name="_2014年度预算下达进度表（修改）" xfId="1259"/>
    <cellStyle name="PSDec" xfId="1260"/>
    <cellStyle name="好_2008年全省汇总收支计算表_财力性转移支付2010年预算参考数" xfId="1261"/>
    <cellStyle name="60% - 强调文字颜色 2 2 8" xfId="1262"/>
    <cellStyle name="60% - 强调文字颜色 2 2 7" xfId="1263"/>
    <cellStyle name="差_县市旗测算20080508_民生政策最低支出需求_12.25-发教育厅-2016年高职生均年初预算控制数分配表" xfId="1264"/>
    <cellStyle name="60% - 强调文字颜色 2 2 6" xfId="1265"/>
    <cellStyle name="60% - 强调文字颜色 2 2 5" xfId="1266"/>
    <cellStyle name="好_市辖区测算-新科目（20080626）_县市旗测算-新科目（含人口规模效应）_12.25-发教育厅-2016年高职生均年初预算控制数分配表" xfId="1267"/>
    <cellStyle name="好_不含人员经费系数_财力性转移支付2010年预算参考数_12.25-发教育厅-2016年高职生均年初预算控制数分配表" xfId="1268"/>
    <cellStyle name="60% - 强调文字颜色 2 2 4" xfId="1269"/>
    <cellStyle name="60% - 强调文字颜色 2 2 2" xfId="1270"/>
    <cellStyle name="差_成本差异系数（含人口规模）_12.25-发教育厅-2016年高职生均年初预算控制数分配表" xfId="1271"/>
    <cellStyle name="常规 4 9" xfId="1272"/>
    <cellStyle name="差_检验表_12.25-发教育厅-2016年高职生均年初预算控制数分配表" xfId="1273"/>
    <cellStyle name="60% - 强调文字颜色 2 2 18" xfId="1274"/>
    <cellStyle name="60% - 强调文字颜色 2 2 17" xfId="1275"/>
    <cellStyle name="好_5334_2006年迪庆县级财政报表附表_12.25-发教育厅-2016年高职生均年初预算控制数分配表" xfId="1276"/>
    <cellStyle name="60% - 强调文字颜色 2 2" xfId="1277"/>
    <cellStyle name="40% - 强调文字颜色 2 4" xfId="1278"/>
    <cellStyle name="差_缺口县区测算(按2007支出增长25%测算)" xfId="1279"/>
    <cellStyle name="60% - 强调文字颜色 2 2 14" xfId="1280"/>
    <cellStyle name="60% - 强调文字颜色 1 2 9" xfId="1281"/>
    <cellStyle name="常规 35 2 21" xfId="1282"/>
    <cellStyle name="常规 35 2 16" xfId="1283"/>
    <cellStyle name="差_河南 缺口县区测算(地方填报白)_财力性转移支付2010年预算参考数" xfId="1284"/>
    <cellStyle name="60% - 强调文字颜色 1 2 7" xfId="1285"/>
    <cellStyle name="60% - 强调文字颜色 1 2_2017年改革发展类资金分配及绩效" xfId="1286"/>
    <cellStyle name="数字 3" xfId="1287"/>
    <cellStyle name="60% - 强调文字颜色 1 2 4" xfId="1288"/>
    <cellStyle name="Accent6 - 20%" xfId="1289"/>
    <cellStyle name="好_青海 缺口县区测算(地方填报)_12.25-发教育厅-2016年高职生均年初预算控制数分配表" xfId="1290"/>
    <cellStyle name="差_成本差异系数_财力性转移支付2010年预算参考数_12.25-发教育厅-2016年高职生均年初预算控制数分配表" xfId="1291"/>
    <cellStyle name="60% - 强调文字颜色 1 2 2" xfId="1292"/>
    <cellStyle name="强调文字颜色 3 4" xfId="1293"/>
    <cellStyle name="好_汇总_财力性转移支付2010年预算参考数" xfId="1294"/>
    <cellStyle name="60% - 强调文字颜色 1 2 19" xfId="1295"/>
    <cellStyle name="no dec" xfId="1296"/>
    <cellStyle name="链接单元格 2" xfId="1297"/>
    <cellStyle name="汇总 2 3" xfId="1298"/>
    <cellStyle name="常规 10 5" xfId="1299"/>
    <cellStyle name="强调文字颜色 3 3" xfId="1300"/>
    <cellStyle name="60% - 强调文字颜色 1 2 18" xfId="1301"/>
    <cellStyle name="汇总 2 2" xfId="1302"/>
    <cellStyle name="常规 10 4" xfId="1303"/>
    <cellStyle name="好_县市旗测算20080508" xfId="1304"/>
    <cellStyle name="标题 4 2 7" xfId="1305"/>
    <cellStyle name="百分比 2" xfId="1306"/>
    <cellStyle name="常规 10 2 2 8" xfId="1307"/>
    <cellStyle name="货币 3 2" xfId="1308"/>
    <cellStyle name="20% - 强调文字颜色 5 2 2" xfId="1309"/>
    <cellStyle name="好_行政公检法测算_县市旗测算-新科目（含人口规模效应）_财力性转移支付2010年预算参考数" xfId="1310"/>
    <cellStyle name="RowLevel_0" xfId="1311"/>
    <cellStyle name="20% - 强调文字颜色 6 2 2" xfId="1312"/>
    <cellStyle name="常规 2 2 4 9" xfId="1313"/>
    <cellStyle name="New Times Roman" xfId="1314"/>
    <cellStyle name="输出 2 13" xfId="1315"/>
    <cellStyle name="常规 3 17" xfId="1316"/>
    <cellStyle name="常规 3 22" xfId="1317"/>
    <cellStyle name="解释性文本 2 21" xfId="1318"/>
    <cellStyle name="解释性文本 2 16" xfId="1319"/>
    <cellStyle name="20% - 强调文字颜色 4 2 8" xfId="1320"/>
    <cellStyle name="解释性文本 2 20" xfId="1321"/>
    <cellStyle name="解释性文本 2 15" xfId="1322"/>
    <cellStyle name="20% - 强调文字颜色 4 2 7" xfId="1323"/>
    <cellStyle name="解释性文本 2 13" xfId="1324"/>
    <cellStyle name="20% - 强调文字颜色 4 2 5" xfId="1325"/>
    <cellStyle name="标题 4 2 3" xfId="1326"/>
    <cellStyle name="好_安徽 缺口县区测算(地方填报)1_12.25-发教育厅-2016年高职生均年初预算控制数分配表" xfId="1327"/>
    <cellStyle name="40% - 强调文字颜色 4 2 3" xfId="1328"/>
    <cellStyle name="20% - 强调文字颜色 5 4" xfId="1329"/>
    <cellStyle name="40% - 强调文字颜色 1 2 17" xfId="1330"/>
    <cellStyle name="40% - 强调文字颜色 5 2" xfId="1331"/>
    <cellStyle name="解释性文本 2 12" xfId="1332"/>
    <cellStyle name="20% - 强调文字颜色 4 2 4" xfId="1333"/>
    <cellStyle name="差_Book1" xfId="1334"/>
    <cellStyle name="标题 4 2 2" xfId="1335"/>
    <cellStyle name="差_人员工资和公用经费3" xfId="1336"/>
    <cellStyle name="40% - 强调文字颜色 4 2 2" xfId="1337"/>
    <cellStyle name="货币 4" xfId="1338"/>
    <cellStyle name="20% - 强调文字颜色 5 3" xfId="1339"/>
    <cellStyle name="解释性文本 2 11" xfId="1340"/>
    <cellStyle name="20% - 强调文字颜色 4 2 3" xfId="1341"/>
    <cellStyle name="货币 3" xfId="1342"/>
    <cellStyle name="20% - 强调文字颜色 5 2" xfId="1343"/>
    <cellStyle name="解释性文本 2 10" xfId="1344"/>
    <cellStyle name="好_县区合并测算20080423(按照各省比重）_不含人员经费系数_财力性转移支付2010年预算参考数_12.25-发教育厅-2016年高职生均年初预算控制数分配表" xfId="1345"/>
    <cellStyle name="sstot" xfId="1346"/>
    <cellStyle name="20% - 强调文字颜色 4 2 2" xfId="1347"/>
    <cellStyle name="好_教育(按照总人口测算）—20080416_12.25-发教育厅-2016年高职生均年初预算控制数分配表" xfId="1348"/>
    <cellStyle name="差_测算结果_财力性转移支付2010年预算参考数_12.25-发教育厅-2016年高职生均年初预算控制数分配表" xfId="1349"/>
    <cellStyle name="40% - 强调文字颜色 1 2 18" xfId="1350"/>
    <cellStyle name="40% - 强调文字颜色 5 3" xfId="1351"/>
    <cellStyle name="千位分隔 2 18" xfId="1352"/>
    <cellStyle name="标题 7" xfId="1353"/>
    <cellStyle name="差_其他部门(按照总人口测算）—20080416_民生政策最低支出需求_财力性转移支付2010年预算参考数" xfId="1354"/>
    <cellStyle name="强调文字颜色 3 2_2017年改革发展类资金分配及绩效" xfId="1355"/>
    <cellStyle name="20% - 强调文字颜色 1 2 2" xfId="1356"/>
    <cellStyle name="_Book1_2" xfId="1357"/>
    <cellStyle name="差_县区合并测算20080421_不含人员经费系数_财力性转移支付2010年预算参考数" xfId="1358"/>
    <cellStyle name="_Book1_1" xfId="1359"/>
    <cellStyle name="A4 Small 210 x 297 mm" xfId="1360"/>
    <cellStyle name="60% - 强调文字颜色 2 4" xfId="1361"/>
    <cellStyle name="40% - Accent2" xfId="1362"/>
    <cellStyle name="好_行政（人员）" xfId="1363"/>
    <cellStyle name="20% - 强调文字颜色 2 2 18" xfId="1364"/>
    <cellStyle name="Millares_96 Risk" xfId="1365"/>
    <cellStyle name="常规 10 14" xfId="1366"/>
    <cellStyle name="常规 35 11" xfId="1367"/>
    <cellStyle name="20% - 强调文字颜色 3 4" xfId="1368"/>
    <cellStyle name="40% - 强调文字颜色 3 2" xfId="1369"/>
    <cellStyle name="标题 5 3" xfId="1370"/>
    <cellStyle name="差_农林水和城市维护标准支出20080505－县区合计_民生政策最低支出需求_12.25-发教育厅-2016年高职生均年初预算控制数分配表" xfId="1371"/>
    <cellStyle name="20% - 强调文字颜色 3 2_2017年改革发展类资金分配及绩效" xfId="1372"/>
    <cellStyle name="好 2 4" xfId="1373"/>
    <cellStyle name="常规 10 2 2 18" xfId="1374"/>
    <cellStyle name="标题 3 2 7" xfId="1375"/>
    <cellStyle name="20% - 强调文字颜色 1 2 21" xfId="1376"/>
    <cellStyle name="20% - 强调文字颜色 1 2 16" xfId="1377"/>
    <cellStyle name="标题 3 2 6" xfId="1378"/>
    <cellStyle name="差_对口支援新疆资金规模测算表20100106" xfId="1379"/>
    <cellStyle name="20% - 强调文字颜色 1 2 14" xfId="1380"/>
    <cellStyle name="好_教育(按照总人口测算）—20080416_财力性转移支付2010年预算参考数_12.25-发教育厅-2016年高职生均年初预算控制数分配表" xfId="1381"/>
    <cellStyle name="标题 3 2 4" xfId="1382"/>
    <cellStyle name="好_汇总-县级财政报表附表" xfId="1383"/>
    <cellStyle name="常规 10 2 2 2" xfId="1384"/>
    <cellStyle name="40% - 强调文字颜色 3 2 4" xfId="1385"/>
    <cellStyle name="差_县区合并测算20080421_民生政策最低支出需求_财力性转移支付2010年预算参考数_12.25-发教育厅-2016年高职生均年初预算控制数分配表" xfId="1386"/>
    <cellStyle name="数字 2" xfId="1387"/>
    <cellStyle name="好_县市旗测算20080508_县市旗测算-新科目（含人口规模效应）_12.25-发教育厅-2016年高职生均年初预算控制数分配表" xfId="1388"/>
    <cellStyle name="60% - 强调文字颜色 1 2 3" xfId="1389"/>
    <cellStyle name="解释性文本" xfId="1390" builtinId="53"/>
    <cellStyle name="标题 5 11" xfId="1391"/>
    <cellStyle name="40% - 强调文字颜色 4 2_2017年改革发展类资金分配及绩效" xfId="1392"/>
    <cellStyle name="常规 35 7" xfId="1393"/>
    <cellStyle name="差_2006年全省财力计算表（中央、决算）" xfId="1394"/>
    <cellStyle name="40% - 着色 3" xfId="1395"/>
    <cellStyle name="差_文体广播事业(按照总人口测算）—20080416_民生政策最低支出需求_12.25-发教育厅-2016年高职生均年初预算控制数分配表" xfId="1396"/>
    <cellStyle name="20% - 强调文字颜色 3 2 12" xfId="1397"/>
    <cellStyle name="好_测算结果汇总_财力性转移支付2010年预算参考数" xfId="1398"/>
    <cellStyle name="20% - 强调文字颜色 3 2" xfId="1399"/>
    <cellStyle name="差_2008年全省汇总收支计算表_财力性转移支付2010年预算参考数_12.25-发教育厅-2016年高职生均年初预算控制数分配表" xfId="1400"/>
    <cellStyle name="20% - 强调文字颜色 2 2_2017年改革发展类资金分配及绩效" xfId="1401"/>
    <cellStyle name="20% - Accent1" xfId="1402"/>
    <cellStyle name="20% - 强调文字颜色 1 2 3" xfId="1403"/>
    <cellStyle name="差" xfId="1404" builtinId="27"/>
    <cellStyle name="好_12.25-发教育厅-2015年老职工住房补贴审核表" xfId="1405"/>
    <cellStyle name="常规 3 8" xfId="1406"/>
    <cellStyle name="40% - 强调文字颜色 2 2 7" xfId="1407"/>
    <cellStyle name="40% - 强调文字颜色 6 2 16" xfId="1408"/>
    <cellStyle name="40% - 强调文字颜色 6 2 21" xfId="1409"/>
    <cellStyle name="适中 2 4" xfId="1410"/>
    <cellStyle name="标题 2 2 6" xfId="1411"/>
    <cellStyle name="常规 3 7" xfId="1412"/>
    <cellStyle name="好_农林水和城市维护标准支出20080505－县区合计" xfId="1413"/>
    <cellStyle name="好_2006年28四川_12.25-发教育厅-2016年高职生均年初预算控制数分配表" xfId="1414"/>
    <cellStyle name="60% - Accent6" xfId="1415"/>
    <cellStyle name="60% - 强调文字颜色 5 4" xfId="1416"/>
    <cellStyle name="常规 5 13" xfId="1417"/>
    <cellStyle name="差_其他部门(按照总人口测算）—20080416_民生政策最低支出需求" xfId="1418"/>
    <cellStyle name="20% - 强调文字颜色 2 2 7" xfId="1419"/>
    <cellStyle name="强调文字颜色 5 2 13" xfId="1420"/>
    <cellStyle name="常规 23_12.25-发教育厅-2016年高职生均年初预算控制数分配表" xfId="1421"/>
    <cellStyle name="适中 2 3" xfId="1422"/>
    <cellStyle name="标题 2 2 5" xfId="1423"/>
    <cellStyle name="差_2015年高职中央奖补资金分配因素表（含民办）_12.25-发教育厅-2016年高职生均年初预算控制数分配表" xfId="1424"/>
    <cellStyle name="常规 35 8" xfId="1425"/>
    <cellStyle name="差_农林水和城市维护标准支出20080505－县区合计_不含人员经费系数_12.25-发教育厅-2016年高职生均年初预算控制数分配表" xfId="1426"/>
    <cellStyle name="40% - 强调文字颜色 2 2 5" xfId="1427"/>
    <cellStyle name="40% - 强调文字颜色 6 2 14" xfId="1428"/>
    <cellStyle name="差_2006年22湖南_财力性转移支付2010年预算参考数" xfId="1429"/>
    <cellStyle name="60% - 强调文字颜色 5 3" xfId="1430"/>
    <cellStyle name="20% - 强调文字颜色 2 2 6" xfId="1431"/>
    <cellStyle name="差_30云南_1_财力性转移支付2010年预算参考数_12.25-发教育厅-2016年高职生均年初预算控制数分配表" xfId="1432"/>
    <cellStyle name="强调文字颜色 4 2 6" xfId="1433"/>
    <cellStyle name="差_缺口县区测算（11.13）_12.25-发教育厅-2016年高职生均年初预算控制数分配表" xfId="1434"/>
    <cellStyle name="适中 2 2" xfId="1435"/>
    <cellStyle name="标题 2 2 4" xfId="1436"/>
    <cellStyle name="常规 3 5" xfId="1437"/>
    <cellStyle name="40% - 强调文字颜色 2 2 4" xfId="1438"/>
    <cellStyle name="40% - 强调文字颜色 6 2 13" xfId="1439"/>
    <cellStyle name="好_县区合并测算20080421_不含人员经费系数_12.25-发教育厅-2016年高职生均年初预算控制数分配表" xfId="1440"/>
    <cellStyle name="60% - Accent4" xfId="1441"/>
    <cellStyle name="强调文字颜色 1 2_2017年改革发展类资金分配及绩效" xfId="1442"/>
    <cellStyle name="60% - 强调文字颜色 5 2" xfId="1443"/>
    <cellStyle name="20% - 强调文字颜色 2 2 5" xfId="1444"/>
    <cellStyle name="链接单元格 2 11" xfId="1445"/>
    <cellStyle name="差_12滨州_财力性转移支付2010年预算参考数" xfId="1446"/>
    <cellStyle name="好_县区合并测算20080421_县市旗测算-新科目（含人口规模效应）_财力性转移支付2010年预算参考数" xfId="1447"/>
    <cellStyle name="常规 3 4" xfId="1448"/>
    <cellStyle name="40% - 强调文字颜色 2 2 3" xfId="1449"/>
    <cellStyle name="40% - 强调文字颜色 6 2 12" xfId="1450"/>
    <cellStyle name="60% - Accent3" xfId="1451"/>
    <cellStyle name="20% - 强调文字颜色 2 2 3" xfId="1452"/>
    <cellStyle name="差_M01-2(州市补助收入)" xfId="1453"/>
    <cellStyle name="常规 2 2 4 2 4" xfId="1454"/>
    <cellStyle name="60% - Accent1" xfId="1455"/>
    <cellStyle name="好_行政公检法测算_不含人员经费系数_财力性转移支付2010年预算参考数_12.25-发教育厅-2016年高职生均年初预算控制数分配表" xfId="1456"/>
    <cellStyle name="差_0605石屏县" xfId="1457"/>
    <cellStyle name="差_人员工资和公用经费3_财力性转移支付2010年预算参考数" xfId="1458"/>
    <cellStyle name="常规 2 2 4 2 3" xfId="1459"/>
    <cellStyle name="20% - 强调文字颜色 2 2" xfId="1460"/>
    <cellStyle name="60% - 强调文字颜色 2 2 10" xfId="1461"/>
    <cellStyle name="差_县区合并测算20080423(按照各省比重）_民生政策最低支出需求_财力性转移支付2010年预算参考数" xfId="1462"/>
    <cellStyle name="60% - 强调文字颜色 5 2 3" xfId="1463"/>
    <cellStyle name="差_其他部门(按照总人口测算）—20080416_县市旗测算-新科目（含人口规模效应）_财力性转移支付2010年预算参考数_12.25-发教育厅-2016年高职生均年初预算控制数分配表" xfId="1464"/>
    <cellStyle name="20% - 强调文字颜色 1 4" xfId="1465"/>
    <cellStyle name="标题 3 3" xfId="1466"/>
    <cellStyle name="Header2" xfId="1467"/>
    <cellStyle name="20% - 强调文字颜色 4 2 18" xfId="1468"/>
    <cellStyle name="40% - 强调文字颜色 3 3" xfId="1469"/>
    <cellStyle name="常规 35 10" xfId="1470"/>
    <cellStyle name="20% - 强调文字颜色 3 3" xfId="1471"/>
    <cellStyle name="标题 5 2" xfId="1472"/>
    <cellStyle name="好_平邑_财力性转移支付2010年预算参考数_12.25-发教育厅-2016年高职生均年初预算控制数分配表" xfId="1473"/>
    <cellStyle name="40% - 强调文字颜色 4 2 9" xfId="1474"/>
    <cellStyle name="40% - 强调文字颜色 6 2 15" xfId="1475"/>
    <cellStyle name="40% - 强调文字颜色 6 2 20" xfId="1476"/>
    <cellStyle name="20% - 强调文字颜色 1 2_2017年改革发展类资金分配及绩效" xfId="1477"/>
    <cellStyle name="Normal_!!!GO" xfId="1478"/>
    <cellStyle name="20% - 强调文字颜色 1 2 9" xfId="1479"/>
    <cellStyle name="标题 1 2 7" xfId="1480"/>
    <cellStyle name="常规 4 2 19" xfId="1481"/>
    <cellStyle name="标题 4 2 21" xfId="1482"/>
    <cellStyle name="标题 4 2 16" xfId="1483"/>
    <cellStyle name="Millares [0]_96 Risk" xfId="1484"/>
    <cellStyle name="货币 2 5" xfId="1485"/>
    <cellStyle name="40% - 强调文字颜色 1 2 10" xfId="1486"/>
    <cellStyle name="千位分季_新建 Microsoft Excel 工作表" xfId="1487"/>
    <cellStyle name="60% - 强调文字颜色 3 2 13" xfId="1488"/>
    <cellStyle name="常规 2 18" xfId="1489"/>
    <cellStyle name="常规 2 23" xfId="1490"/>
    <cellStyle name="40% - 强调文字颜色 4 2 16" xfId="1491"/>
    <cellStyle name="40% - 强调文字颜色 4 2 21" xfId="1492"/>
    <cellStyle name="常规 13" xfId="1493"/>
    <cellStyle name="20% - 强调文字颜色 1 2 8" xfId="1494"/>
    <cellStyle name="标题 1 2 6" xfId="1495"/>
    <cellStyle name="40% - 强调文字颜色 1 2 6" xfId="1496"/>
    <cellStyle name="警告文本" xfId="1497" builtinId="11"/>
    <cellStyle name="常规 4 2 18" xfId="1498"/>
    <cellStyle name="标题 4 2 20" xfId="1499"/>
    <cellStyle name="标题 4 2 15" xfId="1500"/>
    <cellStyle name="差_云南省2008年转移支付测算——州市本级考核部分及政策性测算_财力性转移支付2010年预算参考数" xfId="1501"/>
    <cellStyle name="60% - 强调文字颜色 3 2 12" xfId="1502"/>
    <cellStyle name="货币 3 18" xfId="1503"/>
    <cellStyle name="20% - 强调文字颜色 5 2 18" xfId="1504"/>
    <cellStyle name="差_2007一般预算支出口径剔除表_12.25-发教育厅-2016年高职生均年初预算控制数分配表" xfId="1505"/>
    <cellStyle name="PSInt" xfId="1506"/>
    <cellStyle name="常规 2 17" xfId="1507"/>
    <cellStyle name="常规 2 22" xfId="1508"/>
    <cellStyle name="强调文字颜色 2 2 9" xfId="1509"/>
    <cellStyle name="好_行政公检法测算_不含人员经费系数_财力性转移支付2010年预算参考数" xfId="1510"/>
    <cellStyle name="6mal" xfId="1511"/>
    <cellStyle name="40% - 强调文字颜色 4 2 15" xfId="1512"/>
    <cellStyle name="40% - 强调文字颜色 4 2 20" xfId="1513"/>
    <cellStyle name="输出" xfId="1514" builtinId="21"/>
    <cellStyle name="差_同德_12.25-发教育厅-2016年高职生均年初预算控制数分配表" xfId="1515"/>
    <cellStyle name="常规 12" xfId="1516"/>
    <cellStyle name="Input Cells" xfId="1517"/>
    <cellStyle name="20% - 强调文字颜色 1 2 7" xfId="1518"/>
    <cellStyle name="标题 1 2 5" xfId="1519"/>
    <cellStyle name="20% - 强调文字颜色 1 2 6" xfId="1520"/>
    <cellStyle name="20% - 强调文字颜色 3 2 2" xfId="1521"/>
    <cellStyle name="40% - 强调文字颜色 3 2 10" xfId="1522"/>
    <cellStyle name="40% - 强调文字颜色 1 2 19" xfId="1523"/>
    <cellStyle name="40% - 强调文字颜色 5 4" xfId="1524"/>
    <cellStyle name="差_人员工资和公用经费2_财力性转移支付2010年预算参考数_12.25-发教育厅-2016年高职生均年初预算控制数分配表" xfId="1525"/>
    <cellStyle name="标题 1 2 4" xfId="1526"/>
    <cellStyle name="60% - 强调文字颜色 3 2" xfId="1527"/>
    <cellStyle name="差_卫生部门_12.25-发教育厅-2016年高职生均年初预算控制数分配表" xfId="1528"/>
    <cellStyle name="差_县市旗测算-新科目（20080627）_财力性转移支付2010年预算参考数" xfId="1529"/>
    <cellStyle name="标题 1 2 2" xfId="1530"/>
    <cellStyle name="检查单元格 2 19" xfId="1531"/>
    <cellStyle name="差_卫生(按照总人口测算）—20080416_民生政策最低支出需求" xfId="1532"/>
    <cellStyle name="常规 2 2 4 2 6" xfId="1533"/>
    <cellStyle name="40% - 强调文字颜色 1 2 2" xfId="1534"/>
    <cellStyle name="好_文体广播事业(按照总人口测算）—20080416_12.25-发教育厅-2016年高职生均年初预算控制数分配表" xfId="1535"/>
    <cellStyle name="好_财政供养人员" xfId="1536"/>
    <cellStyle name="差_测算结果_12.25-发教育厅-2016年高职生均年初预算控制数分配表" xfId="1537"/>
    <cellStyle name="Accent6 - 40%" xfId="1538"/>
    <cellStyle name="20% - 强调文字颜色 2 4" xfId="1539"/>
    <cellStyle name="差_1110洱源县_财力性转移支付2010年预算参考数_12.25-发教育厅-2016年高职生均年初预算控制数分配表" xfId="1540"/>
    <cellStyle name="40% - 强调文字颜色 2 2" xfId="1541"/>
    <cellStyle name="60% - 强调文字颜色 2 2 12" xfId="1542"/>
    <cellStyle name="差_危改资金测算" xfId="1543"/>
    <cellStyle name="好_分析缺口率" xfId="1544"/>
    <cellStyle name="好_28四川" xfId="1545"/>
    <cellStyle name="标题 4 3" xfId="1546"/>
    <cellStyle name="40% - 强调文字颜色 1 2" xfId="1547"/>
    <cellStyle name="差_2006年全省财力计算表（中央、决算）_12.25-发教育厅-2016年高职生均年初预算控制数分配表" xfId="1548"/>
    <cellStyle name="40% - 强调文字颜色 3 2 13" xfId="1549"/>
    <cellStyle name="20% - 强调文字颜色 3 2 5" xfId="1550"/>
    <cellStyle name="标题 3 2 3" xfId="1551"/>
    <cellStyle name="40% - 强调文字颜色 3 2 3" xfId="1552"/>
    <cellStyle name="PSDate" xfId="1553"/>
    <cellStyle name="小数_湘财教指〔2017〕84号中央财政支持地方高校改革发展资金" xfId="1554"/>
    <cellStyle name="20% - 强调文字颜色 1 2 19" xfId="1555"/>
    <cellStyle name="标题 3 2 9" xfId="1556"/>
    <cellStyle name="超链接" xfId="1557" builtinId="8"/>
    <cellStyle name="强调文字颜色 1 2 5" xfId="1558"/>
    <cellStyle name="常规 11 11" xfId="1559"/>
    <cellStyle name="Fixed" xfId="1560"/>
    <cellStyle name="40% - 强调文字颜色 1 2 15" xfId="1561"/>
    <cellStyle name="40% - 强调文字颜色 1 2 20" xfId="1562"/>
    <cellStyle name="好_核定人数下发表_财力性转移支付2010年预算参考数" xfId="1563"/>
    <cellStyle name="差_Book1_1" xfId="1564"/>
    <cellStyle name="60% - 强调文字颜色 4 2 17" xfId="1565"/>
    <cellStyle name="数字 2 2" xfId="1566"/>
    <cellStyle name="好_丽江汇总_12.25-发教育厅-2016年高职生均年初预算控制数分配表" xfId="1567"/>
    <cellStyle name="差_2008年支出调整_12.25-发教育厅-2016年高职生均年初预算控制数分配表" xfId="1568"/>
    <cellStyle name="per.style" xfId="1569"/>
    <cellStyle name="好_县市旗测算20080508_12.25-发教育厅-2016年高职生均年初预算控制数分配表" xfId="1570"/>
    <cellStyle name="好_卫生(按照总人口测算）—20080416_12.25-发教育厅-2016年高职生均年初预算控制数分配表" xfId="1571"/>
    <cellStyle name="20% - 强调文字颜色 2 2 20" xfId="1572"/>
    <cellStyle name="20% - 强调文字颜色 2 2 15" xfId="1573"/>
    <cellStyle name="差_卫生(按照总人口测算）—20080416_不含人员经费系数" xfId="1574"/>
    <cellStyle name="标题 2 2" xfId="1575"/>
    <cellStyle name="好_县区合并测算20080421_不含人员经费系数_财力性转移支付2010年预算参考数_12.25-发教育厅-2016年高职生均年初预算控制数分配表" xfId="1576"/>
    <cellStyle name="常规 10 11" xfId="1577"/>
    <cellStyle name="20% - 强调文字颜色 4" xfId="1578" builtinId="42"/>
    <cellStyle name="注释 2 9" xfId="1579"/>
    <cellStyle name="Input [yellow] 2" xfId="1580"/>
    <cellStyle name="60% - 强调文字颜色 1 2 6" xfId="1581"/>
    <cellStyle name="差_县市旗测算-新科目（20080627）_不含人员经费系数" xfId="1582"/>
    <cellStyle name="差_卫生(按照总人口测算）—20080416_财力性转移支付2010年预算参考数_12.25-发教育厅-2016年高职生均年初预算控制数分配表" xfId="1583"/>
    <cellStyle name="20% - 强调文字颜色 6 2" xfId="1584"/>
    <cellStyle name="强调文字颜色 1 2 8" xfId="1585"/>
    <cellStyle name="常规 11 14" xfId="1586"/>
    <cellStyle name="60% - 强调文字颜色 6 2 21" xfId="1587"/>
    <cellStyle name="60% - 强调文字颜色 6 2 16" xfId="1588"/>
    <cellStyle name="_ET_STYLE_NoName_00_" xfId="1589"/>
    <cellStyle name="60% - 着色 3" xfId="1590"/>
    <cellStyle name="强调文字颜色 2 2 5" xfId="1591"/>
    <cellStyle name="40% - 强调文字颜色 4 2 11" xfId="1592"/>
    <cellStyle name="解释性文本 2 14" xfId="1593"/>
    <cellStyle name="20% - 强调文字颜色 4 2 6" xfId="1594"/>
    <cellStyle name="强调文字颜色 2 4" xfId="1595"/>
    <cellStyle name="_ET_STYLE_NoName_00__2016年年初部门预算分配方案" xfId="1596"/>
    <cellStyle name="检查单元格 2 8" xfId="1597"/>
    <cellStyle name="编号" xfId="1598"/>
    <cellStyle name="输入" xfId="1599" builtinId="20"/>
    <cellStyle name="60% - 强调文字颜色 3 2 6" xfId="1600"/>
    <cellStyle name="差_1110洱源县_12.25-发教育厅-2016年高职生均年初预算控制数分配表" xfId="1601"/>
    <cellStyle name="好_2006年33甘肃" xfId="1602"/>
    <cellStyle name="常规 2 3 13" xfId="1603"/>
    <cellStyle name="60% - 强调文字颜色 1 4" xfId="1604"/>
    <cellStyle name="好_14安徽_财力性转移支付2010年预算参考数" xfId="1605"/>
    <cellStyle name="?鹎%U龡&amp;H齲_x0001_C铣_x0014__x0007__x0001__x0001_" xfId="1606"/>
    <cellStyle name="差_530629_2006年县级财政报表附表" xfId="1607"/>
    <cellStyle name="40% - 强调文字颜色 6 2 11" xfId="1608"/>
    <cellStyle name="40% - 强调文字颜色 2 2 2" xfId="1609"/>
    <cellStyle name="20% - 强调文字颜色 3" xfId="1610" builtinId="38"/>
    <cellStyle name="好_汇总表4_财力性转移支付2010年预算参考数" xfId="1611"/>
    <cellStyle name="差_2007年一般预算支出剔除" xfId="1612"/>
    <cellStyle name="常规 10 3 11" xfId="1613"/>
    <cellStyle name="强调文字颜色 3" xfId="1614" builtinId="37"/>
    <cellStyle name="差_城建部门" xfId="1615"/>
    <cellStyle name="强调文字颜色 1 2 7" xfId="1616"/>
    <cellStyle name="常规 11 13" xfId="1617"/>
    <cellStyle name="货币 3 14" xfId="1618"/>
    <cellStyle name="20% - 强调文字颜色 5 2 14" xfId="1619"/>
    <cellStyle name="常规 2 13" xfId="1620"/>
    <cellStyle name="强调文字颜色 1 2 6" xfId="1621"/>
    <cellStyle name="常规 11 12" xfId="1622"/>
    <cellStyle name="60% - 强调文字颜色 4" xfId="1623" builtinId="44"/>
    <cellStyle name="常规 9 11" xfId="1624"/>
    <cellStyle name="差_核定人数下发表_财力性转移支付2010年预算参考数" xfId="1625"/>
    <cellStyle name="注释 2 22" xfId="1626"/>
    <cellStyle name="注释 2 17" xfId="1627"/>
    <cellStyle name="差_市辖区测算-新科目（20080626）_12.25-发教育厅-2016年高职生均年初预算控制数分配表" xfId="1628"/>
    <cellStyle name="20% - 强调文字颜色 2 2 9" xfId="1629"/>
    <cellStyle name="_中南林业科技大学2010-2012项目附表2010-6-25_湘财教指〔2017〕84号中央财政支持地方高校改革发展资金" xfId="1630"/>
    <cellStyle name="标题 4 2 19" xfId="1631"/>
    <cellStyle name="差 2 3" xfId="1632"/>
    <cellStyle name="差_民生政策最低支出需求_12.25-发教育厅-2016年高职生均年初预算控制数分配表" xfId="1633"/>
    <cellStyle name="60% - 强调文字颜色 3 2 21" xfId="1634"/>
    <cellStyle name="60% - 强调文字颜色 3 2 16" xfId="1635"/>
    <cellStyle name="输出 2 3" xfId="1636"/>
    <cellStyle name="40% - 强调文字颜色 4 2 19" xfId="1637"/>
    <cellStyle name="好_农林水和城市维护标准支出20080505－县区合计_不含人员经费系数" xfId="1638"/>
    <cellStyle name="60% - 强调文字颜色 3" xfId="1639" builtinId="40"/>
    <cellStyle name="好_不含人员经费系数_12.25-发教育厅-2016年高职生均年初预算控制数分配表" xfId="1640"/>
    <cellStyle name="标题 3 2 2" xfId="1641"/>
    <cellStyle name="差_县区合并测算20080423(按照各省比重）_不含人员经费系数_财力性转移支付2010年预算参考数" xfId="1642"/>
    <cellStyle name="差_00省级(打印)" xfId="1643"/>
    <cellStyle name="好_汇总表4" xfId="1644"/>
    <cellStyle name="标题 3 2 8" xfId="1645"/>
    <cellStyle name="差_对口支援新疆资金规模测算表20100113" xfId="1646"/>
    <cellStyle name="20% - 强调文字颜色 1 2 5" xfId="1647"/>
    <cellStyle name="差_其他部门(按照总人口测算）—20080416_财力性转移支付2010年预算参考数" xfId="1648"/>
    <cellStyle name="好_行政(燃修费)_县市旗测算-新科目（含人口规模效应）_财力性转移支付2010年预算参考数" xfId="1649"/>
    <cellStyle name="常规 2 2 4 2 7" xfId="1650"/>
    <cellStyle name="40% - 强调文字颜色 1 2 3" xfId="1651"/>
    <cellStyle name="_ET_STYLE_NoName_00__Book1" xfId="1652"/>
    <cellStyle name="20% - 强调文字颜色 1 2 20" xfId="1653"/>
    <cellStyle name="20% - 强调文字颜色 1 2 15" xfId="1654"/>
    <cellStyle name="标题 3 2 5" xfId="1655"/>
    <cellStyle name="好_其他部门(按照总人口测算）—20080416_不含人员经费系数_财力性转移支付2010年预算参考数_12.25-发教育厅-2016年高职生均年初预算控制数分配表" xfId="1656"/>
    <cellStyle name="好_汇总_12.25-发教育厅-2016年高职生均年初预算控制数分配表" xfId="1657"/>
    <cellStyle name="60% - 强调文字颜色 5 2 2" xfId="1658"/>
    <cellStyle name="20% - 强调文字颜色 1 3" xfId="1659"/>
    <cellStyle name="标题 5 10" xfId="1660"/>
    <cellStyle name="警告文本 2 3" xfId="1661"/>
    <cellStyle name="差_gdp_12.25-发教育厅-2016年高职生均年初预算控制数分配表" xfId="1662"/>
    <cellStyle name="差_高职双一流提前细化表（0112 发财建）" xfId="1663"/>
    <cellStyle name="Header1" xfId="1664"/>
    <cellStyle name="好" xfId="1665" builtinId="26"/>
    <cellStyle name="20% - 强调文字颜色 4 2 17" xfId="1666"/>
    <cellStyle name="好_卫生(按照总人口测算）—20080416_县市旗测算-新科目（含人口规模效应）_12.25-发教育厅-2016年高职生均年初预算控制数分配表" xfId="1667"/>
    <cellStyle name="差_2006年27重庆_12.25-发教育厅-2016年高职生均年初预算控制数分配表" xfId="1668"/>
    <cellStyle name="标题 3 2 11" xfId="1669"/>
    <cellStyle name="千位分隔[0] 3" xfId="1670"/>
    <cellStyle name="Linked Cell" xfId="1671"/>
    <cellStyle name="强调文字颜色 1 2 21" xfId="1672"/>
    <cellStyle name="强调文字颜色 1 2 16" xfId="1673"/>
    <cellStyle name="差_2006年34青海_12.25-发教育厅-2016年高职生均年初预算控制数分配表" xfId="1674"/>
    <cellStyle name="表标题 2 2" xfId="1675"/>
    <cellStyle name="20% - 强调文字颜色 4 2 14" xfId="1676"/>
    <cellStyle name="常规 35 2 18" xfId="1677"/>
    <cellStyle name="Explanatory Text" xfId="1678"/>
    <cellStyle name="差_安徽 缺口县区测算(地方填报)1_12.25-发教育厅-2016年高职生均年初预算控制数分配表" xfId="1679"/>
    <cellStyle name="20% - 强调文字颜色 2 3" xfId="1680"/>
    <cellStyle name="60% - 强调文字颜色 2 2 11" xfId="1681"/>
    <cellStyle name="差_0605石屏县_财力性转移支付2010年预算参考数_12.25-发教育厅-2016年高职生均年初预算控制数分配表" xfId="1682"/>
    <cellStyle name="60% - 强调文字颜色 2 2 19" xfId="1683"/>
    <cellStyle name="差_行政公检法测算_县市旗测算-新科目（含人口规模效应）_财力性转移支付2010年预算参考数" xfId="1684"/>
    <cellStyle name="Accent6 - 60%" xfId="1685"/>
    <cellStyle name="20% - 强调文字颜色 4 4" xfId="1686"/>
    <cellStyle name="差_云南省2008年转移支付测算——州市本级考核部分及政策性测算_财力性转移支付2010年预算参考数_12.25-发教育厅-2016年高职生均年初预算控制数分配表" xfId="1687"/>
    <cellStyle name="差_12.25-发教育厅-2016年高职生均年初预算控制数分配表" xfId="1688"/>
    <cellStyle name="20% - 强调文字颜色 2 2 19" xfId="1689"/>
    <cellStyle name="好_县市旗测算-新科目（20080627）_县市旗测算-新科目（含人口规模效应）_财力性转移支付2010年预算参考数" xfId="1690"/>
    <cellStyle name="40% - Accent3" xfId="1691"/>
    <cellStyle name="好_教育(按照总人口测算）—20080416_民生政策最低支出需求" xfId="1692"/>
    <cellStyle name="好_行政(燃修费)_不含人员经费系数_财力性转移支付2010年预算参考数_12.25-发教育厅-2016年高职生均年初预算控制数分配表" xfId="1693"/>
    <cellStyle name="捠壿_Region Orders (2)" xfId="1694"/>
    <cellStyle name="链接单元格" xfId="1695" builtinId="24"/>
    <cellStyle name="常规 4 2 20" xfId="1696"/>
    <cellStyle name="常规 4 2 15" xfId="1697"/>
    <cellStyle name="标题 4 2 12" xfId="1698"/>
    <cellStyle name="千位分隔[0] 2" xfId="1699"/>
    <cellStyle name="好_2007一般预算支出口径剔除表_财力性转移支付2010年预算参考数_12.25-发教育厅-2016年高职生均年初预算控制数分配表" xfId="1700"/>
    <cellStyle name="差_14安徽_财力性转移支付2010年预算参考数" xfId="1701"/>
    <cellStyle name="货币 3 20" xfId="1702"/>
    <cellStyle name="货币 3 15" xfId="1703"/>
    <cellStyle name="20% - 强调文字颜色 5 2 20" xfId="1704"/>
    <cellStyle name="20% - 强调文字颜色 5 2 15" xfId="1705"/>
    <cellStyle name="好_卫生(按照总人口测算）—20080416" xfId="1706"/>
    <cellStyle name="常规 2 14" xfId="1707"/>
    <cellStyle name="强调文字颜色 2 2 6" xfId="1708"/>
    <cellStyle name="40% - 强调文字颜色 4 2 12" xfId="1709"/>
    <cellStyle name="20% - 强调文字颜色 6 2 8" xfId="1710"/>
    <cellStyle name="强调文字颜色 5 2 3" xfId="1711"/>
    <cellStyle name="40% - 强调文字颜色 6 2" xfId="1712"/>
    <cellStyle name="分级显示行_1_13区汇总" xfId="1713"/>
    <cellStyle name="20% - 强调文字颜色 6 4" xfId="1714"/>
    <cellStyle name="千位分隔 2 20" xfId="1715"/>
    <cellStyle name="千位分隔 2 15" xfId="1716"/>
    <cellStyle name="标题 4" xfId="1717" builtinId="19"/>
    <cellStyle name="40% - 强调文字颜色 4" xfId="1718" builtinId="43"/>
    <cellStyle name="20% - 强调文字颜色 3 2 11" xfId="1719"/>
    <cellStyle name="标题" xfId="1720" builtinId="15"/>
    <cellStyle name="40% - 强调文字颜色 4 2 7" xfId="1721"/>
    <cellStyle name="Percent_!!!GO" xfId="1722"/>
    <cellStyle name="差_市辖区测算20080510_财力性转移支付2010年预算参考数_12.25-发教育厅-2016年高职生均年初预算控制数分配表" xfId="1723"/>
    <cellStyle name="好_县市旗测算-新科目（20080627）_县市旗测算-新科目（含人口规模效应）_财力性转移支付2010年预算参考数_12.25-发教育厅-2016年高职生均年初预算控制数分配表" xfId="1724"/>
    <cellStyle name="标题 1 2 12" xfId="1725"/>
    <cellStyle name="货币 2 7" xfId="1726"/>
    <cellStyle name="40% - 强调文字颜色 1 2 12" xfId="1727"/>
    <cellStyle name="千位分隔" xfId="1728" builtinId="3"/>
    <cellStyle name="_中南林业科技大学2010-2012项目附表2010-6-25 2_湘财教指〔2017〕84号中央财政支持地方高校改革发展资金" xfId="1729"/>
    <cellStyle name="好_缺口县区测算（11.13）" xfId="1730"/>
    <cellStyle name="40% - 强调文字颜色 3" xfId="1731" builtinId="39"/>
    <cellStyle name="千位分隔 2 14" xfId="1732"/>
    <cellStyle name="标题 3" xfId="1733" builtinId="18"/>
    <cellStyle name="20% - 强调文字颜色 2 2 4" xfId="1734"/>
    <cellStyle name="常规 2 2 4 2 5" xfId="1735"/>
    <cellStyle name="标题 2 2 2" xfId="1736"/>
    <cellStyle name="常规 3 3" xfId="1737"/>
    <cellStyle name="60% - Accent2" xfId="1738"/>
    <cellStyle name="40% - 着色 2" xfId="1739"/>
    <cellStyle name="Title" xfId="1740"/>
    <cellStyle name="常规 5 9" xfId="1741"/>
    <cellStyle name="差_2006年27重庆_财力性转移支付2010年预算参考数_12.25-发教育厅-2016年高职生均年初预算控制数分配表" xfId="1742"/>
    <cellStyle name="60% - 强调文字颜色 3 2 4" xfId="1743"/>
    <cellStyle name="差_市辖区测算20080510_县市旗测算-新科目（含人口规模效应）" xfId="1744"/>
    <cellStyle name="_20100326高清市院遂宁检察院1080P配置清单26日改" xfId="1745"/>
    <cellStyle name="常规 2 2 3 2" xfId="1746"/>
    <cellStyle name="常规 2 3 11" xfId="1747"/>
    <cellStyle name="好_县市旗测算-新科目（20080627）_县市旗测算-新科目（含人口规模效应）_12.25-发教育厅-2016年高职生均年初预算控制数分配表" xfId="1748"/>
    <cellStyle name="60% - 强调文字颜色 1 2" xfId="1749"/>
    <cellStyle name="40% - 强调文字颜色 1 4" xfId="1750"/>
    <cellStyle name="60% - 强调文字颜色 5 2 18" xfId="1751"/>
    <cellStyle name="计算 2 6" xfId="1752"/>
    <cellStyle name="差_07临沂_12.25-发教育厅-2016年高职生均年初预算控制数分配表" xfId="1753"/>
    <cellStyle name="20% - 强调文字颜色 2 2 12" xfId="1754"/>
    <cellStyle name="常规 11 16" xfId="1755"/>
    <cellStyle name="常规 11 21" xfId="1756"/>
    <cellStyle name="千位分隔 2 22" xfId="1757"/>
    <cellStyle name="千位分隔 2 17" xfId="1758"/>
    <cellStyle name="标题 6" xfId="1759"/>
    <cellStyle name="40% - 强调文字颜色 6" xfId="1760" builtinId="51"/>
    <cellStyle name="差_云南省2008年转移支付测算——州市本级考核部分及政策性测算" xfId="1761"/>
    <cellStyle name="常规 5 11" xfId="1762"/>
    <cellStyle name="表标题" xfId="1763"/>
    <cellStyle name="强调文字颜色 1 2 9" xfId="1764"/>
    <cellStyle name="常规 11 15" xfId="1765"/>
    <cellStyle name="常规 11 20" xfId="1766"/>
    <cellStyle name="20% - 强调文字颜色 6 3" xfId="1767"/>
    <cellStyle name="千位分隔 2 21" xfId="1768"/>
    <cellStyle name="千位分隔 2 16" xfId="1769"/>
    <cellStyle name="好_自行调整差异系数顺序" xfId="1770"/>
    <cellStyle name="标题 5" xfId="1771"/>
    <cellStyle name="40% - 强调文字颜色 5" xfId="1772" builtinId="47"/>
    <cellStyle name="常规 11 18" xfId="1773"/>
    <cellStyle name="20% - 强调文字颜色 4 2" xfId="1774"/>
    <cellStyle name="20% - 强调文字颜色 4 2 10" xfId="1775"/>
    <cellStyle name="货币 3 12" xfId="1776"/>
    <cellStyle name="常规 35 2 8" xfId="1777"/>
    <cellStyle name="20% - 强调文字颜色 5 2 12" xfId="1778"/>
    <cellStyle name="常规 2 11" xfId="1779"/>
    <cellStyle name="60% - 强调文字颜色 5" xfId="1780" builtinId="48"/>
    <cellStyle name="60% - Accent5" xfId="1781"/>
    <cellStyle name="标题 2 2 19" xfId="1782"/>
    <cellStyle name="60% - 强调文字颜色 1 2 21" xfId="1783"/>
    <cellStyle name="60% - 强调文字颜色 1 2 16" xfId="1784"/>
    <cellStyle name="差_行政（人员）" xfId="1785"/>
    <cellStyle name="汇总 2 19" xfId="1786"/>
    <cellStyle name="常规 10 2" xfId="1787"/>
    <cellStyle name="Currency1" xfId="1788"/>
    <cellStyle name="40% - 强调文字颜色 6 2 4" xfId="1789"/>
    <cellStyle name="20% - 强调文字颜色 4 2 11" xfId="1790"/>
    <cellStyle name="差_28四川_12.25-发教育厅-2016年高职生均年初预算控制数分配表" xfId="1791"/>
    <cellStyle name="20% - 强调文字颜色 4 3" xfId="1792"/>
    <cellStyle name="好_Book1_财力性转移支付2010年预算参考数_12.25-发教育厅-2016年高职生均年初预算控制数分配表" xfId="1793"/>
    <cellStyle name="20% - 强调文字颜色 6" xfId="1794" builtinId="50"/>
    <cellStyle name="常规 4 2 13" xfId="1795"/>
    <cellStyle name="标题 4 2 10" xfId="1796"/>
    <cellStyle name="标题 5 9" xfId="1797"/>
    <cellStyle name="货币 3 13" xfId="1798"/>
    <cellStyle name="常规 35 2 9" xfId="1799"/>
    <cellStyle name="差_缺口县区测算(按2007支出增长25%测算)_财力性转移支付2010年预算参考数_12.25-发教育厅-2016年高职生均年初预算控制数分配表" xfId="1800"/>
    <cellStyle name="20% - 强调文字颜色 5 2 13" xfId="1801"/>
    <cellStyle name="好_县区合并测算20080423(按照各省比重）_12.25-发教育厅-2016年高职生均年初预算控制数分配表" xfId="1802"/>
    <cellStyle name="好_行政公检法测算" xfId="1803"/>
    <cellStyle name="20% - 强调文字颜色 6 2 7" xfId="1804"/>
    <cellStyle name="差_行政公检法测算_财力性转移支付2010年预算参考数" xfId="1805"/>
    <cellStyle name="60% - 强调文字颜色 6" xfId="1806" builtinId="52"/>
    <cellStyle name="20% - 着色 4" xfId="1807"/>
    <cellStyle name="差_行政公检法测算_不含人员经费系数_12.25-发教育厅-2016年高职生均年初预算控制数分配表" xfId="1808"/>
    <cellStyle name="强调文字颜色 6 4" xfId="1809"/>
    <cellStyle name="好_县市旗测算-新科目（20080627）_财力性转移支付2010年预算参考数" xfId="1810"/>
    <cellStyle name="_2010项目预算申请汇总表_湖南省" xfId="1811"/>
    <cellStyle name="千位分隔 2 13" xfId="1812"/>
    <cellStyle name="标题 2" xfId="1813" builtinId="17"/>
    <cellStyle name="60% - 强调文字颜色 5 2 5" xfId="1814"/>
    <cellStyle name="Calc Currency (0)" xfId="1815"/>
    <cellStyle name="_ET_STYLE_NoName_00__12.25-发教育厅-2016年高职生均年初预算控制数分配表" xfId="1816"/>
    <cellStyle name="20% - 强调文字颜色 2 2 17" xfId="1817"/>
    <cellStyle name="常规 10 13" xfId="1818"/>
    <cellStyle name="_2010-2012中支地拨款汇总" xfId="1819"/>
    <cellStyle name="差_分县成本差异系数_12.25-发教育厅-2016年高职生均年初预算控制数分配表" xfId="1820"/>
    <cellStyle name="好_行政公检法测算_财力性转移支付2010年预算参考数" xfId="1821"/>
    <cellStyle name="_2010-2012中支地拨款汇总 2" xfId="1822"/>
    <cellStyle name="标题 1 2_2017年改革发展类资金分配及绩效" xfId="1823"/>
    <cellStyle name="60% - 强调文字颜色 4 2 21" xfId="1824"/>
    <cellStyle name="60% - 强调文字颜色 4 2 16" xfId="1825"/>
    <cellStyle name="20% - 强调文字颜色 1 2 10" xfId="1826"/>
    <cellStyle name="40% - 强调文字颜色 5 2 19" xfId="1827"/>
    <cellStyle name="标题 2 2 14" xfId="1828"/>
    <cellStyle name="输出 2 20" xfId="1829"/>
    <cellStyle name="输出 2 15" xfId="1830"/>
    <cellStyle name="常规 3 19" xfId="1831"/>
    <cellStyle name="好_34青海_1_财力性转移支付2010年预算参考数" xfId="1832"/>
    <cellStyle name="20% - 强调文字颜色 3 2 17" xfId="1833"/>
    <cellStyle name="好_市辖区测算20080510_县市旗测算-新科目（含人口规模效应）" xfId="1834"/>
    <cellStyle name="60% - 强调文字颜色 1 2 11" xfId="1835"/>
    <cellStyle name="40% - 强调文字颜色 2 2 14" xfId="1836"/>
    <cellStyle name="_2010-2012中支地拨款汇总_湘财教指〔2017〕84号中央财政支持地方高校改革发展资金" xfId="1837"/>
    <cellStyle name="标题 3 2 10" xfId="1838"/>
    <cellStyle name="20% - 强调文字颜色 4 2 13" xfId="1839"/>
    <cellStyle name="货币" xfId="1840" builtinId="4"/>
    <cellStyle name="_2013年经费测算情况(12.11)" xfId="1841"/>
    <cellStyle name="20% - Accent6" xfId="1842"/>
    <cellStyle name="差_2006年水利统计指标统计表_财力性转移支付2010年预算参考数_12.25-发教育厅-2016年高职生均年初预算控制数分配表" xfId="1843"/>
    <cellStyle name="常规 3 2 3" xfId="1844"/>
    <cellStyle name="差 2 9" xfId="1845"/>
    <cellStyle name="60% - 强调文字颜色 6 2" xfId="1846"/>
    <cellStyle name="Grey" xfId="1847"/>
    <cellStyle name="_2016年高校经常性拨款分配因素(测算201616)" xfId="1848"/>
    <cellStyle name="20% - 强调文字颜色 1 2 17" xfId="1849"/>
    <cellStyle name="差_09黑龙江_12.25-发教育厅-2016年高职生均年初预算控制数分配表" xfId="1850"/>
    <cellStyle name="差_县市旗测算20080508_县市旗测算-新科目（含人口规模效应）_财力性转移支付2010年预算参考数" xfId="1851"/>
    <cellStyle name="好_县区合并测算20080423(按照各省比重）_县市旗测算-新科目（含人口规模效应）_财力性转移支付2010年预算参考数" xfId="1852"/>
    <cellStyle name="好_34青海_1_财力性转移支付2010年预算参考数_12.25-发教育厅-2016年高职生均年初预算控制数分配表" xfId="1853"/>
    <cellStyle name="40% - 强调文字颜色 3 2 5" xfId="1854"/>
    <cellStyle name="常规 10 2 2 3" xfId="1855"/>
    <cellStyle name="差_县市旗测算-新科目（20080626）_财力性转移支付2010年预算参考数_12.25-发教育厅-2016年高职生均年初预算控制数分配表" xfId="1856"/>
    <cellStyle name="Accent1 - 40%" xfId="1857"/>
    <cellStyle name="标题 5 4" xfId="1858"/>
    <cellStyle name="_2014年经费下达指标文目录" xfId="1859"/>
    <cellStyle name="20% - 强调文字颜色 3 2 19" xfId="1860"/>
    <cellStyle name="_Book1" xfId="1861"/>
    <cellStyle name="常规 10 2 2 9" xfId="1862"/>
    <cellStyle name="差_县区合并测算20080423(按照各省比重）_财力性转移支付2010年预算参考数" xfId="1863"/>
    <cellStyle name="好_2014市县可用财力（提供处室）_12.25-发教育厅-2016年高职生均年初预算控制数分配表" xfId="1864"/>
    <cellStyle name="_湘财教指〔2015〕45号省教育厅预拨提标表" xfId="1865"/>
    <cellStyle name="60% - 强调文字颜色 4 2 4" xfId="1866"/>
    <cellStyle name="_ET_STYLE_NoName_00__Sheet3" xfId="1867"/>
    <cellStyle name="Moneda_96 Risk" xfId="1868"/>
    <cellStyle name="差_09黑龙江_财力性转移支付2010年预算参考数_12.25-发教育厅-2016年高职生均年初预算控制数分配表" xfId="1869"/>
    <cellStyle name="好_分县成本差异系数_不含人员经费系数_12.25-发教育厅-2016年高职生均年初预算控制数分配表" xfId="1870"/>
    <cellStyle name="差_Book2_财力性转移支付2010年预算参考数_12.25-发教育厅-2016年高职生均年初预算控制数分配表" xfId="1871"/>
    <cellStyle name="强调文字颜色 3 2 9" xfId="1872"/>
    <cellStyle name="好_市辖区测算-新科目（20080626）_12.25-发教育厅-2016年高职生均年初预算控制数分配表" xfId="1873"/>
    <cellStyle name="好 2 2" xfId="1874"/>
    <cellStyle name="常规 10 2 2 16" xfId="1875"/>
    <cellStyle name="常规 10 2 2 21" xfId="1876"/>
    <cellStyle name="20% - Accent5" xfId="1877"/>
    <cellStyle name="常规 3 2 2" xfId="1878"/>
    <cellStyle name="20% - 强调文字颜色 1 2" xfId="1879"/>
    <cellStyle name="差_09黑龙江_财力性转移支付2010年预算参考数" xfId="1880"/>
    <cellStyle name="标题 4 2 4" xfId="1881"/>
    <cellStyle name="差_2018年湖南省高校“双一流”建设专项资金预安排表" xfId="1882"/>
    <cellStyle name="好_民生政策最低支出需求" xfId="1883"/>
    <cellStyle name="_弱电系统设备配置报价清单" xfId="1884"/>
    <cellStyle name="20% - Accent4" xfId="1885"/>
    <cellStyle name="20% - 强调文字颜色 2" xfId="1886" builtinId="34"/>
    <cellStyle name="注释 2 5" xfId="1887"/>
    <cellStyle name="检查单元格 2_2017年改革发展类资金分配及绩效" xfId="1888"/>
    <cellStyle name="_中央共建2014（定）" xfId="1889"/>
    <cellStyle name="60% - 强调文字颜色 1 2 13" xfId="1890"/>
    <cellStyle name="差 4" xfId="1891"/>
    <cellStyle name="40% - 强调文字颜色 2" xfId="1892" builtinId="35"/>
    <cellStyle name="常规 4_01综合类2010" xfId="1893"/>
    <cellStyle name="差_行政(燃修费)_县市旗测算-新科目（含人口规模效应）_12.25-发教育厅-2016年高职生均年初预算控制数分配表" xfId="1894"/>
    <cellStyle name="20% - Accent3" xfId="1895"/>
    <cellStyle name="差_缺口县区测算_财力性转移支付2010年预算参考数" xfId="1896"/>
    <cellStyle name="输出 2 7" xfId="1897"/>
    <cellStyle name="表标题_湘财教指〔2017〕84号中央财政支持地方高校改革发展资金" xfId="1898"/>
    <cellStyle name="好_分县成本差异系数_不含人员经费系数" xfId="1899"/>
    <cellStyle name="20% - 强调文字颜色 4 2 12" xfId="1900"/>
    <cellStyle name="好_30云南_1" xfId="1901"/>
    <cellStyle name="常规 4 2 21" xfId="1902"/>
    <cellStyle name="常规 4 2 16" xfId="1903"/>
    <cellStyle name="标题 4 2 13" xfId="1904"/>
    <cellStyle name="60% - 强调文字颜色 3 2 10" xfId="1905"/>
    <cellStyle name="强调文字颜色 2 2 7" xfId="1906"/>
    <cellStyle name="40% - 强调文字颜色 4 2 13" xfId="1907"/>
    <cellStyle name="20% - 强调文字颜色 6 2 9" xfId="1908"/>
    <cellStyle name="常规 10" xfId="1909"/>
    <cellStyle name="强调文字颜色 5 2 4" xfId="1910"/>
    <cellStyle name="40% - 强调文字颜色 6 3" xfId="1911"/>
    <cellStyle name="货币 3 3" xfId="1912"/>
    <cellStyle name="20% - 强调文字颜色 5 2 3" xfId="1913"/>
    <cellStyle name="标题 2 2 17" xfId="1914"/>
    <cellStyle name="40% - 强调文字颜色 2 2 17" xfId="1915"/>
    <cellStyle name="60% - 强调文字颜色 1 2 14" xfId="1916"/>
    <cellStyle name="差_县市旗测算20080508_财力性转移支付2010年预算参考数_12.25-发教育厅-2016年高职生均年初预算控制数分配表" xfId="1917"/>
    <cellStyle name="货币 3 4" xfId="1918"/>
    <cellStyle name="20% - 强调文字颜色 5 2 4" xfId="1919"/>
    <cellStyle name="强调 2" xfId="1920"/>
    <cellStyle name="40% - 强调文字颜色 5 2 2" xfId="1921"/>
    <cellStyle name="货币 3 5" xfId="1922"/>
    <cellStyle name="20% - 强调文字颜色 5 2 5" xfId="1923"/>
    <cellStyle name="强调 3" xfId="1924"/>
    <cellStyle name="40% - 强调文字颜色 5 2 3" xfId="1925"/>
    <cellStyle name="货币 3 6" xfId="1926"/>
    <cellStyle name="20% - 强调文字颜色 5 2 6" xfId="1927"/>
    <cellStyle name="输入 2" xfId="1928"/>
    <cellStyle name="差_Book1_财力性转移支付2010年预算参考数" xfId="1929"/>
    <cellStyle name="常规 4 2 8" xfId="1930"/>
    <cellStyle name="差_行政（人员）_县市旗测算-新科目（含人口规模效应）_12.25-发教育厅-2016年高职生均年初预算控制数分配表" xfId="1931"/>
    <cellStyle name="40% - 强调文字颜色 5 2 4" xfId="1932"/>
    <cellStyle name="40% - 强调文字颜色 5 2 5" xfId="1933"/>
    <cellStyle name="货币 3 10" xfId="1934"/>
    <cellStyle name="好_县区合并测算20080421_民生政策最低支出需求_财力性转移支付2010年预算参考数" xfId="1935"/>
    <cellStyle name="常规 35 2 6" xfId="1936"/>
    <cellStyle name="20% - 强调文字颜色 5 2 10" xfId="1937"/>
    <cellStyle name="40% - 强调文字颜色 5 2 6" xfId="1938"/>
    <cellStyle name="货币 3 11" xfId="1939"/>
    <cellStyle name="常规 35 2 7" xfId="1940"/>
    <cellStyle name="20% - 强调文字颜色 5 2 11" xfId="1941"/>
    <cellStyle name="常规 2 10" xfId="1942"/>
    <cellStyle name="货币 3 9" xfId="1943"/>
    <cellStyle name="20% - 强调文字颜色 5 2 9" xfId="1944"/>
    <cellStyle name="好_2007年一般预算支出剔除_财力性转移支付2010年预算参考数" xfId="1945"/>
    <cellStyle name="20% - 强调文字颜色 5 2_2017年改革发展类资金分配及绩效" xfId="1946"/>
    <cellStyle name="_2010项目预算申请汇总表_湖南省_湘财教指〔2017〕84号中央财政支持地方高校改革发展资金" xfId="1947"/>
    <cellStyle name="差_2008年支出核定" xfId="1948"/>
    <cellStyle name="差_20河南_12.25-发教育厅-2016年高职生均年初预算控制数分配表" xfId="1949"/>
    <cellStyle name="差_财政供养人员" xfId="1950"/>
    <cellStyle name="常规 2 2 4 19" xfId="1951"/>
    <cellStyle name="常规 2 2 4 24" xfId="1952"/>
    <cellStyle name="60% - 强调文字颜色 6 2_2017年改革发展类资金分配及绩效" xfId="1953"/>
    <cellStyle name="40% - 强调文字颜色 4 2 5" xfId="1954"/>
    <cellStyle name="20% - 强调文字颜色 6 2 10" xfId="1955"/>
    <cellStyle name="标题 4 2 6" xfId="1956"/>
    <cellStyle name="40% - 强调文字颜色 4 2 6" xfId="1957"/>
    <cellStyle name="20% - 强调文字颜色 6 2 12" xfId="1958"/>
    <cellStyle name="标题 1 2" xfId="1959"/>
    <cellStyle name="差_Sheet1" xfId="1960"/>
    <cellStyle name="输入 2 14" xfId="1961"/>
    <cellStyle name="Accent5_12.25-发教育厅-2016年高职生均年初预算控制数分配表" xfId="1962"/>
    <cellStyle name="60% - 强调文字颜色 3 2 11" xfId="1963"/>
    <cellStyle name="40% - 强调文字颜色 5 2 13" xfId="1964"/>
    <cellStyle name="20% - 强调文字颜色 6 2 16" xfId="1965"/>
    <cellStyle name="20% - 强调文字颜色 6 2 21" xfId="1966"/>
    <cellStyle name="标题 1 3" xfId="1967"/>
    <cellStyle name="40% - 强调文字颜色 1 3" xfId="1968"/>
    <cellStyle name="60% - 强调文字颜色 4 2 11" xfId="1969"/>
    <cellStyle name="好_行政(燃修费)_不含人员经费系数_财力性转移支付2010年预算参考数" xfId="1970"/>
    <cellStyle name="40% - 强调文字颜色 5 2 14" xfId="1971"/>
    <cellStyle name="检查单元格 2 7" xfId="1972"/>
    <cellStyle name="差_530623_2006年县级财政报表附表" xfId="1973"/>
    <cellStyle name="计算" xfId="1974" builtinId="22"/>
    <cellStyle name="差_0605石屏县_12.25-发教育厅-2016年高职生均年初预算控制数分配表" xfId="1975"/>
    <cellStyle name="20% - 强调文字颜色 6 2 3" xfId="1976"/>
    <cellStyle name="差_重点民生支出需求测算表社保（农村低保）081112_12.25-发教育厅-2016年高职生均年初预算控制数分配表" xfId="1977"/>
    <cellStyle name="标题 4 2 9" xfId="1978"/>
    <cellStyle name="差_分县成本差异系数_不含人员经费系数_12.25-发教育厅-2016年高职生均年初预算控制数分配表" xfId="1979"/>
    <cellStyle name="千位分隔 2 2 3" xfId="1980"/>
    <cellStyle name="_2006－2009年结余结转情况" xfId="1981"/>
    <cellStyle name="20% - 强调文字颜色 6 2 14" xfId="1982"/>
    <cellStyle name="好_行政（人员）_民生政策最低支出需求_财力性转移支付2010年预算参考数" xfId="1983"/>
    <cellStyle name="40% - 强调文字颜色 5 2 11" xfId="1984"/>
    <cellStyle name="40% - 强调文字颜色 6 2 2" xfId="1985"/>
    <cellStyle name="20% - 强调文字颜色 6 2 5" xfId="1986"/>
    <cellStyle name="Moneda [0]_96 Risk" xfId="1987"/>
    <cellStyle name="千位分隔 2 2 4" xfId="1988"/>
    <cellStyle name="20% - 强调文字颜色 6 2 15" xfId="1989"/>
    <cellStyle name="20% - 强调文字颜色 6 2 20" xfId="1990"/>
    <cellStyle name="好_成本差异系数_财力性转移支付2010年预算参考数_12.25-发教育厅-2016年高职生均年初预算控制数分配表" xfId="1991"/>
    <cellStyle name="差_农林水和城市维护标准支出20080505－县区合计_县市旗测算-新科目（含人口规模效应）_财力性转移支付2010年预算参考数" xfId="1992"/>
    <cellStyle name="40% - 强调文字颜色 5 2 12" xfId="1993"/>
    <cellStyle name="部门" xfId="1994"/>
    <cellStyle name="40% - 强调文字颜色 6 2 3" xfId="1995"/>
    <cellStyle name="好_27重庆_财力性转移支付2010年预算参考数_12.25-发教育厅-2016年高职生均年初预算控制数分配表" xfId="1996"/>
    <cellStyle name="60% - 强调文字颜色 4 2 12" xfId="1997"/>
    <cellStyle name="20% - 强调文字颜色 6 2 18" xfId="1998"/>
    <cellStyle name="40% - 强调文字颜色 5 2 15" xfId="1999"/>
    <cellStyle name="40% - 强调文字颜色 5 2 20" xfId="2000"/>
    <cellStyle name="差_教育(按照总人口测算）—20080416_12.25-发教育厅-2016年高职生均年初预算控制数分配表" xfId="2001"/>
    <cellStyle name="好_行政(燃修费)_财力性转移支付2010年预算参考数" xfId="2002"/>
    <cellStyle name="40% - 强调文字颜色 6 2 6" xfId="2003"/>
    <cellStyle name="60% - 强调文字颜色 4 2 13" xfId="2004"/>
    <cellStyle name="20% - 强调文字颜色 6 2 19" xfId="2005"/>
    <cellStyle name="40% - 强调文字颜色 5 2 16" xfId="2006"/>
    <cellStyle name="40% - 强调文字颜色 5 2 21" xfId="2007"/>
    <cellStyle name="40% - 强调文字颜色 6 2 7" xfId="2008"/>
    <cellStyle name="标题 5 6" xfId="2009"/>
    <cellStyle name="标题 5 7" xfId="2010"/>
    <cellStyle name="好_教育(按照总人口测算）—20080416_民生政策最低支出需求_12.25-发教育厅-2016年高职生均年初预算控制数分配表" xfId="2011"/>
    <cellStyle name="标题 5 8" xfId="2012"/>
    <cellStyle name="注释" xfId="2013" builtinId="10"/>
    <cellStyle name="60% - 强调文字颜色 5 2 6" xfId="2014"/>
    <cellStyle name="comma zerodec" xfId="2015"/>
    <cellStyle name="好_2008年支出调整_12.25-发教育厅-2016年高职生均年初预算控制数分配表" xfId="2016"/>
    <cellStyle name="Accent3 - 20%" xfId="2017"/>
    <cellStyle name="好_民生政策最低支出需求_12.25-发教育厅-2016年高职生均年初预算控制数分配表" xfId="2018"/>
    <cellStyle name="好_07临沂_12.25-发教育厅-2016年高职生均年初预算控制数分配表" xfId="2019"/>
    <cellStyle name="60% - 强调文字颜色 5 2 7" xfId="2020"/>
    <cellStyle name="60% - 强调文字颜色 5 2 8" xfId="2021"/>
    <cellStyle name="PSSpacer" xfId="2022"/>
    <cellStyle name="40% - Accent4" xfId="2023"/>
    <cellStyle name="差_2007一般预算支出口径剔除表" xfId="2024"/>
    <cellStyle name="常规 10 16" xfId="2025"/>
    <cellStyle name="常规 10 21" xfId="2026"/>
    <cellStyle name="好_09黑龙江" xfId="2027"/>
    <cellStyle name="常规 7_01综合类2010" xfId="2028"/>
    <cellStyle name="60% - 强调文字颜色 5 2 9" xfId="2029"/>
    <cellStyle name="好_文体广播事业(按照总人口测算）—20080416_不含人员经费系数_财力性转移支付2010年预算参考数_12.25-发教育厅-2016年高职生均年初预算控制数分配表" xfId="2030"/>
    <cellStyle name="差_教科文12.30(工资提标清算)" xfId="2031"/>
    <cellStyle name="40% - Accent5" xfId="2032"/>
    <cellStyle name="差_其他部门(按照总人口测算）—20080416_县市旗测算-新科目（含人口规模效应）_财力性转移支付2010年预算参考数" xfId="2033"/>
    <cellStyle name="常规 10 17" xfId="2034"/>
    <cellStyle name="常规 10 22" xfId="2035"/>
    <cellStyle name="40% - Accent6" xfId="2036"/>
    <cellStyle name="常规 10 18" xfId="2037"/>
    <cellStyle name="常规 10 23" xfId="2038"/>
    <cellStyle name="标题 1 2 10" xfId="2039"/>
    <cellStyle name="差_2014市县可用财力（提供处室）" xfId="2040"/>
    <cellStyle name="差_30云南_1" xfId="2041"/>
    <cellStyle name="20% - 强调文字颜色 2 2 13" xfId="2042"/>
    <cellStyle name="20% - 强调文字颜色 2 2 14" xfId="2043"/>
    <cellStyle name="适中 2 10" xfId="2044"/>
    <cellStyle name="差_县区合并测算20080421_财力性转移支付2010年预算参考数" xfId="2045"/>
    <cellStyle name="货币 2 6" xfId="2046"/>
    <cellStyle name="40% - 强调文字颜色 1 2 11" xfId="2047"/>
    <cellStyle name="标题 1 2 13" xfId="2048"/>
    <cellStyle name="_2010-2012中支地拨款汇总 2_湘财教指〔2017〕84号中央财政支持地方高校改革发展资金" xfId="2049"/>
    <cellStyle name="20% - 强调文字颜色 2 2 21" xfId="2050"/>
    <cellStyle name="20% - 强调文字颜色 2 2 16" xfId="2051"/>
    <cellStyle name="标题 2 3" xfId="2052"/>
    <cellStyle name="分级显示列_1_Book1" xfId="2053"/>
    <cellStyle name="常规 10 12" xfId="2054"/>
    <cellStyle name="货币 2 8" xfId="2055"/>
    <cellStyle name="40% - 强调文字颜色 1 2 13" xfId="2056"/>
    <cellStyle name="Accent2 - 60%" xfId="2057"/>
    <cellStyle name="标题 1 2 14" xfId="2058"/>
    <cellStyle name="货币 2 9" xfId="2059"/>
    <cellStyle name="40% - 强调文字颜色 1 2 14" xfId="2060"/>
    <cellStyle name="标题 1 2 20" xfId="2061"/>
    <cellStyle name="标题 1 2 15" xfId="2062"/>
    <cellStyle name="20% - 强调文字颜色 6 2_2017年改革发展类资金分配及绩效" xfId="2063"/>
    <cellStyle name="差_27重庆" xfId="2064"/>
    <cellStyle name="常规 10 14 2 2 8" xfId="2065"/>
    <cellStyle name="标题 1 2 17" xfId="2066"/>
    <cellStyle name="标题 1 2 18" xfId="2067"/>
    <cellStyle name="标题 1 2 19" xfId="2068"/>
    <cellStyle name="40% - 强调文字颜色 1 2 8" xfId="2069"/>
    <cellStyle name="标题 4 2 17" xfId="2070"/>
    <cellStyle name="60% - 强调文字颜色 3 2 14" xfId="2071"/>
    <cellStyle name="40% - 强调文字颜色 4 2 17" xfId="2072"/>
    <cellStyle name="差_30云南_1_12.25-发教育厅-2016年高职生均年初预算控制数分配表" xfId="2073"/>
    <cellStyle name="常规 2 2 4 2 10" xfId="2074"/>
    <cellStyle name="常规 14" xfId="2075"/>
    <cellStyle name="汇总" xfId="2076" builtinId="25"/>
    <cellStyle name="标题 1 2 9" xfId="2077"/>
    <cellStyle name="40% - 强调文字颜色 1 2 9" xfId="2078"/>
    <cellStyle name="标题 4 2 18" xfId="2079"/>
    <cellStyle name="60% - 强调文字颜色 3 2 20" xfId="2080"/>
    <cellStyle name="60% - 强调文字颜色 3 2 15" xfId="2081"/>
    <cellStyle name="输出 2 2" xfId="2082"/>
    <cellStyle name="40% - 强调文字颜色 4 2 18" xfId="2083"/>
    <cellStyle name="40% - 强调文字颜色 1 2_2017年改革发展类资金分配及绩效" xfId="2084"/>
    <cellStyle name="20% - 强调文字颜色 3 2 13" xfId="2085"/>
    <cellStyle name="40% - 强调文字颜色 2 2 10" xfId="2086"/>
    <cellStyle name="输出 2 12" xfId="2087"/>
    <cellStyle name="常规 3 16" xfId="2088"/>
    <cellStyle name="常规 3 21" xfId="2089"/>
    <cellStyle name="20% - 强调文字颜色 3 2 14" xfId="2090"/>
    <cellStyle name="20% - 强调文字颜色 3 2 20" xfId="2091"/>
    <cellStyle name="20% - 强调文字颜色 3 2 15" xfId="2092"/>
    <cellStyle name="40% - 强调文字颜色 2 2 12" xfId="2093"/>
    <cellStyle name="好_12滨州_12.25-发教育厅-2016年高职生均年初预算控制数分配表" xfId="2094"/>
    <cellStyle name="标题 2 2 21" xfId="2095"/>
    <cellStyle name="标题 2 2 16" xfId="2096"/>
    <cellStyle name="40% - 强调文字颜色 2 2 16" xfId="2097"/>
    <cellStyle name="40% - 强调文字颜色 2 2 21" xfId="2098"/>
    <cellStyle name="标题 2 2 18" xfId="2099"/>
    <cellStyle name="差_2007一般预算支出口径剔除表_财力性转移支付2010年预算参考数_12.25-发教育厅-2016年高职生均年初预算控制数分配表" xfId="2100"/>
    <cellStyle name="差_缺口县区测算_财力性转移支付2010年预算参考数_12.25-发教育厅-2016年高职生均年初预算控制数分配表" xfId="2101"/>
    <cellStyle name="强调文字颜色 4 2 8" xfId="2102"/>
    <cellStyle name="差_对口支援新疆资金规模测算表20100113_12.25-发教育厅-2016年高职生均年初预算控制数分配表" xfId="2103"/>
    <cellStyle name="40% - 强调文字颜色 2 2 18" xfId="2104"/>
    <cellStyle name="适中 2 6" xfId="2105"/>
    <cellStyle name="标题 2 2 8" xfId="2106"/>
    <cellStyle name="常规 3 9" xfId="2107"/>
    <cellStyle name="好_农林水和城市维护标准支出20080505－县区合计_12.25-发教育厅-2016年高职生均年初预算控制数分配表" xfId="2108"/>
    <cellStyle name="差_05潍坊" xfId="2109"/>
    <cellStyle name="40% - 强调文字颜色 2 2 8" xfId="2110"/>
    <cellStyle name="适中 2 7" xfId="2111"/>
    <cellStyle name="标题 2 2 9" xfId="2112"/>
    <cellStyle name="常规 10 10" xfId="2113"/>
    <cellStyle name="差_不含人员经费系数" xfId="2114"/>
    <cellStyle name="40% - 强调文字颜色 2 2 9" xfId="2115"/>
    <cellStyle name="40% - 强调文字颜色 6 2 18" xfId="2116"/>
    <cellStyle name="40% - 强调文字颜色 2 3" xfId="2117"/>
    <cellStyle name="60% - 强调文字颜色 2 2 13" xfId="2118"/>
    <cellStyle name="标题 3 2 12" xfId="2119"/>
    <cellStyle name="好_行政（人员）_不含人员经费系数" xfId="2120"/>
    <cellStyle name="表标题 2 3" xfId="2121"/>
    <cellStyle name="20% - 强调文字颜色 4 2 20" xfId="2122"/>
    <cellStyle name="20% - 强调文字颜色 4 2 15" xfId="2123"/>
    <cellStyle name="标题 3 2 14" xfId="2124"/>
    <cellStyle name="差_高职2018年双一流资金细化表" xfId="2125"/>
    <cellStyle name="Accent5 - 60%" xfId="2126"/>
    <cellStyle name="20% - 强调文字颜色 3 2 6" xfId="2127"/>
    <cellStyle name="40% - 强调文字颜色 3 2 14" xfId="2128"/>
    <cellStyle name="警告文本 2 14" xfId="2129"/>
    <cellStyle name="差_2008年一般预算支出预计_12.25-发教育厅-2016年高职生均年初预算控制数分配表" xfId="2130"/>
    <cellStyle name="标题 3 2 20" xfId="2131"/>
    <cellStyle name="标题 3 2 15" xfId="2132"/>
    <cellStyle name="20% - 强调文字颜色 3 2 7" xfId="2133"/>
    <cellStyle name="40% - 强调文字颜色 3 2 15" xfId="2134"/>
    <cellStyle name="40% - 强调文字颜色 3 2 20" xfId="2135"/>
    <cellStyle name="标题 3 2 21" xfId="2136"/>
    <cellStyle name="标题 3 2 16" xfId="2137"/>
    <cellStyle name="20% - 强调文字颜色 4 2 19" xfId="2138"/>
    <cellStyle name="好_县市旗测算-新科目（20080626）_财力性转移支付2010年预算参考数" xfId="2139"/>
    <cellStyle name="20% - 强调文字颜色 3 2 8" xfId="2140"/>
    <cellStyle name="40% - 强调文字颜色 3 2 16" xfId="2141"/>
    <cellStyle name="40% - 强调文字颜色 3 2 21" xfId="2142"/>
    <cellStyle name="差_03昭通" xfId="2143"/>
    <cellStyle name="标题 3 2 17" xfId="2144"/>
    <cellStyle name="好_缺口县区测算（11.13）_财力性转移支付2010年预算参考数" xfId="2145"/>
    <cellStyle name="20% - 强调文字颜色 3 2 9" xfId="2146"/>
    <cellStyle name="40% - 强调文字颜色 3 2 17" xfId="2147"/>
    <cellStyle name="Neutral" xfId="2148"/>
    <cellStyle name="好_2006年27重庆_12.25-发教育厅-2016年高职生均年初预算控制数分配表" xfId="2149"/>
    <cellStyle name="标题 3 2 18" xfId="2150"/>
    <cellStyle name="差_其他部门(按照总人口测算）—20080416" xfId="2151"/>
    <cellStyle name="标题 3 2 19" xfId="2152"/>
    <cellStyle name="强调文字颜色 3 2 2" xfId="2153"/>
    <cellStyle name="40% - 强调文字颜色 3 2 19" xfId="2154"/>
    <cellStyle name="百分比 3" xfId="2155"/>
    <cellStyle name="标题 4 2 8" xfId="2156"/>
    <cellStyle name="千位分隔 2 2 2" xfId="2157"/>
    <cellStyle name="20% - 强调文字颜色 6 2 13" xfId="2158"/>
    <cellStyle name="差_行政(燃修费)_不含人员经费系数_财力性转移支付2010年预算参考数_12.25-发教育厅-2016年高职生均年初预算控制数分配表" xfId="2159"/>
    <cellStyle name="40% - 强调文字颜色 5 2 10" xfId="2160"/>
    <cellStyle name="40% - 强调文字颜色 4 2 8" xfId="2161"/>
    <cellStyle name="差 3" xfId="2162"/>
    <cellStyle name="千位分隔 2 12" xfId="2163"/>
    <cellStyle name="好_县市旗测算-新科目（20080627）_民生政策最低支出需求_财力性转移支付2010年预算参考数" xfId="2164"/>
    <cellStyle name="好_Book1_12.25-发教育厅-2016年高职生均年初预算控制数分配表" xfId="2165"/>
    <cellStyle name="标题 1" xfId="2166" builtinId="16"/>
    <cellStyle name="解释性文本 2 9" xfId="2167"/>
    <cellStyle name="Comma_!!!GO" xfId="2168"/>
    <cellStyle name="40% - 强调文字颜色 1" xfId="2169" builtinId="31"/>
    <cellStyle name="常规 6 21" xfId="2170"/>
    <cellStyle name="常规 6 16" xfId="2171"/>
    <cellStyle name="差_湘财教指277_12.25-发教育厅-2016年高职生均年初预算控制数分配表" xfId="2172"/>
    <cellStyle name="差_县市旗测算-新科目（20080627）_县市旗测算-新科目（含人口规模效应）_财力性转移支付2010年预算参考数" xfId="2173"/>
    <cellStyle name="60% - 强调文字颜色 4 2 14" xfId="2174"/>
    <cellStyle name="40% - 强调文字颜色 5 2 17" xfId="2175"/>
    <cellStyle name="40% - 强调文字颜色 6 2 8" xfId="2176"/>
    <cellStyle name="60% - 强调文字颜色 2 2 9" xfId="2177"/>
    <cellStyle name="差_M01-2(州市补助收入)_12.25-发教育厅-2016年高职生均年初预算控制数分配表" xfId="2178"/>
    <cellStyle name="好_分县成本差异系数_12.25-发教育厅-2016年高职生均年初预算控制数分配表" xfId="2179"/>
    <cellStyle name="60% - 强调文字颜色 4 2 20" xfId="2180"/>
    <cellStyle name="60% - 强调文字颜色 4 2 15" xfId="2181"/>
    <cellStyle name="差_市辖区测算20080510_12.25-发教育厅-2016年高职生均年初预算控制数分配表" xfId="2182"/>
    <cellStyle name="好_2015年高职中央奖补资金分配因素表（含民办）" xfId="2183"/>
    <cellStyle name="标题 1 2 21" xfId="2184"/>
    <cellStyle name="标题 1 2 16" xfId="2185"/>
    <cellStyle name="百分比" xfId="2186" builtinId="5"/>
    <cellStyle name="差_人员工资和公用经费_财力性转移支付2010年预算参考数_12.25-发教育厅-2016年高职生均年初预算控制数分配表" xfId="2187"/>
    <cellStyle name="好_人员工资和公用经费2_12.25-发教育厅-2016年高职生均年初预算控制数分配表" xfId="2188"/>
    <cellStyle name="常规 2 23 6" xfId="2189"/>
    <cellStyle name="40% - 强调文字颜色 5 2 18" xfId="2190"/>
    <cellStyle name="40% - 强调文字颜色 5 2 8" xfId="2191"/>
    <cellStyle name="40% - 强调文字颜色 5 2 9" xfId="2192"/>
    <cellStyle name="好_第一部分：综合全" xfId="2193"/>
    <cellStyle name="60% - 强调文字颜色 3 2 5" xfId="2194"/>
    <cellStyle name="差_文体广播事业(按照总人口测算）—20080416" xfId="2195"/>
    <cellStyle name="常规 2 3 12" xfId="2196"/>
    <cellStyle name="60% - 强调文字颜色 1 3" xfId="2197"/>
    <cellStyle name="60% - 强调文字颜色 2 3" xfId="2198"/>
    <cellStyle name="40% - Accent1" xfId="2199"/>
    <cellStyle name="差_县市旗测算20080508_不含人员经费系数" xfId="2200"/>
    <cellStyle name="好_27重庆_财力性转移支付2010年预算参考数" xfId="2201"/>
    <cellStyle name="40% - 强调文字颜色 6 2 10" xfId="2202"/>
    <cellStyle name="差_财政供养人员_财力性转移支付2010年预算参考数" xfId="2203"/>
    <cellStyle name="60% - 强调文字颜色 3 2 7" xfId="2204"/>
    <cellStyle name="20% - 强调文字颜色 4 2_2017年改革发展类资金分配及绩效" xfId="2205"/>
    <cellStyle name="差_缺口县区测算_12.25-发教育厅-2016年高职生均年初预算控制数分配表" xfId="2206"/>
    <cellStyle name="标题1" xfId="2207"/>
    <cellStyle name="60% - 强调文字颜色 5 2 10" xfId="2208"/>
    <cellStyle name="强调文字颜色 2 2 13" xfId="2209"/>
    <cellStyle name="标题 5 21" xfId="2210"/>
    <cellStyle name="标题 5 16" xfId="2211"/>
    <cellStyle name="差_职　2014年职成教育第二批专项经费分配表(分发）" xfId="2212"/>
    <cellStyle name="60% - 强调文字颜色 3 2 8" xfId="2213"/>
    <cellStyle name="常规 9 9" xfId="2214"/>
    <cellStyle name="差_农林水和城市维护标准支出20080505－县区合计_财力性转移支付2010年预算参考数" xfId="2215"/>
    <cellStyle name="常规 2 3 15" xfId="2216"/>
    <cellStyle name="常规 2 3 20" xfId="2217"/>
    <cellStyle name="60% - 强调文字颜色 3 2 9" xfId="2218"/>
    <cellStyle name="差_汇总表4" xfId="2219"/>
    <cellStyle name="常规 2 3 16" xfId="2220"/>
    <cellStyle name="常规 2 3 21" xfId="2221"/>
    <cellStyle name="60% - 强调文字颜色 5 2 12" xfId="2222"/>
    <cellStyle name="差_530623_2006年县级财政报表附表_12.25-发教育厅-2016年高职生均年初预算控制数分配表" xfId="2223"/>
    <cellStyle name="60% - 强调文字颜色 5 2 13" xfId="2224"/>
    <cellStyle name="差_28四川_财力性转移支付2010年预算参考数" xfId="2225"/>
    <cellStyle name="60% - 强调文字颜色 5 2 14" xfId="2226"/>
    <cellStyle name="60% - 强调文字颜色 5 2 21" xfId="2227"/>
    <cellStyle name="60% - 强调文字颜色 5 2 16" xfId="2228"/>
    <cellStyle name="好_2006年28四川" xfId="2229"/>
    <cellStyle name="差_缺口县区测算(按2007支出增长25%测算)_财力性转移支付2010年预算参考数" xfId="2230"/>
    <cellStyle name="20% - 强调文字颜色 2 2 10" xfId="2231"/>
    <cellStyle name="40% - 强调文字颜色 6 2 19" xfId="2232"/>
    <cellStyle name="20% - 强调文字颜色 1 2 18" xfId="2233"/>
    <cellStyle name="40% - 强调文字颜色 6 2_2017年改革发展类资金分配及绩效" xfId="2234"/>
    <cellStyle name="常规 10 14 2 2" xfId="2235"/>
    <cellStyle name="常规 4 2 17" xfId="2236"/>
    <cellStyle name="标题 4 2 14" xfId="2237"/>
    <cellStyle name="货币 3 17" xfId="2238"/>
    <cellStyle name="20% - 强调文字颜色 5 2 17" xfId="2239"/>
    <cellStyle name="好_核定人数下发表_财力性转移支付2010年预算参考数_12.25-发教育厅-2016年高职生均年初预算控制数分配表" xfId="2240"/>
    <cellStyle name="常规 2 16" xfId="2241"/>
    <cellStyle name="常规 2 21" xfId="2242"/>
    <cellStyle name="强调文字颜色 2 2 8" xfId="2243"/>
    <cellStyle name="40% - 强调文字颜色 4 2 14" xfId="2244"/>
    <cellStyle name="常规 11" xfId="2245"/>
    <cellStyle name="40% - 着色 1" xfId="2246"/>
    <cellStyle name="好_检验表_12.25-发教育厅-2016年高职生均年初预算控制数分配表" xfId="2247"/>
    <cellStyle name="差_青海 缺口县区测算(地方填报)_财力性转移支付2010年预算参考数" xfId="2248"/>
    <cellStyle name="输出 2 14" xfId="2249"/>
    <cellStyle name="常规 3 18" xfId="2250"/>
    <cellStyle name="常规 3 23" xfId="2251"/>
    <cellStyle name="20% - 强调文字颜色 3 2 21" xfId="2252"/>
    <cellStyle name="20% - 强调文字颜色 3 2 16" xfId="2253"/>
    <cellStyle name="40% - 强调文字颜色 2 2 13" xfId="2254"/>
    <cellStyle name="好_行政公检法测算_不含人员经费系数" xfId="2255"/>
    <cellStyle name="差_县市旗测算20080508_县市旗测算-新科目（含人口规模效应）" xfId="2256"/>
    <cellStyle name="标题 2 2 20" xfId="2257"/>
    <cellStyle name="标题 2 2 15" xfId="2258"/>
    <cellStyle name="差_河南 缺口县区测算(地方填报)" xfId="2259"/>
    <cellStyle name="20% - 强调文字颜色 3 2 18" xfId="2260"/>
    <cellStyle name="40% - 强调文字颜色 2 2 15" xfId="2261"/>
    <cellStyle name="40% - 强调文字颜色 2 2 20" xfId="2262"/>
    <cellStyle name="60% - 强调文字颜色 1 2 12" xfId="2263"/>
    <cellStyle name="差_0605石屏县_财力性转移支付2010年预算参考数" xfId="2264"/>
    <cellStyle name="差_07临沂" xfId="2265"/>
    <cellStyle name="常规 2 5" xfId="2266"/>
    <cellStyle name="差 2 6" xfId="2267"/>
    <cellStyle name="差_1" xfId="2268"/>
    <cellStyle name="常规 2 3 17" xfId="2269"/>
    <cellStyle name="常规 2 3 22" xfId="2270"/>
    <cellStyle name="输入 2_2017年改革发展类资金分配及绩效" xfId="2271"/>
    <cellStyle name="差_1_12.25-发教育厅-2016年高职生均年初预算控制数分配表" xfId="2272"/>
    <cellStyle name="常规 3 6" xfId="2273"/>
    <cellStyle name="差_34青海_1_财力性转移支付2010年预算参考数" xfId="2274"/>
    <cellStyle name="常规 10 14 2 2 6" xfId="2275"/>
    <cellStyle name="强调文字颜色 4 2_2017年改革发展类资金分配及绩效" xfId="2276"/>
    <cellStyle name="好_县市旗测算-新科目（20080627）_不含人员经费系数_财力性转移支付2010年预算参考数" xfId="2277"/>
    <cellStyle name="差_1_财力性转移支付2010年预算参考数_12.25-发教育厅-2016年高职生均年初预算控制数分配表" xfId="2278"/>
    <cellStyle name="ColLevel_0" xfId="2279"/>
    <cellStyle name="差_县市旗测算-新科目（20080626）_不含人员经费系数_财力性转移支付2010年预算参考数_12.25-发教育厅-2016年高职生均年初预算控制数分配表" xfId="2280"/>
    <cellStyle name="差_1110洱源县" xfId="2281"/>
    <cellStyle name="差_1110洱源县_财力性转移支付2010年预算参考数" xfId="2282"/>
    <cellStyle name="40% - 强调文字颜色 6 2 9" xfId="2283"/>
    <cellStyle name="差_农林水和城市维护标准支出20080505－县区合计_县市旗测算-新科目（含人口规模效应）_财力性转移支付2010年预算参考数_12.25-发教育厅-2016年高职生均年初预算控制数分配表" xfId="2284"/>
    <cellStyle name="差_11大理_财力性转移支付2010年预算参考数_12.25-发教育厅-2016年高职生均年初预算控制数分配表" xfId="2285"/>
    <cellStyle name="常规 5 3" xfId="2286"/>
    <cellStyle name="差_12.25-发教育厅-2015年老职工住房补贴审核表" xfId="2287"/>
    <cellStyle name="差_12.25-发教育厅工资提标和养老保险改革2016年新增" xfId="2288"/>
    <cellStyle name="好_市辖区测算-新科目（20080626）_民生政策最低支出需求_财力性转移支付2010年预算参考数_12.25-发教育厅-2016年高职生均年初预算控制数分配表" xfId="2289"/>
    <cellStyle name="差_12滨州" xfId="2290"/>
    <cellStyle name="差_12滨州_12.25-发教育厅-2016年高职生均年初预算控制数分配表" xfId="2291"/>
    <cellStyle name="强调文字颜色 6 2 3" xfId="2292"/>
    <cellStyle name="60% - 强调文字颜色 4 2" xfId="2293"/>
    <cellStyle name="差_14安徽_财力性转移支付2010年预算参考数_12.25-发教育厅-2016年高职生均年初预算控制数分配表" xfId="2294"/>
    <cellStyle name="差_2_12.25-发教育厅-2016年高职生均年初预算控制数分配表" xfId="2295"/>
    <cellStyle name="差_卫生(按照总人口测算）—20080416_不含人员经费系数_财力性转移支付2010年预算参考数" xfId="2296"/>
    <cellStyle name="差_2_财力性转移支付2010年预算参考数" xfId="2297"/>
    <cellStyle name="解释性文本 3" xfId="2298"/>
    <cellStyle name="差_2006年22湖南" xfId="2299"/>
    <cellStyle name="常规 9 2 4" xfId="2300"/>
    <cellStyle name="差_2006年22湖南_财力性转移支付2010年预算参考数_12.25-发教育厅-2016年高职生均年初预算控制数分配表" xfId="2301"/>
    <cellStyle name="差_成本差异系数_12.25-发教育厅-2016年高职生均年初预算控制数分配表" xfId="2302"/>
    <cellStyle name="差_2006年27重庆" xfId="2303"/>
    <cellStyle name="差_2006年27重庆_财力性转移支付2010年预算参考数" xfId="2304"/>
    <cellStyle name="好_2007年收支情况及2008年收支预计表(汇总表)_财力性转移支付2010年预算参考数" xfId="2305"/>
    <cellStyle name="差_2006年28四川" xfId="2306"/>
    <cellStyle name="差_2006年28四川_12.25-发教育厅-2016年高职生均年初预算控制数分配表" xfId="2307"/>
    <cellStyle name="差_2006年30云南" xfId="2308"/>
    <cellStyle name="差_2016年高校经常性拨款分配因素(测算201616)" xfId="2309"/>
    <cellStyle name="差_2006年30云南_12.25-发教育厅-2016年高职生均年初预算控制数分配表" xfId="2310"/>
    <cellStyle name="差_2006年33甘肃_12.25-发教育厅-2016年高职生均年初预算控制数分配表" xfId="2311"/>
    <cellStyle name="差_市辖区测算-新科目（20080626）_民生政策最低支出需求_财力性转移支付2010年预算参考数" xfId="2312"/>
    <cellStyle name="解释性文本 2 7" xfId="2313"/>
    <cellStyle name="差_县市旗测算-新科目（20080627）_县市旗测算-新科目（含人口规模效应）_财力性转移支付2010年预算参考数_12.25-发教育厅-2016年高职生均年初预算控制数分配表" xfId="2314"/>
    <cellStyle name="e鯪9Y_x000b_" xfId="2315"/>
    <cellStyle name="常规 2 2 4 2 8" xfId="2316"/>
    <cellStyle name="40% - 强调文字颜色 1 2 4" xfId="2317"/>
    <cellStyle name="差_2006年34青海_财力性转移支付2010年预算参考数" xfId="2318"/>
    <cellStyle name="差_分县成本差异系数_民生政策最低支出需求_财力性转移支付2010年预算参考数" xfId="2319"/>
    <cellStyle name="标题 2 2 3" xfId="2320"/>
    <cellStyle name="差_2006年34青海_财力性转移支付2010年预算参考数_12.25-发教育厅-2016年高职生均年初预算控制数分配表" xfId="2321"/>
    <cellStyle name="常规 7 2 7" xfId="2322"/>
    <cellStyle name="差_2006年水利统计指标统计表" xfId="2323"/>
    <cellStyle name="差_市辖区测算20080510_民生政策最低支出需求_财力性转移支付2010年预算参考数_12.25-发教育厅-2016年高职生均年初预算控制数分配表" xfId="2324"/>
    <cellStyle name="差_2006年水利统计指标统计表_12.25-发教育厅-2016年高职生均年初预算控制数分配表" xfId="2325"/>
    <cellStyle name="差_2006年水利统计指标统计表_财力性转移支付2010年预算参考数" xfId="2326"/>
    <cellStyle name="差_第五部分(才淼、饶永宏）" xfId="2327"/>
    <cellStyle name="好_县市旗测算-新科目（20080627）_民生政策最低支出需求" xfId="2328"/>
    <cellStyle name="差_一般预算支出口径剔除表" xfId="2329"/>
    <cellStyle name="好_2006年34青海_财力性转移支付2010年预算参考数" xfId="2330"/>
    <cellStyle name="差_2007年收支情况及2008年收支预计表(汇总表)" xfId="2331"/>
    <cellStyle name="差_2007年收支情况及2008年收支预计表(汇总表)_12.25-发教育厅-2016年高职生均年初预算控制数分配表" xfId="2332"/>
    <cellStyle name="日期" xfId="2333"/>
    <cellStyle name="好_反馈教科文(增人增支教育厅）" xfId="2334"/>
    <cellStyle name="差_2007年收支情况及2008年收支预计表(汇总表)_财力性转移支付2010年预算参考数" xfId="2335"/>
    <cellStyle name="货币 3 19" xfId="2336"/>
    <cellStyle name="20% - 强调文字颜色 5 2 19" xfId="2337"/>
    <cellStyle name="差_文体广播事业(按照总人口测算）—20080416_县市旗测算-新科目（含人口规模效应）_财力性转移支付2010年预算参考数" xfId="2338"/>
    <cellStyle name="差_不含人员经费系数_财力性转移支付2010年预算参考数" xfId="2339"/>
    <cellStyle name="常规 2 2 4 3 12" xfId="2340"/>
    <cellStyle name="差_2007年一般预算支出剔除_财力性转移支付2010年预算参考数" xfId="2341"/>
    <cellStyle name="差_2008计算资料（8月5）" xfId="2342"/>
    <cellStyle name="常规 3 3 2" xfId="2343"/>
    <cellStyle name="差_2008年全省汇总收支计算表" xfId="2344"/>
    <cellStyle name="差_市辖区测算-新科目（20080626）_县市旗测算-新科目（含人口规模效应）_12.25-发教育厅-2016年高职生均年初预算控制数分配表" xfId="2345"/>
    <cellStyle name="差_危改资金测算_财力性转移支付2010年预算参考数" xfId="2346"/>
    <cellStyle name="差_2008年全省汇总收支计算表_12.25-发教育厅-2016年高职生均年初预算控制数分配表" xfId="2347"/>
    <cellStyle name="差_市辖区测算-新科目（20080626）_县市旗测算-新科目（含人口规模效应）_财力性转移支付2010年预算参考数" xfId="2348"/>
    <cellStyle name="好_民生政策最低支出需求_财力性转移支付2010年预算参考数" xfId="2349"/>
    <cellStyle name="40% - 强调文字颜色 2 2 6" xfId="2350"/>
    <cellStyle name="差_2008年全省汇总收支计算表_财力性转移支付2010年预算参考数" xfId="2351"/>
    <cellStyle name="差_2008年一般预算支出预计" xfId="2352"/>
    <cellStyle name="常规 10 14 2 2 15" xfId="2353"/>
    <cellStyle name="常规 10 14 2 2 20" xfId="2354"/>
    <cellStyle name="好_河南 缺口县区测算(地方填报)_财力性转移支付2010年预算参考数_12.25-发教育厅-2016年高职生均年初预算控制数分配表" xfId="2355"/>
    <cellStyle name="差_2008年预计支出与2007年对比" xfId="2356"/>
    <cellStyle name="差_2_财力性转移支付2010年预算参考数_12.25-发教育厅-2016年高职生均年初预算控制数分配表" xfId="2357"/>
    <cellStyle name="常规 10 19" xfId="2358"/>
    <cellStyle name="差_2008年预计支出与2007年对比_12.25-发教育厅-2016年高职生均年初预算控制数分配表" xfId="2359"/>
    <cellStyle name="差_对口支援新疆资金规模测算表20100106_12.25-发教育厅-2016年高职生均年初预算控制数分配表" xfId="2360"/>
    <cellStyle name="差_教育(按照总人口测算）—20080416_民生政策最低支出需求_财力性转移支付2010年预算参考数_12.25-发教育厅-2016年高职生均年初预算控制数分配表" xfId="2361"/>
    <cellStyle name="差_2008年支出核定_12.25-发教育厅-2016年高职生均年初预算控制数分配表" xfId="2362"/>
    <cellStyle name="好_行政（人员）_民生政策最低支出需求_12.25-发教育厅-2016年高职生均年初预算控制数分配表" xfId="2363"/>
    <cellStyle name="差_2008年支出调整_财力性转移支付2010年预算参考数" xfId="2364"/>
    <cellStyle name="差_成本差异系数" xfId="2365"/>
    <cellStyle name="差_汇总_12.25-发教育厅-2016年高职生均年初预算控制数分配表" xfId="2366"/>
    <cellStyle name="差_2008年支出调整_财力性转移支付2010年预算参考数_12.25-发教育厅-2016年高职生均年初预算控制数分配表" xfId="2367"/>
    <cellStyle name="差_缺口县区测算(财政部标准)_12.25-发教育厅-2016年高职生均年初预算控制数分配表" xfId="2368"/>
    <cellStyle name="差_2014市县可用财力（提供处室）_12.25-发教育厅-2016年高职生均年初预算控制数分配表" xfId="2369"/>
    <cellStyle name="差_安徽 缺口县区测算(地方填报)1_财力性转移支付2010年预算参考数_12.25-发教育厅-2016年高职生均年初预算控制数分配表" xfId="2370"/>
    <cellStyle name="常规 3 12" xfId="2371"/>
    <cellStyle name="差_汇总" xfId="2372"/>
    <cellStyle name="差_青海 缺口县区测算(地方填报)_财力性转移支付2010年预算参考数_12.25-发教育厅-2016年高职生均年初预算控制数分配表" xfId="2373"/>
    <cellStyle name="差_市辖区测算-新科目（20080626）_县市旗测算-新科目（含人口规模效应）_财力性转移支付2010年预算参考数_12.25-发教育厅-2016年高职生均年初预算控制数分配表" xfId="2374"/>
    <cellStyle name="差_2015年高等教育教职工和学生情况" xfId="2375"/>
    <cellStyle name="60% - 强调文字颜色 2 2 3" xfId="2376"/>
    <cellStyle name="差_2015年高职生均拨款奖补资金分配方案(200万托底）" xfId="2377"/>
    <cellStyle name="标题 1 2 11" xfId="2378"/>
    <cellStyle name="差_县市旗测算-新科目（20080626）_12.25-发教育厅-2016年高职生均年初预算控制数分配表" xfId="2379"/>
    <cellStyle name="差_20河南" xfId="2380"/>
    <cellStyle name="差_2015年高职中央奖补资金分配因素表（含民办）" xfId="2381"/>
    <cellStyle name="差_县区合并测算20080421_不含人员经费系数" xfId="2382"/>
    <cellStyle name="差_2016年常年委托工作经费及一次性项目经费清理表" xfId="2383"/>
    <cellStyle name="差_20河南_财力性转移支付2010年预算参考数" xfId="2384"/>
    <cellStyle name="常规 10 14 2 2 14" xfId="2385"/>
    <cellStyle name="差_22湖南_12.25-发教育厅-2016年高职生均年初预算控制数分配表" xfId="2386"/>
    <cellStyle name="差_22湖南_财力性转移支付2010年预算参考数" xfId="2387"/>
    <cellStyle name="着色 4" xfId="2388"/>
    <cellStyle name="差_2015年度工资提标清算拨款分配方案" xfId="2389"/>
    <cellStyle name="差_市辖区测算-新科目（20080626）_民生政策最低支出需求" xfId="2390"/>
    <cellStyle name="好_市辖区测算-新科目（20080626）_民生政策最低支出需求_12.25-发教育厅-2016年高职生均年初预算控制数分配表" xfId="2391"/>
    <cellStyle name="差_22湖南_财力性转移支付2010年预算参考数_12.25-发教育厅-2016年高职生均年初预算控制数分配表" xfId="2392"/>
    <cellStyle name="差_27重庆_财力性转移支付2010年预算参考数" xfId="2393"/>
    <cellStyle name="差_河南 缺口县区测算(地方填报白)_财力性转移支付2010年预算参考数_12.25-发教育厅-2016年高职生均年初预算控制数分配表" xfId="2394"/>
    <cellStyle name="差_27重庆_财力性转移支付2010年预算参考数_12.25-发教育厅-2016年高职生均年初预算控制数分配表" xfId="2395"/>
    <cellStyle name="差_28四川" xfId="2396"/>
    <cellStyle name="差_28四川_财力性转移支付2010年预算参考数_12.25-发教育厅-2016年高职生均年初预算控制数分配表" xfId="2397"/>
    <cellStyle name="Accent5 - 20%" xfId="2398"/>
    <cellStyle name="差_30云南" xfId="2399"/>
    <cellStyle name="差_湘财教指277" xfId="2400"/>
    <cellStyle name="差_30云南_1_财力性转移支付2010年预算参考数" xfId="2401"/>
    <cellStyle name="好 2 5" xfId="2402"/>
    <cellStyle name="常规 10 2 2 19" xfId="2403"/>
    <cellStyle name="差_30云南_12.25-发教育厅-2016年高职生均年初预算控制数分配表" xfId="2404"/>
    <cellStyle name="好_市辖区测算-新科目（20080626）_不含人员经费系数" xfId="2405"/>
    <cellStyle name="60% - 强调文字颜色 5 2 19" xfId="2406"/>
    <cellStyle name="差_33甘肃" xfId="2407"/>
    <cellStyle name="差_33甘肃_12.25-发教育厅-2016年高职生均年初预算控制数分配表" xfId="2408"/>
    <cellStyle name="差_县市旗测算-新科目（20080626）_不含人员经费系数" xfId="2409"/>
    <cellStyle name="解释性文本 2 17" xfId="2410"/>
    <cellStyle name="20% - 强调文字颜色 4 2 9" xfId="2411"/>
    <cellStyle name="差_34青海_1" xfId="2412"/>
    <cellStyle name="差_34青海_1_12.25-发教育厅-2016年高职生均年初预算控制数分配表" xfId="2413"/>
    <cellStyle name="常规 2 3 14" xfId="2414"/>
    <cellStyle name="差_34青海_1_财力性转移支付2010年预算参考数_12.25-发教育厅-2016年高职生均年初预算控制数分配表" xfId="2415"/>
    <cellStyle name="20% - 强调文字颜色 3 2 10" xfId="2416"/>
    <cellStyle name="差_34青海_12.25-发教育厅-2016年高职生均年初预算控制数分配表" xfId="2417"/>
    <cellStyle name="好_卫生(按照总人口测算）—20080416_县市旗测算-新科目（含人口规模效应）" xfId="2418"/>
    <cellStyle name="好_行政(燃修费)_不含人员经费系数" xfId="2419"/>
    <cellStyle name="标题 5 12" xfId="2420"/>
    <cellStyle name="差_测算结果汇总_12.25-发教育厅-2016年高职生均年初预算控制数分配表" xfId="2421"/>
    <cellStyle name="好_03昭通_12.25-发教育厅-2016年高职生均年初预算控制数分配表" xfId="2422"/>
    <cellStyle name="差_1_财力性转移支付2010年预算参考数" xfId="2423"/>
    <cellStyle name="常规 22 14" xfId="2424"/>
    <cellStyle name="适中 2 5" xfId="2425"/>
    <cellStyle name="标题 2 2 7" xfId="2426"/>
    <cellStyle name="差_34青海_财力性转移支付2010年预算参考数" xfId="2427"/>
    <cellStyle name="好_行政（人员）_12.25-发教育厅-2016年高职生均年初预算控制数分配表" xfId="2428"/>
    <cellStyle name="差_530629_2006年县级财政报表附表_12.25-发教育厅-2016年高职生均年初预算控制数分配表" xfId="2429"/>
    <cellStyle name="差_5334_2006年迪庆县级财政报表附表" xfId="2430"/>
    <cellStyle name="好_县区合并测算20080423(按照各省比重）_民生政策最低支出需求_12.25-发教育厅-2016年高职生均年初预算控制数分配表" xfId="2431"/>
    <cellStyle name="60% - 强调文字颜色 1 2 10" xfId="2432"/>
    <cellStyle name="差_市辖区测算20080510_民生政策最低支出需求" xfId="2433"/>
    <cellStyle name="差_Book2_12.25-发教育厅-2016年高职生均年初预算控制数分配表" xfId="2434"/>
    <cellStyle name="常规 11 17" xfId="2435"/>
    <cellStyle name="差_Sheet1_1" xfId="2436"/>
    <cellStyle name="常规 5 18" xfId="2437"/>
    <cellStyle name="差_安徽 缺口县区测算(地方填报)1" xfId="2438"/>
    <cellStyle name="差_安徽 缺口县区测算(地方填报)1_财力性转移支付2010年预算参考数" xfId="2439"/>
    <cellStyle name="常规 11 2" xfId="2440"/>
    <cellStyle name="Comma [0]" xfId="2441"/>
    <cellStyle name="常规 22 19" xfId="2442"/>
    <cellStyle name="差_市辖区测算20080510_县市旗测算-新科目（含人口规模效应）_财力性转移支付2010年预算参考数_12.25-发教育厅-2016年高职生均年初预算控制数分配表" xfId="2443"/>
    <cellStyle name="差_不含人员经费系数_12.25-发教育厅-2016年高职生均年初预算控制数分配表" xfId="2444"/>
    <cellStyle name="常规 10 3 16" xfId="2445"/>
    <cellStyle name="常规 10 3 21" xfId="2446"/>
    <cellStyle name="常规 4 14" xfId="2447"/>
    <cellStyle name="差_财政供养人员_12.25-发教育厅-2016年高职生均年初预算控制数分配表" xfId="2448"/>
    <cellStyle name="差_2007一般预算支出口径剔除表_财力性转移支付2010年预算参考数" xfId="2449"/>
    <cellStyle name="差_其他部门(按照总人口测算）—20080416_县市旗测算-新科目（含人口规模效应）" xfId="2450"/>
    <cellStyle name="差 2 5" xfId="2451"/>
    <cellStyle name="差_财政供养人员_财力性转移支付2010年预算参考数_12.25-发教育厅-2016年高职生均年初预算控制数分配表" xfId="2452"/>
    <cellStyle name="差_测算结果汇总" xfId="2453"/>
    <cellStyle name="差_11大理" xfId="2454"/>
    <cellStyle name="差_测算结果汇总_财力性转移支付2010年预算参考数" xfId="2455"/>
    <cellStyle name="差_成本差异系数（含人口规模）" xfId="2456"/>
    <cellStyle name="40% - 强调文字颜色 2 2 19" xfId="2457"/>
    <cellStyle name="差_成本差异系数（含人口规模）_财力性转移支付2010年预算参考数" xfId="2458"/>
    <cellStyle name="差_卫生(按照总人口测算）—20080416_民生政策最低支出需求_12.25-发教育厅-2016年高职生均年初预算控制数分配表" xfId="2459"/>
    <cellStyle name="强调文字颜色 5 2 8" xfId="2460"/>
    <cellStyle name="差_成本差异系数（含人口规模）_财力性转移支付2010年预算参考数_12.25-发教育厅-2016年高职生均年初预算控制数分配表" xfId="2461"/>
    <cellStyle name="强调文字颜色 4 4" xfId="2462"/>
    <cellStyle name="差_成本差异系数_财力性转移支付2010年预算参考数" xfId="2463"/>
    <cellStyle name="好_测算结果汇总" xfId="2464"/>
    <cellStyle name="差_第五部分(才淼、饶永宏）_12.25-发教育厅-2016年高职生均年初预算控制数分配表" xfId="2465"/>
    <cellStyle name="差_第一部分：综合全" xfId="2466"/>
    <cellStyle name="差_县市旗测算-新科目（20080627）_县市旗测算-新科目（含人口规模效应）" xfId="2467"/>
    <cellStyle name="强调文字颜色 2 2 21" xfId="2468"/>
    <cellStyle name="强调文字颜色 2 2 16" xfId="2469"/>
    <cellStyle name="标题 5 19" xfId="2470"/>
    <cellStyle name="差_第一部分：综合全_12.25-发教育厅-2016年高职生均年初预算控制数分配表" xfId="2471"/>
    <cellStyle name="差_发教育厅工资晋级预发第三步津补贴" xfId="2472"/>
    <cellStyle name="好_11大理" xfId="2473"/>
    <cellStyle name="常规 10 3 10" xfId="2474"/>
    <cellStyle name="强调文字颜色 2" xfId="2475" builtinId="33"/>
    <cellStyle name="差_附表" xfId="2476"/>
    <cellStyle name="20% - 强调文字颜色 1 2 4" xfId="2477"/>
    <cellStyle name="差_分析缺口率" xfId="2478"/>
    <cellStyle name="Milliers_!!!GO" xfId="2479"/>
    <cellStyle name="差_分析缺口率_12.25-发教育厅-2016年高职生均年初预算控制数分配表" xfId="2480"/>
    <cellStyle name="好_文体广播事业(按照总人口测算）—20080416_县市旗测算-新科目（含人口规模效应）_12.25-发教育厅-2016年高职生均年初预算控制数分配表" xfId="2481"/>
    <cellStyle name="差_农林水和城市维护标准支出20080505－县区合计_12.25-发教育厅-2016年高职生均年初预算控制数分配表" xfId="2482"/>
    <cellStyle name="注释 2 14" xfId="2483"/>
    <cellStyle name="常规 132" xfId="2484"/>
    <cellStyle name="好_人员工资和公用经费_财力性转移支付2010年预算参考数" xfId="2485"/>
    <cellStyle name="差_分析缺口率_财力性转移支付2010年预算参考数" xfId="2486"/>
    <cellStyle name="好_人员工资和公用经费2_财力性转移支付2010年预算参考数" xfId="2487"/>
    <cellStyle name="差_分析缺口率_财力性转移支付2010年预算参考数_12.25-发教育厅-2016年高职生均年初预算控制数分配表" xfId="2488"/>
    <cellStyle name="差_分县成本差异系数" xfId="2489"/>
    <cellStyle name="差_其他部门(按照总人口测算）—20080416_县市旗测算-新科目（含人口规模效应）_12.25-发教育厅-2016年高职生均年初预算控制数分配表" xfId="2490"/>
    <cellStyle name="常规 22 11" xfId="2491"/>
    <cellStyle name="差_分县成本差异系数_不含人员经费系数" xfId="2492"/>
    <cellStyle name="60% - 强调文字颜色 1 2 20" xfId="2493"/>
    <cellStyle name="60% - 强调文字颜色 1 2 15" xfId="2494"/>
    <cellStyle name="差_分县成本差异系数_不含人员经费系数_财力性转移支付2010年预算参考数" xfId="2495"/>
    <cellStyle name="差_分县成本差异系数_不含人员经费系数_财力性转移支付2010年预算参考数_12.25-发教育厅-2016年高职生均年初预算控制数分配表" xfId="2496"/>
    <cellStyle name="好_总人口_财力性转移支付2010年预算参考数" xfId="2497"/>
    <cellStyle name="差_行政（人员）_民生政策最低支出需求" xfId="2498"/>
    <cellStyle name="好_城建部门_12.25-发教育厅-2016年高职生均年初预算控制数分配表" xfId="2499"/>
    <cellStyle name="差_分县成本差异系数_财力性转移支付2010年预算参考数_12.25-发教育厅-2016年高职生均年初预算控制数分配表" xfId="2500"/>
    <cellStyle name="差_分县成本差异系数_民生政策最低支出需求_12.25-发教育厅-2016年高职生均年初预算控制数分配表" xfId="2501"/>
    <cellStyle name="差_分县成本差异系数_民生政策最低支出需求_财力性转移支付2010年预算参考数_12.25-发教育厅-2016年高职生均年初预算控制数分配表" xfId="2502"/>
    <cellStyle name="好_20河南_财力性转移支付2010年预算参考数" xfId="2503"/>
    <cellStyle name="常规 2 2 4 2 2" xfId="2504"/>
    <cellStyle name="差_附表_财力性转移支付2010年预算参考数" xfId="2505"/>
    <cellStyle name="20% - 强调文字颜色 2 2 2" xfId="2506"/>
    <cellStyle name="差_附表_财力性转移支付2010年预算参考数_12.25-发教育厅-2016年高职生均年初预算控制数分配表" xfId="2507"/>
    <cellStyle name="常规 7 20" xfId="2508"/>
    <cellStyle name="常规 7 15" xfId="2509"/>
    <cellStyle name="差_行政(燃修费)_不含人员经费系数_12.25-发教育厅-2016年高职生均年初预算控制数分配表" xfId="2510"/>
    <cellStyle name="常规 7 2 4" xfId="2511"/>
    <cellStyle name="差_行政(燃修费)_民生政策最低支出需求" xfId="2512"/>
    <cellStyle name="好_教育(按照总人口测算）—20080416_民生政策最低支出需求_财力性转移支付2010年预算参考数" xfId="2513"/>
    <cellStyle name="差_行政(燃修费)_民生政策最低支出需求_12.25-发教育厅-2016年高职生均年初预算控制数分配表" xfId="2514"/>
    <cellStyle name="差_其他部门(按照总人口测算）—20080416_12.25-发教育厅-2016年高职生均年初预算控制数分配表" xfId="2515"/>
    <cellStyle name="常规 22 2" xfId="2516"/>
    <cellStyle name="0,0_x000d__x000a_NA_x000d__x000a_" xfId="2517"/>
    <cellStyle name="差_行政(燃修费)_民生政策最低支出需求_财力性转移支付2010年预算参考数" xfId="2518"/>
    <cellStyle name="差 2" xfId="2519"/>
    <cellStyle name="差_行政(燃修费)_民生政策最低支出需求_财力性转移支付2010年预算参考数_12.25-发教育厅-2016年高职生均年初预算控制数分配表" xfId="2520"/>
    <cellStyle name="差_行政(燃修费)_县市旗测算-新科目（含人口规模效应）" xfId="2521"/>
    <cellStyle name="好_县区合并测算20080421_县市旗测算-新科目（含人口规模效应）" xfId="2522"/>
    <cellStyle name="差_行政(燃修费)_县市旗测算-新科目（含人口规模效应）_财力性转移支付2010年预算参考数_12.25-发教育厅-2016年高职生均年初预算控制数分配表" xfId="2523"/>
    <cellStyle name="差_行政（人员）_12.25-发教育厅-2016年高职生均年初预算控制数分配表" xfId="2524"/>
    <cellStyle name="差_行政（人员）_不含人员经费系数" xfId="2525"/>
    <cellStyle name="差_行政（人员）_不含人员经费系数_12.25-发教育厅-2016年高职生均年初预算控制数分配表" xfId="2526"/>
    <cellStyle name="差_行政（人员）_不含人员经费系数_财力性转移支付2010年预算参考数_12.25-发教育厅-2016年高职生均年初预算控制数分配表" xfId="2527"/>
    <cellStyle name="检查单元格" xfId="2528" builtinId="23"/>
    <cellStyle name="差_行政（人员）_财力性转移支付2010年预算参考数_12.25-发教育厅-2016年高职生均年初预算控制数分配表" xfId="2529"/>
    <cellStyle name="差_行政（人员）_民生政策最低支出需求_12.25-发教育厅-2016年高职生均年初预算控制数分配表" xfId="2530"/>
    <cellStyle name="差_行政（人员）_民生政策最低支出需求_财力性转移支付2010年预算参考数" xfId="2531"/>
    <cellStyle name="差_丽江汇总" xfId="2532"/>
    <cellStyle name="40% - 强调文字颜色 6 2 5" xfId="2533"/>
    <cellStyle name="差_行政（人员）_民生政策最低支出需求_财力性转移支付2010年预算参考数_12.25-发教育厅-2016年高职生均年初预算控制数分配表" xfId="2534"/>
    <cellStyle name="差_缺口县区测算（11.13）" xfId="2535"/>
    <cellStyle name="差_行政（人员）_县市旗测算-新科目（含人口规模效应）" xfId="2536"/>
    <cellStyle name="差_教育(按照总人口测算）—20080416_民生政策最低支出需求_财力性转移支付2010年预算参考数" xfId="2537"/>
    <cellStyle name="Dollar (zero dec)" xfId="2538"/>
    <cellStyle name="差_Book2" xfId="2539"/>
    <cellStyle name="差_行政（人员）_县市旗测算-新科目（含人口规模效应）_财力性转移支付2010年预算参考数" xfId="2540"/>
    <cellStyle name="差_行政（人员）_县市旗测算-新科目（含人口规模效应）_财力性转移支付2010年预算参考数_12.25-发教育厅-2016年高职生均年初预算控制数分配表" xfId="2541"/>
    <cellStyle name="常规 2 2 4 15" xfId="2542"/>
    <cellStyle name="常规 2 2 4 20" xfId="2543"/>
    <cellStyle name="常规 7 2 13" xfId="2544"/>
    <cellStyle name="差_行政公检法测算" xfId="2545"/>
    <cellStyle name="差_县市旗测算20080508_12.25-发教育厅-2016年高职生均年初预算控制数分配表" xfId="2546"/>
    <cellStyle name="差_行政公检法测算_12.25-发教育厅-2016年高职生均年初预算控制数分配表" xfId="2547"/>
    <cellStyle name="差_行政公检法测算_不含人员经费系数" xfId="2548"/>
    <cellStyle name="好_市辖区测算20080510_财力性转移支付2010年预算参考数_12.25-发教育厅-2016年高职生均年初预算控制数分配表" xfId="2549"/>
    <cellStyle name="常规 35 6" xfId="2550"/>
    <cellStyle name="差_行政公检法测算_不含人员经费系数_财力性转移支付2010年预算参考数_12.25-发教育厅-2016年高职生均年初预算控制数分配表" xfId="2551"/>
    <cellStyle name="差_行政公检法测算_财力性转移支付2010年预算参考数_12.25-发教育厅-2016年高职生均年初预算控制数分配表" xfId="2552"/>
    <cellStyle name="差_行政公检法测算_民生政策最低支出需求" xfId="2553"/>
    <cellStyle name="常规 10 14 2 2 3" xfId="2554"/>
    <cellStyle name="差_行政公检法测算_民生政策最低支出需求_12.25-发教育厅-2016年高职生均年初预算控制数分配表" xfId="2555"/>
    <cellStyle name="_中南林业科技大学2010-2012项目附表2010-6-25" xfId="2556"/>
    <cellStyle name="差_行政公检法测算_民生政策最低支出需求_财力性转移支付2010年预算参考数" xfId="2557"/>
    <cellStyle name="差_缺口县区测算(按2007支出增长25%测算)_12.25-发教育厅-2016年高职生均年初预算控制数分配表" xfId="2558"/>
    <cellStyle name="常规 2 27" xfId="2559"/>
    <cellStyle name="常规 2 32" xfId="2560"/>
    <cellStyle name="差_行政公检法测算_县市旗测算-新科目（含人口规模效应）" xfId="2561"/>
    <cellStyle name="着色 5" xfId="2562"/>
    <cellStyle name="差_Book2_财力性转移支付2010年预算参考数" xfId="2563"/>
    <cellStyle name="差_行政公检法测算_县市旗测算-新科目（含人口规模效应）_财力性转移支付2010年预算参考数_12.25-发教育厅-2016年高职生均年初预算控制数分配表" xfId="2564"/>
    <cellStyle name="40% - 强调文字颜色 3 2 11" xfId="2565"/>
    <cellStyle name="20% - 强调文字颜色 3 2 3" xfId="2566"/>
    <cellStyle name="差_缺口县区测算(按核定人数)_财力性转移支付2010年预算参考数_12.25-发教育厅-2016年高职生均年初预算控制数分配表" xfId="2567"/>
    <cellStyle name="差_20河南_财力性转移支付2010年预算参考数_12.25-发教育厅-2016年高职生均年初预算控制数分配表" xfId="2568"/>
    <cellStyle name="差_河南 缺口县区测算(地方填报)_财力性转移支付2010年预算参考数" xfId="2569"/>
    <cellStyle name="差_河南 缺口县区测算(地方填报)_财力性转移支付2010年预算参考数_12.25-发教育厅-2016年高职生均年初预算控制数分配表" xfId="2570"/>
    <cellStyle name="链接单元格 2 17" xfId="2571"/>
    <cellStyle name="差_河南 缺口县区测算(地方填报白)" xfId="2572"/>
    <cellStyle name="差_核定人数对比" xfId="2573"/>
    <cellStyle name="差_核定人数对比_12.25-发教育厅-2016年高职生均年初预算控制数分配表" xfId="2574"/>
    <cellStyle name="差_县市旗测算-新科目（20080627）_民生政策最低支出需求_财力性转移支付2010年预算参考数" xfId="2575"/>
    <cellStyle name="差_核定人数对比_财力性转移支付2010年预算参考数" xfId="2576"/>
    <cellStyle name="好_分县成本差异系数" xfId="2577"/>
    <cellStyle name="差_核定人数对比_财力性转移支付2010年预算参考数_12.25-发教育厅-2016年高职生均年初预算控制数分配表" xfId="2578"/>
    <cellStyle name="常规 2 2 6" xfId="2579"/>
    <cellStyle name="常规 2 23 2" xfId="2580"/>
    <cellStyle name="40% - 强调文字颜色 5 2 7" xfId="2581"/>
    <cellStyle name="差_县市旗测算-新科目（20080627）_不含人员经费系数_12.25-发教育厅-2016年高职生均年初预算控制数分配表" xfId="2582"/>
    <cellStyle name="好_Book1_财力性转移支付2010年预算参考数" xfId="2583"/>
    <cellStyle name="20% - 强调文字颜色 6 2 4" xfId="2584"/>
    <cellStyle name="差_核定人数下发表_财力性转移支付2010年预算参考数_12.25-发教育厅-2016年高职生均年初预算控制数分配表" xfId="2585"/>
    <cellStyle name="差_汇总_财力性转移支付2010年预算参考数" xfId="2586"/>
    <cellStyle name="差_汇总表" xfId="2587"/>
    <cellStyle name="好_12.25-发教育厅-非税预算" xfId="2588"/>
    <cellStyle name="差_汇总表_财力性转移支付2010年预算参考数" xfId="2589"/>
    <cellStyle name="差_汇总表4_12.25-发教育厅-2016年高职生均年初预算控制数分配表" xfId="2590"/>
    <cellStyle name="货币 4 6" xfId="2591"/>
    <cellStyle name="差_汇总表4_财力性转移支付2010年预算参考数" xfId="2592"/>
    <cellStyle name="40% - 强调文字颜色 3 2 6" xfId="2593"/>
    <cellStyle name="常规 10 2 2 4" xfId="2594"/>
    <cellStyle name="差_汇总-县级财政报表附表" xfId="2595"/>
    <cellStyle name="差_汇总-县级财政报表附表_12.25-发教育厅-2016年高职生均年初预算控制数分配表" xfId="2596"/>
    <cellStyle name="常规 2 2 4 2 11" xfId="2597"/>
    <cellStyle name="常规 15" xfId="2598"/>
    <cellStyle name="常规 20" xfId="2599"/>
    <cellStyle name="差_检验表" xfId="2600"/>
    <cellStyle name="差_检验表（调整后）" xfId="2601"/>
    <cellStyle name="差_县市旗测算-新科目（20080627）_12.25-发教育厅-2016年高职生均年初预算控制数分配表" xfId="2602"/>
    <cellStyle name="差_检验表（调整后）_12.25-发教育厅-2016年高职生均年初预算控制数分配表" xfId="2603"/>
    <cellStyle name="差_教科文(工资提标和养老保险改革含5所划转学校)" xfId="2604"/>
    <cellStyle name="差_同德" xfId="2605"/>
    <cellStyle name="常规 4 23" xfId="2606"/>
    <cellStyle name="常规 4 18" xfId="2607"/>
    <cellStyle name="差_教育(按照总人口测算）—20080416" xfId="2608"/>
    <cellStyle name="好 2 19" xfId="2609"/>
    <cellStyle name="差_农林水和城市维护标准支出20080505－县区合计" xfId="2610"/>
    <cellStyle name="差_人员工资和公用经费3_12.25-发教育厅-2016年高职生均年初预算控制数分配表" xfId="2611"/>
    <cellStyle name="差_教育(按照总人口测算）—20080416_不含人员经费系数" xfId="2612"/>
    <cellStyle name="args.style" xfId="2613"/>
    <cellStyle name="差_教育(按照总人口测算）—20080416_不含人员经费系数_12.25-发教育厅-2016年高职生均年初预算控制数分配表" xfId="2614"/>
    <cellStyle name="差_教育(按照总人口测算）—20080416_不含人员经费系数_财力性转移支付2010年预算参考数" xfId="2615"/>
    <cellStyle name="常规 9 8" xfId="2616"/>
    <cellStyle name="差_教育(按照总人口测算）—20080416_不含人员经费系数_财力性转移支付2010年预算参考数_12.25-发教育厅-2016年高职生均年初预算控制数分配表" xfId="2617"/>
    <cellStyle name="差_其他部门(按照总人口测算）—20080416_不含人员经费系数_财力性转移支付2010年预算参考数_12.25-发教育厅-2016年高职生均年初预算控制数分配表" xfId="2618"/>
    <cellStyle name="好_不含人员经费系数" xfId="2619"/>
    <cellStyle name="20% - 强调文字颜色 6 2 11" xfId="2620"/>
    <cellStyle name="差_教育(按照总人口测算）—20080416_财力性转移支付2010年预算参考数" xfId="2621"/>
    <cellStyle name="标题 3 2" xfId="2622"/>
    <cellStyle name="差_教育(按照总人口测算）—20080416_财力性转移支付2010年预算参考数_12.25-发教育厅-2016年高职生均年初预算控制数分配表" xfId="2623"/>
    <cellStyle name="差_教育(按照总人口测算）—20080416_民生政策最低支出需求" xfId="2624"/>
    <cellStyle name="差_教育(按照总人口测算）—20080416_民生政策最低支出需求_12.25-发教育厅-2016年高职生均年初预算控制数分配表" xfId="2625"/>
    <cellStyle name="差_卫生部门" xfId="2626"/>
    <cellStyle name="20% - Accent2" xfId="2627"/>
    <cellStyle name="差_教育(按照总人口测算）—20080416_县市旗测算-新科目（含人口规模效应）" xfId="2628"/>
    <cellStyle name="40% - 强调文字颜色 2 2_2017年改革发展类资金分配及绩效" xfId="2629"/>
    <cellStyle name="差_教育(按照总人口测算）—20080416_县市旗测算-新科目（含人口规模效应）_财力性转移支付2010年预算参考数" xfId="2630"/>
    <cellStyle name="差_云南省2008年转移支付测算——州市本级考核部分及政策性测算_12.25-发教育厅-2016年高职生均年初预算控制数分配表" xfId="2631"/>
    <cellStyle name="差_市辖区测算20080510_县市旗测算-新科目（含人口规模效应）_12.25-发教育厅-2016年高职生均年初预算控制数分配表" xfId="2632"/>
    <cellStyle name="差_Book1_财力性转移支付2010年预算参考数_12.25-发教育厅-2016年高职生均年初预算控制数分配表" xfId="2633"/>
    <cellStyle name="差_教育(按照总人口测算）—20080416_县市旗测算-新科目（含人口规模效应）_财力性转移支付2010年预算参考数_12.25-发教育厅-2016年高职生均年初预算控制数分配表" xfId="2634"/>
    <cellStyle name="差_行政公检法测算_不含人员经费系数_财力性转移支付2010年预算参考数" xfId="2635"/>
    <cellStyle name="差_丽江汇总_12.25-发教育厅-2016年高职生均年初预算控制数分配表" xfId="2636"/>
    <cellStyle name="常规 2 7" xfId="2637"/>
    <cellStyle name="差_民生政策最低支出需求" xfId="2638"/>
    <cellStyle name="差_民生政策最低支出需求_财力性转移支付2010年预算参考数" xfId="2639"/>
    <cellStyle name="好_市辖区测算-新科目（20080626）_民生政策最低支出需求_财力性转移支付2010年预算参考数" xfId="2640"/>
    <cellStyle name="Accent1 - 20%" xfId="2641"/>
    <cellStyle name="差_卫生(按照总人口测算）—20080416_县市旗测算-新科目（含人口规模效应）_财力性转移支付2010年预算参考数" xfId="2642"/>
    <cellStyle name="差_2006年22湖南_12.25-发教育厅-2016年高职生均年初预算控制数分配表" xfId="2643"/>
    <cellStyle name="常规 2" xfId="2644"/>
    <cellStyle name="差_民生政策最低支出需求_财力性转移支付2010年预算参考数_12.25-发教育厅-2016年高职生均年初预算控制数分配表" xfId="2645"/>
    <cellStyle name="好_34青海_1_12.25-发教育厅-2016年高职生均年初预算控制数分配表" xfId="2646"/>
    <cellStyle name="差_农林水和城市维护标准支出20080505－县区合计_不含人员经费系数" xfId="2647"/>
    <cellStyle name="差_农林水和城市维护标准支出20080505－县区合计_不含人员经费系数_财力性转移支付2010年预算参考数" xfId="2648"/>
    <cellStyle name="好_县市旗测算-新科目（20080627）" xfId="2649"/>
    <cellStyle name="差_农林水和城市维护标准支出20080505－县区合计_不含人员经费系数_财力性转移支付2010年预算参考数_12.25-发教育厅-2016年高职生均年初预算控制数分配表" xfId="2650"/>
    <cellStyle name="千位分隔[0]" xfId="2651" builtinId="6"/>
    <cellStyle name="差_一般预算支出口径剔除表_12.25-发教育厅-2016年高职生均年初预算控制数分配表" xfId="2652"/>
    <cellStyle name="差_农林水和城市维护标准支出20080505－县区合计_财力性转移支付2010年预算参考数_12.25-发教育厅-2016年高职生均年初预算控制数分配表" xfId="2653"/>
    <cellStyle name="后继超链接" xfId="2654"/>
    <cellStyle name="常规 2 2 4 2 9" xfId="2655"/>
    <cellStyle name="Total" xfId="2656"/>
    <cellStyle name="40% - 强调文字颜色 1 2 5" xfId="2657"/>
    <cellStyle name="差_农林水和城市维护标准支出20080505－县区合计_民生政策最低支出需求" xfId="2658"/>
    <cellStyle name="差_反馈教科文(增人增支教育厅）" xfId="2659"/>
    <cellStyle name="差_农林水和城市维护标准支出20080505－县区合计_民生政策最低支出需求_财力性转移支付2010年预算参考数" xfId="2660"/>
    <cellStyle name="差_农林水和城市维护标准支出20080505－县区合计_县市旗测算-新科目（含人口规模效应）" xfId="2661"/>
    <cellStyle name="好_12滨州_财力性转移支付2010年预算参考数_12.25-发教育厅-2016年高职生均年初预算控制数分配表" xfId="2662"/>
    <cellStyle name="差_云南 缺口县区测算(地方填报)_财力性转移支付2010年预算参考数_12.25-发教育厅-2016年高职生均年初预算控制数分配表" xfId="2663"/>
    <cellStyle name="好_测算结果汇总_财力性转移支付2010年预算参考数_12.25-发教育厅-2016年高职生均年初预算控制数分配表" xfId="2664"/>
    <cellStyle name="差_平邑" xfId="2665"/>
    <cellStyle name="差_平邑_12.25-发教育厅-2016年高职生均年初预算控制数分配表" xfId="2666"/>
    <cellStyle name="差_平邑_财力性转移支付2010年预算参考数_12.25-发教育厅-2016年高职生均年初预算控制数分配表" xfId="2667"/>
    <cellStyle name="20% - 强调文字颜色 1 2 12" xfId="2668"/>
    <cellStyle name="差_其他部门(按照总人口测算）—20080416_不含人员经费系数_12.25-发教育厅-2016年高职生均年初预算控制数分配表" xfId="2669"/>
    <cellStyle name="差_其他部门(按照总人口测算）—20080416_不含人员经费系数_财力性转移支付2010年预算参考数" xfId="2670"/>
    <cellStyle name="标题 1 2 3" xfId="2671"/>
    <cellStyle name="差_云南 缺口县区测算(地方填报)_财力性转移支付2010年预算参考数" xfId="2672"/>
    <cellStyle name="常规 4 12" xfId="2673"/>
    <cellStyle name="差_2006年28四川_财力性转移支付2010年预算参考数" xfId="2674"/>
    <cellStyle name="差_其他部门(按照总人口测算）—20080416_财力性转移支付2010年预算参考数_12.25-发教育厅-2016年高职生均年初预算控制数分配表" xfId="2675"/>
    <cellStyle name="货币 3 8" xfId="2676"/>
    <cellStyle name="20% - 强调文字颜色 5 2 8" xfId="2677"/>
    <cellStyle name="差_其他部门(按照总人口测算）—20080416_民生政策最低支出需求_12.25-发教育厅-2016年高职生均年初预算控制数分配表" xfId="2678"/>
    <cellStyle name="差_其他部门(按照总人口测算）—20080416_民生政策最低支出需求_财力性转移支付2010年预算参考数_12.25-发教育厅-2016年高职生均年初预算控制数分配表" xfId="2679"/>
    <cellStyle name="好_缺口县区测算（11.13）_12.25-发教育厅-2016年高职生均年初预算控制数分配表" xfId="2680"/>
    <cellStyle name="差_青海 缺口县区测算(地方填报)" xfId="2681"/>
    <cellStyle name="60% - 强调文字颜色 5 2 11" xfId="2682"/>
    <cellStyle name="差_青海 缺口县区测算(地方填报)_12.25-发教育厅-2016年高职生均年初预算控制数分配表" xfId="2683"/>
    <cellStyle name="差_缺口县区测算" xfId="2684"/>
    <cellStyle name="好_总人口_财力性转移支付2010年预算参考数_12.25-发教育厅-2016年高职生均年初预算控制数分配表" xfId="2685"/>
    <cellStyle name="差_缺口县区测算（11.13）_财力性转移支付2010年预算参考数" xfId="2686"/>
    <cellStyle name="差_缺口县区测算（11.13）_财力性转移支付2010年预算参考数_12.25-发教育厅-2016年高职生均年初预算控制数分配表" xfId="2687"/>
    <cellStyle name="差_县市旗测算-新科目（20080626）_财力性转移支付2010年预算参考数" xfId="2688"/>
    <cellStyle name="好_12滨州_财力性转移支付2010年预算参考数" xfId="2689"/>
    <cellStyle name="_2013年经费测算情况(12.11)_湘财教指〔2017〕84号中央财政支持地方高校改革发展资金" xfId="2690"/>
    <cellStyle name="差_缺口县区测算(按核定人数)_财力性转移支付2010年预算参考数" xfId="2691"/>
    <cellStyle name="60% - 强调文字颜色 5 2 20" xfId="2692"/>
    <cellStyle name="60% - 强调文字颜色 5 2 15" xfId="2693"/>
    <cellStyle name="差_缺口县区测算(财政部标准)" xfId="2694"/>
    <cellStyle name="链接单元格 2 9" xfId="2695"/>
    <cellStyle name="差_缺口县区测算(财政部标准)_财力性转移支付2010年预算参考数_12.25-发教育厅-2016年高职生均年初预算控制数分配表" xfId="2696"/>
    <cellStyle name="差_人员工资和公用经费" xfId="2697"/>
    <cellStyle name="好_市辖区测算20080510" xfId="2698"/>
    <cellStyle name="差_人员工资和公用经费_12.25-发教育厅-2016年高职生均年初预算控制数分配表" xfId="2699"/>
    <cellStyle name="60% - 强调文字颜色 2" xfId="2700" builtinId="36"/>
    <cellStyle name="差_人员工资和公用经费_财力性转移支付2010年预算参考数" xfId="2701"/>
    <cellStyle name="差_人员工资和公用经费2" xfId="2702"/>
    <cellStyle name="_重点学科汇总表" xfId="2703"/>
    <cellStyle name="差_人员工资和公用经费2_12.25-发教育厅-2016年高职生均年初预算控制数分配表" xfId="2704"/>
    <cellStyle name="输出 2 11" xfId="2705"/>
    <cellStyle name="常规 3 15" xfId="2706"/>
    <cellStyle name="常规 3 20" xfId="2707"/>
    <cellStyle name="差_人员工资和公用经费2_财力性转移支付2010年预算参考数" xfId="2708"/>
    <cellStyle name="小数 2" xfId="2709"/>
    <cellStyle name="差_卫生(按照总人口测算）—20080416_民生政策最低支出需求_财力性转移支付2010年预算参考数_12.25-发教育厅-2016年高职生均年初预算控制数分配表" xfId="2710"/>
    <cellStyle name="差_人员工资和公用经费3_财力性转移支付2010年预算参考数_12.25-发教育厅-2016年高职生均年初预算控制数分配表" xfId="2711"/>
    <cellStyle name="差_山东省民生支出标准" xfId="2712"/>
    <cellStyle name="差_山东省民生支出标准_12.25-发教育厅-2016年高职生均年初预算控制数分配表" xfId="2713"/>
    <cellStyle name="差_山东省民生支出标准_财力性转移支付2010年预算参考数" xfId="2714"/>
    <cellStyle name="差_山东省民生支出标准_财力性转移支付2010年预算参考数_12.25-发教育厅-2016年高职生均年初预算控制数分配表" xfId="2715"/>
    <cellStyle name="常规 10 14 2 2 16" xfId="2716"/>
    <cellStyle name="常规 10 14 2 2 21" xfId="2717"/>
    <cellStyle name="差_2006年34青海" xfId="2718"/>
    <cellStyle name="常规 2 2 4 3 2" xfId="2719"/>
    <cellStyle name="差_社会保障费测算数据" xfId="2720"/>
    <cellStyle name="差_2007年一般预算支出剔除_12.25-发教育厅-2016年高职生均年初预算控制数分配表" xfId="2721"/>
    <cellStyle name="差_市辖区测算20080510" xfId="2722"/>
    <cellStyle name="差_市辖区测算20080510_不含人员经费系数" xfId="2723"/>
    <cellStyle name="好_34青海_财力性转移支付2010年预算参考数" xfId="2724"/>
    <cellStyle name="常规 2 12" xfId="2725"/>
    <cellStyle name="差_市辖区测算20080510_不含人员经费系数_12.25-发教育厅-2016年高职生均年初预算控制数分配表" xfId="2726"/>
    <cellStyle name="好_2008计算资料（8月5）" xfId="2727"/>
    <cellStyle name="常规 10 3 17" xfId="2728"/>
    <cellStyle name="差_市辖区测算20080510_不含人员经费系数_财力性转移支付2010年预算参考数" xfId="2729"/>
    <cellStyle name="60% - 强调文字颜色 1 2 8" xfId="2730"/>
    <cellStyle name="常规 23 2" xfId="2731"/>
    <cellStyle name="好_文体广播事业(按照总人口测算）—20080416" xfId="2732"/>
    <cellStyle name="好_测算结果_12.25-发教育厅-2016年高职生均年初预算控制数分配表" xfId="2733"/>
    <cellStyle name="差_市辖区测算20080510_不含人员经费系数_财力性转移支付2010年预算参考数_12.25-发教育厅-2016年高职生均年初预算控制数分配表" xfId="2734"/>
    <cellStyle name="好_一般预算支出口径剔除表_财力性转移支付2010年预算参考数_12.25-发教育厅-2016年高职生均年初预算控制数分配表" xfId="2735"/>
    <cellStyle name="差_市辖区测算20080510_民生政策最低支出需求_12.25-发教育厅-2016年高职生均年初预算控制数分配表" xfId="2736"/>
    <cellStyle name="差_行政(燃修费)_不含人员经费系数_财力性转移支付2010年预算参考数" xfId="2737"/>
    <cellStyle name="差_22湖南" xfId="2738"/>
    <cellStyle name="差_市辖区测算20080510_民生政策最低支出需求_财力性转移支付2010年预算参考数" xfId="2739"/>
    <cellStyle name="差_市辖区测算-新科目（20080626）" xfId="2740"/>
    <cellStyle name="强调文字颜色 4 2 13" xfId="2741"/>
    <cellStyle name="差_市辖区测算-新科目（20080626）_不含人员经费系数" xfId="2742"/>
    <cellStyle name="数字" xfId="2743"/>
    <cellStyle name="差_市辖区测算-新科目（20080626）_不含人员经费系数_12.25-发教育厅-2016年高职生均年初预算控制数分配表" xfId="2744"/>
    <cellStyle name="20% - 强调文字颜色 1 2 13" xfId="2745"/>
    <cellStyle name="差_市辖区测算-新科目（20080626）_不含人员经费系数_财力性转移支付2010年预算参考数" xfId="2746"/>
    <cellStyle name="好_行政(燃修费)_12.25-发教育厅-2016年高职生均年初预算控制数分配表" xfId="2747"/>
    <cellStyle name="常规 2 2 2" xfId="2748"/>
    <cellStyle name="差_市辖区测算-新科目（20080626）_不含人员经费系数_财力性转移支付2010年预算参考数_12.25-发教育厅-2016年高职生均年初预算控制数分配表" xfId="2749"/>
    <cellStyle name="常规 2 26" xfId="2750"/>
    <cellStyle name="常规 2 31" xfId="2751"/>
    <cellStyle name="40% - 强调文字颜色 1 2 16" xfId="2752"/>
    <cellStyle name="40% - 强调文字颜色 1 2 21" xfId="2753"/>
    <cellStyle name="差_11大理_财力性转移支付2010年预算参考数" xfId="2754"/>
    <cellStyle name="差_市辖区测算-新科目（20080626）_财力性转移支付2010年预算参考数" xfId="2755"/>
    <cellStyle name="好_县区合并测算20080423(按照各省比重）_不含人员经费系数" xfId="2756"/>
    <cellStyle name="差_市辖区测算-新科目（20080626）_民生政策最低支出需求_财力性转移支付2010年预算参考数_12.25-发教育厅-2016年高职生均年初预算控制数分配表" xfId="2757"/>
    <cellStyle name="常规 2 9" xfId="2758"/>
    <cellStyle name="差_城建部门_12.25-发教育厅-2016年高职生均年初预算控制数分配表" xfId="2759"/>
    <cellStyle name="差_市辖区测算-新科目（20080626）_县市旗测算-新科目（含人口规模效应）" xfId="2760"/>
    <cellStyle name="差_同德_财力性转移支付2010年预算参考数" xfId="2761"/>
    <cellStyle name="40% - 强调文字颜色 6 2 17" xfId="2762"/>
    <cellStyle name="差_县区合并测算20080423(按照各省比重）_县市旗测算-新科目（含人口规模效应）" xfId="2763"/>
    <cellStyle name="差_同德_财力性转移支付2010年预算参考数_12.25-发教育厅-2016年高职生均年初预算控制数分配表" xfId="2764"/>
    <cellStyle name="差_卫生(按照总人口测算）—20080416_12.25-发教育厅-2016年高职生均年初预算控制数分配表" xfId="2765"/>
    <cellStyle name="差_卫生(按照总人口测算）—20080416_县市旗测算-新科目（含人口规模效应）" xfId="2766"/>
    <cellStyle name="20% - 强调文字颜色 5" xfId="2767" builtinId="46"/>
    <cellStyle name="差_卫生(按照总人口测算）—20080416_不含人员经费系数_12.25-发教育厅-2016年高职生均年初预算控制数分配表" xfId="2768"/>
    <cellStyle name="差_09黑龙江" xfId="2769"/>
    <cellStyle name="标题 1 2 8" xfId="2770"/>
    <cellStyle name="差_卫生(按照总人口测算）—20080416_不含人员经费系数_财力性转移支付2010年预算参考数_12.25-发教育厅-2016年高职生均年初预算控制数分配表" xfId="2771"/>
    <cellStyle name="差_卫生(按照总人口测算）—20080416_民生政策最低支出需求_财力性转移支付2010年预算参考数" xfId="2772"/>
    <cellStyle name="差_缺口县区测算(按核定人数)" xfId="2773"/>
    <cellStyle name="差_卫生(按照总人口测算）—20080416_县市旗测算-新科目（含人口规模效应）_12.25-发教育厅-2016年高职生均年初预算控制数分配表" xfId="2774"/>
    <cellStyle name="差_卫生(按照总人口测算）—20080416_县市旗测算-新科目（含人口规模效应）_财力性转移支付2010年预算参考数_12.25-发教育厅-2016年高职生均年初预算控制数分配表" xfId="2775"/>
    <cellStyle name="差_卫生部门_财力性转移支付2010年预算参考数" xfId="2776"/>
    <cellStyle name="注释 2 21" xfId="2777"/>
    <cellStyle name="注释 2 16" xfId="2778"/>
    <cellStyle name="差_卫生部门_财力性转移支付2010年预算参考数_12.25-发教育厅-2016年高职生均年初预算控制数分配表" xfId="2779"/>
    <cellStyle name="60% - 强调文字颜色 1" xfId="2780" builtinId="32"/>
    <cellStyle name="差_文体广播部门" xfId="2781"/>
    <cellStyle name="差_文体广播部门_12.25-发教育厅-2016年高职生均年初预算控制数分配表" xfId="2782"/>
    <cellStyle name="差_文体广播事业(按照总人口测算）—20080416_12.25-发教育厅-2016年高职生均年初预算控制数分配表" xfId="2783"/>
    <cellStyle name="常规 10 15" xfId="2784"/>
    <cellStyle name="常规 10 20" xfId="2785"/>
    <cellStyle name="差_12滨州_财力性转移支付2010年预算参考数_12.25-发教育厅-2016年高职生均年初预算控制数分配表" xfId="2786"/>
    <cellStyle name="差_2015年度追加中央生均拨款分配方案" xfId="2787"/>
    <cellStyle name="差_文体广播事业(按照总人口测算）—20080416_不含人员经费系数" xfId="2788"/>
    <cellStyle name="差_文体广播事业(按照总人口测算）—20080416_不含人员经费系数_财力性转移支付2010年预算参考数" xfId="2789"/>
    <cellStyle name="常规 9 7" xfId="2790"/>
    <cellStyle name="差_27重庆_12.25-发教育厅-2016年高职生均年初预算控制数分配表" xfId="2791"/>
    <cellStyle name="差_文体广播事业(按照总人口测算）—20080416_不含人员经费系数_财力性转移支付2010年预算参考数_12.25-发教育厅-2016年高职生均年初预算控制数分配表" xfId="2792"/>
    <cellStyle name="常规 10 3 19" xfId="2793"/>
    <cellStyle name="差_文体广播事业(按照总人口测算）—20080416_财力性转移支付2010年预算参考数" xfId="2794"/>
    <cellStyle name="差_文体广播事业(按照总人口测算）—20080416_财力性转移支付2010年预算参考数_12.25-发教育厅-2016年高职生均年初预算控制数分配表" xfId="2795"/>
    <cellStyle name="差_教育(按照总人口测算）—20080416_县市旗测算-新科目（含人口规模效应）_12.25-发教育厅-2016年高职生均年初预算控制数分配表" xfId="2796"/>
    <cellStyle name="差_县市旗测算-新科目（20080627）_不含人员经费系数_财力性转移支付2010年预算参考数" xfId="2797"/>
    <cellStyle name="差_文体广播事业(按照总人口测算）—20080416_民生政策最低支出需求" xfId="2798"/>
    <cellStyle name="差_文体广播事业(按照总人口测算）—20080416_民生政策最低支出需求_财力性转移支付2010年预算参考数" xfId="2799"/>
    <cellStyle name="好_行政公检法测算_民生政策最低支出需求_财力性转移支付2010年预算参考数" xfId="2800"/>
    <cellStyle name="常规 2 2_2015年度工资提标清算拨款分配方案" xfId="2801"/>
    <cellStyle name="差_文体广播事业(按照总人口测算）—20080416_民生政策最低支出需求_财力性转移支付2010年预算参考数_12.25-发教育厅-2016年高职生均年初预算控制数分配表" xfId="2802"/>
    <cellStyle name="常规 3 10" xfId="2803"/>
    <cellStyle name="差_文体广播事业(按照总人口测算）—20080416_县市旗测算-新科目（含人口规模效应）" xfId="2804"/>
    <cellStyle name="差_文体广播事业(按照总人口测算）—20080416_县市旗测算-新科目（含人口规模效应）_财力性转移支付2010年预算参考数_12.25-发教育厅-2016年高职生均年初预算控制数分配表" xfId="2805"/>
    <cellStyle name="差_县区合并测算20080421" xfId="2806"/>
    <cellStyle name="常规 7 11" xfId="2807"/>
    <cellStyle name="差_县区合并测算20080421_12.25-发教育厅-2016年高职生均年初预算控制数分配表" xfId="2808"/>
    <cellStyle name="差_县区合并测算20080421_不含人员经费系数_财力性转移支付2010年预算参考数_12.25-发教育厅-2016年高职生均年初预算控制数分配表" xfId="2809"/>
    <cellStyle name="普通_ 白土" xfId="2810"/>
    <cellStyle name="差_文体广播事业(按照总人口测算）—20080416_县市旗测算-新科目（含人口规模效应）_12.25-发教育厅-2016年高职生均年初预算控制数分配表" xfId="2811"/>
    <cellStyle name="差_县区合并测算20080421_财力性转移支付2010年预算参考数_12.25-发教育厅-2016年高职生均年初预算控制数分配表" xfId="2812"/>
    <cellStyle name="差_县区合并测算20080421_民生政策最低支出需求" xfId="2813"/>
    <cellStyle name="20% - 强调文字颜色 1" xfId="2814" builtinId="30"/>
    <cellStyle name="差_县区合并测算20080421_民生政策最低支出需求_12.25-发教育厅-2016年高职生均年初预算控制数分配表" xfId="2815"/>
    <cellStyle name="小数" xfId="2816"/>
    <cellStyle name="常规 10 3 6" xfId="2817"/>
    <cellStyle name="常规_Sheet1" xfId="2818"/>
    <cellStyle name="常规 2 2 4 11" xfId="2819"/>
    <cellStyle name="差_县区合并测算20080421_民生政策最低支出需求_财力性转移支付2010年预算参考数" xfId="2820"/>
    <cellStyle name="好_成本差异系数_财力性转移支付2010年预算参考数" xfId="2821"/>
    <cellStyle name="常规 10 14 2 2 9" xfId="2822"/>
    <cellStyle name="差_县区合并测算20080421_县市旗测算-新科目（含人口规模效应）" xfId="2823"/>
    <cellStyle name="适中 2 20" xfId="2824"/>
    <cellStyle name="适中 2 15" xfId="2825"/>
    <cellStyle name="差_县区合并测算20080421_县市旗测算-新科目（含人口规模效应）_12.25-发教育厅-2016年高职生均年初预算控制数分配表" xfId="2826"/>
    <cellStyle name="差_县区合并测算20080421_县市旗测算-新科目（含人口规模效应）_财力性转移支付2010年预算参考数_12.25-发教育厅-2016年高职生均年初预算控制数分配表" xfId="2827"/>
    <cellStyle name="差_县区合并测算20080423(按照各省比重）" xfId="2828"/>
    <cellStyle name="差_县区合并测算20080423(按照各省比重）_不含人员经费系数" xfId="2829"/>
    <cellStyle name="差_2015年度省本级教育部门经常性拨款分配方案1223（定稿）" xfId="2830"/>
    <cellStyle name="常规 2 19" xfId="2831"/>
    <cellStyle name="常规 2 24" xfId="2832"/>
    <cellStyle name="差_县区合并测算20080423(按照各省比重）_不含人员经费系数_财力性转移支付2010年预算参考数_12.25-发教育厅-2016年高职生均年初预算控制数分配表" xfId="2833"/>
    <cellStyle name="计算 2 21" xfId="2834"/>
    <cellStyle name="计算 2 16" xfId="2835"/>
    <cellStyle name="好_第一部分：综合全_12.25-发教育厅-2016年高职生均年初预算控制数分配表" xfId="2836"/>
    <cellStyle name="60% - 强调文字颜色 6 2 3" xfId="2837"/>
    <cellStyle name="差_县区合并测算20080423(按照各省比重）_财力性转移支付2010年预算参考数_12.25-发教育厅-2016年高职生均年初预算控制数分配表" xfId="2838"/>
    <cellStyle name="常规 2 2 4 3 10" xfId="2839"/>
    <cellStyle name="强调文字颜色 2 2 3" xfId="2840"/>
    <cellStyle name="差_县区合并测算20080423(按照各省比重）_民生政策最低支出需求" xfId="2841"/>
    <cellStyle name="差_县区合并测算20080423(按照各省比重）_民生政策最低支出需求_财力性转移支付2010年预算参考数_12.25-发教育厅-2016年高职生均年初预算控制数分配表" xfId="2842"/>
    <cellStyle name="差_县区合并测算20080421_县市旗测算-新科目（含人口规模效应）_财力性转移支付2010年预算参考数" xfId="2843"/>
    <cellStyle name="差_县区合并测算20080423(按照各省比重）_县市旗测算-新科目（含人口规模效应）_12.25-发教育厅-2016年高职生均年初预算控制数分配表" xfId="2844"/>
    <cellStyle name="好_行政公检法测算_不含人员经费系数_12.25-发教育厅-2016年高职生均年初预算控制数分配表" xfId="2845"/>
    <cellStyle name="差_县区合并测算20080423(按照各省比重）_县市旗测算-新科目（含人口规模效应）_财力性转移支付2010年预算参考数" xfId="2846"/>
    <cellStyle name="货币 4 4" xfId="2847"/>
    <cellStyle name="差_14安徽_12.25-发教育厅-2016年高职生均年初预算控制数分配表" xfId="2848"/>
    <cellStyle name="差_2014年高职生均测算" xfId="2849"/>
    <cellStyle name="差_县区合并测算20080423(按照各省比重）_县市旗测算-新科目（含人口规模效应）_财力性转移支付2010年预算参考数_12.25-发教育厅-2016年高职生均年初预算控制数分配表" xfId="2850"/>
    <cellStyle name="货币 2 2" xfId="2851"/>
    <cellStyle name="差_县市旗测算20080508" xfId="2852"/>
    <cellStyle name="差_县市旗测算20080508_不含人员经费系数_12.25-发教育厅-2016年高职生均年初预算控制数分配表" xfId="2853"/>
    <cellStyle name="20% - 强调文字颜色 4 2 21" xfId="2854"/>
    <cellStyle name="20% - 强调文字颜色 4 2 16" xfId="2855"/>
    <cellStyle name="差_县市旗测算20080508_财力性转移支付2010年预算参考数" xfId="2856"/>
    <cellStyle name="差_县市旗测算20080508_民生政策最低支出需求_财力性转移支付2010年预算参考数" xfId="2857"/>
    <cellStyle name="40% - 强调文字颜色 2 2 11" xfId="2858"/>
    <cellStyle name="差_县市旗测算20080508_县市旗测算-新科目（含人口规模效应）_12.25-发教育厅-2016年高职生均年初预算控制数分配表" xfId="2859"/>
    <cellStyle name="差_文体广播事业(按照总人口测算）—20080416_不含人员经费系数_12.25-发教育厅-2016年高职生均年初预算控制数分配表" xfId="2860"/>
    <cellStyle name="差_县市旗测算-新科目（20080626）_不含人员经费系数_12.25-发教育厅-2016年高职生均年初预算控制数分配表" xfId="2861"/>
    <cellStyle name="差_县市旗测算-新科目（20080626）" xfId="2862"/>
    <cellStyle name="差_县市旗测算-新科目（20080626）_不含人员经费系数_财力性转移支付2010年预算参考数" xfId="2863"/>
    <cellStyle name="常规 10 3 9" xfId="2864"/>
    <cellStyle name="差_县市旗测算-新科目（20080626）_民生政策最低支出需求" xfId="2865"/>
    <cellStyle name="好_卫生(按照总人口测算）—20080416_县市旗测算-新科目（含人口规模效应）_财力性转移支付2010年预算参考数_12.25-发教育厅-2016年高职生均年初预算控制数分配表" xfId="2866"/>
    <cellStyle name="标题 4 2" xfId="2867"/>
    <cellStyle name="差_县市旗测算-新科目（20080626）_民生政策最低支出需求_12.25-发教育厅-2016年高职生均年初预算控制数分配表" xfId="2868"/>
    <cellStyle name="强调文字颜色 3 2 7" xfId="2869"/>
    <cellStyle name="常规 10 2 2 14" xfId="2870"/>
    <cellStyle name="差_县市旗测算-新科目（20080626）_民生政策最低支出需求_财力性转移支付2010年预算参考数" xfId="2871"/>
    <cellStyle name="差_县市旗测算-新科目（20080626）_民生政策最低支出需求_财力性转移支付2010年预算参考数_12.25-发教育厅-2016年高职生均年初预算控制数分配表" xfId="2872"/>
    <cellStyle name="常规 2 2 4 3 8" xfId="2873"/>
    <cellStyle name="常规 10 14 2 2 10" xfId="2874"/>
    <cellStyle name="差_34青海_财力性转移支付2010年预算参考数_12.25-发教育厅-2016年高职生均年初预算控制数分配表" xfId="2875"/>
    <cellStyle name="差_县市旗测算-新科目（20080626）_县市旗测算-新科目（含人口规模效应）" xfId="2876"/>
    <cellStyle name="差_县市旗测算-新科目（20080626）_县市旗测算-新科目（含人口规模效应）_12.25-发教育厅-2016年高职生均年初预算控制数分配表" xfId="2877"/>
    <cellStyle name="好_2016年常年委托工作经费及一次性项目经费清理表" xfId="2878"/>
    <cellStyle name="差_县市旗测算-新科目（20080626）_县市旗测算-新科目（含人口规模效应）_财力性转移支付2010年预算参考数" xfId="2879"/>
    <cellStyle name="差_县市旗测算-新科目（20080626）_县市旗测算-新科目（含人口规模效应）_财力性转移支付2010年预算参考数_12.25-发教育厅-2016年高职生均年初预算控制数分配表" xfId="2880"/>
    <cellStyle name="40% - 强调文字颜色 3 2 12" xfId="2881"/>
    <cellStyle name="20% - 强调文字颜色 3 2 4" xfId="2882"/>
    <cellStyle name="差_县市旗测算-新科目（20080627）" xfId="2883"/>
    <cellStyle name="差_0502通海县" xfId="2884"/>
    <cellStyle name="差_县市旗测算-新科目（20080627）_不含人员经费系数_财力性转移支付2010年预算参考数_12.25-发教育厅-2016年高职生均年初预算控制数分配表" xfId="2885"/>
    <cellStyle name="链接单元格 3" xfId="2886"/>
    <cellStyle name="汇总 2 4" xfId="2887"/>
    <cellStyle name="常规 10 6" xfId="2888"/>
    <cellStyle name="Warning Text" xfId="2889"/>
    <cellStyle name="差_34青海" xfId="2890"/>
    <cellStyle name="差_县市旗测算-新科目（20080627）_财力性转移支付2010年预算参考数_12.25-发教育厅-2016年高职生均年初预算控制数分配表" xfId="2891"/>
    <cellStyle name="差_县市旗测算-新科目（20080627）_民生政策最低支出需求" xfId="2892"/>
    <cellStyle name="差_县市旗测算-新科目（20080627）_民生政策最低支出需求_财力性转移支付2010年预算参考数_12.25-发教育厅-2016年高职生均年初预算控制数分配表" xfId="2893"/>
    <cellStyle name="好_gdp" xfId="2894"/>
    <cellStyle name="差_县市旗测算-新科目（20080627）_县市旗测算-新科目（含人口规模效应）_12.25-发教育厅-2016年高职生均年初预算控制数分配表" xfId="2895"/>
    <cellStyle name="差_湘财教指2017-0119号2018年中央支持地方高校改革发展省级资金预算分配表" xfId="2896"/>
    <cellStyle name="40% - 强调文字颜色 3 2 18" xfId="2897"/>
    <cellStyle name="差_一般预算支出口径剔除表_财力性转移支付2010年预算参考数" xfId="2898"/>
    <cellStyle name="差_云南 缺口县区测算(地方填报)" xfId="2899"/>
    <cellStyle name="注释 2 20" xfId="2900"/>
    <cellStyle name="注释 2 15" xfId="2901"/>
    <cellStyle name="差_行政(燃修费)_财力性转移支付2010年预算参考数_12.25-发教育厅-2016年高职生均年初预算控制数分配表" xfId="2902"/>
    <cellStyle name="差_自行调整差异系数顺序" xfId="2903"/>
    <cellStyle name="强调文字颜色 3 2 10" xfId="2904"/>
    <cellStyle name="差_自行调整差异系数顺序_12.25-发教育厅-2016年高职生均年初预算控制数分配表" xfId="2905"/>
    <cellStyle name="输出 3" xfId="2906"/>
    <cellStyle name="好_分县成本差异系数_不含人员经费系数_财力性转移支付2010年预算参考数" xfId="2907"/>
    <cellStyle name="差_自行调整差异系数顺序_财力性转移支付2010年预算参考数" xfId="2908"/>
    <cellStyle name="差_2008年支出调整" xfId="2909"/>
    <cellStyle name="差_自行调整差异系数顺序_财力性转移支付2010年预算参考数_12.25-发教育厅-2016年高职生均年初预算控制数分配表" xfId="2910"/>
    <cellStyle name="常规 2 2 4 3 7" xfId="2911"/>
    <cellStyle name="常规 2 2 4 12" xfId="2912"/>
    <cellStyle name="差_汇总表_财力性转移支付2010年预算参考数_12.25-发教育厅-2016年高职生均年初预算控制数分配表" xfId="2913"/>
    <cellStyle name="差_总人口_12.25-发教育厅-2016年高职生均年初预算控制数分配表" xfId="2914"/>
    <cellStyle name="差_总人口_财力性转移支付2010年预算参考数" xfId="2915"/>
    <cellStyle name="常规 10 14 2 2 12" xfId="2916"/>
    <cellStyle name="40% - 强调文字颜色 5 2_2017年改革发展类资金分配及绩效" xfId="2917"/>
    <cellStyle name="常规 10 14 2 2 13" xfId="2918"/>
    <cellStyle name="好_人员工资和公用经费2" xfId="2919"/>
    <cellStyle name="常规 10 14 2 2 17" xfId="2920"/>
    <cellStyle name="_重点学科汇总表_湘财教指〔2017〕84号中央财政支持地方高校改革发展资金" xfId="2921"/>
    <cellStyle name="常规 2 2 4 3 3" xfId="2922"/>
    <cellStyle name="差_总人口" xfId="2923"/>
    <cellStyle name="常规 10 14 2 2 19" xfId="2924"/>
    <cellStyle name="好_行政(燃修费)_民生政策最低支出需求_12.25-发教育厅-2016年高职生均年初预算控制数分配表" xfId="2925"/>
    <cellStyle name="常规 2 2 4 3 5" xfId="2926"/>
    <cellStyle name="好_人员工资和公用经费" xfId="2927"/>
    <cellStyle name="常规 10 14 2 2 2" xfId="2928"/>
    <cellStyle name="差_总人口_财力性转移支付2010年预算参考数_12.25-发教育厅-2016年高职生均年初预算控制数分配表" xfId="2929"/>
    <cellStyle name="常规 10 14 2 2 4" xfId="2930"/>
    <cellStyle name="常规 10 14 2 2 5" xfId="2931"/>
    <cellStyle name="常规 10 14 2 2 7" xfId="2932"/>
    <cellStyle name="差_2008计算资料（8月5）_12.25-发教育厅-2016年高职生均年初预算控制数分配表" xfId="2933"/>
    <cellStyle name="常规 10 2 2" xfId="2934"/>
    <cellStyle name="常规 22 15" xfId="2935"/>
    <cellStyle name="常规 22 20" xfId="2936"/>
    <cellStyle name="强调文字颜色 3 2 3" xfId="2937"/>
    <cellStyle name="常规 10 2 2 10" xfId="2938"/>
    <cellStyle name="强调文字颜色 3 2 4" xfId="2939"/>
    <cellStyle name="好_县区合并测算20080421_县市旗测算-新科目（含人口规模效应）_12.25-发教育厅-2016年高职生均年初预算控制数分配表" xfId="2940"/>
    <cellStyle name="好_核定人数对比_财力性转移支付2010年预算参考数_12.25-发教育厅-2016年高职生均年初预算控制数分配表" xfId="2941"/>
    <cellStyle name="常规 10 2 2 11" xfId="2942"/>
    <cellStyle name="强调文字颜色 3 2 5" xfId="2943"/>
    <cellStyle name="常规 10 2 2 12" xfId="2944"/>
    <cellStyle name="强调文字颜色 3 2 6" xfId="2945"/>
    <cellStyle name="常规 10 2 2 13" xfId="2946"/>
    <cellStyle name="强调文字颜色 3 2 8" xfId="2947"/>
    <cellStyle name="常规 10 2 2 15" xfId="2948"/>
    <cellStyle name="常规 10 2 2 20" xfId="2949"/>
    <cellStyle name="好 2 3" xfId="2950"/>
    <cellStyle name="差_2007年收支情况及2008年收支预计表(汇总表)_财力性转移支付2010年预算参考数_12.25-发教育厅-2016年高职生均年初预算控制数分配表" xfId="2951"/>
    <cellStyle name="常规 10 2 2 17" xfId="2952"/>
    <cellStyle name="好_2014年职成教育第一批专项资金分配表" xfId="2953"/>
    <cellStyle name="40% - 强调文字颜色 3 2 7" xfId="2954"/>
    <cellStyle name="常规 10 2 2 5" xfId="2955"/>
    <cellStyle name="40% - 强调文字颜色 3 2 8" xfId="2956"/>
    <cellStyle name="常规 10 2 2 6" xfId="2957"/>
    <cellStyle name="40% - 强调文字颜色 3 2 9" xfId="2958"/>
    <cellStyle name="常规 10 2 2 7" xfId="2959"/>
    <cellStyle name="强调文字颜色 4" xfId="2960" builtinId="41"/>
    <cellStyle name="常规 10 3 12" xfId="2961"/>
    <cellStyle name="强调文字颜色 5" xfId="2962" builtinId="45"/>
    <cellStyle name="常规 10 3 13" xfId="2963"/>
    <cellStyle name="强调文字颜色 6" xfId="2964" builtinId="49"/>
    <cellStyle name="常规 10 3 14" xfId="2965"/>
    <cellStyle name="差_行政(燃修费)_12.25-发教育厅-2016年高职生均年初预算控制数分配表" xfId="2966"/>
    <cellStyle name="常规 10 3 15" xfId="2967"/>
    <cellStyle name="常规 10 3 20" xfId="2968"/>
    <cellStyle name="常规 10 3 18" xfId="2969"/>
    <cellStyle name="常规 10 3 2" xfId="2970"/>
    <cellStyle name="常规 10 3 3" xfId="2971"/>
    <cellStyle name="好_县区合并测算20080421" xfId="2972"/>
    <cellStyle name="常规 10 3 4" xfId="2973"/>
    <cellStyle name="常规 10 3 5" xfId="2974"/>
    <cellStyle name="常规 10 3 7" xfId="2975"/>
    <cellStyle name="差_缺口县区测算(按核定人数)_12.25-发教育厅-2016年高职生均年初预算控制数分配表" xfId="2976"/>
    <cellStyle name="差_重点民生支出需求测算表社保（农村低保）081112" xfId="2977"/>
    <cellStyle name="常规 10 3 8" xfId="2978"/>
    <cellStyle name="汇总 2 5" xfId="2979"/>
    <cellStyle name="常规 10 7" xfId="2980"/>
    <cellStyle name="汇总 2 6" xfId="2981"/>
    <cellStyle name="常规 10 8" xfId="2982"/>
    <cellStyle name="汇总 2 7" xfId="2983"/>
    <cellStyle name="好_县区合并测算20080423(按照各省比重）_不含人员经费系数_财力性转移支付2010年预算参考数" xfId="2984"/>
    <cellStyle name="好_缺口县区测算(财政部标准)_12.25-发教育厅-2016年高职生均年初预算控制数分配表" xfId="2985"/>
    <cellStyle name="差_县区合并测算20080423(按照各省比重）_不含人员经费系数_12.25-发教育厅-2016年高职生均年初预算控制数分配表" xfId="2986"/>
    <cellStyle name="常规 10 9" xfId="2987"/>
    <cellStyle name="常规 11 19" xfId="2988"/>
    <cellStyle name="常规 11 3" xfId="2989"/>
    <cellStyle name="常规 11 4" xfId="2990"/>
    <cellStyle name="常规 11 5" xfId="2991"/>
    <cellStyle name="霓付_ +Foil &amp; -FOIL &amp; PAPER" xfId="2992"/>
    <cellStyle name="常规 11 6" xfId="2993"/>
    <cellStyle name="强调文字颜色 5 2_2017年改革发展类资金分配及绩效" xfId="2994"/>
    <cellStyle name="常规 11_01综合类2010" xfId="2995"/>
    <cellStyle name="注释 2 12" xfId="2996"/>
    <cellStyle name="差_2014年职成教育第一批专项资金分配表" xfId="2997"/>
    <cellStyle name="差_汇总表4_财力性转移支付2010年预算参考数_12.25-发教育厅-2016年高职生均年初预算控制数分配表" xfId="2998"/>
    <cellStyle name="常规 130" xfId="2999"/>
    <cellStyle name="钎霖_4岿角利" xfId="3000"/>
    <cellStyle name="常规 2 2 4 2 15" xfId="3001"/>
    <cellStyle name="常规 2 2 4 2 20" xfId="3002"/>
    <cellStyle name="常规 19" xfId="3003"/>
    <cellStyle name="常规 24" xfId="3004"/>
    <cellStyle name="常规 2 2" xfId="3005"/>
    <cellStyle name="常规 2 2 10" xfId="3006"/>
    <cellStyle name="常规 2 2 11" xfId="3007"/>
    <cellStyle name="常规 2 2 12" xfId="3008"/>
    <cellStyle name="好_重点民生支出需求测算表社保（农村低保）081112_12.25-发教育厅-2016年高职生均年初预算控制数分配表" xfId="3009"/>
    <cellStyle name="标题 2 2 10" xfId="3010"/>
    <cellStyle name="常规 2 2 13" xfId="3011"/>
    <cellStyle name="标题 2 2 11" xfId="3012"/>
    <cellStyle name="常规 2 2 14" xfId="3013"/>
    <cellStyle name="标题 2 2 12" xfId="3014"/>
    <cellStyle name="差_卫生(按照总人口测算）—20080416" xfId="3015"/>
    <cellStyle name="常规 2 2 15" xfId="3016"/>
    <cellStyle name="标题 2 2 13" xfId="3017"/>
    <cellStyle name="差_分县成本差异系数_财力性转移支付2010年预算参考数" xfId="3018"/>
    <cellStyle name="常规 2 2 16" xfId="3019"/>
    <cellStyle name="常规 2 2 2 2" xfId="3020"/>
    <cellStyle name="常规 2 2 3" xfId="3021"/>
    <cellStyle name="常规 2 2 4" xfId="3022"/>
    <cellStyle name="常规 2 2 4 10" xfId="3023"/>
    <cellStyle name="常规 2 2 4 13" xfId="3024"/>
    <cellStyle name="差_卫生(按照总人口测算）—20080416_财力性转移支付2010年预算参考数" xfId="3025"/>
    <cellStyle name="常规 2 2 4 14" xfId="3026"/>
    <cellStyle name="常规 2 2 4 16" xfId="3027"/>
    <cellStyle name="常规 2 2 4 21" xfId="3028"/>
    <cellStyle name="常规 2 2 4 17" xfId="3029"/>
    <cellStyle name="常规 2 2 4 22" xfId="3030"/>
    <cellStyle name="归盒啦_95" xfId="3031"/>
    <cellStyle name="差_危改资金测算_财力性转移支付2010年预算参考数_12.25-发教育厅-2016年高职生均年初预算控制数分配表" xfId="3032"/>
    <cellStyle name="常规 2 2 4 18" xfId="3033"/>
    <cellStyle name="常规 2 2 4 23" xfId="3034"/>
    <cellStyle name="差 2 13" xfId="3035"/>
    <cellStyle name="常规 2 2 4 2" xfId="3036"/>
    <cellStyle name="常规 16" xfId="3037"/>
    <cellStyle name="常规 21" xfId="3038"/>
    <cellStyle name="40% - 强调文字颜色 4 2" xfId="3039"/>
    <cellStyle name="常规 2 2 4 2 12" xfId="3040"/>
    <cellStyle name="40% - 强调文字颜色 4 3" xfId="3041"/>
    <cellStyle name="常规 17" xfId="3042"/>
    <cellStyle name="常规 22" xfId="3043"/>
    <cellStyle name="常规 2 2 4 2 13" xfId="3044"/>
    <cellStyle name="40% - 强调文字颜色 4 4" xfId="3045"/>
    <cellStyle name="差_核定人数下发表" xfId="3046"/>
    <cellStyle name="常规 18" xfId="3047"/>
    <cellStyle name="常规 23" xfId="3048"/>
    <cellStyle name="常规 2 2 4 2 14" xfId="3049"/>
    <cellStyle name="常规 2 2 4 25" xfId="3050"/>
    <cellStyle name="常规 2 2 4 30" xfId="3051"/>
    <cellStyle name="好_行政（人员）_县市旗测算-新科目（含人口规模效应）_财力性转移支付2010年预算参考数_12.25-发教育厅-2016年高职生均年初预算控制数分配表" xfId="3052"/>
    <cellStyle name="常规 2 2 4 26" xfId="3053"/>
    <cellStyle name="常规 2 2 4 31" xfId="3054"/>
    <cellStyle name="常规 2 2 4 27" xfId="3055"/>
    <cellStyle name="常规 2 2 4 32" xfId="3056"/>
    <cellStyle name="常规 2 2 4 28" xfId="3057"/>
    <cellStyle name="常规 2 2 4 33" xfId="3058"/>
    <cellStyle name="好_分县成本差异系数_民生政策最低支出需求_12.25-发教育厅-2016年高职生均年初预算控制数分配表" xfId="3059"/>
    <cellStyle name="常规 2 2 4 29" xfId="3060"/>
    <cellStyle name="差_危改资金测算_12.25-发教育厅-2016年高职生均年初预算控制数分配表" xfId="3061"/>
    <cellStyle name="常规 2 2 4 3 11" xfId="3062"/>
    <cellStyle name="常规 2 2 4 3 6" xfId="3063"/>
    <cellStyle name="差_14安徽" xfId="3064"/>
    <cellStyle name="常规 10 14 2 2 11" xfId="3065"/>
    <cellStyle name="常规 2 2 4 3 9" xfId="3066"/>
    <cellStyle name="差 2 20" xfId="3067"/>
    <cellStyle name="差 2 15" xfId="3068"/>
    <cellStyle name="常规 2 2 4 4" xfId="3069"/>
    <cellStyle name="差 2 21" xfId="3070"/>
    <cellStyle name="差 2 16" xfId="3071"/>
    <cellStyle name="常规 2 2 4 5" xfId="3072"/>
    <cellStyle name="差 2 17" xfId="3073"/>
    <cellStyle name="差_测算结果" xfId="3074"/>
    <cellStyle name="常规 2 2 4 6" xfId="3075"/>
    <cellStyle name="差 2 19" xfId="3076"/>
    <cellStyle name="_中南林业科技大学2010-2012项目附表2010-6-25 2" xfId="3077"/>
    <cellStyle name="常规 2 2 4 8" xfId="3078"/>
    <cellStyle name="常规 2 2 5" xfId="3079"/>
    <cellStyle name="差_5334_2006年迪庆县级财政报表附表_12.25-发教育厅-2016年高职生均年初预算控制数分配表" xfId="3080"/>
    <cellStyle name="常规 2 23 3" xfId="3081"/>
    <cellStyle name="常规 2 2 7" xfId="3082"/>
    <cellStyle name="常规 2 2 8" xfId="3083"/>
    <cellStyle name="常规 2 23 4" xfId="3084"/>
    <cellStyle name="常规 2 2 9" xfId="3085"/>
    <cellStyle name="差_县市旗测算20080508_县市旗测算-新科目（含人口规模效应）_财力性转移支付2010年预算参考数_12.25-发教育厅-2016年高职生均年初预算控制数分配表" xfId="3086"/>
    <cellStyle name="常规 2 23 5" xfId="3087"/>
    <cellStyle name="常规 2 25" xfId="3088"/>
    <cellStyle name="常规 2 30" xfId="3089"/>
    <cellStyle name="好_平邑_12.25-发教育厅-2016年高职生均年初预算控制数分配表" xfId="3090"/>
    <cellStyle name="常规 2 28" xfId="3091"/>
    <cellStyle name="常规 2 29" xfId="3092"/>
    <cellStyle name="常规 2 3" xfId="3093"/>
    <cellStyle name="常规 2 3 19" xfId="3094"/>
    <cellStyle name="好_缺口县区测算" xfId="3095"/>
    <cellStyle name="好_34青海" xfId="3096"/>
    <cellStyle name="常规 2 3 2" xfId="3097"/>
    <cellStyle name="常规 2 3 3" xfId="3098"/>
    <cellStyle name="常规 2 3 4" xfId="3099"/>
    <cellStyle name="常规 2 3 5" xfId="3100"/>
    <cellStyle name="常规 2 3 6" xfId="3101"/>
    <cellStyle name="常规 2 3 7" xfId="3102"/>
    <cellStyle name="好_缺口县区测算(按核定人数)_12.25-发教育厅-2016年高职生均年初预算控制数分配表" xfId="3103"/>
    <cellStyle name="常规 2 3 8" xfId="3104"/>
    <cellStyle name="常规 2 3 9" xfId="3105"/>
    <cellStyle name="常规 2 4" xfId="3106"/>
    <cellStyle name="no dec_湘财教指〔2017〕84号中央财政支持地方高校改革发展资金" xfId="3107"/>
    <cellStyle name="40% - 强调文字颜色 3 2_2017年改革发展类资金分配及绩效" xfId="3108"/>
    <cellStyle name="常规 2 6" xfId="3109"/>
    <cellStyle name="好_0605石屏县" xfId="3110"/>
    <cellStyle name="常规 2 8" xfId="3111"/>
    <cellStyle name="差_河南 缺口县区测算(地方填报)_12.25-发教育厅-2016年高职生均年初预算控制数分配表" xfId="3112"/>
    <cellStyle name="常规 2_01综合类" xfId="3113"/>
    <cellStyle name="常规 22 10" xfId="3114"/>
    <cellStyle name="好_分县成本差异系数_财力性转移支付2010年预算参考数_12.25-发教育厅-2016年高职生均年初预算控制数分配表" xfId="3115"/>
    <cellStyle name="常规 22 12" xfId="3116"/>
    <cellStyle name="好_县区合并测算20080423(按照各省比重）_财力性转移支付2010年预算参考数_12.25-发教育厅-2016年高职生均年初预算控制数分配表" xfId="3117"/>
    <cellStyle name="常规 22 13" xfId="3118"/>
    <cellStyle name="常规 22 17" xfId="3119"/>
    <cellStyle name="常规 22 18" xfId="3120"/>
    <cellStyle name="常规 22 3" xfId="3121"/>
    <cellStyle name="常规 22 4" xfId="3122"/>
    <cellStyle name="已访问的超链接" xfId="3123" builtinId="9"/>
    <cellStyle name="常规 22 5" xfId="3124"/>
    <cellStyle name="常规 22 6" xfId="3125"/>
    <cellStyle name="常规 22 7" xfId="3126"/>
    <cellStyle name="差_核定人数下发表_12.25-发教育厅-2016年高职生均年初预算控制数分配表" xfId="3127"/>
    <cellStyle name="常规 22 8" xfId="3128"/>
    <cellStyle name="常规 22 9" xfId="3129"/>
    <cellStyle name="常规 2 2 4 2 16" xfId="3130"/>
    <cellStyle name="常规 2 2 4 2 21" xfId="3131"/>
    <cellStyle name="常规 25" xfId="3132"/>
    <cellStyle name="常规 30" xfId="3133"/>
    <cellStyle name="常规 2 2 4 2 17" xfId="3134"/>
    <cellStyle name="常规 26" xfId="3135"/>
    <cellStyle name="常规 31" xfId="3136"/>
    <cellStyle name="常规 2 2 4 2 18" xfId="3137"/>
    <cellStyle name="常规 27" xfId="3138"/>
    <cellStyle name="常规 32" xfId="3139"/>
    <cellStyle name="常规 2 2 4 2 19" xfId="3140"/>
    <cellStyle name="常规 28" xfId="3141"/>
    <cellStyle name="常规 33" xfId="3142"/>
    <cellStyle name="好_行政（人员）_财力性转移支付2010年预算参考数" xfId="3143"/>
    <cellStyle name="常规 29" xfId="3144"/>
    <cellStyle name="常规 34" xfId="3145"/>
    <cellStyle name="Accent6_12.25-发教育厅-2016年高职生均年初预算控制数分配表" xfId="3146"/>
    <cellStyle name="常规 3" xfId="3147"/>
    <cellStyle name="常规 3 11" xfId="3148"/>
    <cellStyle name="常规 3 13" xfId="3149"/>
    <cellStyle name="输出 2 10" xfId="3150"/>
    <cellStyle name="好_县区合并测算20080423(按照各省比重）_县市旗测算-新科目（含人口规模效应）_12.25-发教育厅-2016年高职生均年初预算控制数分配表" xfId="3151"/>
    <cellStyle name="常规 3 14" xfId="3152"/>
    <cellStyle name="常规 3 2" xfId="3153"/>
    <cellStyle name="t_HVAC Equipment (3)" xfId="3154"/>
    <cellStyle name="常规 3 2 4" xfId="3155"/>
    <cellStyle name="常规 5 22" xfId="3156"/>
    <cellStyle name="常规 5 17" xfId="3157"/>
    <cellStyle name="差_汇总_财力性转移支付2010年预算参考数_12.25-发教育厅-2016年高职生均年初预算控制数分配表" xfId="3158"/>
    <cellStyle name="常规 3 2_2017年改革发展类资金分配及绩效" xfId="3159"/>
    <cellStyle name="常规 3_12.25-发教育厅工资提标和养老保险改革2016年新增" xfId="31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C:/2021&#24180;/&#25945;&#32946;&#32452;/2021&#24180;&#25351;&#26631;&#25991;/2021&#24180;&#28248;&#36130;&#39044;/xueshengzizhu/&#26041;&#26696;/2021&#24180;&#31532;&#20108;&#25209;&#36164;&#37329;&#27979;&#31639;(20210421)-&#2591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3高中免学费"/>
      <sheetName val="高中免费教科书"/>
      <sheetName val="中央直达资金备案"/>
      <sheetName val="指标文("/>
      <sheetName val="1参阅件"/>
      <sheetName val="2-1奖助学金（教育）"/>
      <sheetName val="2020年助学金+免学费结余情况（教育）"/>
      <sheetName val="2-2奖助学金（人社）"/>
      <sheetName val="3-1免学费（教育）"/>
      <sheetName val="3-2免学费（人社）"/>
      <sheetName val="人数（废）"/>
      <sheetName val="中央资金来源分配表"/>
      <sheetName val="2021年中职资助人数摸底测算表（省属校）"/>
      <sheetName val="2020年原始"/>
      <sheetName val="补缺口（免学费）"/>
      <sheetName val="补缺口（助学金）"/>
    </sheetNames>
    <sheetDataSet>
      <sheetData sheetId="0"/>
      <sheetData sheetId="1"/>
      <sheetData sheetId="2"/>
      <sheetData sheetId="3"/>
      <sheetData sheetId="4"/>
      <sheetData sheetId="5">
        <row r="8">
          <cell r="Q8">
            <v>30900</v>
          </cell>
        </row>
      </sheetData>
      <sheetData sheetId="6"/>
      <sheetData sheetId="7">
        <row r="7">
          <cell r="Q7">
            <v>4805</v>
          </cell>
        </row>
      </sheetData>
      <sheetData sheetId="8">
        <row r="7">
          <cell r="M7">
            <v>76842</v>
          </cell>
        </row>
      </sheetData>
      <sheetData sheetId="9">
        <row r="7">
          <cell r="M7">
            <v>14253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5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L12" sqref="L12"/>
    </sheetView>
  </sheetViews>
  <sheetFormatPr defaultColWidth="9" defaultRowHeight="14.25"/>
  <cols>
    <col min="1" max="1" width="9" style="306"/>
    <col min="2" max="2" width="15.75" style="307" customWidth="true"/>
    <col min="3" max="3" width="24" style="307" customWidth="true"/>
    <col min="4" max="5" width="11.125" style="307" customWidth="true"/>
    <col min="6" max="6" width="10.75" style="307" customWidth="true"/>
    <col min="7" max="7" width="10.25" style="307" customWidth="true"/>
    <col min="8" max="9" width="9.375" style="307" customWidth="true"/>
    <col min="10" max="10" width="11" style="307" customWidth="true"/>
    <col min="11" max="11" width="9.375" style="307" customWidth="true"/>
    <col min="12" max="12" width="11" style="307" customWidth="true"/>
    <col min="13" max="13" width="9.375" style="307" customWidth="true"/>
    <col min="14" max="14" width="10.25" style="307" customWidth="true"/>
    <col min="15" max="15" width="10.25" style="308" customWidth="true"/>
    <col min="16" max="16" width="11" style="309" customWidth="true"/>
    <col min="17" max="17" width="11.25" style="309" customWidth="true"/>
    <col min="18" max="18" width="11.375" style="309" customWidth="true"/>
    <col min="19" max="19" width="13.875" style="307" customWidth="true"/>
    <col min="20" max="16384" width="9" style="307"/>
  </cols>
  <sheetData>
    <row r="1" ht="20.25" spans="1:11">
      <c r="A1" s="306" t="s">
        <v>0</v>
      </c>
      <c r="B1" s="256"/>
      <c r="C1" s="256"/>
      <c r="D1" s="256"/>
      <c r="E1" s="256"/>
      <c r="F1" s="277"/>
      <c r="G1" s="290"/>
      <c r="H1" s="290"/>
      <c r="I1" s="290"/>
      <c r="J1" s="277"/>
      <c r="K1" s="277"/>
    </row>
    <row r="2" ht="24" spans="1:19">
      <c r="A2" s="310" t="s">
        <v>1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</row>
    <row r="3" spans="2:19">
      <c r="B3" s="311"/>
      <c r="C3" s="311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34"/>
      <c r="Q3" s="334"/>
      <c r="R3" s="334"/>
      <c r="S3" s="306" t="s">
        <v>2</v>
      </c>
    </row>
    <row r="4" customHeight="true" spans="1:19">
      <c r="A4" s="313" t="s">
        <v>3</v>
      </c>
      <c r="B4" s="313"/>
      <c r="C4" s="313" t="s">
        <v>4</v>
      </c>
      <c r="D4" s="314" t="s">
        <v>5</v>
      </c>
      <c r="E4" s="323" t="s">
        <v>6</v>
      </c>
      <c r="F4" s="324" t="s">
        <v>7</v>
      </c>
      <c r="G4" s="325"/>
      <c r="H4" s="325"/>
      <c r="I4" s="325"/>
      <c r="J4" s="325"/>
      <c r="K4" s="323" t="s">
        <v>6</v>
      </c>
      <c r="L4" s="332" t="s">
        <v>8</v>
      </c>
      <c r="M4" s="332"/>
      <c r="N4" s="332"/>
      <c r="O4" s="335" t="s">
        <v>6</v>
      </c>
      <c r="P4" s="336" t="s">
        <v>9</v>
      </c>
      <c r="Q4" s="336"/>
      <c r="R4" s="336"/>
      <c r="S4" s="340" t="s">
        <v>10</v>
      </c>
    </row>
    <row r="5" ht="24" spans="1:19">
      <c r="A5" s="313"/>
      <c r="B5" s="313"/>
      <c r="C5" s="313"/>
      <c r="D5" s="315"/>
      <c r="E5" s="326"/>
      <c r="F5" s="324" t="s">
        <v>11</v>
      </c>
      <c r="G5" s="324" t="s">
        <v>12</v>
      </c>
      <c r="H5" s="324" t="s">
        <v>13</v>
      </c>
      <c r="I5" s="324" t="s">
        <v>14</v>
      </c>
      <c r="J5" s="324" t="s">
        <v>15</v>
      </c>
      <c r="K5" s="326"/>
      <c r="L5" s="332" t="s">
        <v>11</v>
      </c>
      <c r="M5" s="332" t="s">
        <v>12</v>
      </c>
      <c r="N5" s="332" t="s">
        <v>16</v>
      </c>
      <c r="O5" s="337"/>
      <c r="P5" s="336" t="s">
        <v>11</v>
      </c>
      <c r="Q5" s="336" t="s">
        <v>17</v>
      </c>
      <c r="R5" s="336" t="s">
        <v>16</v>
      </c>
      <c r="S5" s="341"/>
    </row>
    <row r="6" s="305" customFormat="true" spans="1:19">
      <c r="A6" s="316"/>
      <c r="B6" s="317" t="s">
        <v>18</v>
      </c>
      <c r="C6" s="318"/>
      <c r="D6" s="319">
        <v>21957.84</v>
      </c>
      <c r="E6" s="319"/>
      <c r="F6" s="327">
        <v>21339.43</v>
      </c>
      <c r="G6" s="328">
        <v>14067.15</v>
      </c>
      <c r="H6" s="328">
        <v>0</v>
      </c>
      <c r="I6" s="328">
        <v>179</v>
      </c>
      <c r="J6" s="328">
        <v>7093.28</v>
      </c>
      <c r="K6" s="328"/>
      <c r="L6" s="328">
        <v>618</v>
      </c>
      <c r="M6" s="328">
        <v>54.4</v>
      </c>
      <c r="N6" s="328">
        <v>563.6</v>
      </c>
      <c r="O6" s="328"/>
      <c r="P6" s="328">
        <v>0.41</v>
      </c>
      <c r="Q6" s="328">
        <v>0</v>
      </c>
      <c r="R6" s="328">
        <v>0.41</v>
      </c>
      <c r="S6" s="342"/>
    </row>
    <row r="7" ht="24" spans="1:19">
      <c r="A7" s="316"/>
      <c r="B7" s="320" t="s">
        <v>19</v>
      </c>
      <c r="C7" s="321" t="s">
        <v>20</v>
      </c>
      <c r="D7" s="319">
        <v>0</v>
      </c>
      <c r="E7" s="319"/>
      <c r="F7" s="329"/>
      <c r="G7" s="330"/>
      <c r="H7" s="330"/>
      <c r="I7" s="330"/>
      <c r="J7" s="330"/>
      <c r="K7" s="330"/>
      <c r="L7" s="330"/>
      <c r="M7" s="330"/>
      <c r="N7" s="330"/>
      <c r="O7" s="338" t="s">
        <v>21</v>
      </c>
      <c r="P7" s="329">
        <v>0</v>
      </c>
      <c r="Q7" s="242">
        <v>0</v>
      </c>
      <c r="R7" s="330">
        <v>0</v>
      </c>
      <c r="S7" s="343"/>
    </row>
    <row r="8" ht="24" spans="1:19">
      <c r="A8" s="316"/>
      <c r="B8" s="322"/>
      <c r="C8" s="321" t="s">
        <v>22</v>
      </c>
      <c r="D8" s="319">
        <v>1220.74</v>
      </c>
      <c r="E8" s="331" t="s">
        <v>23</v>
      </c>
      <c r="F8" s="329">
        <v>1220.74</v>
      </c>
      <c r="G8" s="329">
        <v>1212.17</v>
      </c>
      <c r="H8" s="329">
        <v>0</v>
      </c>
      <c r="I8" s="329">
        <v>0</v>
      </c>
      <c r="J8" s="329">
        <v>8.57</v>
      </c>
      <c r="K8" s="329"/>
      <c r="L8" s="330"/>
      <c r="M8" s="330"/>
      <c r="N8" s="330"/>
      <c r="O8" s="339"/>
      <c r="P8" s="330"/>
      <c r="Q8" s="330"/>
      <c r="R8" s="330"/>
      <c r="S8" s="343"/>
    </row>
    <row r="9" ht="24" spans="1:19">
      <c r="A9" s="316"/>
      <c r="B9" s="322"/>
      <c r="C9" s="321" t="s">
        <v>24</v>
      </c>
      <c r="D9" s="319">
        <v>46.24</v>
      </c>
      <c r="E9" s="331" t="s">
        <v>23</v>
      </c>
      <c r="F9" s="329">
        <v>46.24</v>
      </c>
      <c r="G9" s="329">
        <v>0</v>
      </c>
      <c r="H9" s="329">
        <v>0</v>
      </c>
      <c r="I9" s="329">
        <v>0</v>
      </c>
      <c r="J9" s="329">
        <v>46.24</v>
      </c>
      <c r="K9" s="329"/>
      <c r="L9" s="330"/>
      <c r="M9" s="330"/>
      <c r="N9" s="330"/>
      <c r="O9" s="339"/>
      <c r="P9" s="330"/>
      <c r="Q9" s="330"/>
      <c r="R9" s="330"/>
      <c r="S9" s="343"/>
    </row>
    <row r="10" ht="24" spans="1:19">
      <c r="A10" s="316"/>
      <c r="B10" s="322"/>
      <c r="C10" s="321" t="s">
        <v>25</v>
      </c>
      <c r="D10" s="319">
        <v>622.15</v>
      </c>
      <c r="E10" s="331" t="s">
        <v>23</v>
      </c>
      <c r="F10" s="329">
        <v>622.15</v>
      </c>
      <c r="G10" s="329">
        <v>433.87</v>
      </c>
      <c r="H10" s="329">
        <v>0</v>
      </c>
      <c r="I10" s="329">
        <v>80</v>
      </c>
      <c r="J10" s="329">
        <v>108.28</v>
      </c>
      <c r="K10" s="329"/>
      <c r="L10" s="330"/>
      <c r="M10" s="330"/>
      <c r="N10" s="330"/>
      <c r="O10" s="339"/>
      <c r="P10" s="330"/>
      <c r="Q10" s="330"/>
      <c r="R10" s="330"/>
      <c r="S10" s="343"/>
    </row>
    <row r="11" ht="24" spans="1:19">
      <c r="A11" s="316"/>
      <c r="B11" s="322"/>
      <c r="C11" s="321" t="s">
        <v>26</v>
      </c>
      <c r="D11" s="319">
        <v>366.58</v>
      </c>
      <c r="E11" s="331" t="s">
        <v>23</v>
      </c>
      <c r="F11" s="329">
        <v>366.58</v>
      </c>
      <c r="G11" s="329">
        <v>226.08</v>
      </c>
      <c r="H11" s="329">
        <v>0</v>
      </c>
      <c r="I11" s="329">
        <v>0</v>
      </c>
      <c r="J11" s="329">
        <v>140.5</v>
      </c>
      <c r="K11" s="329"/>
      <c r="L11" s="330"/>
      <c r="M11" s="330"/>
      <c r="N11" s="330"/>
      <c r="O11" s="339"/>
      <c r="P11" s="330"/>
      <c r="Q11" s="330"/>
      <c r="R11" s="330"/>
      <c r="S11" s="343"/>
    </row>
    <row r="12" ht="24" spans="1:19">
      <c r="A12" s="316"/>
      <c r="B12" s="322"/>
      <c r="C12" s="321" t="s">
        <v>27</v>
      </c>
      <c r="D12" s="319">
        <v>794.84</v>
      </c>
      <c r="E12" s="331" t="s">
        <v>23</v>
      </c>
      <c r="F12" s="329">
        <v>794.84</v>
      </c>
      <c r="G12" s="329">
        <v>753.91</v>
      </c>
      <c r="H12" s="329">
        <v>0</v>
      </c>
      <c r="I12" s="329">
        <v>0</v>
      </c>
      <c r="J12" s="329">
        <v>40.93</v>
      </c>
      <c r="K12" s="329"/>
      <c r="L12" s="330"/>
      <c r="M12" s="330"/>
      <c r="N12" s="330"/>
      <c r="O12" s="339"/>
      <c r="P12" s="330"/>
      <c r="Q12" s="330"/>
      <c r="R12" s="330"/>
      <c r="S12" s="343"/>
    </row>
    <row r="13" ht="24" spans="1:19">
      <c r="A13" s="316"/>
      <c r="B13" s="322"/>
      <c r="C13" s="321" t="s">
        <v>28</v>
      </c>
      <c r="D13" s="319">
        <v>62.8</v>
      </c>
      <c r="E13" s="331" t="s">
        <v>23</v>
      </c>
      <c r="F13" s="329">
        <v>62.8</v>
      </c>
      <c r="G13" s="329">
        <v>12.58</v>
      </c>
      <c r="H13" s="329">
        <v>0</v>
      </c>
      <c r="I13" s="329">
        <v>0</v>
      </c>
      <c r="J13" s="329">
        <v>50.22</v>
      </c>
      <c r="K13" s="329"/>
      <c r="L13" s="330"/>
      <c r="M13" s="330"/>
      <c r="N13" s="330"/>
      <c r="O13" s="339"/>
      <c r="P13" s="330"/>
      <c r="Q13" s="330"/>
      <c r="R13" s="330"/>
      <c r="S13" s="343"/>
    </row>
    <row r="14" ht="24" spans="1:19">
      <c r="A14" s="316"/>
      <c r="B14" s="322"/>
      <c r="C14" s="321" t="s">
        <v>29</v>
      </c>
      <c r="D14" s="319">
        <v>887.19</v>
      </c>
      <c r="E14" s="331" t="s">
        <v>23</v>
      </c>
      <c r="F14" s="329">
        <v>887.19</v>
      </c>
      <c r="G14" s="329">
        <v>876.85</v>
      </c>
      <c r="H14" s="329">
        <v>0</v>
      </c>
      <c r="I14" s="329">
        <v>0</v>
      </c>
      <c r="J14" s="329">
        <v>10.34</v>
      </c>
      <c r="K14" s="329"/>
      <c r="L14" s="330"/>
      <c r="M14" s="330"/>
      <c r="N14" s="330"/>
      <c r="O14" s="339"/>
      <c r="P14" s="330"/>
      <c r="Q14" s="330"/>
      <c r="R14" s="330"/>
      <c r="S14" s="343"/>
    </row>
    <row r="15" ht="24" spans="1:19">
      <c r="A15" s="316"/>
      <c r="B15" s="322"/>
      <c r="C15" s="321" t="s">
        <v>30</v>
      </c>
      <c r="D15" s="319">
        <v>168.24</v>
      </c>
      <c r="E15" s="331" t="s">
        <v>23</v>
      </c>
      <c r="F15" s="329">
        <v>168.24</v>
      </c>
      <c r="G15" s="329">
        <v>42.49</v>
      </c>
      <c r="H15" s="329">
        <v>0</v>
      </c>
      <c r="I15" s="329">
        <v>0</v>
      </c>
      <c r="J15" s="329">
        <v>125.75</v>
      </c>
      <c r="K15" s="329"/>
      <c r="L15" s="330"/>
      <c r="M15" s="330"/>
      <c r="N15" s="330"/>
      <c r="O15" s="339"/>
      <c r="P15" s="330"/>
      <c r="Q15" s="330"/>
      <c r="R15" s="330"/>
      <c r="S15" s="343"/>
    </row>
    <row r="16" ht="24" spans="1:19">
      <c r="A16" s="316"/>
      <c r="B16" s="322"/>
      <c r="C16" s="321" t="s">
        <v>31</v>
      </c>
      <c r="D16" s="319">
        <v>821.32</v>
      </c>
      <c r="E16" s="331" t="s">
        <v>23</v>
      </c>
      <c r="F16" s="329">
        <v>821.32</v>
      </c>
      <c r="G16" s="329">
        <v>821.32</v>
      </c>
      <c r="H16" s="329">
        <v>0</v>
      </c>
      <c r="I16" s="329">
        <v>0</v>
      </c>
      <c r="J16" s="329">
        <v>0</v>
      </c>
      <c r="K16" s="329"/>
      <c r="L16" s="330"/>
      <c r="M16" s="330"/>
      <c r="N16" s="330"/>
      <c r="O16" s="339"/>
      <c r="P16" s="330"/>
      <c r="Q16" s="330"/>
      <c r="R16" s="330"/>
      <c r="S16" s="343"/>
    </row>
    <row r="17" ht="24" spans="1:19">
      <c r="A17" s="316"/>
      <c r="B17" s="322"/>
      <c r="C17" s="321" t="s">
        <v>32</v>
      </c>
      <c r="D17" s="319">
        <v>14.111</v>
      </c>
      <c r="E17" s="331" t="s">
        <v>23</v>
      </c>
      <c r="F17" s="329">
        <v>14.11</v>
      </c>
      <c r="G17" s="329">
        <v>8.03</v>
      </c>
      <c r="H17" s="329">
        <v>0</v>
      </c>
      <c r="I17" s="329">
        <v>0</v>
      </c>
      <c r="J17" s="329">
        <v>6.08</v>
      </c>
      <c r="K17" s="329"/>
      <c r="L17" s="330"/>
      <c r="M17" s="330"/>
      <c r="N17" s="330"/>
      <c r="O17" s="339"/>
      <c r="P17" s="330"/>
      <c r="Q17" s="330"/>
      <c r="R17" s="330"/>
      <c r="S17" s="343"/>
    </row>
    <row r="18" ht="24" spans="1:19">
      <c r="A18" s="316"/>
      <c r="B18" s="322"/>
      <c r="C18" s="321" t="s">
        <v>33</v>
      </c>
      <c r="D18" s="319">
        <v>645.86</v>
      </c>
      <c r="E18" s="331" t="s">
        <v>23</v>
      </c>
      <c r="F18" s="329">
        <v>645.86</v>
      </c>
      <c r="G18" s="329">
        <v>615.12</v>
      </c>
      <c r="H18" s="329">
        <v>0</v>
      </c>
      <c r="I18" s="329">
        <v>0</v>
      </c>
      <c r="J18" s="329">
        <v>30.74</v>
      </c>
      <c r="K18" s="329"/>
      <c r="L18" s="330"/>
      <c r="M18" s="330"/>
      <c r="N18" s="330"/>
      <c r="O18" s="339"/>
      <c r="P18" s="330"/>
      <c r="Q18" s="330"/>
      <c r="R18" s="330"/>
      <c r="S18" s="343"/>
    </row>
    <row r="19" ht="24" spans="1:19">
      <c r="A19" s="316"/>
      <c r="B19" s="322"/>
      <c r="C19" s="321" t="s">
        <v>34</v>
      </c>
      <c r="D19" s="319">
        <v>346.92</v>
      </c>
      <c r="E19" s="331" t="s">
        <v>23</v>
      </c>
      <c r="F19" s="329">
        <v>346.92</v>
      </c>
      <c r="G19" s="329">
        <v>184.46</v>
      </c>
      <c r="H19" s="329">
        <v>0</v>
      </c>
      <c r="I19" s="329">
        <v>0</v>
      </c>
      <c r="J19" s="329">
        <v>162.46</v>
      </c>
      <c r="K19" s="329"/>
      <c r="L19" s="330"/>
      <c r="M19" s="330"/>
      <c r="N19" s="330"/>
      <c r="O19" s="339"/>
      <c r="P19" s="330"/>
      <c r="Q19" s="330"/>
      <c r="R19" s="330"/>
      <c r="S19" s="343"/>
    </row>
    <row r="20" ht="24" spans="1:19">
      <c r="A20" s="316"/>
      <c r="B20" s="322"/>
      <c r="C20" s="321" t="s">
        <v>35</v>
      </c>
      <c r="D20" s="319">
        <v>464.48</v>
      </c>
      <c r="E20" s="331" t="s">
        <v>23</v>
      </c>
      <c r="F20" s="329">
        <v>464.48</v>
      </c>
      <c r="G20" s="329">
        <v>422.83</v>
      </c>
      <c r="H20" s="329">
        <v>0</v>
      </c>
      <c r="I20" s="329">
        <v>0</v>
      </c>
      <c r="J20" s="329">
        <v>41.65</v>
      </c>
      <c r="K20" s="329"/>
      <c r="L20" s="330"/>
      <c r="M20" s="330"/>
      <c r="N20" s="330"/>
      <c r="O20" s="339"/>
      <c r="P20" s="330"/>
      <c r="Q20" s="330"/>
      <c r="R20" s="330"/>
      <c r="S20" s="343"/>
    </row>
    <row r="21" ht="24" spans="1:19">
      <c r="A21" s="316"/>
      <c r="B21" s="322"/>
      <c r="C21" s="321" t="s">
        <v>36</v>
      </c>
      <c r="D21" s="319">
        <v>96.8500000000001</v>
      </c>
      <c r="E21" s="331" t="s">
        <v>23</v>
      </c>
      <c r="F21" s="329">
        <v>96.85</v>
      </c>
      <c r="G21" s="329">
        <v>52.96</v>
      </c>
      <c r="H21" s="329">
        <v>0</v>
      </c>
      <c r="I21" s="329">
        <v>0</v>
      </c>
      <c r="J21" s="329">
        <v>43.89</v>
      </c>
      <c r="K21" s="329"/>
      <c r="L21" s="330"/>
      <c r="M21" s="330"/>
      <c r="N21" s="330"/>
      <c r="O21" s="339"/>
      <c r="P21" s="330"/>
      <c r="Q21" s="330"/>
      <c r="R21" s="330"/>
      <c r="S21" s="343"/>
    </row>
    <row r="22" ht="24" spans="1:19">
      <c r="A22" s="316"/>
      <c r="B22" s="322"/>
      <c r="C22" s="321" t="s">
        <v>37</v>
      </c>
      <c r="D22" s="319">
        <v>648.59</v>
      </c>
      <c r="E22" s="331" t="s">
        <v>23</v>
      </c>
      <c r="F22" s="329">
        <v>648.59</v>
      </c>
      <c r="G22" s="329">
        <v>611.09</v>
      </c>
      <c r="H22" s="329">
        <v>0</v>
      </c>
      <c r="I22" s="329">
        <v>0</v>
      </c>
      <c r="J22" s="329">
        <v>37.5</v>
      </c>
      <c r="K22" s="329"/>
      <c r="L22" s="330"/>
      <c r="M22" s="330"/>
      <c r="N22" s="330"/>
      <c r="O22" s="339"/>
      <c r="P22" s="330"/>
      <c r="Q22" s="330"/>
      <c r="R22" s="330"/>
      <c r="S22" s="343"/>
    </row>
    <row r="23" ht="24" spans="1:19">
      <c r="A23" s="316"/>
      <c r="B23" s="322"/>
      <c r="C23" s="321" t="s">
        <v>38</v>
      </c>
      <c r="D23" s="319">
        <v>54.35</v>
      </c>
      <c r="E23" s="331" t="s">
        <v>23</v>
      </c>
      <c r="F23" s="329">
        <v>54.35</v>
      </c>
      <c r="G23" s="329">
        <v>0</v>
      </c>
      <c r="H23" s="329">
        <v>0</v>
      </c>
      <c r="I23" s="329">
        <v>0</v>
      </c>
      <c r="J23" s="329">
        <v>54.35</v>
      </c>
      <c r="K23" s="329"/>
      <c r="L23" s="330"/>
      <c r="M23" s="330"/>
      <c r="N23" s="330"/>
      <c r="O23" s="339"/>
      <c r="P23" s="330"/>
      <c r="Q23" s="330"/>
      <c r="R23" s="330"/>
      <c r="S23" s="343"/>
    </row>
    <row r="24" ht="24" spans="1:19">
      <c r="A24" s="316"/>
      <c r="B24" s="322"/>
      <c r="C24" s="321" t="s">
        <v>39</v>
      </c>
      <c r="D24" s="319">
        <v>932.6</v>
      </c>
      <c r="E24" s="331" t="s">
        <v>23</v>
      </c>
      <c r="F24" s="329">
        <v>932.6</v>
      </c>
      <c r="G24" s="329">
        <v>752.98</v>
      </c>
      <c r="H24" s="329">
        <v>0</v>
      </c>
      <c r="I24" s="329">
        <v>0</v>
      </c>
      <c r="J24" s="329">
        <v>179.62</v>
      </c>
      <c r="K24" s="329"/>
      <c r="L24" s="330"/>
      <c r="M24" s="330"/>
      <c r="N24" s="330"/>
      <c r="O24" s="339"/>
      <c r="P24" s="330"/>
      <c r="Q24" s="330"/>
      <c r="R24" s="330"/>
      <c r="S24" s="343"/>
    </row>
    <row r="25" ht="24" spans="1:19">
      <c r="A25" s="316"/>
      <c r="B25" s="322"/>
      <c r="C25" s="321" t="s">
        <v>40</v>
      </c>
      <c r="D25" s="319">
        <v>73.68</v>
      </c>
      <c r="E25" s="331" t="s">
        <v>23</v>
      </c>
      <c r="F25" s="329">
        <v>73.68</v>
      </c>
      <c r="G25" s="329">
        <v>17.03</v>
      </c>
      <c r="H25" s="329">
        <v>0</v>
      </c>
      <c r="I25" s="329">
        <v>0</v>
      </c>
      <c r="J25" s="329">
        <v>56.65</v>
      </c>
      <c r="K25" s="329"/>
      <c r="L25" s="330"/>
      <c r="M25" s="330"/>
      <c r="N25" s="330"/>
      <c r="O25" s="339"/>
      <c r="P25" s="330"/>
      <c r="Q25" s="330"/>
      <c r="R25" s="330"/>
      <c r="S25" s="343"/>
    </row>
    <row r="26" ht="24" spans="1:19">
      <c r="A26" s="316"/>
      <c r="B26" s="322"/>
      <c r="C26" s="321" t="s">
        <v>41</v>
      </c>
      <c r="D26" s="319">
        <v>540.91</v>
      </c>
      <c r="E26" s="331" t="s">
        <v>23</v>
      </c>
      <c r="F26" s="329">
        <v>540.91</v>
      </c>
      <c r="G26" s="329">
        <v>499.91</v>
      </c>
      <c r="H26" s="329">
        <v>0</v>
      </c>
      <c r="I26" s="329">
        <v>41</v>
      </c>
      <c r="J26" s="329">
        <v>0</v>
      </c>
      <c r="K26" s="329"/>
      <c r="L26" s="330"/>
      <c r="M26" s="330"/>
      <c r="N26" s="330"/>
      <c r="O26" s="339"/>
      <c r="P26" s="330"/>
      <c r="Q26" s="330"/>
      <c r="R26" s="330"/>
      <c r="S26" s="343"/>
    </row>
    <row r="27" ht="24" spans="1:19">
      <c r="A27" s="316"/>
      <c r="B27" s="322"/>
      <c r="C27" s="321" t="s">
        <v>42</v>
      </c>
      <c r="D27" s="319">
        <v>62.36</v>
      </c>
      <c r="E27" s="331" t="s">
        <v>23</v>
      </c>
      <c r="F27" s="329">
        <v>62.36</v>
      </c>
      <c r="G27" s="329">
        <v>62.36</v>
      </c>
      <c r="H27" s="329">
        <v>0</v>
      </c>
      <c r="I27" s="329">
        <v>0</v>
      </c>
      <c r="J27" s="329">
        <v>0</v>
      </c>
      <c r="K27" s="329"/>
      <c r="L27" s="330"/>
      <c r="M27" s="330"/>
      <c r="N27" s="330"/>
      <c r="O27" s="339"/>
      <c r="P27" s="330"/>
      <c r="Q27" s="330"/>
      <c r="R27" s="330"/>
      <c r="S27" s="343"/>
    </row>
    <row r="28" ht="24" spans="1:19">
      <c r="A28" s="316"/>
      <c r="B28" s="322"/>
      <c r="C28" s="321" t="s">
        <v>43</v>
      </c>
      <c r="D28" s="319">
        <v>305.05</v>
      </c>
      <c r="E28" s="331" t="s">
        <v>23</v>
      </c>
      <c r="F28" s="329">
        <v>305.05</v>
      </c>
      <c r="G28" s="329">
        <v>305.05</v>
      </c>
      <c r="H28" s="329">
        <v>0</v>
      </c>
      <c r="I28" s="329">
        <v>0</v>
      </c>
      <c r="J28" s="329">
        <v>0</v>
      </c>
      <c r="K28" s="329"/>
      <c r="L28" s="330"/>
      <c r="M28" s="330"/>
      <c r="N28" s="330"/>
      <c r="O28" s="339"/>
      <c r="P28" s="330"/>
      <c r="Q28" s="330"/>
      <c r="R28" s="330"/>
      <c r="S28" s="343"/>
    </row>
    <row r="29" ht="24" spans="1:19">
      <c r="A29" s="316"/>
      <c r="B29" s="322"/>
      <c r="C29" s="321" t="s">
        <v>44</v>
      </c>
      <c r="D29" s="319">
        <v>278.99</v>
      </c>
      <c r="E29" s="331" t="s">
        <v>23</v>
      </c>
      <c r="F29" s="329">
        <v>278.99</v>
      </c>
      <c r="G29" s="329">
        <v>174.56</v>
      </c>
      <c r="H29" s="329">
        <v>0</v>
      </c>
      <c r="I29" s="329">
        <v>0</v>
      </c>
      <c r="J29" s="329">
        <v>104.43</v>
      </c>
      <c r="K29" s="329"/>
      <c r="L29" s="330"/>
      <c r="M29" s="330"/>
      <c r="N29" s="330"/>
      <c r="O29" s="339"/>
      <c r="P29" s="330"/>
      <c r="Q29" s="330"/>
      <c r="R29" s="330"/>
      <c r="S29" s="343"/>
    </row>
    <row r="30" ht="24" spans="1:19">
      <c r="A30" s="316"/>
      <c r="B30" s="322"/>
      <c r="C30" s="321" t="s">
        <v>45</v>
      </c>
      <c r="D30" s="319">
        <v>131.87</v>
      </c>
      <c r="E30" s="331" t="s">
        <v>23</v>
      </c>
      <c r="F30" s="329">
        <v>131.87</v>
      </c>
      <c r="G30" s="329">
        <v>41.77</v>
      </c>
      <c r="H30" s="329">
        <v>0</v>
      </c>
      <c r="I30" s="329">
        <v>0</v>
      </c>
      <c r="J30" s="329">
        <v>90.1</v>
      </c>
      <c r="K30" s="329"/>
      <c r="L30" s="330"/>
      <c r="M30" s="330"/>
      <c r="N30" s="330"/>
      <c r="O30" s="339"/>
      <c r="P30" s="330"/>
      <c r="Q30" s="330"/>
      <c r="R30" s="330"/>
      <c r="S30" s="343"/>
    </row>
    <row r="31" ht="24" spans="1:19">
      <c r="A31" s="316"/>
      <c r="B31" s="322"/>
      <c r="C31" s="321" t="s">
        <v>46</v>
      </c>
      <c r="D31" s="319">
        <v>286.68</v>
      </c>
      <c r="E31" s="331" t="s">
        <v>23</v>
      </c>
      <c r="F31" s="329">
        <v>286.68</v>
      </c>
      <c r="G31" s="329">
        <v>225.35</v>
      </c>
      <c r="H31" s="329">
        <v>0</v>
      </c>
      <c r="I31" s="329">
        <v>0</v>
      </c>
      <c r="J31" s="329">
        <v>61.33</v>
      </c>
      <c r="K31" s="329"/>
      <c r="L31" s="330"/>
      <c r="M31" s="330"/>
      <c r="N31" s="330"/>
      <c r="O31" s="339"/>
      <c r="P31" s="330"/>
      <c r="Q31" s="330"/>
      <c r="R31" s="330"/>
      <c r="S31" s="343"/>
    </row>
    <row r="32" ht="24" spans="1:19">
      <c r="A32" s="316"/>
      <c r="B32" s="322"/>
      <c r="C32" s="321" t="s">
        <v>47</v>
      </c>
      <c r="D32" s="319">
        <v>161.71</v>
      </c>
      <c r="E32" s="331" t="s">
        <v>23</v>
      </c>
      <c r="F32" s="329">
        <v>161.71</v>
      </c>
      <c r="G32" s="329">
        <v>45.95</v>
      </c>
      <c r="H32" s="329">
        <v>0</v>
      </c>
      <c r="I32" s="329">
        <v>0</v>
      </c>
      <c r="J32" s="329">
        <v>115.76</v>
      </c>
      <c r="K32" s="329"/>
      <c r="L32" s="330"/>
      <c r="M32" s="330"/>
      <c r="N32" s="330"/>
      <c r="O32" s="339"/>
      <c r="P32" s="330"/>
      <c r="Q32" s="330"/>
      <c r="R32" s="330"/>
      <c r="S32" s="343"/>
    </row>
    <row r="33" ht="24" spans="1:19">
      <c r="A33" s="316"/>
      <c r="B33" s="322"/>
      <c r="C33" s="321" t="s">
        <v>48</v>
      </c>
      <c r="D33" s="319">
        <v>290.2</v>
      </c>
      <c r="E33" s="331" t="s">
        <v>23</v>
      </c>
      <c r="F33" s="329">
        <v>290.2</v>
      </c>
      <c r="G33" s="329">
        <v>145.38</v>
      </c>
      <c r="H33" s="329">
        <v>0</v>
      </c>
      <c r="I33" s="329">
        <v>0</v>
      </c>
      <c r="J33" s="329">
        <v>144.82</v>
      </c>
      <c r="K33" s="329"/>
      <c r="L33" s="330"/>
      <c r="M33" s="330"/>
      <c r="N33" s="330"/>
      <c r="O33" s="339"/>
      <c r="P33" s="330"/>
      <c r="Q33" s="330"/>
      <c r="R33" s="330"/>
      <c r="S33" s="343"/>
    </row>
    <row r="34" ht="24" spans="1:19">
      <c r="A34" s="316"/>
      <c r="B34" s="322"/>
      <c r="C34" s="321" t="s">
        <v>49</v>
      </c>
      <c r="D34" s="319">
        <v>390.92</v>
      </c>
      <c r="E34" s="331" t="s">
        <v>23</v>
      </c>
      <c r="F34" s="329">
        <v>390.92</v>
      </c>
      <c r="G34" s="329">
        <v>370.32</v>
      </c>
      <c r="H34" s="329">
        <v>0</v>
      </c>
      <c r="I34" s="329">
        <v>0</v>
      </c>
      <c r="J34" s="329">
        <v>20.6</v>
      </c>
      <c r="K34" s="333" t="s">
        <v>50</v>
      </c>
      <c r="L34" s="330">
        <v>0</v>
      </c>
      <c r="M34" s="330">
        <v>0</v>
      </c>
      <c r="N34" s="330">
        <v>0</v>
      </c>
      <c r="O34" s="339"/>
      <c r="P34" s="330"/>
      <c r="Q34" s="330"/>
      <c r="R34" s="330"/>
      <c r="S34" s="343"/>
    </row>
    <row r="35" ht="24" spans="1:19">
      <c r="A35" s="316"/>
      <c r="B35" s="322"/>
      <c r="C35" s="321" t="s">
        <v>51</v>
      </c>
      <c r="D35" s="319">
        <v>58.59</v>
      </c>
      <c r="E35" s="331" t="s">
        <v>23</v>
      </c>
      <c r="F35" s="329">
        <v>58.59</v>
      </c>
      <c r="G35" s="329">
        <v>58.59</v>
      </c>
      <c r="H35" s="329">
        <v>0</v>
      </c>
      <c r="I35" s="329">
        <v>0</v>
      </c>
      <c r="J35" s="329">
        <v>0</v>
      </c>
      <c r="K35" s="329"/>
      <c r="L35" s="330"/>
      <c r="M35" s="330"/>
      <c r="N35" s="330"/>
      <c r="O35" s="339"/>
      <c r="P35" s="330"/>
      <c r="Q35" s="330"/>
      <c r="R35" s="330"/>
      <c r="S35" s="343"/>
    </row>
    <row r="36" ht="24" spans="1:19">
      <c r="A36" s="316"/>
      <c r="B36" s="322"/>
      <c r="C36" s="321" t="s">
        <v>52</v>
      </c>
      <c r="D36" s="319">
        <v>271.75</v>
      </c>
      <c r="E36" s="331" t="s">
        <v>23</v>
      </c>
      <c r="F36" s="329">
        <v>271.75</v>
      </c>
      <c r="G36" s="329">
        <v>162.77</v>
      </c>
      <c r="H36" s="329">
        <v>0</v>
      </c>
      <c r="I36" s="329">
        <v>0</v>
      </c>
      <c r="J36" s="329">
        <v>108.98</v>
      </c>
      <c r="K36" s="333" t="s">
        <v>50</v>
      </c>
      <c r="L36" s="330">
        <v>0</v>
      </c>
      <c r="M36" s="330">
        <v>0</v>
      </c>
      <c r="N36" s="330">
        <v>0</v>
      </c>
      <c r="O36" s="339"/>
      <c r="P36" s="330"/>
      <c r="Q36" s="330"/>
      <c r="R36" s="330"/>
      <c r="S36" s="343"/>
    </row>
    <row r="37" ht="24" spans="1:19">
      <c r="A37" s="316"/>
      <c r="B37" s="322"/>
      <c r="C37" s="321" t="s">
        <v>53</v>
      </c>
      <c r="D37" s="319">
        <v>287.23</v>
      </c>
      <c r="E37" s="331" t="s">
        <v>23</v>
      </c>
      <c r="F37" s="329">
        <v>287.23</v>
      </c>
      <c r="G37" s="329">
        <v>209.48</v>
      </c>
      <c r="H37" s="329">
        <v>0</v>
      </c>
      <c r="I37" s="329">
        <v>0</v>
      </c>
      <c r="J37" s="329">
        <v>77.75</v>
      </c>
      <c r="K37" s="333" t="s">
        <v>50</v>
      </c>
      <c r="L37" s="330">
        <v>0</v>
      </c>
      <c r="M37" s="330">
        <v>0</v>
      </c>
      <c r="N37" s="330">
        <v>0</v>
      </c>
      <c r="O37" s="339"/>
      <c r="P37" s="330"/>
      <c r="Q37" s="330"/>
      <c r="R37" s="330"/>
      <c r="S37" s="343"/>
    </row>
    <row r="38" ht="24" spans="1:19">
      <c r="A38" s="316"/>
      <c r="B38" s="322"/>
      <c r="C38" s="321" t="s">
        <v>54</v>
      </c>
      <c r="D38" s="319">
        <v>292.37</v>
      </c>
      <c r="E38" s="331" t="s">
        <v>23</v>
      </c>
      <c r="F38" s="329">
        <v>292.37</v>
      </c>
      <c r="G38" s="329">
        <v>272.67</v>
      </c>
      <c r="H38" s="329">
        <v>0</v>
      </c>
      <c r="I38" s="329">
        <v>0</v>
      </c>
      <c r="J38" s="329">
        <v>19.7</v>
      </c>
      <c r="K38" s="333" t="s">
        <v>50</v>
      </c>
      <c r="L38" s="330">
        <v>0</v>
      </c>
      <c r="M38" s="330">
        <v>0</v>
      </c>
      <c r="N38" s="330">
        <v>0</v>
      </c>
      <c r="O38" s="339"/>
      <c r="P38" s="330"/>
      <c r="Q38" s="330"/>
      <c r="R38" s="330"/>
      <c r="S38" s="343"/>
    </row>
    <row r="39" ht="24" spans="1:19">
      <c r="A39" s="316"/>
      <c r="B39" s="322"/>
      <c r="C39" s="321" t="s">
        <v>55</v>
      </c>
      <c r="D39" s="319">
        <v>140.23</v>
      </c>
      <c r="E39" s="331" t="s">
        <v>23</v>
      </c>
      <c r="F39" s="329">
        <v>140.23</v>
      </c>
      <c r="G39" s="329">
        <v>71.84</v>
      </c>
      <c r="H39" s="329">
        <v>0</v>
      </c>
      <c r="I39" s="329">
        <v>0</v>
      </c>
      <c r="J39" s="329">
        <v>68.39</v>
      </c>
      <c r="K39" s="329"/>
      <c r="L39" s="330"/>
      <c r="M39" s="330"/>
      <c r="N39" s="330"/>
      <c r="O39" s="339"/>
      <c r="P39" s="330"/>
      <c r="Q39" s="330"/>
      <c r="R39" s="330"/>
      <c r="S39" s="343"/>
    </row>
    <row r="40" ht="24" spans="1:19">
      <c r="A40" s="316"/>
      <c r="B40" s="322"/>
      <c r="C40" s="321" t="s">
        <v>56</v>
      </c>
      <c r="D40" s="319">
        <v>164.61</v>
      </c>
      <c r="E40" s="331" t="s">
        <v>23</v>
      </c>
      <c r="F40" s="329">
        <v>164.61</v>
      </c>
      <c r="G40" s="329">
        <v>109.33</v>
      </c>
      <c r="H40" s="329">
        <v>0</v>
      </c>
      <c r="I40" s="329">
        <v>0</v>
      </c>
      <c r="J40" s="329">
        <v>55.28</v>
      </c>
      <c r="K40" s="329"/>
      <c r="L40" s="330"/>
      <c r="M40" s="330"/>
      <c r="N40" s="330"/>
      <c r="O40" s="339"/>
      <c r="P40" s="330"/>
      <c r="Q40" s="330"/>
      <c r="R40" s="330"/>
      <c r="S40" s="343"/>
    </row>
    <row r="41" ht="24" spans="1:19">
      <c r="A41" s="316"/>
      <c r="B41" s="322"/>
      <c r="C41" s="321" t="s">
        <v>57</v>
      </c>
      <c r="D41" s="319">
        <v>277.99</v>
      </c>
      <c r="E41" s="331" t="s">
        <v>23</v>
      </c>
      <c r="F41" s="329">
        <v>277.99</v>
      </c>
      <c r="G41" s="329">
        <v>210.53</v>
      </c>
      <c r="H41" s="329">
        <v>0</v>
      </c>
      <c r="I41" s="329">
        <v>0</v>
      </c>
      <c r="J41" s="329">
        <v>67.46</v>
      </c>
      <c r="K41" s="329"/>
      <c r="L41" s="330"/>
      <c r="M41" s="330"/>
      <c r="N41" s="330"/>
      <c r="O41" s="339"/>
      <c r="P41" s="330"/>
      <c r="Q41" s="330"/>
      <c r="R41" s="330"/>
      <c r="S41" s="343"/>
    </row>
    <row r="42" ht="24" spans="1:19">
      <c r="A42" s="316"/>
      <c r="B42" s="322"/>
      <c r="C42" s="321" t="s">
        <v>58</v>
      </c>
      <c r="D42" s="319">
        <v>360.1</v>
      </c>
      <c r="E42" s="331" t="s">
        <v>23</v>
      </c>
      <c r="F42" s="329">
        <v>360.1</v>
      </c>
      <c r="G42" s="329">
        <v>359.17</v>
      </c>
      <c r="H42" s="329">
        <v>0</v>
      </c>
      <c r="I42" s="329">
        <v>0</v>
      </c>
      <c r="J42" s="329">
        <v>0.93</v>
      </c>
      <c r="K42" s="333" t="s">
        <v>50</v>
      </c>
      <c r="L42" s="330">
        <v>0</v>
      </c>
      <c r="M42" s="330">
        <v>0</v>
      </c>
      <c r="N42" s="330">
        <v>0</v>
      </c>
      <c r="O42" s="339"/>
      <c r="P42" s="330"/>
      <c r="Q42" s="330"/>
      <c r="R42" s="330"/>
      <c r="S42" s="343"/>
    </row>
    <row r="43" ht="24" spans="1:19">
      <c r="A43" s="316"/>
      <c r="B43" s="322"/>
      <c r="C43" s="321" t="s">
        <v>59</v>
      </c>
      <c r="D43" s="319">
        <v>390.25</v>
      </c>
      <c r="E43" s="331" t="s">
        <v>23</v>
      </c>
      <c r="F43" s="329">
        <v>390.25</v>
      </c>
      <c r="G43" s="329">
        <v>333.3</v>
      </c>
      <c r="H43" s="329">
        <v>0</v>
      </c>
      <c r="I43" s="329">
        <v>0</v>
      </c>
      <c r="J43" s="329">
        <v>56.95</v>
      </c>
      <c r="K43" s="333" t="s">
        <v>50</v>
      </c>
      <c r="L43" s="330">
        <v>0</v>
      </c>
      <c r="M43" s="330">
        <v>0</v>
      </c>
      <c r="N43" s="330">
        <v>0</v>
      </c>
      <c r="O43" s="339"/>
      <c r="P43" s="330"/>
      <c r="Q43" s="330"/>
      <c r="R43" s="330"/>
      <c r="S43" s="343"/>
    </row>
    <row r="44" ht="24" spans="1:19">
      <c r="A44" s="316"/>
      <c r="B44" s="322"/>
      <c r="C44" s="321" t="s">
        <v>60</v>
      </c>
      <c r="D44" s="319">
        <v>181.61</v>
      </c>
      <c r="E44" s="331" t="s">
        <v>61</v>
      </c>
      <c r="F44" s="329">
        <v>181.61</v>
      </c>
      <c r="G44" s="329">
        <v>104.47</v>
      </c>
      <c r="H44" s="329">
        <v>0</v>
      </c>
      <c r="I44" s="329">
        <v>0</v>
      </c>
      <c r="J44" s="329">
        <v>77.14</v>
      </c>
      <c r="K44" s="329"/>
      <c r="L44" s="330"/>
      <c r="M44" s="330"/>
      <c r="N44" s="330"/>
      <c r="O44" s="339"/>
      <c r="P44" s="330"/>
      <c r="Q44" s="330"/>
      <c r="R44" s="330"/>
      <c r="S44" s="343"/>
    </row>
    <row r="45" ht="24" spans="1:19">
      <c r="A45" s="316"/>
      <c r="B45" s="322"/>
      <c r="C45" s="321" t="s">
        <v>62</v>
      </c>
      <c r="D45" s="319">
        <v>270.32</v>
      </c>
      <c r="E45" s="331" t="s">
        <v>23</v>
      </c>
      <c r="F45" s="329">
        <v>270.32</v>
      </c>
      <c r="G45" s="329">
        <v>132.82</v>
      </c>
      <c r="H45" s="329">
        <v>0</v>
      </c>
      <c r="I45" s="329">
        <v>58</v>
      </c>
      <c r="J45" s="329">
        <v>79.5</v>
      </c>
      <c r="K45" s="329"/>
      <c r="L45" s="330"/>
      <c r="M45" s="330"/>
      <c r="N45" s="330"/>
      <c r="O45" s="339"/>
      <c r="P45" s="330"/>
      <c r="Q45" s="330"/>
      <c r="R45" s="330"/>
      <c r="S45" s="343"/>
    </row>
    <row r="46" ht="24" spans="1:19">
      <c r="A46" s="316"/>
      <c r="B46" s="322"/>
      <c r="C46" s="321" t="s">
        <v>63</v>
      </c>
      <c r="D46" s="319">
        <v>198.75</v>
      </c>
      <c r="E46" s="331" t="s">
        <v>23</v>
      </c>
      <c r="F46" s="329">
        <v>198.75</v>
      </c>
      <c r="G46" s="329">
        <v>178.6</v>
      </c>
      <c r="H46" s="329">
        <v>0</v>
      </c>
      <c r="I46" s="329">
        <v>0</v>
      </c>
      <c r="J46" s="329">
        <v>20.15</v>
      </c>
      <c r="K46" s="329"/>
      <c r="L46" s="330"/>
      <c r="M46" s="330"/>
      <c r="N46" s="330"/>
      <c r="O46" s="339"/>
      <c r="P46" s="330"/>
      <c r="Q46" s="330"/>
      <c r="R46" s="330"/>
      <c r="S46" s="343"/>
    </row>
    <row r="47" ht="24" spans="1:19">
      <c r="A47" s="316"/>
      <c r="B47" s="322"/>
      <c r="C47" s="321" t="s">
        <v>64</v>
      </c>
      <c r="D47" s="319">
        <v>119.45</v>
      </c>
      <c r="E47" s="331" t="s">
        <v>23</v>
      </c>
      <c r="F47" s="329">
        <v>119.45</v>
      </c>
      <c r="G47" s="329">
        <v>111.4</v>
      </c>
      <c r="H47" s="329">
        <v>0</v>
      </c>
      <c r="I47" s="329">
        <v>0</v>
      </c>
      <c r="J47" s="329">
        <v>8.05</v>
      </c>
      <c r="K47" s="329"/>
      <c r="L47" s="330"/>
      <c r="M47" s="330"/>
      <c r="N47" s="330"/>
      <c r="O47" s="339"/>
      <c r="P47" s="330"/>
      <c r="Q47" s="330"/>
      <c r="R47" s="330"/>
      <c r="S47" s="343"/>
    </row>
    <row r="48" ht="24" spans="1:19">
      <c r="A48" s="316"/>
      <c r="B48" s="322"/>
      <c r="C48" s="321" t="s">
        <v>65</v>
      </c>
      <c r="D48" s="319">
        <v>55.49</v>
      </c>
      <c r="E48" s="331" t="s">
        <v>23</v>
      </c>
      <c r="F48" s="329">
        <v>55.49</v>
      </c>
      <c r="G48" s="329">
        <v>37.13</v>
      </c>
      <c r="H48" s="329">
        <v>0</v>
      </c>
      <c r="I48" s="329">
        <v>0</v>
      </c>
      <c r="J48" s="329">
        <v>18.36</v>
      </c>
      <c r="K48" s="333" t="s">
        <v>50</v>
      </c>
      <c r="L48" s="330">
        <v>0</v>
      </c>
      <c r="M48" s="330">
        <v>0</v>
      </c>
      <c r="N48" s="330">
        <v>0</v>
      </c>
      <c r="O48" s="339"/>
      <c r="P48" s="330"/>
      <c r="Q48" s="330"/>
      <c r="R48" s="330"/>
      <c r="S48" s="343"/>
    </row>
    <row r="49" ht="24" spans="1:19">
      <c r="A49" s="316"/>
      <c r="B49" s="322"/>
      <c r="C49" s="321" t="s">
        <v>66</v>
      </c>
      <c r="D49" s="319">
        <v>314.47</v>
      </c>
      <c r="E49" s="331" t="s">
        <v>61</v>
      </c>
      <c r="F49" s="329">
        <v>314.47</v>
      </c>
      <c r="G49" s="329">
        <v>80.77</v>
      </c>
      <c r="H49" s="329">
        <v>0</v>
      </c>
      <c r="I49" s="329">
        <v>0</v>
      </c>
      <c r="J49" s="329">
        <v>233.7</v>
      </c>
      <c r="K49" s="333" t="s">
        <v>50</v>
      </c>
      <c r="L49" s="330">
        <v>0</v>
      </c>
      <c r="M49" s="330">
        <v>0</v>
      </c>
      <c r="N49" s="330">
        <v>0</v>
      </c>
      <c r="O49" s="339"/>
      <c r="P49" s="330"/>
      <c r="Q49" s="330"/>
      <c r="R49" s="330"/>
      <c r="S49" s="343"/>
    </row>
    <row r="50" ht="24" spans="1:19">
      <c r="A50" s="316"/>
      <c r="B50" s="322"/>
      <c r="C50" s="321" t="s">
        <v>67</v>
      </c>
      <c r="D50" s="319">
        <v>176.96</v>
      </c>
      <c r="E50" s="331" t="s">
        <v>61</v>
      </c>
      <c r="F50" s="329">
        <v>176.96</v>
      </c>
      <c r="G50" s="329">
        <v>91.62</v>
      </c>
      <c r="H50" s="329">
        <v>0</v>
      </c>
      <c r="I50" s="329">
        <v>0</v>
      </c>
      <c r="J50" s="329">
        <v>85.34</v>
      </c>
      <c r="K50" s="329"/>
      <c r="L50" s="330"/>
      <c r="M50" s="330"/>
      <c r="N50" s="330"/>
      <c r="O50" s="339"/>
      <c r="P50" s="330"/>
      <c r="Q50" s="330"/>
      <c r="R50" s="330"/>
      <c r="S50" s="343"/>
    </row>
    <row r="51" ht="24" spans="1:19">
      <c r="A51" s="316"/>
      <c r="B51" s="322"/>
      <c r="C51" s="321" t="s">
        <v>68</v>
      </c>
      <c r="D51" s="319">
        <v>37.62</v>
      </c>
      <c r="E51" s="331" t="s">
        <v>61</v>
      </c>
      <c r="F51" s="329">
        <v>37.62</v>
      </c>
      <c r="G51" s="329">
        <v>37.62</v>
      </c>
      <c r="H51" s="329">
        <v>0</v>
      </c>
      <c r="I51" s="329">
        <v>0</v>
      </c>
      <c r="J51" s="329">
        <v>0</v>
      </c>
      <c r="K51" s="333" t="s">
        <v>50</v>
      </c>
      <c r="L51" s="330">
        <v>0</v>
      </c>
      <c r="M51" s="330">
        <v>0</v>
      </c>
      <c r="N51" s="330">
        <v>0</v>
      </c>
      <c r="O51" s="339"/>
      <c r="P51" s="330"/>
      <c r="Q51" s="330"/>
      <c r="R51" s="330"/>
      <c r="S51" s="343"/>
    </row>
    <row r="52" ht="24" spans="1:19">
      <c r="A52" s="316"/>
      <c r="B52" s="322"/>
      <c r="C52" s="321" t="s">
        <v>69</v>
      </c>
      <c r="D52" s="319">
        <v>140.59</v>
      </c>
      <c r="E52" s="331" t="s">
        <v>61</v>
      </c>
      <c r="F52" s="329">
        <v>140.59</v>
      </c>
      <c r="G52" s="329">
        <v>38.27</v>
      </c>
      <c r="H52" s="329">
        <v>0</v>
      </c>
      <c r="I52" s="329">
        <v>0</v>
      </c>
      <c r="J52" s="329">
        <v>102.32</v>
      </c>
      <c r="K52" s="329"/>
      <c r="L52" s="330"/>
      <c r="M52" s="330"/>
      <c r="N52" s="330"/>
      <c r="O52" s="339"/>
      <c r="P52" s="330"/>
      <c r="Q52" s="330"/>
      <c r="R52" s="330"/>
      <c r="S52" s="343"/>
    </row>
    <row r="53" ht="24" spans="1:19">
      <c r="A53" s="316"/>
      <c r="B53" s="322"/>
      <c r="C53" s="321" t="s">
        <v>70</v>
      </c>
      <c r="D53" s="319">
        <v>3.39</v>
      </c>
      <c r="E53" s="331" t="s">
        <v>61</v>
      </c>
      <c r="F53" s="329">
        <v>3.39</v>
      </c>
      <c r="G53" s="329">
        <v>3.39</v>
      </c>
      <c r="H53" s="329">
        <v>0</v>
      </c>
      <c r="I53" s="329">
        <v>0</v>
      </c>
      <c r="J53" s="329">
        <v>0</v>
      </c>
      <c r="K53" s="333" t="s">
        <v>50</v>
      </c>
      <c r="L53" s="330">
        <v>0</v>
      </c>
      <c r="M53" s="330"/>
      <c r="N53" s="330">
        <v>0</v>
      </c>
      <c r="O53" s="339"/>
      <c r="P53" s="330"/>
      <c r="Q53" s="330"/>
      <c r="R53" s="330"/>
      <c r="S53" s="343"/>
    </row>
    <row r="54" ht="24" spans="1:19">
      <c r="A54" s="316"/>
      <c r="B54" s="322"/>
      <c r="C54" s="321" t="s">
        <v>71</v>
      </c>
      <c r="D54" s="319">
        <v>304.76</v>
      </c>
      <c r="E54" s="331" t="s">
        <v>61</v>
      </c>
      <c r="F54" s="329">
        <v>304.76</v>
      </c>
      <c r="G54" s="329">
        <v>47.78</v>
      </c>
      <c r="H54" s="329">
        <v>0</v>
      </c>
      <c r="I54" s="329">
        <v>0</v>
      </c>
      <c r="J54" s="329">
        <v>256.98</v>
      </c>
      <c r="K54" s="329"/>
      <c r="L54" s="330"/>
      <c r="M54" s="330"/>
      <c r="N54" s="330"/>
      <c r="O54" s="339"/>
      <c r="P54" s="330"/>
      <c r="Q54" s="330"/>
      <c r="R54" s="330"/>
      <c r="S54" s="343"/>
    </row>
    <row r="55" ht="24" spans="1:19">
      <c r="A55" s="316"/>
      <c r="B55" s="322"/>
      <c r="C55" s="321" t="s">
        <v>72</v>
      </c>
      <c r="D55" s="319">
        <v>92.5</v>
      </c>
      <c r="E55" s="331" t="s">
        <v>23</v>
      </c>
      <c r="F55" s="329">
        <v>92.5</v>
      </c>
      <c r="G55" s="329">
        <v>66.53</v>
      </c>
      <c r="H55" s="329">
        <v>0</v>
      </c>
      <c r="I55" s="329">
        <v>0</v>
      </c>
      <c r="J55" s="329">
        <v>25.97</v>
      </c>
      <c r="K55" s="333" t="s">
        <v>50</v>
      </c>
      <c r="L55" s="330">
        <v>0</v>
      </c>
      <c r="M55" s="330">
        <v>0</v>
      </c>
      <c r="N55" s="330">
        <v>0</v>
      </c>
      <c r="O55" s="339"/>
      <c r="P55" s="330"/>
      <c r="Q55" s="330"/>
      <c r="R55" s="330"/>
      <c r="S55" s="343"/>
    </row>
    <row r="56" ht="24" spans="1:19">
      <c r="A56" s="316"/>
      <c r="B56" s="322"/>
      <c r="C56" s="321" t="s">
        <v>73</v>
      </c>
      <c r="D56" s="319">
        <v>76.5100000000001</v>
      </c>
      <c r="E56" s="331" t="s">
        <v>61</v>
      </c>
      <c r="F56" s="329">
        <v>76.51</v>
      </c>
      <c r="G56" s="329">
        <v>65.56</v>
      </c>
      <c r="H56" s="329">
        <v>0</v>
      </c>
      <c r="I56" s="329">
        <v>0</v>
      </c>
      <c r="J56" s="329">
        <v>10.95</v>
      </c>
      <c r="K56" s="329"/>
      <c r="L56" s="330">
        <v>0</v>
      </c>
      <c r="M56" s="330">
        <v>0</v>
      </c>
      <c r="N56" s="330">
        <v>0</v>
      </c>
      <c r="O56" s="339"/>
      <c r="P56" s="330"/>
      <c r="Q56" s="330"/>
      <c r="R56" s="330"/>
      <c r="S56" s="343"/>
    </row>
    <row r="57" ht="24" spans="1:19">
      <c r="A57" s="316"/>
      <c r="B57" s="322"/>
      <c r="C57" s="321" t="s">
        <v>74</v>
      </c>
      <c r="D57" s="319">
        <v>126.01</v>
      </c>
      <c r="E57" s="331" t="s">
        <v>61</v>
      </c>
      <c r="F57" s="329">
        <v>126.01</v>
      </c>
      <c r="G57" s="329">
        <v>88.55</v>
      </c>
      <c r="H57" s="329">
        <v>0</v>
      </c>
      <c r="I57" s="329">
        <v>0</v>
      </c>
      <c r="J57" s="329">
        <v>37.46</v>
      </c>
      <c r="K57" s="329"/>
      <c r="L57" s="330">
        <v>0</v>
      </c>
      <c r="M57" s="330">
        <v>0</v>
      </c>
      <c r="N57" s="330">
        <v>0</v>
      </c>
      <c r="O57" s="339"/>
      <c r="P57" s="330"/>
      <c r="Q57" s="330"/>
      <c r="R57" s="330"/>
      <c r="S57" s="343"/>
    </row>
    <row r="58" ht="24" spans="1:19">
      <c r="A58" s="316"/>
      <c r="B58" s="322"/>
      <c r="C58" s="321" t="s">
        <v>75</v>
      </c>
      <c r="D58" s="319">
        <v>212.94</v>
      </c>
      <c r="E58" s="331" t="s">
        <v>61</v>
      </c>
      <c r="F58" s="329">
        <v>212.94</v>
      </c>
      <c r="G58" s="329">
        <v>58.97</v>
      </c>
      <c r="H58" s="329">
        <v>0</v>
      </c>
      <c r="I58" s="329">
        <v>0</v>
      </c>
      <c r="J58" s="329">
        <v>153.97</v>
      </c>
      <c r="K58" s="329"/>
      <c r="L58" s="330">
        <v>0</v>
      </c>
      <c r="M58" s="330">
        <v>0</v>
      </c>
      <c r="N58" s="330">
        <v>0</v>
      </c>
      <c r="O58" s="339"/>
      <c r="P58" s="330"/>
      <c r="Q58" s="330"/>
      <c r="R58" s="330"/>
      <c r="S58" s="343"/>
    </row>
    <row r="59" ht="24" spans="1:19">
      <c r="A59" s="316"/>
      <c r="B59" s="322"/>
      <c r="C59" s="321" t="s">
        <v>76</v>
      </c>
      <c r="D59" s="319">
        <v>408.15</v>
      </c>
      <c r="E59" s="331" t="s">
        <v>61</v>
      </c>
      <c r="F59" s="329">
        <v>408.15</v>
      </c>
      <c r="G59" s="329">
        <v>37.84</v>
      </c>
      <c r="H59" s="329">
        <v>0</v>
      </c>
      <c r="I59" s="329">
        <v>0</v>
      </c>
      <c r="J59" s="329">
        <v>370.31</v>
      </c>
      <c r="K59" s="333" t="s">
        <v>50</v>
      </c>
      <c r="L59" s="330">
        <v>0</v>
      </c>
      <c r="M59" s="330">
        <v>0</v>
      </c>
      <c r="N59" s="330">
        <v>0</v>
      </c>
      <c r="O59" s="339"/>
      <c r="P59" s="330"/>
      <c r="Q59" s="330"/>
      <c r="R59" s="330"/>
      <c r="S59" s="343"/>
    </row>
    <row r="60" ht="24" spans="1:19">
      <c r="A60" s="316"/>
      <c r="B60" s="322"/>
      <c r="C60" s="321" t="s">
        <v>77</v>
      </c>
      <c r="D60" s="319">
        <v>690.21</v>
      </c>
      <c r="E60" s="331" t="s">
        <v>61</v>
      </c>
      <c r="F60" s="329">
        <v>690.21</v>
      </c>
      <c r="G60" s="329">
        <v>33.56</v>
      </c>
      <c r="H60" s="329">
        <v>0</v>
      </c>
      <c r="I60" s="329">
        <v>0</v>
      </c>
      <c r="J60" s="329">
        <v>656.65</v>
      </c>
      <c r="K60" s="329"/>
      <c r="L60" s="330"/>
      <c r="M60" s="330"/>
      <c r="N60" s="330"/>
      <c r="O60" s="339"/>
      <c r="P60" s="330"/>
      <c r="Q60" s="330"/>
      <c r="R60" s="330"/>
      <c r="S60" s="343"/>
    </row>
    <row r="61" ht="24" spans="1:19">
      <c r="A61" s="316"/>
      <c r="B61" s="322"/>
      <c r="C61" s="321" t="s">
        <v>78</v>
      </c>
      <c r="D61" s="319">
        <v>0</v>
      </c>
      <c r="E61" s="319"/>
      <c r="F61" s="329"/>
      <c r="G61" s="329"/>
      <c r="H61" s="329"/>
      <c r="I61" s="329"/>
      <c r="J61" s="329"/>
      <c r="K61" s="329"/>
      <c r="L61" s="330"/>
      <c r="M61" s="330"/>
      <c r="N61" s="330"/>
      <c r="O61" s="338" t="s">
        <v>21</v>
      </c>
      <c r="P61" s="329">
        <v>0</v>
      </c>
      <c r="Q61" s="242"/>
      <c r="R61" s="242"/>
      <c r="S61" s="343"/>
    </row>
    <row r="62" ht="24" spans="1:19">
      <c r="A62" s="316"/>
      <c r="B62" s="322"/>
      <c r="C62" s="321" t="s">
        <v>79</v>
      </c>
      <c r="D62" s="319">
        <v>0.41</v>
      </c>
      <c r="E62" s="319"/>
      <c r="F62" s="329"/>
      <c r="G62" s="330"/>
      <c r="H62" s="329"/>
      <c r="I62" s="329"/>
      <c r="J62" s="330"/>
      <c r="K62" s="330"/>
      <c r="L62" s="330"/>
      <c r="M62" s="330"/>
      <c r="N62" s="330"/>
      <c r="O62" s="338" t="s">
        <v>21</v>
      </c>
      <c r="P62" s="329">
        <v>0.41</v>
      </c>
      <c r="Q62" s="242"/>
      <c r="R62" s="330">
        <v>0.41</v>
      </c>
      <c r="S62" s="343"/>
    </row>
    <row r="63" ht="24" spans="1:19">
      <c r="A63" s="316"/>
      <c r="B63" s="322"/>
      <c r="C63" s="321" t="s">
        <v>80</v>
      </c>
      <c r="D63" s="319">
        <v>156.87</v>
      </c>
      <c r="E63" s="331" t="s">
        <v>61</v>
      </c>
      <c r="F63" s="329">
        <v>134.87</v>
      </c>
      <c r="G63" s="329">
        <v>68.62</v>
      </c>
      <c r="H63" s="329">
        <v>0</v>
      </c>
      <c r="I63" s="329">
        <v>0</v>
      </c>
      <c r="J63" s="329">
        <v>66.25</v>
      </c>
      <c r="K63" s="333" t="s">
        <v>50</v>
      </c>
      <c r="L63" s="330">
        <v>22</v>
      </c>
      <c r="M63" s="330">
        <v>1</v>
      </c>
      <c r="N63" s="330">
        <v>21</v>
      </c>
      <c r="O63" s="339"/>
      <c r="P63" s="330"/>
      <c r="Q63" s="330"/>
      <c r="R63" s="330"/>
      <c r="S63" s="343"/>
    </row>
    <row r="64" ht="24" spans="1:19">
      <c r="A64" s="316"/>
      <c r="B64" s="322"/>
      <c r="C64" s="321" t="s">
        <v>81</v>
      </c>
      <c r="D64" s="319">
        <v>179.56</v>
      </c>
      <c r="E64" s="331" t="s">
        <v>61</v>
      </c>
      <c r="F64" s="329">
        <v>179.56</v>
      </c>
      <c r="G64" s="329">
        <v>101.06</v>
      </c>
      <c r="H64" s="329">
        <v>0</v>
      </c>
      <c r="I64" s="329">
        <v>0</v>
      </c>
      <c r="J64" s="329">
        <v>78.5</v>
      </c>
      <c r="K64" s="329"/>
      <c r="L64" s="330">
        <v>0</v>
      </c>
      <c r="M64" s="330">
        <v>0</v>
      </c>
      <c r="N64" s="330">
        <v>0</v>
      </c>
      <c r="O64" s="339"/>
      <c r="P64" s="330"/>
      <c r="Q64" s="330"/>
      <c r="R64" s="330"/>
      <c r="S64" s="343"/>
    </row>
    <row r="65" ht="24" spans="1:19">
      <c r="A65" s="316"/>
      <c r="B65" s="322"/>
      <c r="C65" s="321" t="s">
        <v>82</v>
      </c>
      <c r="D65" s="319">
        <v>80.9499999999999</v>
      </c>
      <c r="E65" s="331" t="s">
        <v>61</v>
      </c>
      <c r="F65" s="329">
        <v>80.95</v>
      </c>
      <c r="G65" s="329">
        <v>73.11</v>
      </c>
      <c r="H65" s="329">
        <v>0</v>
      </c>
      <c r="I65" s="329">
        <v>0</v>
      </c>
      <c r="J65" s="329">
        <v>7.84</v>
      </c>
      <c r="K65" s="329"/>
      <c r="L65" s="330"/>
      <c r="M65" s="330"/>
      <c r="N65" s="330"/>
      <c r="O65" s="339"/>
      <c r="P65" s="330"/>
      <c r="Q65" s="330"/>
      <c r="R65" s="330"/>
      <c r="S65" s="343"/>
    </row>
    <row r="66" ht="24" spans="1:19">
      <c r="A66" s="316"/>
      <c r="B66" s="322"/>
      <c r="C66" s="321" t="s">
        <v>83</v>
      </c>
      <c r="D66" s="319">
        <v>530.43</v>
      </c>
      <c r="E66" s="331" t="s">
        <v>61</v>
      </c>
      <c r="F66" s="329">
        <v>516.43</v>
      </c>
      <c r="G66" s="329">
        <v>131.58</v>
      </c>
      <c r="H66" s="329">
        <v>0</v>
      </c>
      <c r="I66" s="329">
        <v>0</v>
      </c>
      <c r="J66" s="329">
        <v>384.85</v>
      </c>
      <c r="K66" s="329"/>
      <c r="L66" s="330">
        <v>14</v>
      </c>
      <c r="M66" s="330">
        <v>14</v>
      </c>
      <c r="N66" s="330">
        <v>0</v>
      </c>
      <c r="O66" s="339"/>
      <c r="P66" s="330"/>
      <c r="Q66" s="330"/>
      <c r="R66" s="330"/>
      <c r="S66" s="343"/>
    </row>
    <row r="67" ht="24" spans="1:19">
      <c r="A67" s="316"/>
      <c r="B67" s="322"/>
      <c r="C67" s="321" t="s">
        <v>84</v>
      </c>
      <c r="D67" s="319">
        <v>206.66</v>
      </c>
      <c r="E67" s="331" t="s">
        <v>61</v>
      </c>
      <c r="F67" s="329">
        <v>206.66</v>
      </c>
      <c r="G67" s="329">
        <v>41.09</v>
      </c>
      <c r="H67" s="329">
        <v>0</v>
      </c>
      <c r="I67" s="329">
        <v>0</v>
      </c>
      <c r="J67" s="329">
        <v>165.57</v>
      </c>
      <c r="K67" s="329"/>
      <c r="L67" s="330">
        <v>0</v>
      </c>
      <c r="M67" s="330">
        <v>0</v>
      </c>
      <c r="N67" s="330">
        <v>0</v>
      </c>
      <c r="O67" s="339"/>
      <c r="P67" s="330"/>
      <c r="Q67" s="330"/>
      <c r="R67" s="330"/>
      <c r="S67" s="343"/>
    </row>
    <row r="68" ht="24" spans="1:19">
      <c r="A68" s="316"/>
      <c r="B68" s="322"/>
      <c r="C68" s="321" t="s">
        <v>85</v>
      </c>
      <c r="D68" s="319">
        <v>191.23</v>
      </c>
      <c r="E68" s="331" t="s">
        <v>61</v>
      </c>
      <c r="F68" s="329">
        <v>191.23</v>
      </c>
      <c r="G68" s="329">
        <v>88.6</v>
      </c>
      <c r="H68" s="329">
        <v>0</v>
      </c>
      <c r="I68" s="329">
        <v>0</v>
      </c>
      <c r="J68" s="329">
        <v>102.63</v>
      </c>
      <c r="K68" s="329"/>
      <c r="L68" s="330">
        <v>0</v>
      </c>
      <c r="M68" s="330">
        <v>0</v>
      </c>
      <c r="N68" s="330">
        <v>0</v>
      </c>
      <c r="O68" s="339"/>
      <c r="P68" s="330"/>
      <c r="Q68" s="330"/>
      <c r="R68" s="330"/>
      <c r="S68" s="343"/>
    </row>
    <row r="69" ht="24" spans="1:19">
      <c r="A69" s="316"/>
      <c r="B69" s="322"/>
      <c r="C69" s="321" t="s">
        <v>86</v>
      </c>
      <c r="D69" s="319">
        <v>276.97</v>
      </c>
      <c r="E69" s="331" t="s">
        <v>61</v>
      </c>
      <c r="F69" s="329">
        <v>276.97</v>
      </c>
      <c r="G69" s="329">
        <v>100.3</v>
      </c>
      <c r="H69" s="329">
        <v>0</v>
      </c>
      <c r="I69" s="329">
        <v>0</v>
      </c>
      <c r="J69" s="329">
        <v>176.67</v>
      </c>
      <c r="K69" s="329"/>
      <c r="L69" s="330">
        <v>0</v>
      </c>
      <c r="M69" s="330">
        <v>0</v>
      </c>
      <c r="N69" s="330">
        <v>0</v>
      </c>
      <c r="O69" s="339"/>
      <c r="P69" s="330"/>
      <c r="Q69" s="330"/>
      <c r="R69" s="330"/>
      <c r="S69" s="343"/>
    </row>
    <row r="70" ht="24" spans="1:19">
      <c r="A70" s="316"/>
      <c r="B70" s="322"/>
      <c r="C70" s="321" t="s">
        <v>87</v>
      </c>
      <c r="D70" s="319">
        <v>284.23</v>
      </c>
      <c r="E70" s="331" t="s">
        <v>61</v>
      </c>
      <c r="F70" s="329">
        <v>284.23</v>
      </c>
      <c r="G70" s="329">
        <v>92.27</v>
      </c>
      <c r="H70" s="329">
        <v>0</v>
      </c>
      <c r="I70" s="329">
        <v>0</v>
      </c>
      <c r="J70" s="329">
        <v>191.96</v>
      </c>
      <c r="K70" s="329"/>
      <c r="L70" s="330"/>
      <c r="M70" s="330"/>
      <c r="N70" s="330"/>
      <c r="O70" s="339"/>
      <c r="P70" s="330"/>
      <c r="Q70" s="330"/>
      <c r="R70" s="330"/>
      <c r="S70" s="343"/>
    </row>
    <row r="71" ht="24" spans="1:19">
      <c r="A71" s="316"/>
      <c r="B71" s="322"/>
      <c r="C71" s="321" t="s">
        <v>88</v>
      </c>
      <c r="D71" s="319">
        <v>55.65</v>
      </c>
      <c r="E71" s="331" t="s">
        <v>61</v>
      </c>
      <c r="F71" s="329">
        <v>55.65</v>
      </c>
      <c r="G71" s="329">
        <v>44.16</v>
      </c>
      <c r="H71" s="329">
        <v>0</v>
      </c>
      <c r="I71" s="329">
        <v>0</v>
      </c>
      <c r="J71" s="329">
        <v>11.49</v>
      </c>
      <c r="K71" s="329"/>
      <c r="L71" s="330">
        <v>0</v>
      </c>
      <c r="M71" s="330">
        <v>0</v>
      </c>
      <c r="N71" s="330">
        <v>0</v>
      </c>
      <c r="O71" s="339"/>
      <c r="P71" s="330"/>
      <c r="Q71" s="330"/>
      <c r="R71" s="330"/>
      <c r="S71" s="343"/>
    </row>
    <row r="72" ht="24" spans="1:19">
      <c r="A72" s="316"/>
      <c r="B72" s="322"/>
      <c r="C72" s="321" t="s">
        <v>89</v>
      </c>
      <c r="D72" s="319">
        <v>217.91</v>
      </c>
      <c r="E72" s="331" t="s">
        <v>61</v>
      </c>
      <c r="F72" s="329">
        <v>217.91</v>
      </c>
      <c r="G72" s="329">
        <v>116.01</v>
      </c>
      <c r="H72" s="329">
        <v>0</v>
      </c>
      <c r="I72" s="329">
        <v>0</v>
      </c>
      <c r="J72" s="329">
        <v>101.9</v>
      </c>
      <c r="K72" s="329"/>
      <c r="L72" s="330">
        <v>0</v>
      </c>
      <c r="M72" s="330">
        <v>0</v>
      </c>
      <c r="N72" s="330">
        <v>0</v>
      </c>
      <c r="O72" s="339"/>
      <c r="P72" s="330"/>
      <c r="Q72" s="330"/>
      <c r="R72" s="330"/>
      <c r="S72" s="343"/>
    </row>
    <row r="73" ht="24" spans="1:19">
      <c r="A73" s="316"/>
      <c r="B73" s="322"/>
      <c r="C73" s="321" t="s">
        <v>90</v>
      </c>
      <c r="D73" s="319">
        <v>106.56</v>
      </c>
      <c r="E73" s="331" t="s">
        <v>61</v>
      </c>
      <c r="F73" s="329">
        <v>106.56</v>
      </c>
      <c r="G73" s="329">
        <v>41.02</v>
      </c>
      <c r="H73" s="329">
        <v>0</v>
      </c>
      <c r="I73" s="329">
        <v>0</v>
      </c>
      <c r="J73" s="329">
        <v>65.54</v>
      </c>
      <c r="K73" s="333" t="s">
        <v>50</v>
      </c>
      <c r="L73" s="330">
        <v>0</v>
      </c>
      <c r="M73" s="330">
        <v>0</v>
      </c>
      <c r="N73" s="330">
        <v>0</v>
      </c>
      <c r="O73" s="339"/>
      <c r="P73" s="330"/>
      <c r="Q73" s="330"/>
      <c r="R73" s="330"/>
      <c r="S73" s="343"/>
    </row>
    <row r="74" ht="24" spans="1:19">
      <c r="A74" s="316"/>
      <c r="B74" s="322"/>
      <c r="C74" s="321" t="s">
        <v>91</v>
      </c>
      <c r="D74" s="319">
        <v>149.04</v>
      </c>
      <c r="E74" s="331" t="s">
        <v>61</v>
      </c>
      <c r="F74" s="329">
        <v>149.04</v>
      </c>
      <c r="G74" s="329">
        <v>75.36</v>
      </c>
      <c r="H74" s="329">
        <v>0</v>
      </c>
      <c r="I74" s="329">
        <v>0</v>
      </c>
      <c r="J74" s="329">
        <v>73.68</v>
      </c>
      <c r="K74" s="333" t="s">
        <v>50</v>
      </c>
      <c r="L74" s="330">
        <v>0</v>
      </c>
      <c r="M74" s="330">
        <v>0</v>
      </c>
      <c r="N74" s="330">
        <v>0</v>
      </c>
      <c r="O74" s="339"/>
      <c r="P74" s="330"/>
      <c r="Q74" s="330"/>
      <c r="R74" s="330"/>
      <c r="S74" s="343"/>
    </row>
    <row r="75" ht="24" spans="1:19">
      <c r="A75" s="316"/>
      <c r="B75" s="322"/>
      <c r="C75" s="321" t="s">
        <v>92</v>
      </c>
      <c r="D75" s="319">
        <v>183.77</v>
      </c>
      <c r="E75" s="331" t="s">
        <v>61</v>
      </c>
      <c r="F75" s="329">
        <v>183.77</v>
      </c>
      <c r="G75" s="329">
        <v>67.67</v>
      </c>
      <c r="H75" s="329">
        <v>0</v>
      </c>
      <c r="I75" s="329">
        <v>0</v>
      </c>
      <c r="J75" s="329">
        <v>116.1</v>
      </c>
      <c r="K75" s="333" t="s">
        <v>50</v>
      </c>
      <c r="L75" s="330">
        <v>0</v>
      </c>
      <c r="M75" s="330">
        <v>0</v>
      </c>
      <c r="N75" s="330">
        <v>0</v>
      </c>
      <c r="O75" s="339"/>
      <c r="P75" s="330"/>
      <c r="Q75" s="330"/>
      <c r="R75" s="330"/>
      <c r="S75" s="343"/>
    </row>
    <row r="76" ht="24" spans="1:19">
      <c r="A76" s="316"/>
      <c r="B76" s="322"/>
      <c r="C76" s="321" t="s">
        <v>93</v>
      </c>
      <c r="D76" s="319">
        <v>122.37</v>
      </c>
      <c r="E76" s="331" t="s">
        <v>61</v>
      </c>
      <c r="F76" s="329">
        <v>122.37</v>
      </c>
      <c r="G76" s="329">
        <v>85.3</v>
      </c>
      <c r="H76" s="329">
        <v>0</v>
      </c>
      <c r="I76" s="329">
        <v>0</v>
      </c>
      <c r="J76" s="329">
        <v>37.07</v>
      </c>
      <c r="K76" s="329"/>
      <c r="L76" s="330">
        <v>0</v>
      </c>
      <c r="M76" s="330">
        <v>0</v>
      </c>
      <c r="N76" s="330">
        <v>0</v>
      </c>
      <c r="O76" s="339"/>
      <c r="P76" s="330"/>
      <c r="Q76" s="330"/>
      <c r="R76" s="330"/>
      <c r="S76" s="343"/>
    </row>
    <row r="77" ht="24" spans="1:19">
      <c r="A77" s="316"/>
      <c r="B77" s="322"/>
      <c r="C77" s="321" t="s">
        <v>94</v>
      </c>
      <c r="D77" s="319">
        <v>176.77</v>
      </c>
      <c r="E77" s="331" t="s">
        <v>61</v>
      </c>
      <c r="F77" s="329">
        <v>114.77</v>
      </c>
      <c r="G77" s="329">
        <v>21.3</v>
      </c>
      <c r="H77" s="329">
        <v>0</v>
      </c>
      <c r="I77" s="329">
        <v>0</v>
      </c>
      <c r="J77" s="329">
        <v>93.47</v>
      </c>
      <c r="K77" s="333" t="s">
        <v>50</v>
      </c>
      <c r="L77" s="330">
        <v>62</v>
      </c>
      <c r="M77" s="330">
        <v>2</v>
      </c>
      <c r="N77" s="330">
        <v>60</v>
      </c>
      <c r="O77" s="339"/>
      <c r="P77" s="330"/>
      <c r="Q77" s="330"/>
      <c r="R77" s="330"/>
      <c r="S77" s="343"/>
    </row>
    <row r="78" ht="24" spans="1:19">
      <c r="A78" s="316"/>
      <c r="B78" s="322"/>
      <c r="C78" s="321" t="s">
        <v>95</v>
      </c>
      <c r="D78" s="319">
        <v>125.25</v>
      </c>
      <c r="E78" s="331" t="s">
        <v>61</v>
      </c>
      <c r="F78" s="329">
        <v>125.25</v>
      </c>
      <c r="G78" s="329">
        <v>44.15</v>
      </c>
      <c r="H78" s="329">
        <v>0</v>
      </c>
      <c r="I78" s="329">
        <v>0</v>
      </c>
      <c r="J78" s="329">
        <v>81.1</v>
      </c>
      <c r="K78" s="333" t="s">
        <v>50</v>
      </c>
      <c r="L78" s="330">
        <v>0</v>
      </c>
      <c r="M78" s="330">
        <v>0</v>
      </c>
      <c r="N78" s="330">
        <v>0</v>
      </c>
      <c r="O78" s="339"/>
      <c r="P78" s="330"/>
      <c r="Q78" s="330"/>
      <c r="R78" s="330"/>
      <c r="S78" s="343"/>
    </row>
    <row r="79" ht="24" spans="1:19">
      <c r="A79" s="316"/>
      <c r="B79" s="344"/>
      <c r="C79" s="321" t="s">
        <v>96</v>
      </c>
      <c r="D79" s="319">
        <v>73.57</v>
      </c>
      <c r="E79" s="331" t="s">
        <v>61</v>
      </c>
      <c r="F79" s="329">
        <v>73.57</v>
      </c>
      <c r="G79" s="329">
        <v>73.57</v>
      </c>
      <c r="H79" s="329">
        <v>0</v>
      </c>
      <c r="I79" s="329">
        <v>0</v>
      </c>
      <c r="J79" s="329">
        <v>0</v>
      </c>
      <c r="K79" s="333" t="s">
        <v>50</v>
      </c>
      <c r="L79" s="330">
        <v>0</v>
      </c>
      <c r="M79" s="330">
        <v>0</v>
      </c>
      <c r="N79" s="330">
        <v>0</v>
      </c>
      <c r="O79" s="339"/>
      <c r="P79" s="330"/>
      <c r="Q79" s="330"/>
      <c r="R79" s="330"/>
      <c r="S79" s="343"/>
    </row>
    <row r="80" ht="24" spans="1:19">
      <c r="A80" s="316"/>
      <c r="B80" s="185" t="s">
        <v>97</v>
      </c>
      <c r="C80" s="321" t="s">
        <v>98</v>
      </c>
      <c r="D80" s="319">
        <v>159.66</v>
      </c>
      <c r="E80" s="331" t="s">
        <v>61</v>
      </c>
      <c r="F80" s="329">
        <v>159.66</v>
      </c>
      <c r="G80" s="329">
        <v>26.68</v>
      </c>
      <c r="H80" s="329">
        <v>0</v>
      </c>
      <c r="I80" s="329">
        <v>0</v>
      </c>
      <c r="J80" s="329">
        <v>132.98</v>
      </c>
      <c r="K80" s="333"/>
      <c r="L80" s="330">
        <v>0</v>
      </c>
      <c r="M80" s="330">
        <v>0</v>
      </c>
      <c r="N80" s="330">
        <v>0</v>
      </c>
      <c r="O80" s="339"/>
      <c r="P80" s="330"/>
      <c r="Q80" s="330"/>
      <c r="R80" s="330"/>
      <c r="S80" s="343"/>
    </row>
    <row r="81" ht="24" spans="1:19">
      <c r="A81" s="316"/>
      <c r="B81" s="185" t="s">
        <v>99</v>
      </c>
      <c r="C81" s="321" t="s">
        <v>100</v>
      </c>
      <c r="D81" s="319">
        <v>243.43</v>
      </c>
      <c r="E81" s="331" t="s">
        <v>61</v>
      </c>
      <c r="F81" s="329">
        <v>243.43</v>
      </c>
      <c r="G81" s="329">
        <v>76.41</v>
      </c>
      <c r="H81" s="329">
        <v>0</v>
      </c>
      <c r="I81" s="329">
        <v>0</v>
      </c>
      <c r="J81" s="329">
        <v>167.02</v>
      </c>
      <c r="K81" s="333" t="s">
        <v>50</v>
      </c>
      <c r="L81" s="330">
        <v>0</v>
      </c>
      <c r="M81" s="330">
        <v>0</v>
      </c>
      <c r="N81" s="330">
        <v>0</v>
      </c>
      <c r="O81" s="339"/>
      <c r="P81" s="330"/>
      <c r="Q81" s="330"/>
      <c r="R81" s="330"/>
      <c r="S81" s="343"/>
    </row>
    <row r="82" ht="24" spans="1:19">
      <c r="A82" s="316"/>
      <c r="B82" s="185" t="s">
        <v>101</v>
      </c>
      <c r="C82" s="321" t="s">
        <v>102</v>
      </c>
      <c r="D82" s="319">
        <v>118.28</v>
      </c>
      <c r="E82" s="331" t="s">
        <v>61</v>
      </c>
      <c r="F82" s="329">
        <v>79.28</v>
      </c>
      <c r="G82" s="329">
        <v>29.23</v>
      </c>
      <c r="H82" s="329">
        <v>0</v>
      </c>
      <c r="I82" s="329">
        <v>0</v>
      </c>
      <c r="J82" s="329">
        <v>50.05</v>
      </c>
      <c r="K82" s="333" t="s">
        <v>50</v>
      </c>
      <c r="L82" s="330">
        <v>39</v>
      </c>
      <c r="M82" s="330">
        <v>0</v>
      </c>
      <c r="N82" s="330">
        <v>39</v>
      </c>
      <c r="O82" s="339"/>
      <c r="P82" s="330"/>
      <c r="Q82" s="330"/>
      <c r="R82" s="330"/>
      <c r="S82" s="343"/>
    </row>
    <row r="83" ht="24" spans="1:19">
      <c r="A83" s="316"/>
      <c r="B83" s="185" t="s">
        <v>103</v>
      </c>
      <c r="C83" s="321" t="s">
        <v>104</v>
      </c>
      <c r="D83" s="319">
        <v>53.77</v>
      </c>
      <c r="E83" s="331" t="s">
        <v>23</v>
      </c>
      <c r="F83" s="329">
        <v>53.77</v>
      </c>
      <c r="G83" s="329">
        <v>43.25</v>
      </c>
      <c r="H83" s="329">
        <v>0</v>
      </c>
      <c r="I83" s="329">
        <v>0</v>
      </c>
      <c r="J83" s="329">
        <v>10.52</v>
      </c>
      <c r="K83" s="329"/>
      <c r="L83" s="330"/>
      <c r="M83" s="330"/>
      <c r="N83" s="330"/>
      <c r="O83" s="339"/>
      <c r="P83" s="330"/>
      <c r="Q83" s="330"/>
      <c r="R83" s="330"/>
      <c r="S83" s="343"/>
    </row>
    <row r="84" ht="24" spans="1:19">
      <c r="A84" s="316"/>
      <c r="B84" s="185" t="s">
        <v>105</v>
      </c>
      <c r="C84" s="321" t="s">
        <v>106</v>
      </c>
      <c r="D84" s="319">
        <v>8.88</v>
      </c>
      <c r="E84" s="331" t="s">
        <v>23</v>
      </c>
      <c r="F84" s="329">
        <v>8.88</v>
      </c>
      <c r="G84" s="329">
        <v>8.88</v>
      </c>
      <c r="H84" s="329">
        <v>0</v>
      </c>
      <c r="I84" s="329">
        <v>0</v>
      </c>
      <c r="J84" s="329">
        <v>0</v>
      </c>
      <c r="K84" s="329"/>
      <c r="L84" s="330"/>
      <c r="M84" s="330"/>
      <c r="N84" s="330"/>
      <c r="O84" s="339"/>
      <c r="P84" s="330"/>
      <c r="Q84" s="330"/>
      <c r="R84" s="330"/>
      <c r="S84" s="343"/>
    </row>
    <row r="85" ht="24" spans="1:19">
      <c r="A85" s="316"/>
      <c r="B85" s="185"/>
      <c r="C85" s="321" t="s">
        <v>107</v>
      </c>
      <c r="D85" s="319">
        <v>47.39</v>
      </c>
      <c r="E85" s="331" t="s">
        <v>61</v>
      </c>
      <c r="F85" s="329">
        <v>47.39</v>
      </c>
      <c r="G85" s="329">
        <v>34.92</v>
      </c>
      <c r="H85" s="329">
        <v>0</v>
      </c>
      <c r="I85" s="329">
        <v>0</v>
      </c>
      <c r="J85" s="329">
        <v>12.47</v>
      </c>
      <c r="K85" s="329"/>
      <c r="L85" s="330"/>
      <c r="M85" s="330"/>
      <c r="N85" s="330"/>
      <c r="O85" s="339"/>
      <c r="P85" s="330"/>
      <c r="Q85" s="330"/>
      <c r="R85" s="330"/>
      <c r="S85" s="343"/>
    </row>
    <row r="86" ht="24" spans="1:19">
      <c r="A86" s="316"/>
      <c r="B86" s="185"/>
      <c r="C86" s="321" t="s">
        <v>108</v>
      </c>
      <c r="D86" s="319">
        <v>68.99</v>
      </c>
      <c r="E86" s="331" t="s">
        <v>61</v>
      </c>
      <c r="F86" s="329">
        <v>68.99</v>
      </c>
      <c r="G86" s="329">
        <v>32.73</v>
      </c>
      <c r="H86" s="329">
        <v>0</v>
      </c>
      <c r="I86" s="329">
        <v>0</v>
      </c>
      <c r="J86" s="329">
        <v>36.26</v>
      </c>
      <c r="K86" s="329"/>
      <c r="L86" s="330"/>
      <c r="M86" s="330"/>
      <c r="N86" s="330"/>
      <c r="O86" s="339"/>
      <c r="P86" s="330"/>
      <c r="Q86" s="330"/>
      <c r="R86" s="330"/>
      <c r="S86" s="343"/>
    </row>
    <row r="87" ht="24" spans="1:19">
      <c r="A87" s="316"/>
      <c r="B87" s="185">
        <v>999831</v>
      </c>
      <c r="C87" s="321" t="s">
        <v>109</v>
      </c>
      <c r="D87" s="319">
        <v>3.22</v>
      </c>
      <c r="E87" s="331" t="s">
        <v>23</v>
      </c>
      <c r="F87" s="329">
        <v>3.22</v>
      </c>
      <c r="G87" s="329">
        <v>3.22</v>
      </c>
      <c r="H87" s="329">
        <v>0</v>
      </c>
      <c r="I87" s="329">
        <v>0</v>
      </c>
      <c r="J87" s="329">
        <v>0</v>
      </c>
      <c r="K87" s="329"/>
      <c r="L87" s="330"/>
      <c r="M87" s="330"/>
      <c r="N87" s="330"/>
      <c r="O87" s="339"/>
      <c r="P87" s="330"/>
      <c r="Q87" s="330"/>
      <c r="R87" s="330"/>
      <c r="S87" s="343"/>
    </row>
    <row r="88" ht="24" spans="1:19">
      <c r="A88" s="316"/>
      <c r="B88" s="185">
        <v>999814</v>
      </c>
      <c r="C88" s="321" t="s">
        <v>110</v>
      </c>
      <c r="D88" s="319">
        <v>0.609999999999999</v>
      </c>
      <c r="E88" s="331" t="s">
        <v>23</v>
      </c>
      <c r="F88" s="329">
        <v>0.61</v>
      </c>
      <c r="G88" s="329">
        <v>0.61</v>
      </c>
      <c r="H88" s="329">
        <v>0</v>
      </c>
      <c r="I88" s="329">
        <v>0</v>
      </c>
      <c r="J88" s="329">
        <v>0</v>
      </c>
      <c r="K88" s="329"/>
      <c r="L88" s="330"/>
      <c r="M88" s="330"/>
      <c r="N88" s="330"/>
      <c r="O88" s="339"/>
      <c r="P88" s="330"/>
      <c r="Q88" s="330"/>
      <c r="R88" s="330"/>
      <c r="S88" s="343"/>
    </row>
    <row r="89" ht="24" spans="1:19">
      <c r="A89" s="316"/>
      <c r="B89" s="185">
        <v>999810</v>
      </c>
      <c r="C89" s="321" t="s">
        <v>111</v>
      </c>
      <c r="D89" s="319">
        <v>352.58</v>
      </c>
      <c r="E89" s="331" t="s">
        <v>23</v>
      </c>
      <c r="F89" s="329">
        <v>352.58</v>
      </c>
      <c r="G89" s="329">
        <v>178.75</v>
      </c>
      <c r="H89" s="329">
        <v>0</v>
      </c>
      <c r="I89" s="329">
        <v>0</v>
      </c>
      <c r="J89" s="329">
        <v>173.83</v>
      </c>
      <c r="K89" s="329"/>
      <c r="L89" s="330"/>
      <c r="M89" s="330"/>
      <c r="N89" s="330"/>
      <c r="O89" s="339"/>
      <c r="P89" s="330"/>
      <c r="Q89" s="330"/>
      <c r="R89" s="330"/>
      <c r="S89" s="343"/>
    </row>
    <row r="90" ht="24" spans="1:19">
      <c r="A90" s="316"/>
      <c r="B90" s="185">
        <v>999818</v>
      </c>
      <c r="C90" s="321" t="s">
        <v>112</v>
      </c>
      <c r="D90" s="319">
        <v>459.43</v>
      </c>
      <c r="E90" s="331" t="s">
        <v>23</v>
      </c>
      <c r="F90" s="329">
        <v>459.43</v>
      </c>
      <c r="G90" s="329">
        <v>255.26</v>
      </c>
      <c r="H90" s="329">
        <v>0</v>
      </c>
      <c r="I90" s="329">
        <v>0</v>
      </c>
      <c r="J90" s="329">
        <v>204.17</v>
      </c>
      <c r="K90" s="329"/>
      <c r="L90" s="330"/>
      <c r="M90" s="330"/>
      <c r="N90" s="330"/>
      <c r="O90" s="339"/>
      <c r="P90" s="330"/>
      <c r="Q90" s="330"/>
      <c r="R90" s="330"/>
      <c r="S90" s="343"/>
    </row>
    <row r="91" ht="24" spans="1:19">
      <c r="A91" s="316"/>
      <c r="B91" s="185">
        <v>999901</v>
      </c>
      <c r="C91" s="321" t="s">
        <v>113</v>
      </c>
      <c r="D91" s="319">
        <v>413.05</v>
      </c>
      <c r="E91" s="331" t="s">
        <v>23</v>
      </c>
      <c r="F91" s="329">
        <v>413.05</v>
      </c>
      <c r="G91" s="329">
        <v>166.32</v>
      </c>
      <c r="H91" s="329">
        <v>0</v>
      </c>
      <c r="I91" s="329">
        <v>0</v>
      </c>
      <c r="J91" s="329">
        <v>246.73</v>
      </c>
      <c r="K91" s="329"/>
      <c r="L91" s="330"/>
      <c r="M91" s="330"/>
      <c r="N91" s="330"/>
      <c r="O91" s="339"/>
      <c r="P91" s="330"/>
      <c r="Q91" s="330"/>
      <c r="R91" s="330"/>
      <c r="S91" s="343"/>
    </row>
    <row r="92" ht="24" spans="1:19">
      <c r="A92" s="316"/>
      <c r="B92" s="185">
        <v>999164</v>
      </c>
      <c r="C92" s="321" t="s">
        <v>114</v>
      </c>
      <c r="D92" s="319">
        <v>60.27</v>
      </c>
      <c r="E92" s="331" t="s">
        <v>61</v>
      </c>
      <c r="F92" s="329">
        <v>60.27</v>
      </c>
      <c r="G92" s="329">
        <v>28.74</v>
      </c>
      <c r="H92" s="329">
        <v>0</v>
      </c>
      <c r="I92" s="329">
        <v>0</v>
      </c>
      <c r="J92" s="329">
        <v>31.53</v>
      </c>
      <c r="K92" s="329"/>
      <c r="L92" s="330"/>
      <c r="M92" s="330"/>
      <c r="N92" s="330"/>
      <c r="O92" s="339"/>
      <c r="P92" s="330"/>
      <c r="Q92" s="330"/>
      <c r="R92" s="330"/>
      <c r="S92" s="343"/>
    </row>
    <row r="93" ht="24" spans="1:19">
      <c r="A93" s="316"/>
      <c r="B93" s="185" t="s">
        <v>19</v>
      </c>
      <c r="C93" s="321" t="s">
        <v>115</v>
      </c>
      <c r="D93" s="319">
        <v>0</v>
      </c>
      <c r="E93" s="319"/>
      <c r="F93" s="329"/>
      <c r="G93" s="329"/>
      <c r="H93" s="329"/>
      <c r="I93" s="329"/>
      <c r="J93" s="329"/>
      <c r="K93" s="333" t="s">
        <v>50</v>
      </c>
      <c r="L93" s="330">
        <v>0</v>
      </c>
      <c r="M93" s="330">
        <v>0</v>
      </c>
      <c r="N93" s="330">
        <v>0</v>
      </c>
      <c r="O93" s="339"/>
      <c r="P93" s="330"/>
      <c r="Q93" s="330"/>
      <c r="R93" s="330"/>
      <c r="S93" s="343"/>
    </row>
    <row r="94" ht="24" spans="1:19">
      <c r="A94" s="316"/>
      <c r="B94" s="185" t="s">
        <v>99</v>
      </c>
      <c r="C94" s="321" t="s">
        <v>116</v>
      </c>
      <c r="D94" s="319">
        <v>40</v>
      </c>
      <c r="E94" s="319"/>
      <c r="F94" s="329"/>
      <c r="G94" s="329"/>
      <c r="H94" s="329"/>
      <c r="I94" s="329"/>
      <c r="J94" s="329"/>
      <c r="K94" s="333" t="s">
        <v>50</v>
      </c>
      <c r="L94" s="330">
        <v>40</v>
      </c>
      <c r="M94" s="330">
        <v>7</v>
      </c>
      <c r="N94" s="330">
        <v>33</v>
      </c>
      <c r="O94" s="339"/>
      <c r="P94" s="330"/>
      <c r="Q94" s="330"/>
      <c r="R94" s="330"/>
      <c r="S94" s="343"/>
    </row>
    <row r="95" ht="24" spans="1:19">
      <c r="A95" s="316"/>
      <c r="B95" s="185" t="s">
        <v>99</v>
      </c>
      <c r="C95" s="321" t="s">
        <v>117</v>
      </c>
      <c r="D95" s="319">
        <v>0</v>
      </c>
      <c r="E95" s="319"/>
      <c r="F95" s="329"/>
      <c r="G95" s="329"/>
      <c r="H95" s="329"/>
      <c r="I95" s="329"/>
      <c r="J95" s="329"/>
      <c r="K95" s="333" t="s">
        <v>50</v>
      </c>
      <c r="L95" s="330">
        <v>0</v>
      </c>
      <c r="M95" s="330">
        <v>0</v>
      </c>
      <c r="N95" s="330">
        <v>0</v>
      </c>
      <c r="O95" s="339"/>
      <c r="P95" s="330"/>
      <c r="Q95" s="330"/>
      <c r="R95" s="330"/>
      <c r="S95" s="343"/>
    </row>
    <row r="96" ht="24" spans="1:19">
      <c r="A96" s="316"/>
      <c r="B96" s="185" t="s">
        <v>118</v>
      </c>
      <c r="C96" s="321" t="s">
        <v>119</v>
      </c>
      <c r="D96" s="319">
        <v>77</v>
      </c>
      <c r="E96" s="319"/>
      <c r="F96" s="329"/>
      <c r="G96" s="329"/>
      <c r="H96" s="329"/>
      <c r="I96" s="329"/>
      <c r="J96" s="329"/>
      <c r="K96" s="333" t="s">
        <v>50</v>
      </c>
      <c r="L96" s="330">
        <v>77</v>
      </c>
      <c r="M96" s="330">
        <v>16</v>
      </c>
      <c r="N96" s="330">
        <v>61</v>
      </c>
      <c r="O96" s="339"/>
      <c r="P96" s="330"/>
      <c r="Q96" s="330"/>
      <c r="R96" s="330"/>
      <c r="S96" s="343"/>
    </row>
    <row r="97" ht="24" spans="1:19">
      <c r="A97" s="316"/>
      <c r="B97" s="185" t="s">
        <v>120</v>
      </c>
      <c r="C97" s="321" t="s">
        <v>121</v>
      </c>
      <c r="D97" s="319">
        <v>53</v>
      </c>
      <c r="E97" s="319"/>
      <c r="F97" s="329"/>
      <c r="G97" s="329"/>
      <c r="H97" s="329"/>
      <c r="I97" s="329"/>
      <c r="J97" s="329"/>
      <c r="K97" s="333" t="s">
        <v>50</v>
      </c>
      <c r="L97" s="330">
        <v>53</v>
      </c>
      <c r="M97" s="330">
        <v>5</v>
      </c>
      <c r="N97" s="330">
        <v>48</v>
      </c>
      <c r="O97" s="339"/>
      <c r="P97" s="330"/>
      <c r="Q97" s="330"/>
      <c r="R97" s="330"/>
      <c r="S97" s="343"/>
    </row>
    <row r="98" ht="24" spans="1:19">
      <c r="A98" s="316"/>
      <c r="B98" s="185" t="s">
        <v>122</v>
      </c>
      <c r="C98" s="321" t="s">
        <v>123</v>
      </c>
      <c r="D98" s="319">
        <v>0</v>
      </c>
      <c r="E98" s="319"/>
      <c r="F98" s="329"/>
      <c r="G98" s="329"/>
      <c r="H98" s="329"/>
      <c r="I98" s="329"/>
      <c r="J98" s="329"/>
      <c r="K98" s="333" t="s">
        <v>50</v>
      </c>
      <c r="L98" s="330">
        <v>0</v>
      </c>
      <c r="M98" s="330">
        <v>0</v>
      </c>
      <c r="N98" s="330">
        <v>0</v>
      </c>
      <c r="O98" s="339"/>
      <c r="P98" s="330"/>
      <c r="Q98" s="330"/>
      <c r="R98" s="330"/>
      <c r="S98" s="343"/>
    </row>
    <row r="99" ht="24" spans="1:19">
      <c r="A99" s="316"/>
      <c r="B99" s="185" t="s">
        <v>124</v>
      </c>
      <c r="C99" s="321" t="s">
        <v>125</v>
      </c>
      <c r="D99" s="319">
        <v>0</v>
      </c>
      <c r="E99" s="319"/>
      <c r="F99" s="329"/>
      <c r="G99" s="329"/>
      <c r="H99" s="329"/>
      <c r="I99" s="329"/>
      <c r="J99" s="329"/>
      <c r="K99" s="333" t="s">
        <v>50</v>
      </c>
      <c r="L99" s="330">
        <v>0</v>
      </c>
      <c r="M99" s="330">
        <v>0</v>
      </c>
      <c r="N99" s="330">
        <v>0</v>
      </c>
      <c r="O99" s="339"/>
      <c r="P99" s="330"/>
      <c r="Q99" s="330"/>
      <c r="R99" s="330"/>
      <c r="S99" s="343"/>
    </row>
    <row r="100" ht="36" spans="1:19">
      <c r="A100" s="316"/>
      <c r="B100" s="185" t="s">
        <v>126</v>
      </c>
      <c r="C100" s="321" t="s">
        <v>127</v>
      </c>
      <c r="D100" s="319">
        <v>0</v>
      </c>
      <c r="E100" s="319"/>
      <c r="F100" s="329"/>
      <c r="G100" s="329"/>
      <c r="H100" s="329"/>
      <c r="I100" s="329"/>
      <c r="J100" s="329"/>
      <c r="K100" s="333" t="s">
        <v>50</v>
      </c>
      <c r="L100" s="330">
        <v>0</v>
      </c>
      <c r="M100" s="330">
        <v>0</v>
      </c>
      <c r="N100" s="330">
        <v>0</v>
      </c>
      <c r="O100" s="339"/>
      <c r="P100" s="330"/>
      <c r="Q100" s="330"/>
      <c r="R100" s="330"/>
      <c r="S100" s="343"/>
    </row>
    <row r="101" ht="29.25" customHeight="true" spans="1:19">
      <c r="A101" s="316"/>
      <c r="B101" s="185" t="s">
        <v>128</v>
      </c>
      <c r="C101" s="321" t="s">
        <v>129</v>
      </c>
      <c r="D101" s="319">
        <v>0</v>
      </c>
      <c r="E101" s="319"/>
      <c r="F101" s="329"/>
      <c r="G101" s="329"/>
      <c r="H101" s="329"/>
      <c r="I101" s="329"/>
      <c r="J101" s="329"/>
      <c r="K101" s="333" t="s">
        <v>50</v>
      </c>
      <c r="L101" s="330">
        <v>0</v>
      </c>
      <c r="M101" s="330">
        <v>0</v>
      </c>
      <c r="N101" s="330">
        <v>0</v>
      </c>
      <c r="O101" s="339"/>
      <c r="P101" s="330"/>
      <c r="Q101" s="330"/>
      <c r="R101" s="330"/>
      <c r="S101" s="343"/>
    </row>
    <row r="102" ht="24" spans="1:19">
      <c r="A102" s="316"/>
      <c r="B102" s="185">
        <v>999888</v>
      </c>
      <c r="C102" s="321" t="s">
        <v>130</v>
      </c>
      <c r="D102" s="319">
        <v>164</v>
      </c>
      <c r="E102" s="319"/>
      <c r="F102" s="329"/>
      <c r="G102" s="329"/>
      <c r="H102" s="329"/>
      <c r="I102" s="329"/>
      <c r="J102" s="329"/>
      <c r="K102" s="333" t="s">
        <v>50</v>
      </c>
      <c r="L102" s="330">
        <v>164</v>
      </c>
      <c r="M102" s="330">
        <v>7.4</v>
      </c>
      <c r="N102" s="330">
        <v>156.6</v>
      </c>
      <c r="O102" s="339"/>
      <c r="P102" s="330"/>
      <c r="Q102" s="330"/>
      <c r="R102" s="330"/>
      <c r="S102" s="343"/>
    </row>
    <row r="103" ht="24" spans="1:19">
      <c r="A103" s="316"/>
      <c r="B103" s="185">
        <v>999152</v>
      </c>
      <c r="C103" s="321" t="s">
        <v>131</v>
      </c>
      <c r="D103" s="319">
        <v>31</v>
      </c>
      <c r="E103" s="319"/>
      <c r="F103" s="329"/>
      <c r="G103" s="329"/>
      <c r="H103" s="329"/>
      <c r="I103" s="329"/>
      <c r="J103" s="329"/>
      <c r="K103" s="333" t="s">
        <v>50</v>
      </c>
      <c r="L103" s="330">
        <v>31</v>
      </c>
      <c r="M103" s="330">
        <v>0</v>
      </c>
      <c r="N103" s="330">
        <v>31</v>
      </c>
      <c r="O103" s="339"/>
      <c r="P103" s="330"/>
      <c r="Q103" s="330"/>
      <c r="R103" s="330"/>
      <c r="S103" s="343"/>
    </row>
    <row r="104" ht="24" spans="1:19">
      <c r="A104" s="316"/>
      <c r="B104" s="185">
        <v>999145</v>
      </c>
      <c r="C104" s="265" t="s">
        <v>132</v>
      </c>
      <c r="D104" s="319">
        <f>L104</f>
        <v>25</v>
      </c>
      <c r="E104" s="319"/>
      <c r="F104" s="329"/>
      <c r="G104" s="329"/>
      <c r="H104" s="329"/>
      <c r="I104" s="329"/>
      <c r="J104" s="329"/>
      <c r="K104" s="333" t="s">
        <v>50</v>
      </c>
      <c r="L104" s="330">
        <v>25</v>
      </c>
      <c r="M104" s="330">
        <v>1</v>
      </c>
      <c r="N104" s="330">
        <v>24</v>
      </c>
      <c r="O104" s="339"/>
      <c r="P104" s="330"/>
      <c r="Q104" s="330"/>
      <c r="R104" s="330"/>
      <c r="S104" s="343"/>
    </row>
    <row r="105" ht="36" spans="1:19">
      <c r="A105" s="316"/>
      <c r="B105" s="185">
        <v>999649</v>
      </c>
      <c r="C105" s="321" t="s">
        <v>133</v>
      </c>
      <c r="D105" s="319">
        <v>19</v>
      </c>
      <c r="E105" s="319"/>
      <c r="F105" s="329"/>
      <c r="G105" s="329"/>
      <c r="H105" s="329"/>
      <c r="I105" s="329"/>
      <c r="J105" s="329"/>
      <c r="K105" s="333" t="s">
        <v>50</v>
      </c>
      <c r="L105" s="330">
        <v>19</v>
      </c>
      <c r="M105" s="330">
        <v>0</v>
      </c>
      <c r="N105" s="330">
        <v>19</v>
      </c>
      <c r="O105" s="339"/>
      <c r="P105" s="330"/>
      <c r="Q105" s="330"/>
      <c r="R105" s="330"/>
      <c r="S105" s="343"/>
    </row>
    <row r="106" ht="36" spans="1:19">
      <c r="A106" s="345"/>
      <c r="B106" s="185">
        <v>999056</v>
      </c>
      <c r="C106" s="321" t="s">
        <v>134</v>
      </c>
      <c r="D106" s="319">
        <v>0</v>
      </c>
      <c r="E106" s="319"/>
      <c r="F106" s="329"/>
      <c r="G106" s="329"/>
      <c r="H106" s="329"/>
      <c r="I106" s="329"/>
      <c r="J106" s="329"/>
      <c r="K106" s="333" t="s">
        <v>50</v>
      </c>
      <c r="L106" s="330">
        <v>0</v>
      </c>
      <c r="M106" s="330">
        <v>0</v>
      </c>
      <c r="N106" s="330">
        <v>0</v>
      </c>
      <c r="O106" s="339"/>
      <c r="P106" s="330"/>
      <c r="Q106" s="330"/>
      <c r="R106" s="330"/>
      <c r="S106" s="343"/>
    </row>
    <row r="107" ht="24" spans="1:19">
      <c r="A107" s="346" t="s">
        <v>135</v>
      </c>
      <c r="B107" s="185" t="s">
        <v>136</v>
      </c>
      <c r="C107" s="321" t="s">
        <v>137</v>
      </c>
      <c r="D107" s="319">
        <v>0</v>
      </c>
      <c r="E107" s="319"/>
      <c r="F107" s="329"/>
      <c r="G107" s="329"/>
      <c r="H107" s="329"/>
      <c r="I107" s="329"/>
      <c r="J107" s="329"/>
      <c r="K107" s="333" t="s">
        <v>50</v>
      </c>
      <c r="L107" s="330">
        <v>0</v>
      </c>
      <c r="M107" s="330">
        <v>0</v>
      </c>
      <c r="N107" s="330">
        <v>0</v>
      </c>
      <c r="O107" s="339"/>
      <c r="P107" s="330"/>
      <c r="Q107" s="330"/>
      <c r="R107" s="330"/>
      <c r="S107" s="343"/>
    </row>
    <row r="108" ht="24" spans="1:19">
      <c r="A108" s="346"/>
      <c r="B108" s="185" t="s">
        <v>138</v>
      </c>
      <c r="C108" s="321" t="s">
        <v>139</v>
      </c>
      <c r="D108" s="319">
        <v>0</v>
      </c>
      <c r="E108" s="319"/>
      <c r="F108" s="329"/>
      <c r="G108" s="329"/>
      <c r="H108" s="329"/>
      <c r="I108" s="329"/>
      <c r="J108" s="329"/>
      <c r="K108" s="333" t="s">
        <v>50</v>
      </c>
      <c r="L108" s="330">
        <v>0</v>
      </c>
      <c r="M108" s="330">
        <v>0</v>
      </c>
      <c r="N108" s="330">
        <v>0</v>
      </c>
      <c r="O108" s="339"/>
      <c r="P108" s="330"/>
      <c r="Q108" s="330"/>
      <c r="R108" s="330"/>
      <c r="S108" s="343"/>
    </row>
    <row r="109" ht="24" spans="1:19">
      <c r="A109" s="346"/>
      <c r="B109" s="185" t="s">
        <v>128</v>
      </c>
      <c r="C109" s="321" t="s">
        <v>140</v>
      </c>
      <c r="D109" s="319">
        <v>4</v>
      </c>
      <c r="E109" s="319"/>
      <c r="F109" s="329"/>
      <c r="G109" s="329"/>
      <c r="H109" s="329"/>
      <c r="I109" s="329"/>
      <c r="J109" s="329"/>
      <c r="K109" s="333" t="s">
        <v>50</v>
      </c>
      <c r="L109" s="330">
        <v>4</v>
      </c>
      <c r="M109" s="330">
        <v>0</v>
      </c>
      <c r="N109" s="330">
        <v>4</v>
      </c>
      <c r="O109" s="339"/>
      <c r="P109" s="330"/>
      <c r="Q109" s="330"/>
      <c r="R109" s="330"/>
      <c r="S109" s="343"/>
    </row>
    <row r="110" ht="24" spans="1:19">
      <c r="A110" s="346"/>
      <c r="B110" s="185" t="s">
        <v>99</v>
      </c>
      <c r="C110" s="321" t="s">
        <v>141</v>
      </c>
      <c r="D110" s="319">
        <v>10</v>
      </c>
      <c r="E110" s="319"/>
      <c r="F110" s="329"/>
      <c r="G110" s="329"/>
      <c r="H110" s="329"/>
      <c r="I110" s="329"/>
      <c r="J110" s="329"/>
      <c r="K110" s="333" t="s">
        <v>50</v>
      </c>
      <c r="L110" s="330">
        <v>10</v>
      </c>
      <c r="M110" s="330">
        <v>0</v>
      </c>
      <c r="N110" s="330">
        <v>10</v>
      </c>
      <c r="O110" s="339"/>
      <c r="P110" s="330"/>
      <c r="Q110" s="330"/>
      <c r="R110" s="330"/>
      <c r="S110" s="343"/>
    </row>
    <row r="111" ht="24" spans="1:19">
      <c r="A111" s="346"/>
      <c r="B111" s="185" t="s">
        <v>99</v>
      </c>
      <c r="C111" s="321" t="s">
        <v>142</v>
      </c>
      <c r="D111" s="319">
        <v>6</v>
      </c>
      <c r="E111" s="319"/>
      <c r="F111" s="329"/>
      <c r="G111" s="329"/>
      <c r="H111" s="329"/>
      <c r="I111" s="329"/>
      <c r="J111" s="329"/>
      <c r="K111" s="333" t="s">
        <v>50</v>
      </c>
      <c r="L111" s="330">
        <v>6</v>
      </c>
      <c r="M111" s="330">
        <v>0</v>
      </c>
      <c r="N111" s="330">
        <v>6</v>
      </c>
      <c r="O111" s="339"/>
      <c r="P111" s="330"/>
      <c r="Q111" s="330"/>
      <c r="R111" s="330"/>
      <c r="S111" s="343"/>
    </row>
    <row r="112" ht="24" spans="1:19">
      <c r="A112" s="346"/>
      <c r="B112" s="185" t="s">
        <v>99</v>
      </c>
      <c r="C112" s="321" t="s">
        <v>143</v>
      </c>
      <c r="D112" s="319">
        <v>13</v>
      </c>
      <c r="E112" s="319"/>
      <c r="F112" s="329"/>
      <c r="G112" s="329"/>
      <c r="H112" s="329"/>
      <c r="I112" s="329"/>
      <c r="J112" s="329"/>
      <c r="K112" s="333" t="s">
        <v>50</v>
      </c>
      <c r="L112" s="330">
        <v>13</v>
      </c>
      <c r="M112" s="330">
        <v>0</v>
      </c>
      <c r="N112" s="330">
        <v>13</v>
      </c>
      <c r="O112" s="339"/>
      <c r="P112" s="330"/>
      <c r="Q112" s="330"/>
      <c r="R112" s="330"/>
      <c r="S112" s="343"/>
    </row>
    <row r="113" ht="24" spans="1:19">
      <c r="A113" s="346"/>
      <c r="B113" s="185" t="s">
        <v>99</v>
      </c>
      <c r="C113" s="321" t="s">
        <v>144</v>
      </c>
      <c r="D113" s="319">
        <v>6</v>
      </c>
      <c r="E113" s="319"/>
      <c r="F113" s="329"/>
      <c r="G113" s="329"/>
      <c r="H113" s="329"/>
      <c r="I113" s="329"/>
      <c r="J113" s="329"/>
      <c r="K113" s="333" t="s">
        <v>50</v>
      </c>
      <c r="L113" s="330">
        <v>6</v>
      </c>
      <c r="M113" s="330">
        <v>0</v>
      </c>
      <c r="N113" s="330">
        <v>6</v>
      </c>
      <c r="O113" s="339"/>
      <c r="P113" s="330"/>
      <c r="Q113" s="330"/>
      <c r="R113" s="330"/>
      <c r="S113" s="343"/>
    </row>
    <row r="114" ht="24" spans="1:19">
      <c r="A114" s="346"/>
      <c r="B114" s="185" t="s">
        <v>19</v>
      </c>
      <c r="C114" s="321" t="s">
        <v>145</v>
      </c>
      <c r="D114" s="319">
        <v>0</v>
      </c>
      <c r="E114" s="319"/>
      <c r="F114" s="329"/>
      <c r="G114" s="329"/>
      <c r="H114" s="329"/>
      <c r="I114" s="329"/>
      <c r="J114" s="329"/>
      <c r="K114" s="333" t="s">
        <v>50</v>
      </c>
      <c r="L114" s="330">
        <v>0</v>
      </c>
      <c r="M114" s="330">
        <v>0</v>
      </c>
      <c r="N114" s="330">
        <v>0</v>
      </c>
      <c r="O114" s="339"/>
      <c r="P114" s="330"/>
      <c r="Q114" s="330"/>
      <c r="R114" s="330"/>
      <c r="S114" s="343"/>
    </row>
    <row r="115" ht="24" spans="1:19">
      <c r="A115" s="346"/>
      <c r="B115" s="185" t="s">
        <v>146</v>
      </c>
      <c r="C115" s="321" t="s">
        <v>147</v>
      </c>
      <c r="D115" s="319">
        <v>1</v>
      </c>
      <c r="E115" s="319"/>
      <c r="F115" s="329"/>
      <c r="G115" s="329"/>
      <c r="H115" s="329"/>
      <c r="I115" s="329"/>
      <c r="J115" s="329"/>
      <c r="K115" s="333" t="s">
        <v>50</v>
      </c>
      <c r="L115" s="330">
        <v>1</v>
      </c>
      <c r="M115" s="330">
        <v>0</v>
      </c>
      <c r="N115" s="330">
        <v>1</v>
      </c>
      <c r="O115" s="339"/>
      <c r="P115" s="330"/>
      <c r="Q115" s="330"/>
      <c r="R115" s="330"/>
      <c r="S115" s="343"/>
    </row>
    <row r="116" ht="24" spans="1:19">
      <c r="A116" s="346"/>
      <c r="B116" s="185" t="s">
        <v>126</v>
      </c>
      <c r="C116" s="321" t="s">
        <v>148</v>
      </c>
      <c r="D116" s="319">
        <v>8</v>
      </c>
      <c r="E116" s="319"/>
      <c r="F116" s="329"/>
      <c r="G116" s="329"/>
      <c r="H116" s="329"/>
      <c r="I116" s="329"/>
      <c r="J116" s="329"/>
      <c r="K116" s="333" t="s">
        <v>50</v>
      </c>
      <c r="L116" s="330">
        <v>8</v>
      </c>
      <c r="M116" s="330">
        <v>0</v>
      </c>
      <c r="N116" s="330">
        <v>8</v>
      </c>
      <c r="O116" s="339"/>
      <c r="P116" s="330"/>
      <c r="Q116" s="330"/>
      <c r="R116" s="330"/>
      <c r="S116" s="343"/>
    </row>
    <row r="117" ht="24" spans="1:19">
      <c r="A117" s="346"/>
      <c r="B117" s="185" t="s">
        <v>124</v>
      </c>
      <c r="C117" s="347" t="s">
        <v>149</v>
      </c>
      <c r="D117" s="319">
        <v>0</v>
      </c>
      <c r="E117" s="319"/>
      <c r="F117" s="329"/>
      <c r="G117" s="329"/>
      <c r="H117" s="329"/>
      <c r="I117" s="329"/>
      <c r="J117" s="329"/>
      <c r="K117" s="333" t="s">
        <v>50</v>
      </c>
      <c r="L117" s="330">
        <v>0</v>
      </c>
      <c r="M117" s="330">
        <v>0</v>
      </c>
      <c r="N117" s="330">
        <v>0</v>
      </c>
      <c r="O117" s="339"/>
      <c r="P117" s="330"/>
      <c r="Q117" s="330"/>
      <c r="R117" s="330"/>
      <c r="S117" s="343"/>
    </row>
    <row r="118" ht="24" spans="1:19">
      <c r="A118" s="346"/>
      <c r="B118" s="185" t="s">
        <v>122</v>
      </c>
      <c r="C118" s="321" t="s">
        <v>150</v>
      </c>
      <c r="D118" s="319">
        <v>7</v>
      </c>
      <c r="E118" s="319"/>
      <c r="F118" s="329"/>
      <c r="G118" s="329"/>
      <c r="H118" s="329"/>
      <c r="I118" s="329"/>
      <c r="J118" s="329"/>
      <c r="K118" s="333" t="s">
        <v>50</v>
      </c>
      <c r="L118" s="330">
        <v>7</v>
      </c>
      <c r="M118" s="330">
        <v>0</v>
      </c>
      <c r="N118" s="330">
        <v>7</v>
      </c>
      <c r="O118" s="339"/>
      <c r="P118" s="330"/>
      <c r="Q118" s="330"/>
      <c r="R118" s="330"/>
      <c r="S118" s="343"/>
    </row>
    <row r="119" ht="24" spans="1:19">
      <c r="A119" s="346"/>
      <c r="B119" s="185" t="s">
        <v>151</v>
      </c>
      <c r="C119" s="321" t="s">
        <v>152</v>
      </c>
      <c r="D119" s="319">
        <v>2</v>
      </c>
      <c r="E119" s="319"/>
      <c r="F119" s="329"/>
      <c r="G119" s="329"/>
      <c r="H119" s="329"/>
      <c r="I119" s="329"/>
      <c r="J119" s="329"/>
      <c r="K119" s="333" t="s">
        <v>50</v>
      </c>
      <c r="L119" s="330">
        <v>2</v>
      </c>
      <c r="M119" s="330">
        <v>0</v>
      </c>
      <c r="N119" s="330">
        <v>2</v>
      </c>
      <c r="O119" s="339"/>
      <c r="P119" s="330"/>
      <c r="Q119" s="330"/>
      <c r="R119" s="330"/>
      <c r="S119" s="343"/>
    </row>
    <row r="120" ht="24" spans="1:19">
      <c r="A120" s="346"/>
      <c r="B120" s="185" t="s">
        <v>151</v>
      </c>
      <c r="C120" s="321" t="s">
        <v>153</v>
      </c>
      <c r="D120" s="319">
        <v>2</v>
      </c>
      <c r="E120" s="319"/>
      <c r="F120" s="329"/>
      <c r="G120" s="329"/>
      <c r="H120" s="329"/>
      <c r="I120" s="329"/>
      <c r="J120" s="329"/>
      <c r="K120" s="333" t="s">
        <v>50</v>
      </c>
      <c r="L120" s="330">
        <v>2</v>
      </c>
      <c r="M120" s="330">
        <v>1</v>
      </c>
      <c r="N120" s="330">
        <v>1</v>
      </c>
      <c r="O120" s="339"/>
      <c r="P120" s="330"/>
      <c r="Q120" s="330"/>
      <c r="R120" s="330"/>
      <c r="S120" s="343"/>
    </row>
    <row r="121" ht="36" spans="1:19">
      <c r="A121" s="346"/>
      <c r="B121" s="185">
        <v>999649</v>
      </c>
      <c r="C121" s="321" t="s">
        <v>154</v>
      </c>
      <c r="D121" s="319">
        <v>6</v>
      </c>
      <c r="E121" s="319"/>
      <c r="F121" s="329"/>
      <c r="G121" s="329"/>
      <c r="H121" s="329"/>
      <c r="I121" s="329"/>
      <c r="J121" s="329"/>
      <c r="K121" s="333" t="s">
        <v>50</v>
      </c>
      <c r="L121" s="330">
        <v>6</v>
      </c>
      <c r="M121" s="330">
        <v>0</v>
      </c>
      <c r="N121" s="330">
        <v>6</v>
      </c>
      <c r="O121" s="339"/>
      <c r="P121" s="330"/>
      <c r="Q121" s="330"/>
      <c r="R121" s="330"/>
      <c r="S121" s="343"/>
    </row>
    <row r="122" ht="36" spans="1:19">
      <c r="A122" s="346"/>
      <c r="B122" s="185">
        <v>999056</v>
      </c>
      <c r="C122" s="321" t="s">
        <v>155</v>
      </c>
      <c r="D122" s="319">
        <v>0</v>
      </c>
      <c r="E122" s="319"/>
      <c r="F122" s="329"/>
      <c r="G122" s="329"/>
      <c r="H122" s="329"/>
      <c r="I122" s="329"/>
      <c r="J122" s="329"/>
      <c r="K122" s="333" t="s">
        <v>50</v>
      </c>
      <c r="L122" s="330">
        <v>0</v>
      </c>
      <c r="M122" s="330">
        <v>0</v>
      </c>
      <c r="N122" s="330">
        <v>0</v>
      </c>
      <c r="O122" s="339"/>
      <c r="P122" s="330"/>
      <c r="Q122" s="330"/>
      <c r="R122" s="330"/>
      <c r="S122" s="343"/>
    </row>
    <row r="123" ht="24" spans="1:19">
      <c r="A123" s="346"/>
      <c r="B123" s="185">
        <v>999145</v>
      </c>
      <c r="C123" s="321" t="s">
        <v>156</v>
      </c>
      <c r="D123" s="319">
        <v>2</v>
      </c>
      <c r="E123" s="319"/>
      <c r="F123" s="329"/>
      <c r="G123" s="329"/>
      <c r="H123" s="329"/>
      <c r="I123" s="329"/>
      <c r="J123" s="329"/>
      <c r="K123" s="333" t="s">
        <v>50</v>
      </c>
      <c r="L123" s="330">
        <v>2</v>
      </c>
      <c r="M123" s="330">
        <v>0</v>
      </c>
      <c r="N123" s="330">
        <v>2</v>
      </c>
      <c r="O123" s="339"/>
      <c r="P123" s="330"/>
      <c r="Q123" s="330"/>
      <c r="R123" s="330"/>
      <c r="S123" s="343"/>
    </row>
    <row r="124" ht="36" spans="1:19">
      <c r="A124" s="346"/>
      <c r="B124" s="185">
        <v>999310</v>
      </c>
      <c r="C124" s="321" t="s">
        <v>157</v>
      </c>
      <c r="D124" s="319">
        <v>3</v>
      </c>
      <c r="E124" s="319"/>
      <c r="F124" s="329"/>
      <c r="G124" s="329"/>
      <c r="H124" s="329"/>
      <c r="I124" s="329"/>
      <c r="J124" s="329"/>
      <c r="K124" s="333" t="s">
        <v>50</v>
      </c>
      <c r="L124" s="330">
        <v>3</v>
      </c>
      <c r="M124" s="330">
        <v>0</v>
      </c>
      <c r="N124" s="330">
        <v>3</v>
      </c>
      <c r="O124" s="339"/>
      <c r="P124" s="330"/>
      <c r="Q124" s="330"/>
      <c r="R124" s="330"/>
      <c r="S124" s="343"/>
    </row>
    <row r="125" ht="24" spans="1:19">
      <c r="A125" s="346"/>
      <c r="B125" s="185">
        <v>999152</v>
      </c>
      <c r="C125" s="321" t="s">
        <v>158</v>
      </c>
      <c r="D125" s="319">
        <v>2</v>
      </c>
      <c r="E125" s="319"/>
      <c r="F125" s="329"/>
      <c r="G125" s="329"/>
      <c r="H125" s="329"/>
      <c r="I125" s="329"/>
      <c r="J125" s="329"/>
      <c r="K125" s="333" t="s">
        <v>50</v>
      </c>
      <c r="L125" s="330">
        <v>2</v>
      </c>
      <c r="M125" s="330">
        <v>0</v>
      </c>
      <c r="N125" s="330">
        <v>2</v>
      </c>
      <c r="O125" s="339"/>
      <c r="P125" s="330"/>
      <c r="Q125" s="330"/>
      <c r="R125" s="330"/>
      <c r="S125" s="343"/>
    </row>
  </sheetData>
  <autoFilter ref="A7:S125">
    <extLst/>
  </autoFilter>
  <sortState ref="L90:Q139">
    <sortCondition ref="Q90:Q139"/>
  </sortState>
  <mergeCells count="16">
    <mergeCell ref="A2:S2"/>
    <mergeCell ref="B3:R3"/>
    <mergeCell ref="F4:J4"/>
    <mergeCell ref="L4:N4"/>
    <mergeCell ref="P4:R4"/>
    <mergeCell ref="B6:C6"/>
    <mergeCell ref="A6:A106"/>
    <mergeCell ref="A107:A125"/>
    <mergeCell ref="B7:B79"/>
    <mergeCell ref="C4:C5"/>
    <mergeCell ref="D4:D5"/>
    <mergeCell ref="E4:E5"/>
    <mergeCell ref="K4:K5"/>
    <mergeCell ref="O4:O5"/>
    <mergeCell ref="S4:S5"/>
    <mergeCell ref="A4:B5"/>
  </mergeCells>
  <pageMargins left="0.708661417322835" right="0.590551181102362" top="0.748031496062992" bottom="0.748031496062992" header="0.31496062992126" footer="0.31496062992126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89"/>
  <sheetViews>
    <sheetView zoomScale="115" zoomScaleNormal="115" topLeftCell="A2" workbookViewId="0">
      <pane xSplit="2" ySplit="8" topLeftCell="C10" activePane="bottomRight" state="frozen"/>
      <selection/>
      <selection pane="topRight"/>
      <selection pane="bottomLeft"/>
      <selection pane="bottomRight" activeCell="C15" sqref="C15"/>
    </sheetView>
  </sheetViews>
  <sheetFormatPr defaultColWidth="9" defaultRowHeight="14.25"/>
  <cols>
    <col min="1" max="1" width="7.625" customWidth="true"/>
    <col min="2" max="2" width="22.5" customWidth="true"/>
    <col min="3" max="4" width="6.25" style="249" customWidth="true"/>
    <col min="5" max="5" width="8.125" style="250" customWidth="true"/>
    <col min="6" max="6" width="6.625" style="250" customWidth="true"/>
    <col min="7" max="7" width="8.5" style="250" customWidth="true"/>
    <col min="8" max="8" width="8.125" style="250" customWidth="true"/>
    <col min="9" max="9" width="7.75" style="251" customWidth="true"/>
    <col min="10" max="10" width="6.625" style="251" customWidth="true"/>
    <col min="11" max="11" width="7.25" style="251" customWidth="true"/>
    <col min="12" max="12" width="7.875" style="252" customWidth="true"/>
    <col min="13" max="13" width="8.375" style="252" customWidth="true"/>
    <col min="14" max="14" width="8.375" style="251" customWidth="true"/>
    <col min="15" max="15" width="8.125" style="251" customWidth="true"/>
    <col min="16" max="16" width="7.5" style="251" customWidth="true"/>
    <col min="17" max="17" width="8.375" style="253" customWidth="true"/>
  </cols>
  <sheetData>
    <row r="1" hidden="true" spans="2:16">
      <c r="B1" s="254"/>
      <c r="C1" s="255"/>
      <c r="D1" s="255"/>
      <c r="E1" s="270"/>
      <c r="F1" s="270"/>
      <c r="G1" s="270"/>
      <c r="H1" s="270"/>
      <c r="I1" s="275"/>
      <c r="J1" s="275">
        <f>'[1]2-1奖助学金（教育）'!Q8+'[1]2-2奖助学金（人社）'!Q7</f>
        <v>35705</v>
      </c>
      <c r="K1" s="275">
        <f>'[1]3-1免学费（教育）'!M7+'[1]3-2免学费（人社）'!M7</f>
        <v>91095</v>
      </c>
      <c r="N1" s="251">
        <v>43336.39</v>
      </c>
      <c r="O1" s="289" t="e">
        <f>28421/#REF!</f>
        <v>#REF!</v>
      </c>
      <c r="P1" s="289"/>
    </row>
    <row r="2" ht="16.5" customHeight="true" spans="1:16">
      <c r="A2" s="256" t="s">
        <v>159</v>
      </c>
      <c r="B2" s="256"/>
      <c r="C2" s="257"/>
      <c r="D2" s="257"/>
      <c r="E2" s="271"/>
      <c r="F2" s="271"/>
      <c r="G2" s="271"/>
      <c r="H2" s="271"/>
      <c r="I2" s="276"/>
      <c r="J2" s="276"/>
      <c r="K2" s="276"/>
      <c r="L2" s="277"/>
      <c r="M2" s="277"/>
      <c r="N2" s="276"/>
      <c r="O2" s="290" t="s">
        <v>160</v>
      </c>
      <c r="P2" s="290" t="s">
        <v>160</v>
      </c>
    </row>
    <row r="3" ht="27" spans="1:17">
      <c r="A3" s="258" t="s">
        <v>161</v>
      </c>
      <c r="B3" s="258"/>
      <c r="C3" s="258"/>
      <c r="D3" s="258"/>
      <c r="E3" s="258"/>
      <c r="F3" s="258"/>
      <c r="G3" s="258"/>
      <c r="H3" s="258"/>
      <c r="I3" s="258"/>
      <c r="J3" s="278"/>
      <c r="K3" s="258"/>
      <c r="L3" s="258"/>
      <c r="M3" s="258"/>
      <c r="N3" s="258"/>
      <c r="O3" s="278"/>
      <c r="P3" s="278"/>
      <c r="Q3" s="297"/>
    </row>
    <row r="4" customHeight="true" spans="1:17">
      <c r="A4" s="259"/>
      <c r="B4" s="259"/>
      <c r="C4" s="260"/>
      <c r="D4" s="260"/>
      <c r="E4" s="272"/>
      <c r="F4" s="272"/>
      <c r="G4" s="272"/>
      <c r="H4" s="272"/>
      <c r="I4" s="279"/>
      <c r="J4" s="279"/>
      <c r="K4" s="279"/>
      <c r="L4" s="277"/>
      <c r="M4" s="277"/>
      <c r="N4" s="279"/>
      <c r="O4" s="290"/>
      <c r="P4" s="291" t="s">
        <v>2</v>
      </c>
      <c r="Q4" s="291"/>
    </row>
    <row r="5" s="245" customFormat="true" ht="26.25" customHeight="true" spans="1:17">
      <c r="A5" s="261" t="s">
        <v>162</v>
      </c>
      <c r="B5" s="261"/>
      <c r="C5" s="262" t="s">
        <v>163</v>
      </c>
      <c r="D5" s="263"/>
      <c r="E5" s="263"/>
      <c r="F5" s="263"/>
      <c r="G5" s="263"/>
      <c r="H5" s="273"/>
      <c r="I5" s="280" t="s">
        <v>164</v>
      </c>
      <c r="J5" s="281"/>
      <c r="K5" s="282"/>
      <c r="L5" s="283" t="s">
        <v>165</v>
      </c>
      <c r="M5" s="292"/>
      <c r="N5" s="293" t="s">
        <v>166</v>
      </c>
      <c r="O5" s="294"/>
      <c r="P5" s="295"/>
      <c r="Q5" s="298" t="s">
        <v>10</v>
      </c>
    </row>
    <row r="6" s="246" customFormat="true" ht="17.25" customHeight="true" spans="1:17">
      <c r="A6" s="261"/>
      <c r="B6" s="261"/>
      <c r="C6" s="264" t="s">
        <v>167</v>
      </c>
      <c r="D6" s="264"/>
      <c r="E6" s="274" t="s">
        <v>17</v>
      </c>
      <c r="F6" s="274"/>
      <c r="G6" s="274" t="s">
        <v>16</v>
      </c>
      <c r="H6" s="274"/>
      <c r="I6" s="284" t="s">
        <v>11</v>
      </c>
      <c r="J6" s="285" t="s">
        <v>168</v>
      </c>
      <c r="K6" s="285" t="s">
        <v>169</v>
      </c>
      <c r="L6" s="285" t="s">
        <v>168</v>
      </c>
      <c r="M6" s="285" t="s">
        <v>169</v>
      </c>
      <c r="N6" s="284" t="s">
        <v>11</v>
      </c>
      <c r="O6" s="285" t="s">
        <v>168</v>
      </c>
      <c r="P6" s="285" t="s">
        <v>169</v>
      </c>
      <c r="Q6" s="298"/>
    </row>
    <row r="7" s="245" customFormat="true" ht="27.75" customHeight="true" spans="1:17">
      <c r="A7" s="261"/>
      <c r="B7" s="261"/>
      <c r="C7" s="264" t="s">
        <v>170</v>
      </c>
      <c r="D7" s="264" t="s">
        <v>135</v>
      </c>
      <c r="E7" s="264" t="s">
        <v>170</v>
      </c>
      <c r="F7" s="264" t="s">
        <v>135</v>
      </c>
      <c r="G7" s="264" t="s">
        <v>170</v>
      </c>
      <c r="H7" s="264" t="s">
        <v>135</v>
      </c>
      <c r="I7" s="286"/>
      <c r="J7" s="287"/>
      <c r="K7" s="287"/>
      <c r="L7" s="287"/>
      <c r="M7" s="287"/>
      <c r="N7" s="286"/>
      <c r="O7" s="287"/>
      <c r="P7" s="287"/>
      <c r="Q7" s="298"/>
    </row>
    <row r="8" s="245" customFormat="true" ht="10.5" customHeight="true" spans="1:17">
      <c r="A8" s="265" t="s">
        <v>171</v>
      </c>
      <c r="B8" s="265"/>
      <c r="C8" s="266">
        <v>34</v>
      </c>
      <c r="D8" s="266">
        <v>45</v>
      </c>
      <c r="E8" s="266">
        <v>5112</v>
      </c>
      <c r="F8" s="266">
        <v>7509</v>
      </c>
      <c r="G8" s="266">
        <v>18227</v>
      </c>
      <c r="H8" s="266">
        <v>29509</v>
      </c>
      <c r="I8" s="269">
        <v>7043</v>
      </c>
      <c r="J8" s="269">
        <v>1452.4</v>
      </c>
      <c r="K8" s="269">
        <v>5590.6</v>
      </c>
      <c r="L8" s="269">
        <v>1398</v>
      </c>
      <c r="M8" s="269">
        <v>5027</v>
      </c>
      <c r="N8" s="269">
        <v>618</v>
      </c>
      <c r="O8" s="269">
        <v>54.4</v>
      </c>
      <c r="P8" s="269">
        <v>563.6</v>
      </c>
      <c r="Q8" s="299"/>
    </row>
    <row r="9" s="245" customFormat="true" ht="15" customHeight="true" spans="1:17">
      <c r="A9" s="265" t="s">
        <v>172</v>
      </c>
      <c r="B9" s="265"/>
      <c r="C9" s="266">
        <v>34</v>
      </c>
      <c r="D9" s="266">
        <v>0</v>
      </c>
      <c r="E9" s="266">
        <v>5112</v>
      </c>
      <c r="F9" s="266">
        <v>0</v>
      </c>
      <c r="G9" s="266">
        <v>18227</v>
      </c>
      <c r="H9" s="266">
        <v>0</v>
      </c>
      <c r="I9" s="269">
        <v>2843</v>
      </c>
      <c r="J9" s="269">
        <v>576.4</v>
      </c>
      <c r="K9" s="269">
        <v>2266.6</v>
      </c>
      <c r="L9" s="269">
        <v>523</v>
      </c>
      <c r="M9" s="269">
        <v>1774</v>
      </c>
      <c r="N9" s="269">
        <v>546</v>
      </c>
      <c r="O9" s="269">
        <v>53.4</v>
      </c>
      <c r="P9" s="269">
        <v>492.6</v>
      </c>
      <c r="Q9" s="299"/>
    </row>
    <row r="10" s="247" customFormat="true" ht="12" spans="1:17">
      <c r="A10" s="265" t="s">
        <v>19</v>
      </c>
      <c r="B10" s="265" t="s">
        <v>11</v>
      </c>
      <c r="C10" s="266">
        <v>5</v>
      </c>
      <c r="D10" s="266">
        <v>0</v>
      </c>
      <c r="E10" s="266">
        <v>289</v>
      </c>
      <c r="F10" s="266">
        <v>0</v>
      </c>
      <c r="G10" s="266">
        <v>34</v>
      </c>
      <c r="H10" s="266">
        <v>0</v>
      </c>
      <c r="I10" s="269">
        <v>26</v>
      </c>
      <c r="J10" s="269">
        <v>26</v>
      </c>
      <c r="K10" s="269">
        <v>0</v>
      </c>
      <c r="L10" s="269">
        <v>26</v>
      </c>
      <c r="M10" s="269">
        <v>0</v>
      </c>
      <c r="N10" s="269">
        <v>0</v>
      </c>
      <c r="O10" s="269">
        <v>0</v>
      </c>
      <c r="P10" s="269">
        <v>0</v>
      </c>
      <c r="Q10" s="300"/>
    </row>
    <row r="11" s="248" customFormat="true" ht="12" spans="1:17">
      <c r="A11" s="265"/>
      <c r="B11" s="265" t="s">
        <v>58</v>
      </c>
      <c r="C11" s="267">
        <v>2</v>
      </c>
      <c r="D11" s="267">
        <v>0</v>
      </c>
      <c r="E11" s="267">
        <v>97</v>
      </c>
      <c r="F11" s="267">
        <v>0</v>
      </c>
      <c r="G11" s="268"/>
      <c r="H11" s="267">
        <v>0</v>
      </c>
      <c r="I11" s="268">
        <v>11</v>
      </c>
      <c r="J11" s="268">
        <v>11</v>
      </c>
      <c r="K11" s="268">
        <v>0</v>
      </c>
      <c r="L11" s="288">
        <v>11</v>
      </c>
      <c r="M11" s="288">
        <v>0</v>
      </c>
      <c r="N11" s="268">
        <v>0</v>
      </c>
      <c r="O11" s="296">
        <v>0</v>
      </c>
      <c r="P11" s="296">
        <v>0</v>
      </c>
      <c r="Q11" s="301"/>
    </row>
    <row r="12" s="248" customFormat="true" ht="12" spans="1:17">
      <c r="A12" s="265"/>
      <c r="B12" s="265" t="s">
        <v>49</v>
      </c>
      <c r="C12" s="267">
        <v>0</v>
      </c>
      <c r="D12" s="267">
        <v>0</v>
      </c>
      <c r="E12" s="267">
        <v>0</v>
      </c>
      <c r="F12" s="267">
        <v>0</v>
      </c>
      <c r="G12" s="268"/>
      <c r="H12" s="267">
        <v>0</v>
      </c>
      <c r="I12" s="268">
        <v>0</v>
      </c>
      <c r="J12" s="268">
        <v>0</v>
      </c>
      <c r="K12" s="268">
        <v>0</v>
      </c>
      <c r="L12" s="288">
        <v>0</v>
      </c>
      <c r="M12" s="288">
        <v>0</v>
      </c>
      <c r="N12" s="268">
        <v>0</v>
      </c>
      <c r="O12" s="296">
        <v>0</v>
      </c>
      <c r="P12" s="296">
        <v>0</v>
      </c>
      <c r="Q12" s="301"/>
    </row>
    <row r="13" s="248" customFormat="true" ht="12" spans="1:17">
      <c r="A13" s="265"/>
      <c r="B13" s="265" t="s">
        <v>65</v>
      </c>
      <c r="C13" s="267">
        <v>2</v>
      </c>
      <c r="D13" s="267">
        <v>0</v>
      </c>
      <c r="E13" s="267">
        <v>113</v>
      </c>
      <c r="F13" s="267">
        <v>0</v>
      </c>
      <c r="G13" s="268">
        <v>0</v>
      </c>
      <c r="H13" s="267">
        <v>0</v>
      </c>
      <c r="I13" s="268">
        <v>0</v>
      </c>
      <c r="J13" s="268">
        <v>0</v>
      </c>
      <c r="K13" s="268">
        <v>0</v>
      </c>
      <c r="L13" s="288">
        <v>0</v>
      </c>
      <c r="M13" s="288">
        <v>0</v>
      </c>
      <c r="N13" s="268">
        <v>0</v>
      </c>
      <c r="O13" s="296">
        <v>0</v>
      </c>
      <c r="P13" s="296">
        <v>0</v>
      </c>
      <c r="Q13" s="301"/>
    </row>
    <row r="14" s="245" customFormat="true" ht="36" customHeight="true" spans="1:17">
      <c r="A14" s="265"/>
      <c r="B14" s="265" t="s">
        <v>173</v>
      </c>
      <c r="C14" s="267">
        <v>0</v>
      </c>
      <c r="D14" s="267">
        <v>0</v>
      </c>
      <c r="E14" s="267">
        <v>0</v>
      </c>
      <c r="F14" s="267">
        <v>0</v>
      </c>
      <c r="G14" s="268">
        <v>0</v>
      </c>
      <c r="H14" s="267">
        <v>0</v>
      </c>
      <c r="I14" s="268">
        <v>0</v>
      </c>
      <c r="J14" s="268">
        <v>0</v>
      </c>
      <c r="K14" s="268">
        <v>0</v>
      </c>
      <c r="L14" s="288">
        <v>0</v>
      </c>
      <c r="M14" s="288">
        <v>0</v>
      </c>
      <c r="N14" s="268">
        <v>0</v>
      </c>
      <c r="O14" s="296">
        <v>0</v>
      </c>
      <c r="P14" s="296">
        <v>0</v>
      </c>
      <c r="Q14" s="299"/>
    </row>
    <row r="15" s="245" customFormat="true" ht="29.1" customHeight="true" spans="1:17">
      <c r="A15" s="265"/>
      <c r="B15" s="265" t="s">
        <v>68</v>
      </c>
      <c r="C15" s="267">
        <v>0</v>
      </c>
      <c r="D15" s="267">
        <v>0</v>
      </c>
      <c r="E15" s="267">
        <v>0</v>
      </c>
      <c r="F15" s="267">
        <v>0</v>
      </c>
      <c r="G15" s="268">
        <v>0</v>
      </c>
      <c r="H15" s="267">
        <v>0</v>
      </c>
      <c r="I15" s="268">
        <v>0</v>
      </c>
      <c r="J15" s="268">
        <v>0</v>
      </c>
      <c r="K15" s="268">
        <v>0</v>
      </c>
      <c r="L15" s="288">
        <v>0</v>
      </c>
      <c r="M15" s="288">
        <v>0</v>
      </c>
      <c r="N15" s="268">
        <v>0</v>
      </c>
      <c r="O15" s="296">
        <v>0</v>
      </c>
      <c r="P15" s="296">
        <v>0</v>
      </c>
      <c r="Q15" s="299"/>
    </row>
    <row r="16" s="245" customFormat="true" ht="18.75" customHeight="true" spans="1:17">
      <c r="A16" s="265"/>
      <c r="B16" s="265" t="s">
        <v>72</v>
      </c>
      <c r="C16" s="267">
        <v>0</v>
      </c>
      <c r="D16" s="267">
        <v>0</v>
      </c>
      <c r="E16" s="267">
        <v>0</v>
      </c>
      <c r="F16" s="267">
        <v>0</v>
      </c>
      <c r="G16" s="268">
        <v>0</v>
      </c>
      <c r="H16" s="267">
        <v>0</v>
      </c>
      <c r="I16" s="268">
        <v>0</v>
      </c>
      <c r="J16" s="268">
        <v>0</v>
      </c>
      <c r="K16" s="268">
        <v>0</v>
      </c>
      <c r="L16" s="288">
        <v>0</v>
      </c>
      <c r="M16" s="288">
        <v>0</v>
      </c>
      <c r="N16" s="268">
        <v>0</v>
      </c>
      <c r="O16" s="296">
        <v>0</v>
      </c>
      <c r="P16" s="296">
        <v>0</v>
      </c>
      <c r="Q16" s="299"/>
    </row>
    <row r="17" s="245" customFormat="true" ht="12" spans="1:17">
      <c r="A17" s="265"/>
      <c r="B17" s="265" t="s">
        <v>66</v>
      </c>
      <c r="C17" s="267">
        <v>0</v>
      </c>
      <c r="D17" s="267">
        <v>0</v>
      </c>
      <c r="E17" s="267">
        <v>0</v>
      </c>
      <c r="F17" s="267">
        <v>0</v>
      </c>
      <c r="G17" s="268">
        <v>0</v>
      </c>
      <c r="H17" s="267">
        <v>0</v>
      </c>
      <c r="I17" s="268">
        <v>0</v>
      </c>
      <c r="J17" s="268">
        <v>0</v>
      </c>
      <c r="K17" s="268">
        <v>0</v>
      </c>
      <c r="L17" s="288">
        <v>0</v>
      </c>
      <c r="M17" s="288">
        <v>0</v>
      </c>
      <c r="N17" s="268">
        <v>0</v>
      </c>
      <c r="O17" s="296">
        <v>0</v>
      </c>
      <c r="P17" s="296">
        <v>0</v>
      </c>
      <c r="Q17" s="299"/>
    </row>
    <row r="18" s="245" customFormat="true" ht="12" spans="1:17">
      <c r="A18" s="265"/>
      <c r="B18" s="265" t="s">
        <v>76</v>
      </c>
      <c r="C18" s="267">
        <v>0</v>
      </c>
      <c r="D18" s="267">
        <v>0</v>
      </c>
      <c r="E18" s="267">
        <v>0</v>
      </c>
      <c r="F18" s="267">
        <v>0</v>
      </c>
      <c r="G18" s="268">
        <v>0</v>
      </c>
      <c r="H18" s="267">
        <v>0</v>
      </c>
      <c r="I18" s="268">
        <v>0</v>
      </c>
      <c r="J18" s="268">
        <v>0</v>
      </c>
      <c r="K18" s="268">
        <v>0</v>
      </c>
      <c r="L18" s="288">
        <v>0</v>
      </c>
      <c r="M18" s="288">
        <v>0</v>
      </c>
      <c r="N18" s="268">
        <v>0</v>
      </c>
      <c r="O18" s="296">
        <v>0</v>
      </c>
      <c r="P18" s="296">
        <v>0</v>
      </c>
      <c r="Q18" s="299"/>
    </row>
    <row r="19" s="245" customFormat="true" ht="18" customHeight="true" spans="1:17">
      <c r="A19" s="265"/>
      <c r="B19" s="265" t="s">
        <v>75</v>
      </c>
      <c r="C19" s="267">
        <v>0</v>
      </c>
      <c r="D19" s="267">
        <v>0</v>
      </c>
      <c r="E19" s="267">
        <v>0</v>
      </c>
      <c r="F19" s="267">
        <v>0</v>
      </c>
      <c r="G19" s="268">
        <v>0</v>
      </c>
      <c r="H19" s="267">
        <v>0</v>
      </c>
      <c r="I19" s="268">
        <v>0</v>
      </c>
      <c r="J19" s="268">
        <v>0</v>
      </c>
      <c r="K19" s="268">
        <v>0</v>
      </c>
      <c r="L19" s="288">
        <v>0</v>
      </c>
      <c r="M19" s="288">
        <v>0</v>
      </c>
      <c r="N19" s="268">
        <v>0</v>
      </c>
      <c r="O19" s="296">
        <v>0</v>
      </c>
      <c r="P19" s="296">
        <v>0</v>
      </c>
      <c r="Q19" s="299"/>
    </row>
    <row r="20" s="245" customFormat="true" ht="15" customHeight="true" spans="1:17">
      <c r="A20" s="265"/>
      <c r="B20" s="265" t="s">
        <v>73</v>
      </c>
      <c r="C20" s="267">
        <v>0</v>
      </c>
      <c r="D20" s="267">
        <v>0</v>
      </c>
      <c r="E20" s="267">
        <v>0</v>
      </c>
      <c r="F20" s="267">
        <v>0</v>
      </c>
      <c r="G20" s="268">
        <v>0</v>
      </c>
      <c r="H20" s="267">
        <v>0</v>
      </c>
      <c r="I20" s="268">
        <v>0</v>
      </c>
      <c r="J20" s="268">
        <v>0</v>
      </c>
      <c r="K20" s="268">
        <v>0</v>
      </c>
      <c r="L20" s="288">
        <v>0</v>
      </c>
      <c r="M20" s="288">
        <v>0</v>
      </c>
      <c r="N20" s="268">
        <v>0</v>
      </c>
      <c r="O20" s="296">
        <v>0</v>
      </c>
      <c r="P20" s="296">
        <v>0</v>
      </c>
      <c r="Q20" s="299"/>
    </row>
    <row r="21" s="245" customFormat="true" ht="33" customHeight="true" spans="1:17">
      <c r="A21" s="265"/>
      <c r="B21" s="265" t="s">
        <v>115</v>
      </c>
      <c r="C21" s="267">
        <v>0</v>
      </c>
      <c r="D21" s="267">
        <v>0</v>
      </c>
      <c r="E21" s="267">
        <v>0</v>
      </c>
      <c r="F21" s="267">
        <v>0</v>
      </c>
      <c r="G21" s="268">
        <v>34</v>
      </c>
      <c r="H21" s="267">
        <v>0</v>
      </c>
      <c r="I21" s="268">
        <v>0</v>
      </c>
      <c r="J21" s="268">
        <v>0</v>
      </c>
      <c r="K21" s="268">
        <v>0</v>
      </c>
      <c r="L21" s="288">
        <v>0</v>
      </c>
      <c r="M21" s="288">
        <v>0</v>
      </c>
      <c r="N21" s="268">
        <v>0</v>
      </c>
      <c r="O21" s="296">
        <v>0</v>
      </c>
      <c r="P21" s="296">
        <v>0</v>
      </c>
      <c r="Q21" s="299"/>
    </row>
    <row r="22" s="245" customFormat="true" ht="12" spans="1:17">
      <c r="A22" s="265"/>
      <c r="B22" s="265" t="s">
        <v>74</v>
      </c>
      <c r="C22" s="267">
        <v>0</v>
      </c>
      <c r="D22" s="267">
        <v>0</v>
      </c>
      <c r="E22" s="267">
        <v>0</v>
      </c>
      <c r="F22" s="267">
        <v>0</v>
      </c>
      <c r="G22" s="268">
        <v>0</v>
      </c>
      <c r="H22" s="267">
        <v>0</v>
      </c>
      <c r="I22" s="268">
        <v>0</v>
      </c>
      <c r="J22" s="268">
        <v>0</v>
      </c>
      <c r="K22" s="268">
        <v>0</v>
      </c>
      <c r="L22" s="288">
        <v>0</v>
      </c>
      <c r="M22" s="288">
        <v>0</v>
      </c>
      <c r="N22" s="268">
        <v>0</v>
      </c>
      <c r="O22" s="296">
        <v>0</v>
      </c>
      <c r="P22" s="296">
        <v>0</v>
      </c>
      <c r="Q22" s="299"/>
    </row>
    <row r="23" s="248" customFormat="true" ht="12" spans="1:17">
      <c r="A23" s="265"/>
      <c r="B23" s="265" t="s">
        <v>54</v>
      </c>
      <c r="C23" s="267">
        <v>0</v>
      </c>
      <c r="D23" s="267">
        <v>0</v>
      </c>
      <c r="E23" s="267">
        <v>0</v>
      </c>
      <c r="F23" s="267">
        <v>0</v>
      </c>
      <c r="G23" s="268">
        <v>0</v>
      </c>
      <c r="H23" s="267">
        <v>0</v>
      </c>
      <c r="I23" s="268">
        <v>0</v>
      </c>
      <c r="J23" s="268">
        <v>0</v>
      </c>
      <c r="K23" s="268">
        <v>0</v>
      </c>
      <c r="L23" s="288">
        <v>0</v>
      </c>
      <c r="M23" s="288">
        <v>0</v>
      </c>
      <c r="N23" s="268">
        <v>0</v>
      </c>
      <c r="O23" s="296">
        <v>0</v>
      </c>
      <c r="P23" s="296">
        <v>0</v>
      </c>
      <c r="Q23" s="301"/>
    </row>
    <row r="24" s="248" customFormat="true" ht="12" spans="1:17">
      <c r="A24" s="265"/>
      <c r="B24" s="265" t="s">
        <v>59</v>
      </c>
      <c r="C24" s="267">
        <v>1</v>
      </c>
      <c r="D24" s="267">
        <v>0</v>
      </c>
      <c r="E24" s="267">
        <v>79</v>
      </c>
      <c r="F24" s="267">
        <v>0</v>
      </c>
      <c r="G24" s="268">
        <v>0</v>
      </c>
      <c r="H24" s="267">
        <v>0</v>
      </c>
      <c r="I24" s="268">
        <v>15</v>
      </c>
      <c r="J24" s="268">
        <v>15</v>
      </c>
      <c r="K24" s="268">
        <v>0</v>
      </c>
      <c r="L24" s="288">
        <v>15</v>
      </c>
      <c r="M24" s="288">
        <v>0</v>
      </c>
      <c r="N24" s="268">
        <v>0</v>
      </c>
      <c r="O24" s="296">
        <v>0</v>
      </c>
      <c r="P24" s="296">
        <v>0</v>
      </c>
      <c r="Q24" s="301"/>
    </row>
    <row r="25" s="248" customFormat="true" ht="12" spans="1:17">
      <c r="A25" s="265"/>
      <c r="B25" s="265" t="s">
        <v>52</v>
      </c>
      <c r="C25" s="267">
        <v>0</v>
      </c>
      <c r="D25" s="267">
        <v>0</v>
      </c>
      <c r="E25" s="267">
        <v>0</v>
      </c>
      <c r="F25" s="267">
        <v>0</v>
      </c>
      <c r="G25" s="268">
        <v>0</v>
      </c>
      <c r="H25" s="267">
        <v>0</v>
      </c>
      <c r="I25" s="268">
        <v>0</v>
      </c>
      <c r="J25" s="268">
        <v>0</v>
      </c>
      <c r="K25" s="268">
        <v>0</v>
      </c>
      <c r="L25" s="288">
        <v>0</v>
      </c>
      <c r="M25" s="288">
        <v>0</v>
      </c>
      <c r="N25" s="268">
        <v>0</v>
      </c>
      <c r="O25" s="296">
        <v>0</v>
      </c>
      <c r="P25" s="296">
        <v>0</v>
      </c>
      <c r="Q25" s="301"/>
    </row>
    <row r="26" s="248" customFormat="true" ht="12" spans="1:17">
      <c r="A26" s="265"/>
      <c r="B26" s="265" t="s">
        <v>53</v>
      </c>
      <c r="C26" s="267">
        <v>0</v>
      </c>
      <c r="D26" s="267">
        <v>0</v>
      </c>
      <c r="E26" s="267">
        <v>0</v>
      </c>
      <c r="F26" s="267">
        <v>0</v>
      </c>
      <c r="G26" s="268">
        <v>0</v>
      </c>
      <c r="H26" s="267">
        <v>0</v>
      </c>
      <c r="I26" s="268">
        <v>0</v>
      </c>
      <c r="J26" s="268">
        <v>0</v>
      </c>
      <c r="K26" s="268">
        <v>0</v>
      </c>
      <c r="L26" s="288">
        <v>0</v>
      </c>
      <c r="M26" s="288">
        <v>0</v>
      </c>
      <c r="N26" s="268">
        <v>0</v>
      </c>
      <c r="O26" s="296">
        <v>0</v>
      </c>
      <c r="P26" s="296">
        <v>0</v>
      </c>
      <c r="Q26" s="301"/>
    </row>
    <row r="27" s="248" customFormat="true" ht="24" spans="1:17">
      <c r="A27" s="265" t="s">
        <v>128</v>
      </c>
      <c r="B27" s="265" t="s">
        <v>86</v>
      </c>
      <c r="C27" s="267">
        <v>0</v>
      </c>
      <c r="D27" s="267">
        <v>0</v>
      </c>
      <c r="E27" s="267">
        <v>0</v>
      </c>
      <c r="F27" s="267">
        <v>0</v>
      </c>
      <c r="G27" s="268">
        <v>0</v>
      </c>
      <c r="H27" s="267">
        <v>0</v>
      </c>
      <c r="I27" s="268">
        <v>0</v>
      </c>
      <c r="J27" s="268">
        <v>0</v>
      </c>
      <c r="K27" s="268">
        <v>0</v>
      </c>
      <c r="L27" s="288">
        <v>0</v>
      </c>
      <c r="M27" s="288">
        <v>0</v>
      </c>
      <c r="N27" s="268">
        <v>0</v>
      </c>
      <c r="O27" s="296">
        <v>0</v>
      </c>
      <c r="P27" s="296">
        <v>0</v>
      </c>
      <c r="Q27" s="301"/>
    </row>
    <row r="28" s="248" customFormat="true" ht="12" spans="1:17">
      <c r="A28" s="265" t="s">
        <v>174</v>
      </c>
      <c r="B28" s="265" t="s">
        <v>92</v>
      </c>
      <c r="C28" s="267">
        <v>0</v>
      </c>
      <c r="D28" s="267">
        <v>0</v>
      </c>
      <c r="E28" s="267">
        <v>0</v>
      </c>
      <c r="F28" s="267">
        <v>0</v>
      </c>
      <c r="G28" s="268">
        <v>0</v>
      </c>
      <c r="H28" s="267">
        <v>0</v>
      </c>
      <c r="I28" s="268">
        <v>0</v>
      </c>
      <c r="J28" s="268">
        <v>0</v>
      </c>
      <c r="K28" s="268">
        <v>0</v>
      </c>
      <c r="L28" s="288">
        <v>0</v>
      </c>
      <c r="M28" s="288">
        <v>0</v>
      </c>
      <c r="N28" s="268">
        <v>0</v>
      </c>
      <c r="O28" s="296">
        <v>0</v>
      </c>
      <c r="P28" s="296">
        <v>0</v>
      </c>
      <c r="Q28" s="301"/>
    </row>
    <row r="29" s="245" customFormat="true" ht="12" spans="1:17">
      <c r="A29" s="265" t="s">
        <v>175</v>
      </c>
      <c r="B29" s="265" t="s">
        <v>93</v>
      </c>
      <c r="C29" s="267">
        <v>0</v>
      </c>
      <c r="D29" s="267">
        <v>0</v>
      </c>
      <c r="E29" s="267">
        <v>0</v>
      </c>
      <c r="F29" s="267">
        <v>0</v>
      </c>
      <c r="G29" s="268">
        <v>0</v>
      </c>
      <c r="H29" s="267">
        <v>0</v>
      </c>
      <c r="I29" s="268">
        <v>0</v>
      </c>
      <c r="J29" s="268">
        <v>0</v>
      </c>
      <c r="K29" s="268">
        <v>0</v>
      </c>
      <c r="L29" s="288">
        <v>0</v>
      </c>
      <c r="M29" s="288">
        <v>0</v>
      </c>
      <c r="N29" s="268">
        <v>0</v>
      </c>
      <c r="O29" s="296">
        <v>0</v>
      </c>
      <c r="P29" s="296">
        <v>0</v>
      </c>
      <c r="Q29" s="299"/>
    </row>
    <row r="30" s="247" customFormat="true" ht="20.1" customHeight="true" spans="1:17">
      <c r="A30" s="265" t="s">
        <v>99</v>
      </c>
      <c r="B30" s="265" t="s">
        <v>11</v>
      </c>
      <c r="C30" s="268">
        <v>6</v>
      </c>
      <c r="D30" s="268">
        <v>0</v>
      </c>
      <c r="E30" s="268">
        <v>1040</v>
      </c>
      <c r="F30" s="268">
        <v>0</v>
      </c>
      <c r="G30" s="268">
        <v>4492</v>
      </c>
      <c r="H30" s="268">
        <v>0</v>
      </c>
      <c r="I30" s="268">
        <v>486</v>
      </c>
      <c r="J30" s="268">
        <v>124</v>
      </c>
      <c r="K30" s="268">
        <v>362</v>
      </c>
      <c r="L30" s="268">
        <v>103</v>
      </c>
      <c r="M30" s="268">
        <v>329</v>
      </c>
      <c r="N30" s="268">
        <v>54</v>
      </c>
      <c r="O30" s="268">
        <v>21</v>
      </c>
      <c r="P30" s="268">
        <v>33</v>
      </c>
      <c r="Q30" s="300"/>
    </row>
    <row r="31" s="245" customFormat="true" ht="27" customHeight="true" spans="1:17">
      <c r="A31" s="265"/>
      <c r="B31" s="265" t="s">
        <v>116</v>
      </c>
      <c r="C31" s="267">
        <v>2</v>
      </c>
      <c r="D31" s="267">
        <v>0</v>
      </c>
      <c r="E31" s="267">
        <v>125</v>
      </c>
      <c r="F31" s="267">
        <v>0</v>
      </c>
      <c r="G31" s="268">
        <v>1200</v>
      </c>
      <c r="H31" s="267">
        <v>0</v>
      </c>
      <c r="I31" s="268">
        <v>118</v>
      </c>
      <c r="J31" s="268">
        <v>15</v>
      </c>
      <c r="K31" s="268">
        <v>103</v>
      </c>
      <c r="L31" s="288">
        <v>8</v>
      </c>
      <c r="M31" s="288">
        <v>70</v>
      </c>
      <c r="N31" s="268">
        <v>40</v>
      </c>
      <c r="O31" s="296">
        <v>7</v>
      </c>
      <c r="P31" s="296">
        <v>33</v>
      </c>
      <c r="Q31" s="299"/>
    </row>
    <row r="32" s="245" customFormat="true" ht="12" spans="1:17">
      <c r="A32" s="265"/>
      <c r="B32" s="265" t="s">
        <v>100</v>
      </c>
      <c r="C32" s="267">
        <v>0</v>
      </c>
      <c r="D32" s="267">
        <v>0</v>
      </c>
      <c r="E32" s="267">
        <v>0</v>
      </c>
      <c r="F32" s="267">
        <v>0</v>
      </c>
      <c r="G32" s="268">
        <v>0</v>
      </c>
      <c r="H32" s="267">
        <v>0</v>
      </c>
      <c r="I32" s="268">
        <v>0</v>
      </c>
      <c r="J32" s="268">
        <v>0</v>
      </c>
      <c r="K32" s="268">
        <v>0</v>
      </c>
      <c r="L32" s="288">
        <v>0</v>
      </c>
      <c r="M32" s="288">
        <v>0</v>
      </c>
      <c r="N32" s="268">
        <v>0</v>
      </c>
      <c r="O32" s="296">
        <v>0</v>
      </c>
      <c r="P32" s="296">
        <v>0</v>
      </c>
      <c r="Q32" s="299"/>
    </row>
    <row r="33" s="245" customFormat="true" ht="12" spans="1:17">
      <c r="A33" s="265"/>
      <c r="B33" s="265" t="s">
        <v>83</v>
      </c>
      <c r="C33" s="267">
        <v>1</v>
      </c>
      <c r="D33" s="267">
        <v>0</v>
      </c>
      <c r="E33" s="267">
        <v>115</v>
      </c>
      <c r="F33" s="267">
        <v>0</v>
      </c>
      <c r="G33" s="268">
        <v>892</v>
      </c>
      <c r="H33" s="267">
        <v>0</v>
      </c>
      <c r="I33" s="268">
        <v>14</v>
      </c>
      <c r="J33" s="268">
        <v>14</v>
      </c>
      <c r="K33" s="268">
        <v>0</v>
      </c>
      <c r="L33" s="288">
        <v>0</v>
      </c>
      <c r="M33" s="288">
        <v>0</v>
      </c>
      <c r="N33" s="268">
        <v>14</v>
      </c>
      <c r="O33" s="296">
        <v>14</v>
      </c>
      <c r="P33" s="296">
        <v>0</v>
      </c>
      <c r="Q33" s="299"/>
    </row>
    <row r="34" s="245" customFormat="true" ht="25.5" customHeight="true" spans="1:17">
      <c r="A34" s="265"/>
      <c r="B34" s="265" t="s">
        <v>117</v>
      </c>
      <c r="C34" s="267">
        <v>3</v>
      </c>
      <c r="D34" s="267">
        <v>0</v>
      </c>
      <c r="E34" s="267">
        <v>800</v>
      </c>
      <c r="F34" s="267">
        <v>0</v>
      </c>
      <c r="G34" s="268">
        <v>2400</v>
      </c>
      <c r="H34" s="267">
        <v>0</v>
      </c>
      <c r="I34" s="268">
        <v>354</v>
      </c>
      <c r="J34" s="268">
        <v>95</v>
      </c>
      <c r="K34" s="268">
        <v>259</v>
      </c>
      <c r="L34" s="288">
        <v>95</v>
      </c>
      <c r="M34" s="288">
        <v>259</v>
      </c>
      <c r="N34" s="268">
        <v>0</v>
      </c>
      <c r="O34" s="296">
        <v>0</v>
      </c>
      <c r="P34" s="296">
        <v>0</v>
      </c>
      <c r="Q34" s="299"/>
    </row>
    <row r="35" s="245" customFormat="true" ht="12" spans="1:17">
      <c r="A35" s="265"/>
      <c r="B35" s="265" t="s">
        <v>84</v>
      </c>
      <c r="C35" s="267">
        <v>0</v>
      </c>
      <c r="D35" s="267">
        <v>0</v>
      </c>
      <c r="E35" s="267">
        <v>0</v>
      </c>
      <c r="F35" s="267">
        <v>0</v>
      </c>
      <c r="G35" s="268">
        <v>0</v>
      </c>
      <c r="H35" s="267">
        <v>0</v>
      </c>
      <c r="I35" s="268">
        <v>0</v>
      </c>
      <c r="J35" s="268">
        <v>0</v>
      </c>
      <c r="K35" s="268">
        <v>0</v>
      </c>
      <c r="L35" s="288">
        <v>0</v>
      </c>
      <c r="M35" s="288">
        <v>0</v>
      </c>
      <c r="N35" s="268">
        <v>0</v>
      </c>
      <c r="O35" s="296">
        <v>0</v>
      </c>
      <c r="P35" s="296">
        <v>0</v>
      </c>
      <c r="Q35" s="299"/>
    </row>
    <row r="36" s="245" customFormat="true" ht="18" customHeight="true" spans="1:17">
      <c r="A36" s="265" t="s">
        <v>176</v>
      </c>
      <c r="B36" s="265" t="s">
        <v>94</v>
      </c>
      <c r="C36" s="267">
        <v>1</v>
      </c>
      <c r="D36" s="267">
        <v>0</v>
      </c>
      <c r="E36" s="267">
        <v>104</v>
      </c>
      <c r="F36" s="267">
        <v>0</v>
      </c>
      <c r="G36" s="268">
        <v>302</v>
      </c>
      <c r="H36" s="267">
        <v>0</v>
      </c>
      <c r="I36" s="268">
        <v>101</v>
      </c>
      <c r="J36" s="268">
        <v>13</v>
      </c>
      <c r="K36" s="268">
        <v>88</v>
      </c>
      <c r="L36" s="288">
        <v>11</v>
      </c>
      <c r="M36" s="288">
        <v>28</v>
      </c>
      <c r="N36" s="268">
        <v>62</v>
      </c>
      <c r="O36" s="296">
        <v>2</v>
      </c>
      <c r="P36" s="296">
        <v>60</v>
      </c>
      <c r="Q36" s="299"/>
    </row>
    <row r="37" s="245" customFormat="true" ht="28.5" customHeight="true" spans="1:17">
      <c r="A37" s="265" t="s">
        <v>101</v>
      </c>
      <c r="B37" s="265" t="s">
        <v>102</v>
      </c>
      <c r="C37" s="267">
        <v>1</v>
      </c>
      <c r="D37" s="267">
        <v>0</v>
      </c>
      <c r="E37" s="267">
        <v>318</v>
      </c>
      <c r="F37" s="267">
        <v>0</v>
      </c>
      <c r="G37" s="268">
        <v>585</v>
      </c>
      <c r="H37" s="267">
        <v>0</v>
      </c>
      <c r="I37" s="268">
        <v>96</v>
      </c>
      <c r="J37" s="268">
        <v>18</v>
      </c>
      <c r="K37" s="268">
        <v>78</v>
      </c>
      <c r="L37" s="288">
        <v>18</v>
      </c>
      <c r="M37" s="288">
        <v>39</v>
      </c>
      <c r="N37" s="268">
        <v>39</v>
      </c>
      <c r="O37" s="296">
        <v>0</v>
      </c>
      <c r="P37" s="296">
        <v>39</v>
      </c>
      <c r="Q37" s="299"/>
    </row>
    <row r="38" s="247" customFormat="true" customHeight="true" spans="1:17">
      <c r="A38" s="265" t="s">
        <v>118</v>
      </c>
      <c r="B38" s="265" t="s">
        <v>11</v>
      </c>
      <c r="C38" s="268">
        <v>5</v>
      </c>
      <c r="D38" s="268">
        <v>0</v>
      </c>
      <c r="E38" s="268">
        <v>980</v>
      </c>
      <c r="F38" s="268">
        <v>0</v>
      </c>
      <c r="G38" s="268">
        <v>3400</v>
      </c>
      <c r="H38" s="268">
        <v>0</v>
      </c>
      <c r="I38" s="268">
        <v>553</v>
      </c>
      <c r="J38" s="268">
        <v>116</v>
      </c>
      <c r="K38" s="268">
        <v>437</v>
      </c>
      <c r="L38" s="268">
        <v>100</v>
      </c>
      <c r="M38" s="268">
        <v>376</v>
      </c>
      <c r="N38" s="268">
        <v>77</v>
      </c>
      <c r="O38" s="268">
        <v>16</v>
      </c>
      <c r="P38" s="268">
        <v>61</v>
      </c>
      <c r="Q38" s="300"/>
    </row>
    <row r="39" s="245" customFormat="true" ht="12" spans="1:17">
      <c r="A39" s="265"/>
      <c r="B39" s="265" t="s">
        <v>89</v>
      </c>
      <c r="C39" s="267">
        <v>0</v>
      </c>
      <c r="D39" s="267">
        <v>0</v>
      </c>
      <c r="E39" s="267">
        <v>0</v>
      </c>
      <c r="F39" s="267">
        <v>0</v>
      </c>
      <c r="G39" s="268">
        <v>0</v>
      </c>
      <c r="H39" s="267">
        <v>0</v>
      </c>
      <c r="I39" s="268">
        <v>0</v>
      </c>
      <c r="J39" s="268">
        <v>0</v>
      </c>
      <c r="K39" s="268">
        <v>0</v>
      </c>
      <c r="L39" s="288">
        <v>0</v>
      </c>
      <c r="M39" s="288">
        <v>0</v>
      </c>
      <c r="N39" s="268">
        <v>0</v>
      </c>
      <c r="O39" s="296">
        <v>0</v>
      </c>
      <c r="P39" s="296">
        <v>0</v>
      </c>
      <c r="Q39" s="299"/>
    </row>
    <row r="40" s="245" customFormat="true" ht="12" spans="1:17">
      <c r="A40" s="265"/>
      <c r="B40" s="265" t="s">
        <v>119</v>
      </c>
      <c r="C40" s="267">
        <v>5</v>
      </c>
      <c r="D40" s="267">
        <v>0</v>
      </c>
      <c r="E40" s="267">
        <v>980</v>
      </c>
      <c r="F40" s="267">
        <v>0</v>
      </c>
      <c r="G40" s="268">
        <v>3400</v>
      </c>
      <c r="H40" s="267">
        <v>0</v>
      </c>
      <c r="I40" s="268">
        <v>553</v>
      </c>
      <c r="J40" s="268">
        <v>116</v>
      </c>
      <c r="K40" s="268">
        <v>437</v>
      </c>
      <c r="L40" s="288">
        <v>100</v>
      </c>
      <c r="M40" s="288">
        <v>376</v>
      </c>
      <c r="N40" s="268">
        <v>77</v>
      </c>
      <c r="O40" s="296">
        <v>16</v>
      </c>
      <c r="P40" s="296">
        <v>61</v>
      </c>
      <c r="Q40" s="299"/>
    </row>
    <row r="41" s="245" customFormat="true" ht="12" spans="1:17">
      <c r="A41" s="265" t="s">
        <v>97</v>
      </c>
      <c r="B41" s="265" t="s">
        <v>98</v>
      </c>
      <c r="C41" s="267">
        <v>0</v>
      </c>
      <c r="D41" s="267">
        <v>0</v>
      </c>
      <c r="E41" s="267">
        <v>0</v>
      </c>
      <c r="F41" s="267">
        <v>0</v>
      </c>
      <c r="G41" s="268">
        <v>0</v>
      </c>
      <c r="H41" s="267">
        <v>0</v>
      </c>
      <c r="I41" s="268">
        <v>0</v>
      </c>
      <c r="J41" s="268">
        <v>0</v>
      </c>
      <c r="K41" s="268">
        <v>0</v>
      </c>
      <c r="L41" s="288">
        <v>0</v>
      </c>
      <c r="M41" s="288">
        <v>0</v>
      </c>
      <c r="N41" s="268">
        <v>0</v>
      </c>
      <c r="O41" s="296">
        <v>0</v>
      </c>
      <c r="P41" s="296">
        <v>0</v>
      </c>
      <c r="Q41" s="299"/>
    </row>
    <row r="42" s="247" customFormat="true" ht="12" spans="1:17">
      <c r="A42" s="265" t="s">
        <v>177</v>
      </c>
      <c r="B42" s="265" t="s">
        <v>11</v>
      </c>
      <c r="C42" s="268">
        <v>0</v>
      </c>
      <c r="D42" s="268">
        <v>0</v>
      </c>
      <c r="E42" s="268">
        <v>16</v>
      </c>
      <c r="F42" s="268">
        <v>0</v>
      </c>
      <c r="G42" s="268">
        <v>89</v>
      </c>
      <c r="H42" s="268">
        <v>0</v>
      </c>
      <c r="I42" s="268">
        <v>0</v>
      </c>
      <c r="J42" s="268">
        <v>0</v>
      </c>
      <c r="K42" s="268">
        <v>0</v>
      </c>
      <c r="L42" s="268">
        <v>0</v>
      </c>
      <c r="M42" s="268">
        <v>0</v>
      </c>
      <c r="N42" s="268">
        <v>0</v>
      </c>
      <c r="O42" s="268">
        <v>0</v>
      </c>
      <c r="P42" s="268">
        <v>0</v>
      </c>
      <c r="Q42" s="300"/>
    </row>
    <row r="43" s="245" customFormat="true" ht="12" spans="1:17">
      <c r="A43" s="265"/>
      <c r="B43" s="265" t="s">
        <v>90</v>
      </c>
      <c r="C43" s="267">
        <v>0</v>
      </c>
      <c r="D43" s="267">
        <v>0</v>
      </c>
      <c r="E43" s="267">
        <v>0</v>
      </c>
      <c r="F43" s="267">
        <v>0</v>
      </c>
      <c r="G43" s="268">
        <v>0</v>
      </c>
      <c r="H43" s="267">
        <v>0</v>
      </c>
      <c r="I43" s="268">
        <v>0</v>
      </c>
      <c r="J43" s="268">
        <v>0</v>
      </c>
      <c r="K43" s="268">
        <v>0</v>
      </c>
      <c r="L43" s="288">
        <v>0</v>
      </c>
      <c r="M43" s="288">
        <v>0</v>
      </c>
      <c r="N43" s="268">
        <v>0</v>
      </c>
      <c r="O43" s="296">
        <v>0</v>
      </c>
      <c r="P43" s="296">
        <v>0</v>
      </c>
      <c r="Q43" s="299"/>
    </row>
    <row r="44" s="245" customFormat="true" ht="12" spans="1:17">
      <c r="A44" s="265"/>
      <c r="B44" s="265" t="s">
        <v>91</v>
      </c>
      <c r="C44" s="267">
        <v>0</v>
      </c>
      <c r="D44" s="267">
        <v>0</v>
      </c>
      <c r="E44" s="267">
        <v>16</v>
      </c>
      <c r="F44" s="267">
        <v>0</v>
      </c>
      <c r="G44" s="268">
        <v>89</v>
      </c>
      <c r="H44" s="267">
        <v>0</v>
      </c>
      <c r="I44" s="268">
        <v>0</v>
      </c>
      <c r="J44" s="268">
        <v>0</v>
      </c>
      <c r="K44" s="268">
        <v>0</v>
      </c>
      <c r="L44" s="288">
        <v>0</v>
      </c>
      <c r="M44" s="288">
        <v>0</v>
      </c>
      <c r="N44" s="268">
        <v>0</v>
      </c>
      <c r="O44" s="296">
        <v>0</v>
      </c>
      <c r="P44" s="296">
        <v>0</v>
      </c>
      <c r="Q44" s="299"/>
    </row>
    <row r="45" s="245" customFormat="true" ht="12" spans="1:17">
      <c r="A45" s="265" t="s">
        <v>136</v>
      </c>
      <c r="B45" s="265" t="s">
        <v>95</v>
      </c>
      <c r="C45" s="267">
        <v>0</v>
      </c>
      <c r="D45" s="267">
        <v>0</v>
      </c>
      <c r="E45" s="267">
        <v>0</v>
      </c>
      <c r="F45" s="267">
        <v>0</v>
      </c>
      <c r="G45" s="268">
        <v>0</v>
      </c>
      <c r="H45" s="267">
        <v>0</v>
      </c>
      <c r="I45" s="268">
        <v>0</v>
      </c>
      <c r="J45" s="268">
        <v>0</v>
      </c>
      <c r="K45" s="268">
        <v>0</v>
      </c>
      <c r="L45" s="288">
        <v>0</v>
      </c>
      <c r="M45" s="288">
        <v>0</v>
      </c>
      <c r="N45" s="268">
        <v>0</v>
      </c>
      <c r="O45" s="296">
        <v>0</v>
      </c>
      <c r="P45" s="296">
        <v>0</v>
      </c>
      <c r="Q45" s="299"/>
    </row>
    <row r="46" s="245" customFormat="true" ht="12" spans="1:17">
      <c r="A46" s="265" t="s">
        <v>120</v>
      </c>
      <c r="B46" s="265" t="s">
        <v>121</v>
      </c>
      <c r="C46" s="267">
        <v>2</v>
      </c>
      <c r="D46" s="267">
        <v>0</v>
      </c>
      <c r="E46" s="267">
        <v>390</v>
      </c>
      <c r="F46" s="267">
        <v>0</v>
      </c>
      <c r="G46" s="268">
        <v>640</v>
      </c>
      <c r="H46" s="267">
        <v>0</v>
      </c>
      <c r="I46" s="268">
        <v>160</v>
      </c>
      <c r="J46" s="268">
        <v>45</v>
      </c>
      <c r="K46" s="268">
        <v>115</v>
      </c>
      <c r="L46" s="288">
        <v>40</v>
      </c>
      <c r="M46" s="288">
        <v>67</v>
      </c>
      <c r="N46" s="268">
        <v>53</v>
      </c>
      <c r="O46" s="296">
        <v>5</v>
      </c>
      <c r="P46" s="296">
        <v>48</v>
      </c>
      <c r="Q46" s="299"/>
    </row>
    <row r="47" s="245" customFormat="true" ht="24" spans="1:17">
      <c r="A47" s="265" t="s">
        <v>146</v>
      </c>
      <c r="B47" s="265" t="s">
        <v>96</v>
      </c>
      <c r="C47" s="267">
        <v>0</v>
      </c>
      <c r="D47" s="267">
        <v>0</v>
      </c>
      <c r="E47" s="267">
        <v>0</v>
      </c>
      <c r="F47" s="267">
        <v>0</v>
      </c>
      <c r="G47" s="268">
        <v>0</v>
      </c>
      <c r="H47" s="267">
        <v>0</v>
      </c>
      <c r="I47" s="268">
        <v>0</v>
      </c>
      <c r="J47" s="268">
        <v>0</v>
      </c>
      <c r="K47" s="268">
        <v>0</v>
      </c>
      <c r="L47" s="288">
        <v>0</v>
      </c>
      <c r="M47" s="288">
        <v>0</v>
      </c>
      <c r="N47" s="268">
        <v>0</v>
      </c>
      <c r="O47" s="296">
        <v>0</v>
      </c>
      <c r="P47" s="296">
        <v>0</v>
      </c>
      <c r="Q47" s="299"/>
    </row>
    <row r="48" s="245" customFormat="true" ht="12" spans="1:17">
      <c r="A48" s="265" t="s">
        <v>178</v>
      </c>
      <c r="B48" s="265" t="s">
        <v>88</v>
      </c>
      <c r="C48" s="267">
        <v>0</v>
      </c>
      <c r="D48" s="267">
        <v>0</v>
      </c>
      <c r="E48" s="267">
        <v>0</v>
      </c>
      <c r="F48" s="267">
        <v>0</v>
      </c>
      <c r="G48" s="268">
        <v>0</v>
      </c>
      <c r="H48" s="267">
        <v>0</v>
      </c>
      <c r="I48" s="268">
        <v>0</v>
      </c>
      <c r="J48" s="268">
        <v>0</v>
      </c>
      <c r="K48" s="268">
        <v>0</v>
      </c>
      <c r="L48" s="288">
        <v>0</v>
      </c>
      <c r="M48" s="288">
        <v>0</v>
      </c>
      <c r="N48" s="268">
        <v>0</v>
      </c>
      <c r="O48" s="296">
        <v>0</v>
      </c>
      <c r="P48" s="296">
        <v>0</v>
      </c>
      <c r="Q48" s="299"/>
    </row>
    <row r="49" s="245" customFormat="true" ht="24" spans="1:17">
      <c r="A49" s="265" t="s">
        <v>179</v>
      </c>
      <c r="B49" s="265" t="s">
        <v>80</v>
      </c>
      <c r="C49" s="267">
        <v>0</v>
      </c>
      <c r="D49" s="267">
        <v>0</v>
      </c>
      <c r="E49" s="267">
        <v>33</v>
      </c>
      <c r="F49" s="267">
        <v>0</v>
      </c>
      <c r="G49" s="268">
        <v>417</v>
      </c>
      <c r="H49" s="267">
        <v>0</v>
      </c>
      <c r="I49" s="268">
        <v>53</v>
      </c>
      <c r="J49" s="268">
        <v>4</v>
      </c>
      <c r="K49" s="268">
        <v>49</v>
      </c>
      <c r="L49" s="288">
        <v>3</v>
      </c>
      <c r="M49" s="288">
        <v>28</v>
      </c>
      <c r="N49" s="268">
        <v>22</v>
      </c>
      <c r="O49" s="296">
        <v>1</v>
      </c>
      <c r="P49" s="296">
        <v>21</v>
      </c>
      <c r="Q49" s="299"/>
    </row>
    <row r="50" s="245" customFormat="true" ht="24" spans="1:17">
      <c r="A50" s="265" t="s">
        <v>180</v>
      </c>
      <c r="B50" s="265" t="s">
        <v>85</v>
      </c>
      <c r="C50" s="267">
        <v>0</v>
      </c>
      <c r="D50" s="267">
        <v>0</v>
      </c>
      <c r="E50" s="267">
        <v>0</v>
      </c>
      <c r="F50" s="267">
        <v>0</v>
      </c>
      <c r="G50" s="268">
        <v>0</v>
      </c>
      <c r="H50" s="267">
        <v>0</v>
      </c>
      <c r="I50" s="268">
        <v>0</v>
      </c>
      <c r="J50" s="268">
        <v>0</v>
      </c>
      <c r="K50" s="268">
        <v>0</v>
      </c>
      <c r="L50" s="288">
        <v>0</v>
      </c>
      <c r="M50" s="288">
        <v>0</v>
      </c>
      <c r="N50" s="268">
        <v>0</v>
      </c>
      <c r="O50" s="296">
        <v>0</v>
      </c>
      <c r="P50" s="296">
        <v>0</v>
      </c>
      <c r="Q50" s="299"/>
    </row>
    <row r="51" s="245" customFormat="true" ht="24" spans="1:17">
      <c r="A51" s="265" t="s">
        <v>138</v>
      </c>
      <c r="B51" s="265" t="s">
        <v>81</v>
      </c>
      <c r="C51" s="267">
        <v>0</v>
      </c>
      <c r="D51" s="267">
        <v>0</v>
      </c>
      <c r="E51" s="267">
        <v>0</v>
      </c>
      <c r="F51" s="267">
        <v>0</v>
      </c>
      <c r="G51" s="268">
        <v>0</v>
      </c>
      <c r="H51" s="267">
        <v>0</v>
      </c>
      <c r="I51" s="268">
        <v>0</v>
      </c>
      <c r="J51" s="268">
        <v>0</v>
      </c>
      <c r="K51" s="268">
        <v>0</v>
      </c>
      <c r="L51" s="288">
        <v>0</v>
      </c>
      <c r="M51" s="288">
        <v>0</v>
      </c>
      <c r="N51" s="268">
        <v>0</v>
      </c>
      <c r="O51" s="296">
        <v>0</v>
      </c>
      <c r="P51" s="296">
        <v>0</v>
      </c>
      <c r="Q51" s="299"/>
    </row>
    <row r="52" s="245" customFormat="true" ht="36" spans="1:17">
      <c r="A52" s="265" t="s">
        <v>122</v>
      </c>
      <c r="B52" s="265" t="s">
        <v>123</v>
      </c>
      <c r="C52" s="267">
        <v>3</v>
      </c>
      <c r="D52" s="267">
        <v>0</v>
      </c>
      <c r="E52" s="267">
        <v>650</v>
      </c>
      <c r="F52" s="267">
        <v>0</v>
      </c>
      <c r="G52" s="268">
        <v>2200</v>
      </c>
      <c r="H52" s="267">
        <v>0</v>
      </c>
      <c r="I52" s="268">
        <v>309</v>
      </c>
      <c r="J52" s="268">
        <v>77</v>
      </c>
      <c r="K52" s="268">
        <v>232</v>
      </c>
      <c r="L52" s="288">
        <v>77</v>
      </c>
      <c r="M52" s="288">
        <v>232</v>
      </c>
      <c r="N52" s="268">
        <v>0</v>
      </c>
      <c r="O52" s="296">
        <v>0</v>
      </c>
      <c r="P52" s="296">
        <v>0</v>
      </c>
      <c r="Q52" s="299"/>
    </row>
    <row r="53" s="245" customFormat="true" ht="33" customHeight="true" spans="1:17">
      <c r="A53" s="265" t="s">
        <v>124</v>
      </c>
      <c r="B53" s="265" t="s">
        <v>125</v>
      </c>
      <c r="C53" s="267">
        <v>0</v>
      </c>
      <c r="D53" s="267">
        <v>0</v>
      </c>
      <c r="E53" s="267">
        <v>0</v>
      </c>
      <c r="F53" s="267">
        <v>0</v>
      </c>
      <c r="G53" s="268">
        <v>0</v>
      </c>
      <c r="H53" s="267">
        <v>0</v>
      </c>
      <c r="I53" s="268">
        <v>0</v>
      </c>
      <c r="J53" s="268">
        <v>0</v>
      </c>
      <c r="K53" s="268">
        <v>0</v>
      </c>
      <c r="L53" s="288">
        <v>0</v>
      </c>
      <c r="M53" s="288">
        <v>0</v>
      </c>
      <c r="N53" s="268">
        <v>0</v>
      </c>
      <c r="O53" s="296">
        <v>0</v>
      </c>
      <c r="P53" s="296">
        <v>0</v>
      </c>
      <c r="Q53" s="299"/>
    </row>
    <row r="54" s="245" customFormat="true" ht="33" customHeight="true" spans="1:17">
      <c r="A54" s="265" t="s">
        <v>126</v>
      </c>
      <c r="B54" s="265" t="s">
        <v>127</v>
      </c>
      <c r="C54" s="267">
        <v>1</v>
      </c>
      <c r="D54" s="267">
        <v>0</v>
      </c>
      <c r="E54" s="267">
        <v>50</v>
      </c>
      <c r="F54" s="267"/>
      <c r="G54" s="268">
        <v>225</v>
      </c>
      <c r="H54" s="267"/>
      <c r="I54" s="268">
        <v>31</v>
      </c>
      <c r="J54" s="268">
        <v>6</v>
      </c>
      <c r="K54" s="268">
        <v>25</v>
      </c>
      <c r="L54" s="288">
        <v>6</v>
      </c>
      <c r="M54" s="288">
        <v>25</v>
      </c>
      <c r="N54" s="268">
        <v>0</v>
      </c>
      <c r="O54" s="296">
        <v>0</v>
      </c>
      <c r="P54" s="296">
        <v>0</v>
      </c>
      <c r="Q54" s="299"/>
    </row>
    <row r="55" s="245" customFormat="true" ht="12" spans="1:17">
      <c r="A55" s="265" t="s">
        <v>181</v>
      </c>
      <c r="B55" s="265" t="s">
        <v>11</v>
      </c>
      <c r="C55" s="267">
        <v>10</v>
      </c>
      <c r="D55" s="267">
        <v>0</v>
      </c>
      <c r="E55" s="267">
        <v>1242</v>
      </c>
      <c r="F55" s="267">
        <v>0</v>
      </c>
      <c r="G55" s="267">
        <v>5843</v>
      </c>
      <c r="H55" s="267">
        <v>0</v>
      </c>
      <c r="I55" s="268">
        <v>1028</v>
      </c>
      <c r="J55" s="268">
        <v>147.4</v>
      </c>
      <c r="K55" s="268">
        <v>880.6</v>
      </c>
      <c r="L55" s="268">
        <v>139</v>
      </c>
      <c r="M55" s="268">
        <v>650</v>
      </c>
      <c r="N55" s="268">
        <v>239</v>
      </c>
      <c r="O55" s="268">
        <v>8.4</v>
      </c>
      <c r="P55" s="268">
        <v>230.6</v>
      </c>
      <c r="Q55" s="299"/>
    </row>
    <row r="56" s="247" customFormat="true" ht="18.95" customHeight="true" spans="1:17">
      <c r="A56" s="265"/>
      <c r="B56" s="265" t="s">
        <v>130</v>
      </c>
      <c r="C56" s="267">
        <v>4</v>
      </c>
      <c r="D56" s="268">
        <v>0</v>
      </c>
      <c r="E56" s="267">
        <v>525</v>
      </c>
      <c r="F56" s="268">
        <v>0</v>
      </c>
      <c r="G56" s="268">
        <v>3000</v>
      </c>
      <c r="H56" s="268">
        <v>0</v>
      </c>
      <c r="I56" s="268">
        <v>542</v>
      </c>
      <c r="J56" s="268">
        <v>62.4</v>
      </c>
      <c r="K56" s="268">
        <v>479.6</v>
      </c>
      <c r="L56" s="288">
        <v>55</v>
      </c>
      <c r="M56" s="288">
        <v>323</v>
      </c>
      <c r="N56" s="268">
        <v>164</v>
      </c>
      <c r="O56" s="296">
        <v>7.4</v>
      </c>
      <c r="P56" s="296">
        <v>156.6</v>
      </c>
      <c r="Q56" s="300"/>
    </row>
    <row r="57" s="245" customFormat="true" ht="12" spans="1:17">
      <c r="A57" s="265"/>
      <c r="B57" s="265" t="s">
        <v>131</v>
      </c>
      <c r="C57" s="267">
        <v>2</v>
      </c>
      <c r="D57" s="267">
        <v>0</v>
      </c>
      <c r="E57" s="267">
        <v>272</v>
      </c>
      <c r="F57" s="267">
        <v>0</v>
      </c>
      <c r="G57" s="268">
        <v>1133</v>
      </c>
      <c r="H57" s="267">
        <v>0</v>
      </c>
      <c r="I57" s="268">
        <v>202</v>
      </c>
      <c r="J57" s="268">
        <v>34</v>
      </c>
      <c r="K57" s="268">
        <v>168</v>
      </c>
      <c r="L57" s="288">
        <v>34</v>
      </c>
      <c r="M57" s="288">
        <v>137</v>
      </c>
      <c r="N57" s="268">
        <v>31</v>
      </c>
      <c r="O57" s="296">
        <v>0</v>
      </c>
      <c r="P57" s="296">
        <v>31</v>
      </c>
      <c r="Q57" s="299"/>
    </row>
    <row r="58" s="245" customFormat="true" ht="36" spans="1:17">
      <c r="A58" s="265"/>
      <c r="B58" s="265" t="s">
        <v>182</v>
      </c>
      <c r="C58" s="267">
        <v>3</v>
      </c>
      <c r="D58" s="267">
        <v>0</v>
      </c>
      <c r="E58" s="267">
        <v>153</v>
      </c>
      <c r="F58" s="267">
        <v>0</v>
      </c>
      <c r="G58" s="268">
        <v>588</v>
      </c>
      <c r="H58" s="267">
        <v>0</v>
      </c>
      <c r="I58" s="268">
        <v>100</v>
      </c>
      <c r="J58" s="268">
        <v>20</v>
      </c>
      <c r="K58" s="268">
        <v>80</v>
      </c>
      <c r="L58" s="288">
        <v>20</v>
      </c>
      <c r="M58" s="288">
        <v>61</v>
      </c>
      <c r="N58" s="268">
        <v>19</v>
      </c>
      <c r="O58" s="296">
        <v>0</v>
      </c>
      <c r="P58" s="296">
        <v>19</v>
      </c>
      <c r="Q58" s="299"/>
    </row>
    <row r="59" s="245" customFormat="true" ht="12" spans="1:17">
      <c r="A59" s="265"/>
      <c r="B59" s="265" t="s">
        <v>129</v>
      </c>
      <c r="C59" s="267">
        <v>1</v>
      </c>
      <c r="D59" s="267">
        <v>0</v>
      </c>
      <c r="E59" s="267">
        <v>241</v>
      </c>
      <c r="F59" s="267">
        <v>0</v>
      </c>
      <c r="G59" s="268">
        <v>996</v>
      </c>
      <c r="H59" s="267">
        <v>0</v>
      </c>
      <c r="I59" s="268">
        <v>159</v>
      </c>
      <c r="J59" s="268">
        <v>30</v>
      </c>
      <c r="K59" s="268">
        <v>129</v>
      </c>
      <c r="L59" s="288">
        <v>30</v>
      </c>
      <c r="M59" s="288">
        <v>129</v>
      </c>
      <c r="N59" s="268">
        <v>0</v>
      </c>
      <c r="O59" s="296">
        <v>0</v>
      </c>
      <c r="P59" s="296">
        <v>0</v>
      </c>
      <c r="Q59" s="299"/>
    </row>
    <row r="60" s="245" customFormat="true" ht="12" spans="1:17">
      <c r="A60" s="265"/>
      <c r="B60" s="265" t="s">
        <v>132</v>
      </c>
      <c r="C60" s="267"/>
      <c r="D60" s="267"/>
      <c r="E60" s="267">
        <v>41</v>
      </c>
      <c r="F60" s="267"/>
      <c r="G60" s="268">
        <v>86</v>
      </c>
      <c r="H60" s="267"/>
      <c r="I60" s="268">
        <v>25</v>
      </c>
      <c r="J60" s="268">
        <v>1</v>
      </c>
      <c r="K60" s="268">
        <v>24</v>
      </c>
      <c r="L60" s="288">
        <v>0</v>
      </c>
      <c r="M60" s="288">
        <v>0</v>
      </c>
      <c r="N60" s="268">
        <v>25</v>
      </c>
      <c r="O60" s="296">
        <v>1</v>
      </c>
      <c r="P60" s="296">
        <v>24</v>
      </c>
      <c r="Q60" s="299"/>
    </row>
    <row r="61" s="245" customFormat="true" ht="36" spans="1:17">
      <c r="A61" s="265"/>
      <c r="B61" s="265" t="s">
        <v>134</v>
      </c>
      <c r="C61" s="267">
        <v>0</v>
      </c>
      <c r="D61" s="267">
        <v>0</v>
      </c>
      <c r="E61" s="267">
        <v>10</v>
      </c>
      <c r="F61" s="267">
        <v>0</v>
      </c>
      <c r="G61" s="268">
        <v>40</v>
      </c>
      <c r="H61" s="267">
        <v>0</v>
      </c>
      <c r="I61" s="268">
        <v>0</v>
      </c>
      <c r="J61" s="268">
        <v>0</v>
      </c>
      <c r="K61" s="268">
        <v>0</v>
      </c>
      <c r="L61" s="288">
        <v>0</v>
      </c>
      <c r="M61" s="288">
        <v>0</v>
      </c>
      <c r="N61" s="268">
        <v>0</v>
      </c>
      <c r="O61" s="296">
        <v>0</v>
      </c>
      <c r="P61" s="296">
        <v>0</v>
      </c>
      <c r="Q61" s="299"/>
    </row>
    <row r="62" s="245" customFormat="true" ht="12" spans="1:17">
      <c r="A62" s="265" t="s">
        <v>135</v>
      </c>
      <c r="B62" s="265" t="s">
        <v>183</v>
      </c>
      <c r="C62" s="267">
        <v>0</v>
      </c>
      <c r="D62" s="267">
        <v>45</v>
      </c>
      <c r="E62" s="267">
        <v>0</v>
      </c>
      <c r="F62" s="267">
        <v>7509</v>
      </c>
      <c r="G62" s="267">
        <v>0</v>
      </c>
      <c r="H62" s="267">
        <v>29509</v>
      </c>
      <c r="I62" s="268">
        <v>4200</v>
      </c>
      <c r="J62" s="268">
        <v>876</v>
      </c>
      <c r="K62" s="268">
        <v>3324</v>
      </c>
      <c r="L62" s="268">
        <v>875</v>
      </c>
      <c r="M62" s="268">
        <v>3253</v>
      </c>
      <c r="N62" s="268">
        <v>72</v>
      </c>
      <c r="O62" s="268">
        <v>1</v>
      </c>
      <c r="P62" s="268">
        <v>71</v>
      </c>
      <c r="Q62" s="299"/>
    </row>
    <row r="63" s="245" customFormat="true" ht="27" customHeight="true" spans="1:17">
      <c r="A63" s="265" t="s">
        <v>136</v>
      </c>
      <c r="B63" s="265" t="s">
        <v>184</v>
      </c>
      <c r="C63" s="269"/>
      <c r="D63" s="269">
        <v>0</v>
      </c>
      <c r="E63" s="269"/>
      <c r="F63" s="269">
        <v>0</v>
      </c>
      <c r="G63" s="269">
        <v>0</v>
      </c>
      <c r="H63" s="269">
        <v>1</v>
      </c>
      <c r="I63" s="268">
        <v>0</v>
      </c>
      <c r="J63" s="268">
        <v>0</v>
      </c>
      <c r="K63" s="268">
        <v>0</v>
      </c>
      <c r="L63" s="288">
        <v>0</v>
      </c>
      <c r="M63" s="288">
        <v>0</v>
      </c>
      <c r="N63" s="268">
        <v>0</v>
      </c>
      <c r="O63" s="296">
        <v>0</v>
      </c>
      <c r="P63" s="296">
        <v>0</v>
      </c>
      <c r="Q63" s="299"/>
    </row>
    <row r="64" s="245" customFormat="true" ht="24" spans="1:17">
      <c r="A64" s="265" t="s">
        <v>138</v>
      </c>
      <c r="B64" s="265" t="s">
        <v>139</v>
      </c>
      <c r="C64" s="267"/>
      <c r="D64" s="269">
        <v>0</v>
      </c>
      <c r="E64" s="267"/>
      <c r="F64" s="269">
        <v>0</v>
      </c>
      <c r="G64" s="267"/>
      <c r="H64" s="269">
        <v>0</v>
      </c>
      <c r="I64" s="268">
        <v>0</v>
      </c>
      <c r="J64" s="268">
        <v>0</v>
      </c>
      <c r="K64" s="268">
        <v>0</v>
      </c>
      <c r="L64" s="288">
        <v>0</v>
      </c>
      <c r="M64" s="288">
        <v>0</v>
      </c>
      <c r="N64" s="268">
        <v>0</v>
      </c>
      <c r="O64" s="296">
        <v>0</v>
      </c>
      <c r="P64" s="296">
        <v>0</v>
      </c>
      <c r="Q64" s="299"/>
    </row>
    <row r="65" s="245" customFormat="true" ht="25.5" spans="1:17">
      <c r="A65" s="265" t="s">
        <v>128</v>
      </c>
      <c r="B65" s="265" t="s">
        <v>185</v>
      </c>
      <c r="C65" s="267"/>
      <c r="D65" s="269">
        <v>3</v>
      </c>
      <c r="E65" s="267"/>
      <c r="F65" s="269">
        <v>509</v>
      </c>
      <c r="G65" s="267"/>
      <c r="H65" s="269">
        <v>1700</v>
      </c>
      <c r="I65" s="268">
        <v>251</v>
      </c>
      <c r="J65" s="268">
        <v>59</v>
      </c>
      <c r="K65" s="268">
        <v>192</v>
      </c>
      <c r="L65" s="288">
        <v>59</v>
      </c>
      <c r="M65" s="288">
        <v>188</v>
      </c>
      <c r="N65" s="268">
        <v>4</v>
      </c>
      <c r="O65" s="296">
        <v>0</v>
      </c>
      <c r="P65" s="296">
        <v>4</v>
      </c>
      <c r="Q65" s="299"/>
    </row>
    <row r="66" s="245" customFormat="true" ht="12" spans="1:17">
      <c r="A66" s="265" t="s">
        <v>99</v>
      </c>
      <c r="B66" s="265" t="s">
        <v>183</v>
      </c>
      <c r="C66" s="267">
        <v>0</v>
      </c>
      <c r="D66" s="267">
        <v>22</v>
      </c>
      <c r="E66" s="267">
        <v>0</v>
      </c>
      <c r="F66" s="267">
        <v>2807</v>
      </c>
      <c r="G66" s="267">
        <v>0</v>
      </c>
      <c r="H66" s="267">
        <v>14203</v>
      </c>
      <c r="I66" s="268">
        <v>1931</v>
      </c>
      <c r="J66" s="268">
        <v>330</v>
      </c>
      <c r="K66" s="268">
        <v>1601</v>
      </c>
      <c r="L66" s="268">
        <v>330</v>
      </c>
      <c r="M66" s="268">
        <v>1566</v>
      </c>
      <c r="N66" s="268">
        <v>35</v>
      </c>
      <c r="O66" s="268">
        <v>0</v>
      </c>
      <c r="P66" s="268">
        <v>35</v>
      </c>
      <c r="Q66" s="299"/>
    </row>
    <row r="67" s="245" customFormat="true" ht="24" spans="1:17">
      <c r="A67" s="265"/>
      <c r="B67" s="265" t="s">
        <v>141</v>
      </c>
      <c r="C67" s="268"/>
      <c r="D67" s="269">
        <v>4</v>
      </c>
      <c r="E67" s="268"/>
      <c r="F67" s="269">
        <v>435</v>
      </c>
      <c r="G67" s="268">
        <v>0</v>
      </c>
      <c r="H67" s="269">
        <v>4280</v>
      </c>
      <c r="I67" s="268">
        <v>534</v>
      </c>
      <c r="J67" s="268">
        <v>52</v>
      </c>
      <c r="K67" s="268">
        <v>482</v>
      </c>
      <c r="L67" s="288">
        <v>52</v>
      </c>
      <c r="M67" s="288">
        <v>472</v>
      </c>
      <c r="N67" s="268">
        <v>10</v>
      </c>
      <c r="O67" s="296">
        <v>0</v>
      </c>
      <c r="P67" s="296">
        <v>10</v>
      </c>
      <c r="Q67" s="299"/>
    </row>
    <row r="68" s="245" customFormat="true" ht="24" spans="1:17">
      <c r="A68" s="265"/>
      <c r="B68" s="265" t="s">
        <v>142</v>
      </c>
      <c r="C68" s="267"/>
      <c r="D68" s="269">
        <v>8</v>
      </c>
      <c r="E68" s="267"/>
      <c r="F68" s="269">
        <v>1314</v>
      </c>
      <c r="G68" s="267"/>
      <c r="H68" s="269">
        <v>2613</v>
      </c>
      <c r="I68" s="268">
        <v>447</v>
      </c>
      <c r="J68" s="268">
        <v>153</v>
      </c>
      <c r="K68" s="268">
        <v>294</v>
      </c>
      <c r="L68" s="288">
        <v>153</v>
      </c>
      <c r="M68" s="288">
        <v>288</v>
      </c>
      <c r="N68" s="268">
        <v>6</v>
      </c>
      <c r="O68" s="296">
        <v>0</v>
      </c>
      <c r="P68" s="296">
        <v>6</v>
      </c>
      <c r="Q68" s="299"/>
    </row>
    <row r="69" s="245" customFormat="true" ht="24" spans="1:17">
      <c r="A69" s="265"/>
      <c r="B69" s="265" t="s">
        <v>143</v>
      </c>
      <c r="C69" s="267"/>
      <c r="D69" s="269">
        <v>6</v>
      </c>
      <c r="E69" s="267"/>
      <c r="F69" s="269">
        <v>569</v>
      </c>
      <c r="G69" s="267"/>
      <c r="H69" s="269">
        <v>5213</v>
      </c>
      <c r="I69" s="268">
        <v>656</v>
      </c>
      <c r="J69" s="268">
        <v>68</v>
      </c>
      <c r="K69" s="268">
        <v>588</v>
      </c>
      <c r="L69" s="288">
        <v>68</v>
      </c>
      <c r="M69" s="288">
        <v>575</v>
      </c>
      <c r="N69" s="268">
        <v>13</v>
      </c>
      <c r="O69" s="296">
        <v>0</v>
      </c>
      <c r="P69" s="296">
        <v>13</v>
      </c>
      <c r="Q69" s="299"/>
    </row>
    <row r="70" s="245" customFormat="true" ht="24" spans="1:17">
      <c r="A70" s="265"/>
      <c r="B70" s="265" t="s">
        <v>144</v>
      </c>
      <c r="C70" s="267"/>
      <c r="D70" s="269">
        <v>4</v>
      </c>
      <c r="E70" s="267"/>
      <c r="F70" s="269">
        <v>489</v>
      </c>
      <c r="G70" s="267"/>
      <c r="H70" s="269">
        <v>2097</v>
      </c>
      <c r="I70" s="268">
        <v>294</v>
      </c>
      <c r="J70" s="268">
        <v>57</v>
      </c>
      <c r="K70" s="268">
        <v>237</v>
      </c>
      <c r="L70" s="288">
        <v>57</v>
      </c>
      <c r="M70" s="288">
        <v>231</v>
      </c>
      <c r="N70" s="268">
        <v>6</v>
      </c>
      <c r="O70" s="296">
        <v>0</v>
      </c>
      <c r="P70" s="296">
        <v>6</v>
      </c>
      <c r="Q70" s="299"/>
    </row>
    <row r="71" s="245" customFormat="true" ht="12" spans="1:17">
      <c r="A71" s="265" t="s">
        <v>186</v>
      </c>
      <c r="B71" s="265" t="s">
        <v>183</v>
      </c>
      <c r="C71" s="267">
        <v>0</v>
      </c>
      <c r="D71" s="267">
        <v>0</v>
      </c>
      <c r="E71" s="267">
        <v>0</v>
      </c>
      <c r="F71" s="267">
        <v>0</v>
      </c>
      <c r="G71" s="267">
        <v>0</v>
      </c>
      <c r="H71" s="267">
        <v>0</v>
      </c>
      <c r="I71" s="268">
        <v>0</v>
      </c>
      <c r="J71" s="268">
        <v>0</v>
      </c>
      <c r="K71" s="268">
        <v>0</v>
      </c>
      <c r="L71" s="268">
        <v>0</v>
      </c>
      <c r="M71" s="268">
        <v>0</v>
      </c>
      <c r="N71" s="268">
        <v>0</v>
      </c>
      <c r="O71" s="268">
        <v>0</v>
      </c>
      <c r="P71" s="268">
        <v>0</v>
      </c>
      <c r="Q71" s="299"/>
    </row>
    <row r="72" s="245" customFormat="true" ht="25.5" spans="1:17">
      <c r="A72" s="265"/>
      <c r="B72" s="265" t="s">
        <v>187</v>
      </c>
      <c r="C72" s="268"/>
      <c r="D72" s="269">
        <v>0</v>
      </c>
      <c r="E72" s="268"/>
      <c r="F72" s="269">
        <v>0</v>
      </c>
      <c r="G72" s="268">
        <v>0</v>
      </c>
      <c r="H72" s="269">
        <v>0</v>
      </c>
      <c r="I72" s="268">
        <v>0</v>
      </c>
      <c r="J72" s="268">
        <v>0</v>
      </c>
      <c r="K72" s="268">
        <v>0</v>
      </c>
      <c r="L72" s="288">
        <v>0</v>
      </c>
      <c r="M72" s="288">
        <v>0</v>
      </c>
      <c r="N72" s="268">
        <v>0</v>
      </c>
      <c r="O72" s="296">
        <v>0</v>
      </c>
      <c r="P72" s="296">
        <v>0</v>
      </c>
      <c r="Q72" s="299"/>
    </row>
    <row r="73" s="245" customFormat="true" ht="25.5" spans="1:17">
      <c r="A73" s="265"/>
      <c r="B73" s="265" t="s">
        <v>188</v>
      </c>
      <c r="C73" s="267"/>
      <c r="D73" s="269">
        <v>0</v>
      </c>
      <c r="E73" s="267"/>
      <c r="F73" s="269">
        <v>0</v>
      </c>
      <c r="G73" s="267"/>
      <c r="H73" s="269">
        <v>0</v>
      </c>
      <c r="I73" s="268">
        <v>0</v>
      </c>
      <c r="J73" s="268">
        <v>0</v>
      </c>
      <c r="K73" s="268">
        <v>0</v>
      </c>
      <c r="L73" s="288">
        <v>0</v>
      </c>
      <c r="M73" s="288">
        <v>0</v>
      </c>
      <c r="N73" s="268">
        <v>0</v>
      </c>
      <c r="O73" s="296">
        <v>0</v>
      </c>
      <c r="P73" s="296">
        <v>0</v>
      </c>
      <c r="Q73" s="299"/>
    </row>
    <row r="74" s="245" customFormat="true" ht="24" spans="1:17">
      <c r="A74" s="265" t="s">
        <v>146</v>
      </c>
      <c r="B74" s="265" t="s">
        <v>147</v>
      </c>
      <c r="C74" s="267"/>
      <c r="D74" s="269">
        <v>0</v>
      </c>
      <c r="E74" s="267"/>
      <c r="F74" s="269">
        <v>51</v>
      </c>
      <c r="G74" s="267"/>
      <c r="H74" s="269">
        <v>549</v>
      </c>
      <c r="I74" s="268">
        <v>68</v>
      </c>
      <c r="J74" s="268">
        <v>6</v>
      </c>
      <c r="K74" s="268">
        <v>62</v>
      </c>
      <c r="L74" s="288">
        <v>6</v>
      </c>
      <c r="M74" s="288">
        <v>61</v>
      </c>
      <c r="N74" s="268">
        <v>1</v>
      </c>
      <c r="O74" s="296">
        <v>0</v>
      </c>
      <c r="P74" s="296">
        <v>1</v>
      </c>
      <c r="Q74" s="299"/>
    </row>
    <row r="75" s="245" customFormat="true" ht="25.5" spans="1:17">
      <c r="A75" s="265" t="s">
        <v>124</v>
      </c>
      <c r="B75" s="265" t="s">
        <v>189</v>
      </c>
      <c r="C75" s="267"/>
      <c r="D75" s="269">
        <v>0</v>
      </c>
      <c r="E75" s="267"/>
      <c r="F75" s="269">
        <v>0</v>
      </c>
      <c r="G75" s="267"/>
      <c r="H75" s="269">
        <v>127</v>
      </c>
      <c r="I75" s="268">
        <v>14</v>
      </c>
      <c r="J75" s="268">
        <v>0</v>
      </c>
      <c r="K75" s="268">
        <v>14</v>
      </c>
      <c r="L75" s="288">
        <v>0</v>
      </c>
      <c r="M75" s="288">
        <v>14</v>
      </c>
      <c r="N75" s="268">
        <v>0</v>
      </c>
      <c r="O75" s="296">
        <v>0</v>
      </c>
      <c r="P75" s="296">
        <v>0</v>
      </c>
      <c r="Q75" s="299"/>
    </row>
    <row r="76" s="245" customFormat="true" ht="25.5" spans="1:17">
      <c r="A76" s="265" t="s">
        <v>190</v>
      </c>
      <c r="B76" s="265" t="s">
        <v>191</v>
      </c>
      <c r="C76" s="267"/>
      <c r="D76" s="269">
        <v>4</v>
      </c>
      <c r="E76" s="267"/>
      <c r="F76" s="269">
        <v>950</v>
      </c>
      <c r="G76" s="267"/>
      <c r="H76" s="269">
        <v>3360</v>
      </c>
      <c r="I76" s="268">
        <v>488</v>
      </c>
      <c r="J76" s="268">
        <v>110</v>
      </c>
      <c r="K76" s="268">
        <v>378</v>
      </c>
      <c r="L76" s="288">
        <v>110</v>
      </c>
      <c r="M76" s="288">
        <v>370</v>
      </c>
      <c r="N76" s="268">
        <v>8</v>
      </c>
      <c r="O76" s="296">
        <v>0</v>
      </c>
      <c r="P76" s="296">
        <v>8</v>
      </c>
      <c r="Q76" s="299"/>
    </row>
    <row r="77" s="245" customFormat="true" ht="25.5" spans="1:17">
      <c r="A77" s="265" t="s">
        <v>192</v>
      </c>
      <c r="B77" s="265" t="s">
        <v>193</v>
      </c>
      <c r="C77" s="267"/>
      <c r="D77" s="269">
        <v>7</v>
      </c>
      <c r="E77" s="267"/>
      <c r="F77" s="269">
        <v>730</v>
      </c>
      <c r="G77" s="267"/>
      <c r="H77" s="269">
        <v>2602</v>
      </c>
      <c r="I77" s="268">
        <v>380</v>
      </c>
      <c r="J77" s="268">
        <v>86</v>
      </c>
      <c r="K77" s="268">
        <v>294</v>
      </c>
      <c r="L77" s="288">
        <v>86</v>
      </c>
      <c r="M77" s="288">
        <v>287</v>
      </c>
      <c r="N77" s="268">
        <v>7</v>
      </c>
      <c r="O77" s="296">
        <v>0</v>
      </c>
      <c r="P77" s="296">
        <v>7</v>
      </c>
      <c r="Q77" s="299"/>
    </row>
    <row r="78" s="245" customFormat="true" ht="12" customHeight="true" spans="1:17">
      <c r="A78" s="265" t="s">
        <v>194</v>
      </c>
      <c r="B78" s="265" t="s">
        <v>11</v>
      </c>
      <c r="C78" s="267">
        <v>0</v>
      </c>
      <c r="D78" s="267">
        <v>3</v>
      </c>
      <c r="E78" s="267">
        <v>0</v>
      </c>
      <c r="F78" s="267">
        <v>237</v>
      </c>
      <c r="G78" s="267">
        <v>0</v>
      </c>
      <c r="H78" s="267">
        <v>1432</v>
      </c>
      <c r="I78" s="268">
        <v>190</v>
      </c>
      <c r="J78" s="268">
        <v>29</v>
      </c>
      <c r="K78" s="268">
        <v>161</v>
      </c>
      <c r="L78" s="268">
        <v>28</v>
      </c>
      <c r="M78" s="268">
        <v>158</v>
      </c>
      <c r="N78" s="268">
        <v>4</v>
      </c>
      <c r="O78" s="268">
        <v>1</v>
      </c>
      <c r="P78" s="268">
        <v>3</v>
      </c>
      <c r="Q78" s="299"/>
    </row>
    <row r="79" s="245" customFormat="true" ht="11.25" customHeight="true" spans="1:17">
      <c r="A79" s="265"/>
      <c r="B79" s="265" t="s">
        <v>195</v>
      </c>
      <c r="C79" s="268"/>
      <c r="D79" s="269">
        <v>0</v>
      </c>
      <c r="E79" s="268"/>
      <c r="F79" s="269">
        <v>0</v>
      </c>
      <c r="G79" s="268"/>
      <c r="H79" s="269">
        <v>0</v>
      </c>
      <c r="I79" s="268">
        <v>0</v>
      </c>
      <c r="J79" s="268">
        <v>0</v>
      </c>
      <c r="K79" s="268">
        <v>0</v>
      </c>
      <c r="L79" s="288">
        <v>0</v>
      </c>
      <c r="M79" s="288">
        <v>0</v>
      </c>
      <c r="N79" s="268">
        <v>0</v>
      </c>
      <c r="O79" s="296">
        <v>0</v>
      </c>
      <c r="P79" s="296">
        <v>0</v>
      </c>
      <c r="Q79" s="299"/>
    </row>
    <row r="80" s="245" customFormat="true" ht="36" spans="1:17">
      <c r="A80" s="265"/>
      <c r="B80" s="265" t="s">
        <v>152</v>
      </c>
      <c r="C80" s="267"/>
      <c r="D80" s="269">
        <v>1</v>
      </c>
      <c r="E80" s="267"/>
      <c r="F80" s="269">
        <v>142</v>
      </c>
      <c r="G80" s="267"/>
      <c r="H80" s="269">
        <v>801</v>
      </c>
      <c r="I80" s="268">
        <v>107</v>
      </c>
      <c r="J80" s="268">
        <v>17</v>
      </c>
      <c r="K80" s="268">
        <v>90</v>
      </c>
      <c r="L80" s="288">
        <v>17</v>
      </c>
      <c r="M80" s="288">
        <v>88</v>
      </c>
      <c r="N80" s="268">
        <v>2</v>
      </c>
      <c r="O80" s="296">
        <v>0</v>
      </c>
      <c r="P80" s="296">
        <v>2</v>
      </c>
      <c r="Q80" s="299"/>
    </row>
    <row r="81" s="245" customFormat="true" ht="24" spans="1:17">
      <c r="A81" s="265"/>
      <c r="B81" s="265" t="s">
        <v>153</v>
      </c>
      <c r="C81" s="267"/>
      <c r="D81" s="269">
        <v>2</v>
      </c>
      <c r="E81" s="267"/>
      <c r="F81" s="269">
        <v>95</v>
      </c>
      <c r="G81" s="267"/>
      <c r="H81" s="269">
        <v>631</v>
      </c>
      <c r="I81" s="268">
        <v>83</v>
      </c>
      <c r="J81" s="268">
        <v>12</v>
      </c>
      <c r="K81" s="268">
        <v>71</v>
      </c>
      <c r="L81" s="288">
        <v>11</v>
      </c>
      <c r="M81" s="288">
        <v>70</v>
      </c>
      <c r="N81" s="268">
        <v>2</v>
      </c>
      <c r="O81" s="296">
        <v>1</v>
      </c>
      <c r="P81" s="296">
        <v>1</v>
      </c>
      <c r="Q81" s="299"/>
    </row>
    <row r="82" s="245" customFormat="true" ht="12" spans="1:17">
      <c r="A82" s="265"/>
      <c r="B82" s="265" t="s">
        <v>196</v>
      </c>
      <c r="C82" s="267"/>
      <c r="D82" s="269">
        <v>0</v>
      </c>
      <c r="E82" s="267"/>
      <c r="F82" s="269">
        <v>0</v>
      </c>
      <c r="G82" s="267"/>
      <c r="H82" s="269">
        <v>0</v>
      </c>
      <c r="I82" s="268">
        <v>0</v>
      </c>
      <c r="J82" s="268">
        <v>0</v>
      </c>
      <c r="K82" s="268">
        <v>0</v>
      </c>
      <c r="L82" s="288">
        <v>0</v>
      </c>
      <c r="M82" s="288">
        <v>0</v>
      </c>
      <c r="N82" s="268">
        <v>0</v>
      </c>
      <c r="O82" s="296">
        <v>0</v>
      </c>
      <c r="P82" s="296">
        <v>0</v>
      </c>
      <c r="Q82" s="299"/>
    </row>
    <row r="83" s="245" customFormat="true" ht="12" spans="1:17">
      <c r="A83" s="265" t="s">
        <v>197</v>
      </c>
      <c r="B83" s="265" t="s">
        <v>183</v>
      </c>
      <c r="C83" s="267">
        <v>0</v>
      </c>
      <c r="D83" s="267">
        <v>6</v>
      </c>
      <c r="E83" s="267">
        <v>0</v>
      </c>
      <c r="F83" s="267">
        <v>2225</v>
      </c>
      <c r="G83" s="267">
        <v>0</v>
      </c>
      <c r="H83" s="267">
        <v>5535</v>
      </c>
      <c r="I83" s="268">
        <v>878</v>
      </c>
      <c r="J83" s="268">
        <v>256</v>
      </c>
      <c r="K83" s="268">
        <v>622</v>
      </c>
      <c r="L83" s="268">
        <v>256</v>
      </c>
      <c r="M83" s="268">
        <v>609</v>
      </c>
      <c r="N83" s="268">
        <v>13</v>
      </c>
      <c r="O83" s="268">
        <v>0</v>
      </c>
      <c r="P83" s="268">
        <v>13</v>
      </c>
      <c r="Q83" s="299"/>
    </row>
    <row r="84" s="247" customFormat="true" ht="36" spans="1:17">
      <c r="A84" s="265"/>
      <c r="B84" s="265" t="s">
        <v>154</v>
      </c>
      <c r="C84" s="268"/>
      <c r="D84" s="269">
        <v>3</v>
      </c>
      <c r="E84" s="268"/>
      <c r="F84" s="269">
        <v>979</v>
      </c>
      <c r="G84" s="268"/>
      <c r="H84" s="269">
        <v>2437</v>
      </c>
      <c r="I84" s="268">
        <v>387</v>
      </c>
      <c r="J84" s="268">
        <v>112</v>
      </c>
      <c r="K84" s="268">
        <v>275</v>
      </c>
      <c r="L84" s="288">
        <v>112</v>
      </c>
      <c r="M84" s="288">
        <v>269</v>
      </c>
      <c r="N84" s="268">
        <v>6</v>
      </c>
      <c r="O84" s="296">
        <v>0</v>
      </c>
      <c r="P84" s="296">
        <v>6</v>
      </c>
      <c r="Q84" s="300"/>
    </row>
    <row r="85" s="245" customFormat="true" ht="36" spans="1:17">
      <c r="A85" s="265"/>
      <c r="B85" s="265" t="s">
        <v>155</v>
      </c>
      <c r="C85" s="267"/>
      <c r="D85" s="269">
        <v>0</v>
      </c>
      <c r="E85" s="267"/>
      <c r="F85" s="269">
        <v>65</v>
      </c>
      <c r="G85" s="267"/>
      <c r="H85" s="269">
        <v>275</v>
      </c>
      <c r="I85" s="268">
        <v>38</v>
      </c>
      <c r="J85" s="268">
        <v>8</v>
      </c>
      <c r="K85" s="268">
        <v>30</v>
      </c>
      <c r="L85" s="288">
        <v>8</v>
      </c>
      <c r="M85" s="288">
        <v>30</v>
      </c>
      <c r="N85" s="268">
        <v>0</v>
      </c>
      <c r="O85" s="296">
        <v>0</v>
      </c>
      <c r="P85" s="296">
        <v>0</v>
      </c>
      <c r="Q85" s="299"/>
    </row>
    <row r="86" s="245" customFormat="true" ht="24" spans="1:17">
      <c r="A86" s="265"/>
      <c r="B86" s="265" t="s">
        <v>156</v>
      </c>
      <c r="C86" s="267"/>
      <c r="D86" s="269">
        <v>1</v>
      </c>
      <c r="E86" s="267"/>
      <c r="F86" s="269">
        <v>268</v>
      </c>
      <c r="G86" s="267"/>
      <c r="H86" s="269">
        <v>1019</v>
      </c>
      <c r="I86" s="268">
        <v>145</v>
      </c>
      <c r="J86" s="268">
        <v>31</v>
      </c>
      <c r="K86" s="268">
        <v>114</v>
      </c>
      <c r="L86" s="288">
        <v>31</v>
      </c>
      <c r="M86" s="288">
        <v>112</v>
      </c>
      <c r="N86" s="268">
        <v>2</v>
      </c>
      <c r="O86" s="296">
        <v>0</v>
      </c>
      <c r="P86" s="296">
        <v>2</v>
      </c>
      <c r="Q86" s="299"/>
    </row>
    <row r="87" s="245" customFormat="true" ht="36" spans="1:17">
      <c r="A87" s="265"/>
      <c r="B87" s="265" t="s">
        <v>157</v>
      </c>
      <c r="C87" s="267"/>
      <c r="D87" s="269">
        <v>1</v>
      </c>
      <c r="E87" s="267"/>
      <c r="F87" s="269">
        <v>666</v>
      </c>
      <c r="G87" s="267"/>
      <c r="H87" s="269">
        <v>1101</v>
      </c>
      <c r="I87" s="268">
        <v>200</v>
      </c>
      <c r="J87" s="268">
        <v>76</v>
      </c>
      <c r="K87" s="268">
        <v>124</v>
      </c>
      <c r="L87" s="288">
        <v>76</v>
      </c>
      <c r="M87" s="288">
        <v>121</v>
      </c>
      <c r="N87" s="268">
        <v>3</v>
      </c>
      <c r="O87" s="296">
        <v>0</v>
      </c>
      <c r="P87" s="296">
        <v>3</v>
      </c>
      <c r="Q87" s="299"/>
    </row>
    <row r="88" s="245" customFormat="true" ht="24" spans="1:17">
      <c r="A88" s="265"/>
      <c r="B88" s="265" t="s">
        <v>158</v>
      </c>
      <c r="C88" s="267"/>
      <c r="D88" s="269">
        <v>1</v>
      </c>
      <c r="E88" s="267"/>
      <c r="F88" s="269">
        <v>247</v>
      </c>
      <c r="G88" s="267"/>
      <c r="H88" s="269">
        <v>703</v>
      </c>
      <c r="I88" s="268">
        <v>108</v>
      </c>
      <c r="J88" s="268">
        <v>29</v>
      </c>
      <c r="K88" s="268">
        <v>79</v>
      </c>
      <c r="L88" s="288">
        <v>29</v>
      </c>
      <c r="M88" s="288">
        <v>77</v>
      </c>
      <c r="N88" s="268">
        <v>2</v>
      </c>
      <c r="O88" s="296">
        <v>0</v>
      </c>
      <c r="P88" s="296">
        <v>2</v>
      </c>
      <c r="Q88" s="299"/>
    </row>
    <row r="89" s="245" customFormat="true" ht="10.5" spans="3:17">
      <c r="C89" s="248"/>
      <c r="D89" s="248"/>
      <c r="E89" s="302"/>
      <c r="F89" s="302"/>
      <c r="G89" s="302"/>
      <c r="H89" s="302"/>
      <c r="I89" s="303"/>
      <c r="J89" s="303"/>
      <c r="K89" s="303"/>
      <c r="L89" s="304"/>
      <c r="M89" s="304"/>
      <c r="N89" s="303"/>
      <c r="O89" s="303"/>
      <c r="P89" s="303"/>
      <c r="Q89" s="253"/>
    </row>
  </sheetData>
  <autoFilter ref="A10:AI88">
    <extLst/>
  </autoFilter>
  <mergeCells count="31">
    <mergeCell ref="A2:B2"/>
    <mergeCell ref="A3:Q3"/>
    <mergeCell ref="P4:Q4"/>
    <mergeCell ref="C5:H5"/>
    <mergeCell ref="I5:K5"/>
    <mergeCell ref="L5:M5"/>
    <mergeCell ref="N5:P5"/>
    <mergeCell ref="C6:D6"/>
    <mergeCell ref="E6:F6"/>
    <mergeCell ref="G6:H6"/>
    <mergeCell ref="A8:B8"/>
    <mergeCell ref="A9:B9"/>
    <mergeCell ref="A10:A26"/>
    <mergeCell ref="A30:A35"/>
    <mergeCell ref="A38:A40"/>
    <mergeCell ref="A42:A44"/>
    <mergeCell ref="A55:A61"/>
    <mergeCell ref="A66:A70"/>
    <mergeCell ref="A71:A73"/>
    <mergeCell ref="A78:A82"/>
    <mergeCell ref="A83:A88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A5:B7"/>
  </mergeCells>
  <pageMargins left="0.708661417322835" right="0.708661417322835" top="0.748031496062992" bottom="0.748031496062992" header="0.31496062992126" footer="0.31496062992126"/>
  <pageSetup paperSize="9" scale="85" fitToHeight="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0"/>
  <sheetViews>
    <sheetView workbookViewId="0">
      <selection activeCell="E28" sqref="E28"/>
    </sheetView>
  </sheetViews>
  <sheetFormatPr defaultColWidth="9" defaultRowHeight="13.5"/>
  <cols>
    <col min="1" max="1" width="18.125" style="234" customWidth="true"/>
    <col min="2" max="9" width="15.625" style="235" customWidth="true"/>
    <col min="10" max="16384" width="9" style="234"/>
  </cols>
  <sheetData>
    <row r="1" spans="1:1">
      <c r="A1" s="234" t="s">
        <v>198</v>
      </c>
    </row>
    <row r="2" ht="29.1" customHeight="true" spans="1:9">
      <c r="A2" s="236" t="s">
        <v>199</v>
      </c>
      <c r="B2" s="236"/>
      <c r="C2" s="236"/>
      <c r="D2" s="236"/>
      <c r="E2" s="236"/>
      <c r="F2" s="236"/>
      <c r="G2" s="236"/>
      <c r="H2" s="236"/>
      <c r="I2" s="236"/>
    </row>
    <row r="3" spans="9:9">
      <c r="I3" s="235" t="s">
        <v>2</v>
      </c>
    </row>
    <row r="4" spans="1:9">
      <c r="A4" s="237" t="s">
        <v>200</v>
      </c>
      <c r="B4" s="237" t="s">
        <v>17</v>
      </c>
      <c r="C4" s="237"/>
      <c r="D4" s="237"/>
      <c r="E4" s="237"/>
      <c r="F4" s="243" t="s">
        <v>16</v>
      </c>
      <c r="G4" s="243"/>
      <c r="H4" s="243"/>
      <c r="I4" s="243" t="s">
        <v>201</v>
      </c>
    </row>
    <row r="5" ht="50.25" customHeight="true" spans="1:9">
      <c r="A5" s="237"/>
      <c r="B5" s="237" t="s">
        <v>11</v>
      </c>
      <c r="C5" s="237" t="s">
        <v>202</v>
      </c>
      <c r="D5" s="237" t="s">
        <v>203</v>
      </c>
      <c r="E5" s="237" t="s">
        <v>204</v>
      </c>
      <c r="F5" s="237" t="s">
        <v>11</v>
      </c>
      <c r="G5" s="237" t="s">
        <v>202</v>
      </c>
      <c r="H5" s="237" t="s">
        <v>204</v>
      </c>
      <c r="I5" s="243"/>
    </row>
    <row r="6" spans="1:9">
      <c r="A6" s="238" t="s">
        <v>205</v>
      </c>
      <c r="B6" s="239">
        <v>14</v>
      </c>
      <c r="C6" s="239">
        <v>25</v>
      </c>
      <c r="D6" s="239">
        <v>11</v>
      </c>
      <c r="E6" s="239">
        <v>0</v>
      </c>
      <c r="F6" s="239">
        <v>4.41</v>
      </c>
      <c r="G6" s="239">
        <v>4</v>
      </c>
      <c r="H6" s="239">
        <v>0.41</v>
      </c>
      <c r="I6" s="239">
        <f t="shared" ref="I6" si="0">I7</f>
        <v>0.41</v>
      </c>
    </row>
    <row r="7" spans="1:9">
      <c r="A7" s="240" t="s">
        <v>206</v>
      </c>
      <c r="B7" s="239">
        <v>14</v>
      </c>
      <c r="C7" s="239">
        <v>25</v>
      </c>
      <c r="D7" s="239">
        <v>11</v>
      </c>
      <c r="E7" s="239">
        <v>0</v>
      </c>
      <c r="F7" s="239">
        <v>4.41</v>
      </c>
      <c r="G7" s="239">
        <v>4</v>
      </c>
      <c r="H7" s="239">
        <v>0.41</v>
      </c>
      <c r="I7" s="239">
        <f t="shared" ref="I7" si="1">SUM(I8:I10)</f>
        <v>0.41</v>
      </c>
    </row>
    <row r="8" spans="1:9">
      <c r="A8" s="241" t="s">
        <v>79</v>
      </c>
      <c r="B8" s="242">
        <v>6.21</v>
      </c>
      <c r="C8" s="242">
        <v>11</v>
      </c>
      <c r="D8" s="242">
        <v>4.79</v>
      </c>
      <c r="E8" s="242">
        <v>0</v>
      </c>
      <c r="F8" s="242">
        <v>1.41</v>
      </c>
      <c r="G8" s="242">
        <v>1</v>
      </c>
      <c r="H8" s="242">
        <v>0.41</v>
      </c>
      <c r="I8" s="244">
        <f>E8+H8</f>
        <v>0.41</v>
      </c>
    </row>
    <row r="9" spans="1:9">
      <c r="A9" s="241" t="s">
        <v>207</v>
      </c>
      <c r="B9" s="242">
        <v>6.68</v>
      </c>
      <c r="C9" s="242">
        <v>12</v>
      </c>
      <c r="D9" s="242">
        <v>5.32</v>
      </c>
      <c r="E9" s="242">
        <v>0</v>
      </c>
      <c r="F9" s="242">
        <v>2</v>
      </c>
      <c r="G9" s="242">
        <v>2</v>
      </c>
      <c r="H9" s="242">
        <v>0</v>
      </c>
      <c r="I9" s="244">
        <f t="shared" ref="I9:I10" si="2">E9+H9</f>
        <v>0</v>
      </c>
    </row>
    <row r="10" spans="1:9">
      <c r="A10" s="241" t="s">
        <v>20</v>
      </c>
      <c r="B10" s="242">
        <v>1.11</v>
      </c>
      <c r="C10" s="242">
        <v>2</v>
      </c>
      <c r="D10" s="242">
        <v>0.89</v>
      </c>
      <c r="E10" s="242">
        <v>0</v>
      </c>
      <c r="F10" s="242">
        <v>1</v>
      </c>
      <c r="G10" s="242">
        <v>1</v>
      </c>
      <c r="H10" s="242">
        <v>0</v>
      </c>
      <c r="I10" s="244">
        <f t="shared" si="2"/>
        <v>0</v>
      </c>
    </row>
  </sheetData>
  <mergeCells count="5">
    <mergeCell ref="A2:I2"/>
    <mergeCell ref="B4:E4"/>
    <mergeCell ref="F4:H4"/>
    <mergeCell ref="A4:A5"/>
    <mergeCell ref="I4:I5"/>
  </mergeCells>
  <printOptions horizontalCentered="true"/>
  <pageMargins left="0.748031496062992" right="0.748031496062992" top="0.984251968503937" bottom="0.984251968503937" header="0.511811023622047" footer="0.511811023622047"/>
  <pageSetup paperSize="9" scale="8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106"/>
  <sheetViews>
    <sheetView zoomScale="70" zoomScaleNormal="70" workbookViewId="0">
      <pane xSplit="2" ySplit="6" topLeftCell="C7" activePane="bottomRight" state="frozen"/>
      <selection/>
      <selection pane="topRight"/>
      <selection pane="bottomLeft"/>
      <selection pane="bottomRight" activeCell="J20" sqref="J20"/>
    </sheetView>
  </sheetViews>
  <sheetFormatPr defaultColWidth="9.125" defaultRowHeight="14.25"/>
  <cols>
    <col min="1" max="1" width="11.625" style="9" customWidth="true"/>
    <col min="2" max="2" width="23.875" style="9" customWidth="true"/>
    <col min="3" max="3" width="12.625" style="9" customWidth="true"/>
    <col min="4" max="4" width="11.75" style="9" customWidth="true"/>
    <col min="5" max="5" width="12.625" style="9" customWidth="true"/>
    <col min="6" max="6" width="9.125" style="9"/>
    <col min="7" max="7" width="9.375" style="9" customWidth="true"/>
    <col min="8" max="8" width="12.625" style="9" customWidth="true"/>
    <col min="9" max="9" width="12.25" style="9" customWidth="true"/>
    <col min="10" max="11" width="11.625" style="9" customWidth="true"/>
    <col min="12" max="12" width="12.75" style="196" customWidth="true"/>
    <col min="13" max="13" width="9.125" style="9"/>
    <col min="14" max="14" width="13.625" style="9" customWidth="true"/>
    <col min="15" max="15" width="11.5" style="9" customWidth="true"/>
    <col min="16" max="16" width="11.375" style="196" customWidth="true"/>
    <col min="17" max="17" width="11.5" style="196" customWidth="true"/>
    <col min="18" max="18" width="11.75" style="9" customWidth="true"/>
    <col min="19" max="19" width="10.375" style="9" customWidth="true"/>
    <col min="20" max="20" width="17.375" style="197" customWidth="true" outlineLevel="1"/>
    <col min="21" max="250" width="9.125" style="9"/>
    <col min="251" max="251" width="11.625" style="9" customWidth="true"/>
    <col min="252" max="252" width="14.375" style="9" customWidth="true"/>
    <col min="253" max="253" width="9.125" style="9"/>
    <col min="254" max="254" width="12.625" style="9" customWidth="true"/>
    <col min="255" max="255" width="11.75" style="9" customWidth="true"/>
    <col min="256" max="256" width="12.625" style="9" customWidth="true"/>
    <col min="257" max="257" width="9.125" style="9"/>
    <col min="258" max="258" width="9.375" style="9" customWidth="true"/>
    <col min="259" max="259" width="12.625" style="9" customWidth="true"/>
    <col min="260" max="260" width="12.25" style="9" customWidth="true"/>
    <col min="261" max="262" width="11.625" style="9" customWidth="true"/>
    <col min="263" max="263" width="12.75" style="9" customWidth="true"/>
    <col min="264" max="264" width="9.125" style="9"/>
    <col min="265" max="265" width="13.625" style="9" customWidth="true"/>
    <col min="266" max="266" width="11.5" style="9" customWidth="true"/>
    <col min="267" max="267" width="11.375" style="9" customWidth="true"/>
    <col min="268" max="268" width="11.5" style="9" customWidth="true"/>
    <col min="269" max="269" width="11.75" style="9" customWidth="true"/>
    <col min="270" max="270" width="10.375" style="9" customWidth="true"/>
    <col min="271" max="271" width="17.375" style="9" customWidth="true"/>
    <col min="272" max="272" width="14.75" style="9" customWidth="true"/>
    <col min="273" max="273" width="11.625" style="9" customWidth="true"/>
    <col min="274" max="274" width="10.5" style="9" customWidth="true"/>
    <col min="275" max="275" width="9.125" style="9"/>
    <col min="276" max="276" width="9.5" style="9" customWidth="true"/>
    <col min="277" max="506" width="9.125" style="9"/>
    <col min="507" max="507" width="11.625" style="9" customWidth="true"/>
    <col min="508" max="508" width="14.375" style="9" customWidth="true"/>
    <col min="509" max="509" width="9.125" style="9"/>
    <col min="510" max="510" width="12.625" style="9" customWidth="true"/>
    <col min="511" max="511" width="11.75" style="9" customWidth="true"/>
    <col min="512" max="512" width="12.625" style="9" customWidth="true"/>
    <col min="513" max="513" width="9.125" style="9"/>
    <col min="514" max="514" width="9.375" style="9" customWidth="true"/>
    <col min="515" max="515" width="12.625" style="9" customWidth="true"/>
    <col min="516" max="516" width="12.25" style="9" customWidth="true"/>
    <col min="517" max="518" width="11.625" style="9" customWidth="true"/>
    <col min="519" max="519" width="12.75" style="9" customWidth="true"/>
    <col min="520" max="520" width="9.125" style="9"/>
    <col min="521" max="521" width="13.625" style="9" customWidth="true"/>
    <col min="522" max="522" width="11.5" style="9" customWidth="true"/>
    <col min="523" max="523" width="11.375" style="9" customWidth="true"/>
    <col min="524" max="524" width="11.5" style="9" customWidth="true"/>
    <col min="525" max="525" width="11.75" style="9" customWidth="true"/>
    <col min="526" max="526" width="10.375" style="9" customWidth="true"/>
    <col min="527" max="527" width="17.375" style="9" customWidth="true"/>
    <col min="528" max="528" width="14.75" style="9" customWidth="true"/>
    <col min="529" max="529" width="11.625" style="9" customWidth="true"/>
    <col min="530" max="530" width="10.5" style="9" customWidth="true"/>
    <col min="531" max="531" width="9.125" style="9"/>
    <col min="532" max="532" width="9.5" style="9" customWidth="true"/>
    <col min="533" max="762" width="9.125" style="9"/>
    <col min="763" max="763" width="11.625" style="9" customWidth="true"/>
    <col min="764" max="764" width="14.375" style="9" customWidth="true"/>
    <col min="765" max="765" width="9.125" style="9"/>
    <col min="766" max="766" width="12.625" style="9" customWidth="true"/>
    <col min="767" max="767" width="11.75" style="9" customWidth="true"/>
    <col min="768" max="768" width="12.625" style="9" customWidth="true"/>
    <col min="769" max="769" width="9.125" style="9"/>
    <col min="770" max="770" width="9.375" style="9" customWidth="true"/>
    <col min="771" max="771" width="12.625" style="9" customWidth="true"/>
    <col min="772" max="772" width="12.25" style="9" customWidth="true"/>
    <col min="773" max="774" width="11.625" style="9" customWidth="true"/>
    <col min="775" max="775" width="12.75" style="9" customWidth="true"/>
    <col min="776" max="776" width="9.125" style="9"/>
    <col min="777" max="777" width="13.625" style="9" customWidth="true"/>
    <col min="778" max="778" width="11.5" style="9" customWidth="true"/>
    <col min="779" max="779" width="11.375" style="9" customWidth="true"/>
    <col min="780" max="780" width="11.5" style="9" customWidth="true"/>
    <col min="781" max="781" width="11.75" style="9" customWidth="true"/>
    <col min="782" max="782" width="10.375" style="9" customWidth="true"/>
    <col min="783" max="783" width="17.375" style="9" customWidth="true"/>
    <col min="784" max="784" width="14.75" style="9" customWidth="true"/>
    <col min="785" max="785" width="11.625" style="9" customWidth="true"/>
    <col min="786" max="786" width="10.5" style="9" customWidth="true"/>
    <col min="787" max="787" width="9.125" style="9"/>
    <col min="788" max="788" width="9.5" style="9" customWidth="true"/>
    <col min="789" max="1018" width="9.125" style="9"/>
    <col min="1019" max="1019" width="11.625" style="9" customWidth="true"/>
    <col min="1020" max="1020" width="14.375" style="9" customWidth="true"/>
    <col min="1021" max="1021" width="9.125" style="9"/>
    <col min="1022" max="1022" width="12.625" style="9" customWidth="true"/>
    <col min="1023" max="1023" width="11.75" style="9" customWidth="true"/>
    <col min="1024" max="1024" width="12.625" style="9" customWidth="true"/>
    <col min="1025" max="1025" width="9.125" style="9"/>
    <col min="1026" max="1026" width="9.375" style="9" customWidth="true"/>
    <col min="1027" max="1027" width="12.625" style="9" customWidth="true"/>
    <col min="1028" max="1028" width="12.25" style="9" customWidth="true"/>
    <col min="1029" max="1030" width="11.625" style="9" customWidth="true"/>
    <col min="1031" max="1031" width="12.75" style="9" customWidth="true"/>
    <col min="1032" max="1032" width="9.125" style="9"/>
    <col min="1033" max="1033" width="13.625" style="9" customWidth="true"/>
    <col min="1034" max="1034" width="11.5" style="9" customWidth="true"/>
    <col min="1035" max="1035" width="11.375" style="9" customWidth="true"/>
    <col min="1036" max="1036" width="11.5" style="9" customWidth="true"/>
    <col min="1037" max="1037" width="11.75" style="9" customWidth="true"/>
    <col min="1038" max="1038" width="10.375" style="9" customWidth="true"/>
    <col min="1039" max="1039" width="17.375" style="9" customWidth="true"/>
    <col min="1040" max="1040" width="14.75" style="9" customWidth="true"/>
    <col min="1041" max="1041" width="11.625" style="9" customWidth="true"/>
    <col min="1042" max="1042" width="10.5" style="9" customWidth="true"/>
    <col min="1043" max="1043" width="9.125" style="9"/>
    <col min="1044" max="1044" width="9.5" style="9" customWidth="true"/>
    <col min="1045" max="1274" width="9.125" style="9"/>
    <col min="1275" max="1275" width="11.625" style="9" customWidth="true"/>
    <col min="1276" max="1276" width="14.375" style="9" customWidth="true"/>
    <col min="1277" max="1277" width="9.125" style="9"/>
    <col min="1278" max="1278" width="12.625" style="9" customWidth="true"/>
    <col min="1279" max="1279" width="11.75" style="9" customWidth="true"/>
    <col min="1280" max="1280" width="12.625" style="9" customWidth="true"/>
    <col min="1281" max="1281" width="9.125" style="9"/>
    <col min="1282" max="1282" width="9.375" style="9" customWidth="true"/>
    <col min="1283" max="1283" width="12.625" style="9" customWidth="true"/>
    <col min="1284" max="1284" width="12.25" style="9" customWidth="true"/>
    <col min="1285" max="1286" width="11.625" style="9" customWidth="true"/>
    <col min="1287" max="1287" width="12.75" style="9" customWidth="true"/>
    <col min="1288" max="1288" width="9.125" style="9"/>
    <col min="1289" max="1289" width="13.625" style="9" customWidth="true"/>
    <col min="1290" max="1290" width="11.5" style="9" customWidth="true"/>
    <col min="1291" max="1291" width="11.375" style="9" customWidth="true"/>
    <col min="1292" max="1292" width="11.5" style="9" customWidth="true"/>
    <col min="1293" max="1293" width="11.75" style="9" customWidth="true"/>
    <col min="1294" max="1294" width="10.375" style="9" customWidth="true"/>
    <col min="1295" max="1295" width="17.375" style="9" customWidth="true"/>
    <col min="1296" max="1296" width="14.75" style="9" customWidth="true"/>
    <col min="1297" max="1297" width="11.625" style="9" customWidth="true"/>
    <col min="1298" max="1298" width="10.5" style="9" customWidth="true"/>
    <col min="1299" max="1299" width="9.125" style="9"/>
    <col min="1300" max="1300" width="9.5" style="9" customWidth="true"/>
    <col min="1301" max="1530" width="9.125" style="9"/>
    <col min="1531" max="1531" width="11.625" style="9" customWidth="true"/>
    <col min="1532" max="1532" width="14.375" style="9" customWidth="true"/>
    <col min="1533" max="1533" width="9.125" style="9"/>
    <col min="1534" max="1534" width="12.625" style="9" customWidth="true"/>
    <col min="1535" max="1535" width="11.75" style="9" customWidth="true"/>
    <col min="1536" max="1536" width="12.625" style="9" customWidth="true"/>
    <col min="1537" max="1537" width="9.125" style="9"/>
    <col min="1538" max="1538" width="9.375" style="9" customWidth="true"/>
    <col min="1539" max="1539" width="12.625" style="9" customWidth="true"/>
    <col min="1540" max="1540" width="12.25" style="9" customWidth="true"/>
    <col min="1541" max="1542" width="11.625" style="9" customWidth="true"/>
    <col min="1543" max="1543" width="12.75" style="9" customWidth="true"/>
    <col min="1544" max="1544" width="9.125" style="9"/>
    <col min="1545" max="1545" width="13.625" style="9" customWidth="true"/>
    <col min="1546" max="1546" width="11.5" style="9" customWidth="true"/>
    <col min="1547" max="1547" width="11.375" style="9" customWidth="true"/>
    <col min="1548" max="1548" width="11.5" style="9" customWidth="true"/>
    <col min="1549" max="1549" width="11.75" style="9" customWidth="true"/>
    <col min="1550" max="1550" width="10.375" style="9" customWidth="true"/>
    <col min="1551" max="1551" width="17.375" style="9" customWidth="true"/>
    <col min="1552" max="1552" width="14.75" style="9" customWidth="true"/>
    <col min="1553" max="1553" width="11.625" style="9" customWidth="true"/>
    <col min="1554" max="1554" width="10.5" style="9" customWidth="true"/>
    <col min="1555" max="1555" width="9.125" style="9"/>
    <col min="1556" max="1556" width="9.5" style="9" customWidth="true"/>
    <col min="1557" max="1786" width="9.125" style="9"/>
    <col min="1787" max="1787" width="11.625" style="9" customWidth="true"/>
    <col min="1788" max="1788" width="14.375" style="9" customWidth="true"/>
    <col min="1789" max="1789" width="9.125" style="9"/>
    <col min="1790" max="1790" width="12.625" style="9" customWidth="true"/>
    <col min="1791" max="1791" width="11.75" style="9" customWidth="true"/>
    <col min="1792" max="1792" width="12.625" style="9" customWidth="true"/>
    <col min="1793" max="1793" width="9.125" style="9"/>
    <col min="1794" max="1794" width="9.375" style="9" customWidth="true"/>
    <col min="1795" max="1795" width="12.625" style="9" customWidth="true"/>
    <col min="1796" max="1796" width="12.25" style="9" customWidth="true"/>
    <col min="1797" max="1798" width="11.625" style="9" customWidth="true"/>
    <col min="1799" max="1799" width="12.75" style="9" customWidth="true"/>
    <col min="1800" max="1800" width="9.125" style="9"/>
    <col min="1801" max="1801" width="13.625" style="9" customWidth="true"/>
    <col min="1802" max="1802" width="11.5" style="9" customWidth="true"/>
    <col min="1803" max="1803" width="11.375" style="9" customWidth="true"/>
    <col min="1804" max="1804" width="11.5" style="9" customWidth="true"/>
    <col min="1805" max="1805" width="11.75" style="9" customWidth="true"/>
    <col min="1806" max="1806" width="10.375" style="9" customWidth="true"/>
    <col min="1807" max="1807" width="17.375" style="9" customWidth="true"/>
    <col min="1808" max="1808" width="14.75" style="9" customWidth="true"/>
    <col min="1809" max="1809" width="11.625" style="9" customWidth="true"/>
    <col min="1810" max="1810" width="10.5" style="9" customWidth="true"/>
    <col min="1811" max="1811" width="9.125" style="9"/>
    <col min="1812" max="1812" width="9.5" style="9" customWidth="true"/>
    <col min="1813" max="2042" width="9.125" style="9"/>
    <col min="2043" max="2043" width="11.625" style="9" customWidth="true"/>
    <col min="2044" max="2044" width="14.375" style="9" customWidth="true"/>
    <col min="2045" max="2045" width="9.125" style="9"/>
    <col min="2046" max="2046" width="12.625" style="9" customWidth="true"/>
    <col min="2047" max="2047" width="11.75" style="9" customWidth="true"/>
    <col min="2048" max="2048" width="12.625" style="9" customWidth="true"/>
    <col min="2049" max="2049" width="9.125" style="9"/>
    <col min="2050" max="2050" width="9.375" style="9" customWidth="true"/>
    <col min="2051" max="2051" width="12.625" style="9" customWidth="true"/>
    <col min="2052" max="2052" width="12.25" style="9" customWidth="true"/>
    <col min="2053" max="2054" width="11.625" style="9" customWidth="true"/>
    <col min="2055" max="2055" width="12.75" style="9" customWidth="true"/>
    <col min="2056" max="2056" width="9.125" style="9"/>
    <col min="2057" max="2057" width="13.625" style="9" customWidth="true"/>
    <col min="2058" max="2058" width="11.5" style="9" customWidth="true"/>
    <col min="2059" max="2059" width="11.375" style="9" customWidth="true"/>
    <col min="2060" max="2060" width="11.5" style="9" customWidth="true"/>
    <col min="2061" max="2061" width="11.75" style="9" customWidth="true"/>
    <col min="2062" max="2062" width="10.375" style="9" customWidth="true"/>
    <col min="2063" max="2063" width="17.375" style="9" customWidth="true"/>
    <col min="2064" max="2064" width="14.75" style="9" customWidth="true"/>
    <col min="2065" max="2065" width="11.625" style="9" customWidth="true"/>
    <col min="2066" max="2066" width="10.5" style="9" customWidth="true"/>
    <col min="2067" max="2067" width="9.125" style="9"/>
    <col min="2068" max="2068" width="9.5" style="9" customWidth="true"/>
    <col min="2069" max="2298" width="9.125" style="9"/>
    <col min="2299" max="2299" width="11.625" style="9" customWidth="true"/>
    <col min="2300" max="2300" width="14.375" style="9" customWidth="true"/>
    <col min="2301" max="2301" width="9.125" style="9"/>
    <col min="2302" max="2302" width="12.625" style="9" customWidth="true"/>
    <col min="2303" max="2303" width="11.75" style="9" customWidth="true"/>
    <col min="2304" max="2304" width="12.625" style="9" customWidth="true"/>
    <col min="2305" max="2305" width="9.125" style="9"/>
    <col min="2306" max="2306" width="9.375" style="9" customWidth="true"/>
    <col min="2307" max="2307" width="12.625" style="9" customWidth="true"/>
    <col min="2308" max="2308" width="12.25" style="9" customWidth="true"/>
    <col min="2309" max="2310" width="11.625" style="9" customWidth="true"/>
    <col min="2311" max="2311" width="12.75" style="9" customWidth="true"/>
    <col min="2312" max="2312" width="9.125" style="9"/>
    <col min="2313" max="2313" width="13.625" style="9" customWidth="true"/>
    <col min="2314" max="2314" width="11.5" style="9" customWidth="true"/>
    <col min="2315" max="2315" width="11.375" style="9" customWidth="true"/>
    <col min="2316" max="2316" width="11.5" style="9" customWidth="true"/>
    <col min="2317" max="2317" width="11.75" style="9" customWidth="true"/>
    <col min="2318" max="2318" width="10.375" style="9" customWidth="true"/>
    <col min="2319" max="2319" width="17.375" style="9" customWidth="true"/>
    <col min="2320" max="2320" width="14.75" style="9" customWidth="true"/>
    <col min="2321" max="2321" width="11.625" style="9" customWidth="true"/>
    <col min="2322" max="2322" width="10.5" style="9" customWidth="true"/>
    <col min="2323" max="2323" width="9.125" style="9"/>
    <col min="2324" max="2324" width="9.5" style="9" customWidth="true"/>
    <col min="2325" max="2554" width="9.125" style="9"/>
    <col min="2555" max="2555" width="11.625" style="9" customWidth="true"/>
    <col min="2556" max="2556" width="14.375" style="9" customWidth="true"/>
    <col min="2557" max="2557" width="9.125" style="9"/>
    <col min="2558" max="2558" width="12.625" style="9" customWidth="true"/>
    <col min="2559" max="2559" width="11.75" style="9" customWidth="true"/>
    <col min="2560" max="2560" width="12.625" style="9" customWidth="true"/>
    <col min="2561" max="2561" width="9.125" style="9"/>
    <col min="2562" max="2562" width="9.375" style="9" customWidth="true"/>
    <col min="2563" max="2563" width="12.625" style="9" customWidth="true"/>
    <col min="2564" max="2564" width="12.25" style="9" customWidth="true"/>
    <col min="2565" max="2566" width="11.625" style="9" customWidth="true"/>
    <col min="2567" max="2567" width="12.75" style="9" customWidth="true"/>
    <col min="2568" max="2568" width="9.125" style="9"/>
    <col min="2569" max="2569" width="13.625" style="9" customWidth="true"/>
    <col min="2570" max="2570" width="11.5" style="9" customWidth="true"/>
    <col min="2571" max="2571" width="11.375" style="9" customWidth="true"/>
    <col min="2572" max="2572" width="11.5" style="9" customWidth="true"/>
    <col min="2573" max="2573" width="11.75" style="9" customWidth="true"/>
    <col min="2574" max="2574" width="10.375" style="9" customWidth="true"/>
    <col min="2575" max="2575" width="17.375" style="9" customWidth="true"/>
    <col min="2576" max="2576" width="14.75" style="9" customWidth="true"/>
    <col min="2577" max="2577" width="11.625" style="9" customWidth="true"/>
    <col min="2578" max="2578" width="10.5" style="9" customWidth="true"/>
    <col min="2579" max="2579" width="9.125" style="9"/>
    <col min="2580" max="2580" width="9.5" style="9" customWidth="true"/>
    <col min="2581" max="2810" width="9.125" style="9"/>
    <col min="2811" max="2811" width="11.625" style="9" customWidth="true"/>
    <col min="2812" max="2812" width="14.375" style="9" customWidth="true"/>
    <col min="2813" max="2813" width="9.125" style="9"/>
    <col min="2814" max="2814" width="12.625" style="9" customWidth="true"/>
    <col min="2815" max="2815" width="11.75" style="9" customWidth="true"/>
    <col min="2816" max="2816" width="12.625" style="9" customWidth="true"/>
    <col min="2817" max="2817" width="9.125" style="9"/>
    <col min="2818" max="2818" width="9.375" style="9" customWidth="true"/>
    <col min="2819" max="2819" width="12.625" style="9" customWidth="true"/>
    <col min="2820" max="2820" width="12.25" style="9" customWidth="true"/>
    <col min="2821" max="2822" width="11.625" style="9" customWidth="true"/>
    <col min="2823" max="2823" width="12.75" style="9" customWidth="true"/>
    <col min="2824" max="2824" width="9.125" style="9"/>
    <col min="2825" max="2825" width="13.625" style="9" customWidth="true"/>
    <col min="2826" max="2826" width="11.5" style="9" customWidth="true"/>
    <col min="2827" max="2827" width="11.375" style="9" customWidth="true"/>
    <col min="2828" max="2828" width="11.5" style="9" customWidth="true"/>
    <col min="2829" max="2829" width="11.75" style="9" customWidth="true"/>
    <col min="2830" max="2830" width="10.375" style="9" customWidth="true"/>
    <col min="2831" max="2831" width="17.375" style="9" customWidth="true"/>
    <col min="2832" max="2832" width="14.75" style="9" customWidth="true"/>
    <col min="2833" max="2833" width="11.625" style="9" customWidth="true"/>
    <col min="2834" max="2834" width="10.5" style="9" customWidth="true"/>
    <col min="2835" max="2835" width="9.125" style="9"/>
    <col min="2836" max="2836" width="9.5" style="9" customWidth="true"/>
    <col min="2837" max="3066" width="9.125" style="9"/>
    <col min="3067" max="3067" width="11.625" style="9" customWidth="true"/>
    <col min="3068" max="3068" width="14.375" style="9" customWidth="true"/>
    <col min="3069" max="3069" width="9.125" style="9"/>
    <col min="3070" max="3070" width="12.625" style="9" customWidth="true"/>
    <col min="3071" max="3071" width="11.75" style="9" customWidth="true"/>
    <col min="3072" max="3072" width="12.625" style="9" customWidth="true"/>
    <col min="3073" max="3073" width="9.125" style="9"/>
    <col min="3074" max="3074" width="9.375" style="9" customWidth="true"/>
    <col min="3075" max="3075" width="12.625" style="9" customWidth="true"/>
    <col min="3076" max="3076" width="12.25" style="9" customWidth="true"/>
    <col min="3077" max="3078" width="11.625" style="9" customWidth="true"/>
    <col min="3079" max="3079" width="12.75" style="9" customWidth="true"/>
    <col min="3080" max="3080" width="9.125" style="9"/>
    <col min="3081" max="3081" width="13.625" style="9" customWidth="true"/>
    <col min="3082" max="3082" width="11.5" style="9" customWidth="true"/>
    <col min="3083" max="3083" width="11.375" style="9" customWidth="true"/>
    <col min="3084" max="3084" width="11.5" style="9" customWidth="true"/>
    <col min="3085" max="3085" width="11.75" style="9" customWidth="true"/>
    <col min="3086" max="3086" width="10.375" style="9" customWidth="true"/>
    <col min="3087" max="3087" width="17.375" style="9" customWidth="true"/>
    <col min="3088" max="3088" width="14.75" style="9" customWidth="true"/>
    <col min="3089" max="3089" width="11.625" style="9" customWidth="true"/>
    <col min="3090" max="3090" width="10.5" style="9" customWidth="true"/>
    <col min="3091" max="3091" width="9.125" style="9"/>
    <col min="3092" max="3092" width="9.5" style="9" customWidth="true"/>
    <col min="3093" max="3322" width="9.125" style="9"/>
    <col min="3323" max="3323" width="11.625" style="9" customWidth="true"/>
    <col min="3324" max="3324" width="14.375" style="9" customWidth="true"/>
    <col min="3325" max="3325" width="9.125" style="9"/>
    <col min="3326" max="3326" width="12.625" style="9" customWidth="true"/>
    <col min="3327" max="3327" width="11.75" style="9" customWidth="true"/>
    <col min="3328" max="3328" width="12.625" style="9" customWidth="true"/>
    <col min="3329" max="3329" width="9.125" style="9"/>
    <col min="3330" max="3330" width="9.375" style="9" customWidth="true"/>
    <col min="3331" max="3331" width="12.625" style="9" customWidth="true"/>
    <col min="3332" max="3332" width="12.25" style="9" customWidth="true"/>
    <col min="3333" max="3334" width="11.625" style="9" customWidth="true"/>
    <col min="3335" max="3335" width="12.75" style="9" customWidth="true"/>
    <col min="3336" max="3336" width="9.125" style="9"/>
    <col min="3337" max="3337" width="13.625" style="9" customWidth="true"/>
    <col min="3338" max="3338" width="11.5" style="9" customWidth="true"/>
    <col min="3339" max="3339" width="11.375" style="9" customWidth="true"/>
    <col min="3340" max="3340" width="11.5" style="9" customWidth="true"/>
    <col min="3341" max="3341" width="11.75" style="9" customWidth="true"/>
    <col min="3342" max="3342" width="10.375" style="9" customWidth="true"/>
    <col min="3343" max="3343" width="17.375" style="9" customWidth="true"/>
    <col min="3344" max="3344" width="14.75" style="9" customWidth="true"/>
    <col min="3345" max="3345" width="11.625" style="9" customWidth="true"/>
    <col min="3346" max="3346" width="10.5" style="9" customWidth="true"/>
    <col min="3347" max="3347" width="9.125" style="9"/>
    <col min="3348" max="3348" width="9.5" style="9" customWidth="true"/>
    <col min="3349" max="3578" width="9.125" style="9"/>
    <col min="3579" max="3579" width="11.625" style="9" customWidth="true"/>
    <col min="3580" max="3580" width="14.375" style="9" customWidth="true"/>
    <col min="3581" max="3581" width="9.125" style="9"/>
    <col min="3582" max="3582" width="12.625" style="9" customWidth="true"/>
    <col min="3583" max="3583" width="11.75" style="9" customWidth="true"/>
    <col min="3584" max="3584" width="12.625" style="9" customWidth="true"/>
    <col min="3585" max="3585" width="9.125" style="9"/>
    <col min="3586" max="3586" width="9.375" style="9" customWidth="true"/>
    <col min="3587" max="3587" width="12.625" style="9" customWidth="true"/>
    <col min="3588" max="3588" width="12.25" style="9" customWidth="true"/>
    <col min="3589" max="3590" width="11.625" style="9" customWidth="true"/>
    <col min="3591" max="3591" width="12.75" style="9" customWidth="true"/>
    <col min="3592" max="3592" width="9.125" style="9"/>
    <col min="3593" max="3593" width="13.625" style="9" customWidth="true"/>
    <col min="3594" max="3594" width="11.5" style="9" customWidth="true"/>
    <col min="3595" max="3595" width="11.375" style="9" customWidth="true"/>
    <col min="3596" max="3596" width="11.5" style="9" customWidth="true"/>
    <col min="3597" max="3597" width="11.75" style="9" customWidth="true"/>
    <col min="3598" max="3598" width="10.375" style="9" customWidth="true"/>
    <col min="3599" max="3599" width="17.375" style="9" customWidth="true"/>
    <col min="3600" max="3600" width="14.75" style="9" customWidth="true"/>
    <col min="3601" max="3601" width="11.625" style="9" customWidth="true"/>
    <col min="3602" max="3602" width="10.5" style="9" customWidth="true"/>
    <col min="3603" max="3603" width="9.125" style="9"/>
    <col min="3604" max="3604" width="9.5" style="9" customWidth="true"/>
    <col min="3605" max="3834" width="9.125" style="9"/>
    <col min="3835" max="3835" width="11.625" style="9" customWidth="true"/>
    <col min="3836" max="3836" width="14.375" style="9" customWidth="true"/>
    <col min="3837" max="3837" width="9.125" style="9"/>
    <col min="3838" max="3838" width="12.625" style="9" customWidth="true"/>
    <col min="3839" max="3839" width="11.75" style="9" customWidth="true"/>
    <col min="3840" max="3840" width="12.625" style="9" customWidth="true"/>
    <col min="3841" max="3841" width="9.125" style="9"/>
    <col min="3842" max="3842" width="9.375" style="9" customWidth="true"/>
    <col min="3843" max="3843" width="12.625" style="9" customWidth="true"/>
    <col min="3844" max="3844" width="12.25" style="9" customWidth="true"/>
    <col min="3845" max="3846" width="11.625" style="9" customWidth="true"/>
    <col min="3847" max="3847" width="12.75" style="9" customWidth="true"/>
    <col min="3848" max="3848" width="9.125" style="9"/>
    <col min="3849" max="3849" width="13.625" style="9" customWidth="true"/>
    <col min="3850" max="3850" width="11.5" style="9" customWidth="true"/>
    <col min="3851" max="3851" width="11.375" style="9" customWidth="true"/>
    <col min="3852" max="3852" width="11.5" style="9" customWidth="true"/>
    <col min="3853" max="3853" width="11.75" style="9" customWidth="true"/>
    <col min="3854" max="3854" width="10.375" style="9" customWidth="true"/>
    <col min="3855" max="3855" width="17.375" style="9" customWidth="true"/>
    <col min="3856" max="3856" width="14.75" style="9" customWidth="true"/>
    <col min="3857" max="3857" width="11.625" style="9" customWidth="true"/>
    <col min="3858" max="3858" width="10.5" style="9" customWidth="true"/>
    <col min="3859" max="3859" width="9.125" style="9"/>
    <col min="3860" max="3860" width="9.5" style="9" customWidth="true"/>
    <col min="3861" max="4090" width="9.125" style="9"/>
    <col min="4091" max="4091" width="11.625" style="9" customWidth="true"/>
    <col min="4092" max="4092" width="14.375" style="9" customWidth="true"/>
    <col min="4093" max="4093" width="9.125" style="9"/>
    <col min="4094" max="4094" width="12.625" style="9" customWidth="true"/>
    <col min="4095" max="4095" width="11.75" style="9" customWidth="true"/>
    <col min="4096" max="4096" width="12.625" style="9" customWidth="true"/>
    <col min="4097" max="4097" width="9.125" style="9"/>
    <col min="4098" max="4098" width="9.375" style="9" customWidth="true"/>
    <col min="4099" max="4099" width="12.625" style="9" customWidth="true"/>
    <col min="4100" max="4100" width="12.25" style="9" customWidth="true"/>
    <col min="4101" max="4102" width="11.625" style="9" customWidth="true"/>
    <col min="4103" max="4103" width="12.75" style="9" customWidth="true"/>
    <col min="4104" max="4104" width="9.125" style="9"/>
    <col min="4105" max="4105" width="13.625" style="9" customWidth="true"/>
    <col min="4106" max="4106" width="11.5" style="9" customWidth="true"/>
    <col min="4107" max="4107" width="11.375" style="9" customWidth="true"/>
    <col min="4108" max="4108" width="11.5" style="9" customWidth="true"/>
    <col min="4109" max="4109" width="11.75" style="9" customWidth="true"/>
    <col min="4110" max="4110" width="10.375" style="9" customWidth="true"/>
    <col min="4111" max="4111" width="17.375" style="9" customWidth="true"/>
    <col min="4112" max="4112" width="14.75" style="9" customWidth="true"/>
    <col min="4113" max="4113" width="11.625" style="9" customWidth="true"/>
    <col min="4114" max="4114" width="10.5" style="9" customWidth="true"/>
    <col min="4115" max="4115" width="9.125" style="9"/>
    <col min="4116" max="4116" width="9.5" style="9" customWidth="true"/>
    <col min="4117" max="4346" width="9.125" style="9"/>
    <col min="4347" max="4347" width="11.625" style="9" customWidth="true"/>
    <col min="4348" max="4348" width="14.375" style="9" customWidth="true"/>
    <col min="4349" max="4349" width="9.125" style="9"/>
    <col min="4350" max="4350" width="12.625" style="9" customWidth="true"/>
    <col min="4351" max="4351" width="11.75" style="9" customWidth="true"/>
    <col min="4352" max="4352" width="12.625" style="9" customWidth="true"/>
    <col min="4353" max="4353" width="9.125" style="9"/>
    <col min="4354" max="4354" width="9.375" style="9" customWidth="true"/>
    <col min="4355" max="4355" width="12.625" style="9" customWidth="true"/>
    <col min="4356" max="4356" width="12.25" style="9" customWidth="true"/>
    <col min="4357" max="4358" width="11.625" style="9" customWidth="true"/>
    <col min="4359" max="4359" width="12.75" style="9" customWidth="true"/>
    <col min="4360" max="4360" width="9.125" style="9"/>
    <col min="4361" max="4361" width="13.625" style="9" customWidth="true"/>
    <col min="4362" max="4362" width="11.5" style="9" customWidth="true"/>
    <col min="4363" max="4363" width="11.375" style="9" customWidth="true"/>
    <col min="4364" max="4364" width="11.5" style="9" customWidth="true"/>
    <col min="4365" max="4365" width="11.75" style="9" customWidth="true"/>
    <col min="4366" max="4366" width="10.375" style="9" customWidth="true"/>
    <col min="4367" max="4367" width="17.375" style="9" customWidth="true"/>
    <col min="4368" max="4368" width="14.75" style="9" customWidth="true"/>
    <col min="4369" max="4369" width="11.625" style="9" customWidth="true"/>
    <col min="4370" max="4370" width="10.5" style="9" customWidth="true"/>
    <col min="4371" max="4371" width="9.125" style="9"/>
    <col min="4372" max="4372" width="9.5" style="9" customWidth="true"/>
    <col min="4373" max="4602" width="9.125" style="9"/>
    <col min="4603" max="4603" width="11.625" style="9" customWidth="true"/>
    <col min="4604" max="4604" width="14.375" style="9" customWidth="true"/>
    <col min="4605" max="4605" width="9.125" style="9"/>
    <col min="4606" max="4606" width="12.625" style="9" customWidth="true"/>
    <col min="4607" max="4607" width="11.75" style="9" customWidth="true"/>
    <col min="4608" max="4608" width="12.625" style="9" customWidth="true"/>
    <col min="4609" max="4609" width="9.125" style="9"/>
    <col min="4610" max="4610" width="9.375" style="9" customWidth="true"/>
    <col min="4611" max="4611" width="12.625" style="9" customWidth="true"/>
    <col min="4612" max="4612" width="12.25" style="9" customWidth="true"/>
    <col min="4613" max="4614" width="11.625" style="9" customWidth="true"/>
    <col min="4615" max="4615" width="12.75" style="9" customWidth="true"/>
    <col min="4616" max="4616" width="9.125" style="9"/>
    <col min="4617" max="4617" width="13.625" style="9" customWidth="true"/>
    <col min="4618" max="4618" width="11.5" style="9" customWidth="true"/>
    <col min="4619" max="4619" width="11.375" style="9" customWidth="true"/>
    <col min="4620" max="4620" width="11.5" style="9" customWidth="true"/>
    <col min="4621" max="4621" width="11.75" style="9" customWidth="true"/>
    <col min="4622" max="4622" width="10.375" style="9" customWidth="true"/>
    <col min="4623" max="4623" width="17.375" style="9" customWidth="true"/>
    <col min="4624" max="4624" width="14.75" style="9" customWidth="true"/>
    <col min="4625" max="4625" width="11.625" style="9" customWidth="true"/>
    <col min="4626" max="4626" width="10.5" style="9" customWidth="true"/>
    <col min="4627" max="4627" width="9.125" style="9"/>
    <col min="4628" max="4628" width="9.5" style="9" customWidth="true"/>
    <col min="4629" max="4858" width="9.125" style="9"/>
    <col min="4859" max="4859" width="11.625" style="9" customWidth="true"/>
    <col min="4860" max="4860" width="14.375" style="9" customWidth="true"/>
    <col min="4861" max="4861" width="9.125" style="9"/>
    <col min="4862" max="4862" width="12.625" style="9" customWidth="true"/>
    <col min="4863" max="4863" width="11.75" style="9" customWidth="true"/>
    <col min="4864" max="4864" width="12.625" style="9" customWidth="true"/>
    <col min="4865" max="4865" width="9.125" style="9"/>
    <col min="4866" max="4866" width="9.375" style="9" customWidth="true"/>
    <col min="4867" max="4867" width="12.625" style="9" customWidth="true"/>
    <col min="4868" max="4868" width="12.25" style="9" customWidth="true"/>
    <col min="4869" max="4870" width="11.625" style="9" customWidth="true"/>
    <col min="4871" max="4871" width="12.75" style="9" customWidth="true"/>
    <col min="4872" max="4872" width="9.125" style="9"/>
    <col min="4873" max="4873" width="13.625" style="9" customWidth="true"/>
    <col min="4874" max="4874" width="11.5" style="9" customWidth="true"/>
    <col min="4875" max="4875" width="11.375" style="9" customWidth="true"/>
    <col min="4876" max="4876" width="11.5" style="9" customWidth="true"/>
    <col min="4877" max="4877" width="11.75" style="9" customWidth="true"/>
    <col min="4878" max="4878" width="10.375" style="9" customWidth="true"/>
    <col min="4879" max="4879" width="17.375" style="9" customWidth="true"/>
    <col min="4880" max="4880" width="14.75" style="9" customWidth="true"/>
    <col min="4881" max="4881" width="11.625" style="9" customWidth="true"/>
    <col min="4882" max="4882" width="10.5" style="9" customWidth="true"/>
    <col min="4883" max="4883" width="9.125" style="9"/>
    <col min="4884" max="4884" width="9.5" style="9" customWidth="true"/>
    <col min="4885" max="5114" width="9.125" style="9"/>
    <col min="5115" max="5115" width="11.625" style="9" customWidth="true"/>
    <col min="5116" max="5116" width="14.375" style="9" customWidth="true"/>
    <col min="5117" max="5117" width="9.125" style="9"/>
    <col min="5118" max="5118" width="12.625" style="9" customWidth="true"/>
    <col min="5119" max="5119" width="11.75" style="9" customWidth="true"/>
    <col min="5120" max="5120" width="12.625" style="9" customWidth="true"/>
    <col min="5121" max="5121" width="9.125" style="9"/>
    <col min="5122" max="5122" width="9.375" style="9" customWidth="true"/>
    <col min="5123" max="5123" width="12.625" style="9" customWidth="true"/>
    <col min="5124" max="5124" width="12.25" style="9" customWidth="true"/>
    <col min="5125" max="5126" width="11.625" style="9" customWidth="true"/>
    <col min="5127" max="5127" width="12.75" style="9" customWidth="true"/>
    <col min="5128" max="5128" width="9.125" style="9"/>
    <col min="5129" max="5129" width="13.625" style="9" customWidth="true"/>
    <col min="5130" max="5130" width="11.5" style="9" customWidth="true"/>
    <col min="5131" max="5131" width="11.375" style="9" customWidth="true"/>
    <col min="5132" max="5132" width="11.5" style="9" customWidth="true"/>
    <col min="5133" max="5133" width="11.75" style="9" customWidth="true"/>
    <col min="5134" max="5134" width="10.375" style="9" customWidth="true"/>
    <col min="5135" max="5135" width="17.375" style="9" customWidth="true"/>
    <col min="5136" max="5136" width="14.75" style="9" customWidth="true"/>
    <col min="5137" max="5137" width="11.625" style="9" customWidth="true"/>
    <col min="5138" max="5138" width="10.5" style="9" customWidth="true"/>
    <col min="5139" max="5139" width="9.125" style="9"/>
    <col min="5140" max="5140" width="9.5" style="9" customWidth="true"/>
    <col min="5141" max="5370" width="9.125" style="9"/>
    <col min="5371" max="5371" width="11.625" style="9" customWidth="true"/>
    <col min="5372" max="5372" width="14.375" style="9" customWidth="true"/>
    <col min="5373" max="5373" width="9.125" style="9"/>
    <col min="5374" max="5374" width="12.625" style="9" customWidth="true"/>
    <col min="5375" max="5375" width="11.75" style="9" customWidth="true"/>
    <col min="5376" max="5376" width="12.625" style="9" customWidth="true"/>
    <col min="5377" max="5377" width="9.125" style="9"/>
    <col min="5378" max="5378" width="9.375" style="9" customWidth="true"/>
    <col min="5379" max="5379" width="12.625" style="9" customWidth="true"/>
    <col min="5380" max="5380" width="12.25" style="9" customWidth="true"/>
    <col min="5381" max="5382" width="11.625" style="9" customWidth="true"/>
    <col min="5383" max="5383" width="12.75" style="9" customWidth="true"/>
    <col min="5384" max="5384" width="9.125" style="9"/>
    <col min="5385" max="5385" width="13.625" style="9" customWidth="true"/>
    <col min="5386" max="5386" width="11.5" style="9" customWidth="true"/>
    <col min="5387" max="5387" width="11.375" style="9" customWidth="true"/>
    <col min="5388" max="5388" width="11.5" style="9" customWidth="true"/>
    <col min="5389" max="5389" width="11.75" style="9" customWidth="true"/>
    <col min="5390" max="5390" width="10.375" style="9" customWidth="true"/>
    <col min="5391" max="5391" width="17.375" style="9" customWidth="true"/>
    <col min="5392" max="5392" width="14.75" style="9" customWidth="true"/>
    <col min="5393" max="5393" width="11.625" style="9" customWidth="true"/>
    <col min="5394" max="5394" width="10.5" style="9" customWidth="true"/>
    <col min="5395" max="5395" width="9.125" style="9"/>
    <col min="5396" max="5396" width="9.5" style="9" customWidth="true"/>
    <col min="5397" max="5626" width="9.125" style="9"/>
    <col min="5627" max="5627" width="11.625" style="9" customWidth="true"/>
    <col min="5628" max="5628" width="14.375" style="9" customWidth="true"/>
    <col min="5629" max="5629" width="9.125" style="9"/>
    <col min="5630" max="5630" width="12.625" style="9" customWidth="true"/>
    <col min="5631" max="5631" width="11.75" style="9" customWidth="true"/>
    <col min="5632" max="5632" width="12.625" style="9" customWidth="true"/>
    <col min="5633" max="5633" width="9.125" style="9"/>
    <col min="5634" max="5634" width="9.375" style="9" customWidth="true"/>
    <col min="5635" max="5635" width="12.625" style="9" customWidth="true"/>
    <col min="5636" max="5636" width="12.25" style="9" customWidth="true"/>
    <col min="5637" max="5638" width="11.625" style="9" customWidth="true"/>
    <col min="5639" max="5639" width="12.75" style="9" customWidth="true"/>
    <col min="5640" max="5640" width="9.125" style="9"/>
    <col min="5641" max="5641" width="13.625" style="9" customWidth="true"/>
    <col min="5642" max="5642" width="11.5" style="9" customWidth="true"/>
    <col min="5643" max="5643" width="11.375" style="9" customWidth="true"/>
    <col min="5644" max="5644" width="11.5" style="9" customWidth="true"/>
    <col min="5645" max="5645" width="11.75" style="9" customWidth="true"/>
    <col min="5646" max="5646" width="10.375" style="9" customWidth="true"/>
    <col min="5647" max="5647" width="17.375" style="9" customWidth="true"/>
    <col min="5648" max="5648" width="14.75" style="9" customWidth="true"/>
    <col min="5649" max="5649" width="11.625" style="9" customWidth="true"/>
    <col min="5650" max="5650" width="10.5" style="9" customWidth="true"/>
    <col min="5651" max="5651" width="9.125" style="9"/>
    <col min="5652" max="5652" width="9.5" style="9" customWidth="true"/>
    <col min="5653" max="5882" width="9.125" style="9"/>
    <col min="5883" max="5883" width="11.625" style="9" customWidth="true"/>
    <col min="5884" max="5884" width="14.375" style="9" customWidth="true"/>
    <col min="5885" max="5885" width="9.125" style="9"/>
    <col min="5886" max="5886" width="12.625" style="9" customWidth="true"/>
    <col min="5887" max="5887" width="11.75" style="9" customWidth="true"/>
    <col min="5888" max="5888" width="12.625" style="9" customWidth="true"/>
    <col min="5889" max="5889" width="9.125" style="9"/>
    <col min="5890" max="5890" width="9.375" style="9" customWidth="true"/>
    <col min="5891" max="5891" width="12.625" style="9" customWidth="true"/>
    <col min="5892" max="5892" width="12.25" style="9" customWidth="true"/>
    <col min="5893" max="5894" width="11.625" style="9" customWidth="true"/>
    <col min="5895" max="5895" width="12.75" style="9" customWidth="true"/>
    <col min="5896" max="5896" width="9.125" style="9"/>
    <col min="5897" max="5897" width="13.625" style="9" customWidth="true"/>
    <col min="5898" max="5898" width="11.5" style="9" customWidth="true"/>
    <col min="5899" max="5899" width="11.375" style="9" customWidth="true"/>
    <col min="5900" max="5900" width="11.5" style="9" customWidth="true"/>
    <col min="5901" max="5901" width="11.75" style="9" customWidth="true"/>
    <col min="5902" max="5902" width="10.375" style="9" customWidth="true"/>
    <col min="5903" max="5903" width="17.375" style="9" customWidth="true"/>
    <col min="5904" max="5904" width="14.75" style="9" customWidth="true"/>
    <col min="5905" max="5905" width="11.625" style="9" customWidth="true"/>
    <col min="5906" max="5906" width="10.5" style="9" customWidth="true"/>
    <col min="5907" max="5907" width="9.125" style="9"/>
    <col min="5908" max="5908" width="9.5" style="9" customWidth="true"/>
    <col min="5909" max="6138" width="9.125" style="9"/>
    <col min="6139" max="6139" width="11.625" style="9" customWidth="true"/>
    <col min="6140" max="6140" width="14.375" style="9" customWidth="true"/>
    <col min="6141" max="6141" width="9.125" style="9"/>
    <col min="6142" max="6142" width="12.625" style="9" customWidth="true"/>
    <col min="6143" max="6143" width="11.75" style="9" customWidth="true"/>
    <col min="6144" max="6144" width="12.625" style="9" customWidth="true"/>
    <col min="6145" max="6145" width="9.125" style="9"/>
    <col min="6146" max="6146" width="9.375" style="9" customWidth="true"/>
    <col min="6147" max="6147" width="12.625" style="9" customWidth="true"/>
    <col min="6148" max="6148" width="12.25" style="9" customWidth="true"/>
    <col min="6149" max="6150" width="11.625" style="9" customWidth="true"/>
    <col min="6151" max="6151" width="12.75" style="9" customWidth="true"/>
    <col min="6152" max="6152" width="9.125" style="9"/>
    <col min="6153" max="6153" width="13.625" style="9" customWidth="true"/>
    <col min="6154" max="6154" width="11.5" style="9" customWidth="true"/>
    <col min="6155" max="6155" width="11.375" style="9" customWidth="true"/>
    <col min="6156" max="6156" width="11.5" style="9" customWidth="true"/>
    <col min="6157" max="6157" width="11.75" style="9" customWidth="true"/>
    <col min="6158" max="6158" width="10.375" style="9" customWidth="true"/>
    <col min="6159" max="6159" width="17.375" style="9" customWidth="true"/>
    <col min="6160" max="6160" width="14.75" style="9" customWidth="true"/>
    <col min="6161" max="6161" width="11.625" style="9" customWidth="true"/>
    <col min="6162" max="6162" width="10.5" style="9" customWidth="true"/>
    <col min="6163" max="6163" width="9.125" style="9"/>
    <col min="6164" max="6164" width="9.5" style="9" customWidth="true"/>
    <col min="6165" max="6394" width="9.125" style="9"/>
    <col min="6395" max="6395" width="11.625" style="9" customWidth="true"/>
    <col min="6396" max="6396" width="14.375" style="9" customWidth="true"/>
    <col min="6397" max="6397" width="9.125" style="9"/>
    <col min="6398" max="6398" width="12.625" style="9" customWidth="true"/>
    <col min="6399" max="6399" width="11.75" style="9" customWidth="true"/>
    <col min="6400" max="6400" width="12.625" style="9" customWidth="true"/>
    <col min="6401" max="6401" width="9.125" style="9"/>
    <col min="6402" max="6402" width="9.375" style="9" customWidth="true"/>
    <col min="6403" max="6403" width="12.625" style="9" customWidth="true"/>
    <col min="6404" max="6404" width="12.25" style="9" customWidth="true"/>
    <col min="6405" max="6406" width="11.625" style="9" customWidth="true"/>
    <col min="6407" max="6407" width="12.75" style="9" customWidth="true"/>
    <col min="6408" max="6408" width="9.125" style="9"/>
    <col min="6409" max="6409" width="13.625" style="9" customWidth="true"/>
    <col min="6410" max="6410" width="11.5" style="9" customWidth="true"/>
    <col min="6411" max="6411" width="11.375" style="9" customWidth="true"/>
    <col min="6412" max="6412" width="11.5" style="9" customWidth="true"/>
    <col min="6413" max="6413" width="11.75" style="9" customWidth="true"/>
    <col min="6414" max="6414" width="10.375" style="9" customWidth="true"/>
    <col min="6415" max="6415" width="17.375" style="9" customWidth="true"/>
    <col min="6416" max="6416" width="14.75" style="9" customWidth="true"/>
    <col min="6417" max="6417" width="11.625" style="9" customWidth="true"/>
    <col min="6418" max="6418" width="10.5" style="9" customWidth="true"/>
    <col min="6419" max="6419" width="9.125" style="9"/>
    <col min="6420" max="6420" width="9.5" style="9" customWidth="true"/>
    <col min="6421" max="6650" width="9.125" style="9"/>
    <col min="6651" max="6651" width="11.625" style="9" customWidth="true"/>
    <col min="6652" max="6652" width="14.375" style="9" customWidth="true"/>
    <col min="6653" max="6653" width="9.125" style="9"/>
    <col min="6654" max="6654" width="12.625" style="9" customWidth="true"/>
    <col min="6655" max="6655" width="11.75" style="9" customWidth="true"/>
    <col min="6656" max="6656" width="12.625" style="9" customWidth="true"/>
    <col min="6657" max="6657" width="9.125" style="9"/>
    <col min="6658" max="6658" width="9.375" style="9" customWidth="true"/>
    <col min="6659" max="6659" width="12.625" style="9" customWidth="true"/>
    <col min="6660" max="6660" width="12.25" style="9" customWidth="true"/>
    <col min="6661" max="6662" width="11.625" style="9" customWidth="true"/>
    <col min="6663" max="6663" width="12.75" style="9" customWidth="true"/>
    <col min="6664" max="6664" width="9.125" style="9"/>
    <col min="6665" max="6665" width="13.625" style="9" customWidth="true"/>
    <col min="6666" max="6666" width="11.5" style="9" customWidth="true"/>
    <col min="6667" max="6667" width="11.375" style="9" customWidth="true"/>
    <col min="6668" max="6668" width="11.5" style="9" customWidth="true"/>
    <col min="6669" max="6669" width="11.75" style="9" customWidth="true"/>
    <col min="6670" max="6670" width="10.375" style="9" customWidth="true"/>
    <col min="6671" max="6671" width="17.375" style="9" customWidth="true"/>
    <col min="6672" max="6672" width="14.75" style="9" customWidth="true"/>
    <col min="6673" max="6673" width="11.625" style="9" customWidth="true"/>
    <col min="6674" max="6674" width="10.5" style="9" customWidth="true"/>
    <col min="6675" max="6675" width="9.125" style="9"/>
    <col min="6676" max="6676" width="9.5" style="9" customWidth="true"/>
    <col min="6677" max="6906" width="9.125" style="9"/>
    <col min="6907" max="6907" width="11.625" style="9" customWidth="true"/>
    <col min="6908" max="6908" width="14.375" style="9" customWidth="true"/>
    <col min="6909" max="6909" width="9.125" style="9"/>
    <col min="6910" max="6910" width="12.625" style="9" customWidth="true"/>
    <col min="6911" max="6911" width="11.75" style="9" customWidth="true"/>
    <col min="6912" max="6912" width="12.625" style="9" customWidth="true"/>
    <col min="6913" max="6913" width="9.125" style="9"/>
    <col min="6914" max="6914" width="9.375" style="9" customWidth="true"/>
    <col min="6915" max="6915" width="12.625" style="9" customWidth="true"/>
    <col min="6916" max="6916" width="12.25" style="9" customWidth="true"/>
    <col min="6917" max="6918" width="11.625" style="9" customWidth="true"/>
    <col min="6919" max="6919" width="12.75" style="9" customWidth="true"/>
    <col min="6920" max="6920" width="9.125" style="9"/>
    <col min="6921" max="6921" width="13.625" style="9" customWidth="true"/>
    <col min="6922" max="6922" width="11.5" style="9" customWidth="true"/>
    <col min="6923" max="6923" width="11.375" style="9" customWidth="true"/>
    <col min="6924" max="6924" width="11.5" style="9" customWidth="true"/>
    <col min="6925" max="6925" width="11.75" style="9" customWidth="true"/>
    <col min="6926" max="6926" width="10.375" style="9" customWidth="true"/>
    <col min="6927" max="6927" width="17.375" style="9" customWidth="true"/>
    <col min="6928" max="6928" width="14.75" style="9" customWidth="true"/>
    <col min="6929" max="6929" width="11.625" style="9" customWidth="true"/>
    <col min="6930" max="6930" width="10.5" style="9" customWidth="true"/>
    <col min="6931" max="6931" width="9.125" style="9"/>
    <col min="6932" max="6932" width="9.5" style="9" customWidth="true"/>
    <col min="6933" max="7162" width="9.125" style="9"/>
    <col min="7163" max="7163" width="11.625" style="9" customWidth="true"/>
    <col min="7164" max="7164" width="14.375" style="9" customWidth="true"/>
    <col min="7165" max="7165" width="9.125" style="9"/>
    <col min="7166" max="7166" width="12.625" style="9" customWidth="true"/>
    <col min="7167" max="7167" width="11.75" style="9" customWidth="true"/>
    <col min="7168" max="7168" width="12.625" style="9" customWidth="true"/>
    <col min="7169" max="7169" width="9.125" style="9"/>
    <col min="7170" max="7170" width="9.375" style="9" customWidth="true"/>
    <col min="7171" max="7171" width="12.625" style="9" customWidth="true"/>
    <col min="7172" max="7172" width="12.25" style="9" customWidth="true"/>
    <col min="7173" max="7174" width="11.625" style="9" customWidth="true"/>
    <col min="7175" max="7175" width="12.75" style="9" customWidth="true"/>
    <col min="7176" max="7176" width="9.125" style="9"/>
    <col min="7177" max="7177" width="13.625" style="9" customWidth="true"/>
    <col min="7178" max="7178" width="11.5" style="9" customWidth="true"/>
    <col min="7179" max="7179" width="11.375" style="9" customWidth="true"/>
    <col min="7180" max="7180" width="11.5" style="9" customWidth="true"/>
    <col min="7181" max="7181" width="11.75" style="9" customWidth="true"/>
    <col min="7182" max="7182" width="10.375" style="9" customWidth="true"/>
    <col min="7183" max="7183" width="17.375" style="9" customWidth="true"/>
    <col min="7184" max="7184" width="14.75" style="9" customWidth="true"/>
    <col min="7185" max="7185" width="11.625" style="9" customWidth="true"/>
    <col min="7186" max="7186" width="10.5" style="9" customWidth="true"/>
    <col min="7187" max="7187" width="9.125" style="9"/>
    <col min="7188" max="7188" width="9.5" style="9" customWidth="true"/>
    <col min="7189" max="7418" width="9.125" style="9"/>
    <col min="7419" max="7419" width="11.625" style="9" customWidth="true"/>
    <col min="7420" max="7420" width="14.375" style="9" customWidth="true"/>
    <col min="7421" max="7421" width="9.125" style="9"/>
    <col min="7422" max="7422" width="12.625" style="9" customWidth="true"/>
    <col min="7423" max="7423" width="11.75" style="9" customWidth="true"/>
    <col min="7424" max="7424" width="12.625" style="9" customWidth="true"/>
    <col min="7425" max="7425" width="9.125" style="9"/>
    <col min="7426" max="7426" width="9.375" style="9" customWidth="true"/>
    <col min="7427" max="7427" width="12.625" style="9" customWidth="true"/>
    <col min="7428" max="7428" width="12.25" style="9" customWidth="true"/>
    <col min="7429" max="7430" width="11.625" style="9" customWidth="true"/>
    <col min="7431" max="7431" width="12.75" style="9" customWidth="true"/>
    <col min="7432" max="7432" width="9.125" style="9"/>
    <col min="7433" max="7433" width="13.625" style="9" customWidth="true"/>
    <col min="7434" max="7434" width="11.5" style="9" customWidth="true"/>
    <col min="7435" max="7435" width="11.375" style="9" customWidth="true"/>
    <col min="7436" max="7436" width="11.5" style="9" customWidth="true"/>
    <col min="7437" max="7437" width="11.75" style="9" customWidth="true"/>
    <col min="7438" max="7438" width="10.375" style="9" customWidth="true"/>
    <col min="7439" max="7439" width="17.375" style="9" customWidth="true"/>
    <col min="7440" max="7440" width="14.75" style="9" customWidth="true"/>
    <col min="7441" max="7441" width="11.625" style="9" customWidth="true"/>
    <col min="7442" max="7442" width="10.5" style="9" customWidth="true"/>
    <col min="7443" max="7443" width="9.125" style="9"/>
    <col min="7444" max="7444" width="9.5" style="9" customWidth="true"/>
    <col min="7445" max="7674" width="9.125" style="9"/>
    <col min="7675" max="7675" width="11.625" style="9" customWidth="true"/>
    <col min="7676" max="7676" width="14.375" style="9" customWidth="true"/>
    <col min="7677" max="7677" width="9.125" style="9"/>
    <col min="7678" max="7678" width="12.625" style="9" customWidth="true"/>
    <col min="7679" max="7679" width="11.75" style="9" customWidth="true"/>
    <col min="7680" max="7680" width="12.625" style="9" customWidth="true"/>
    <col min="7681" max="7681" width="9.125" style="9"/>
    <col min="7682" max="7682" width="9.375" style="9" customWidth="true"/>
    <col min="7683" max="7683" width="12.625" style="9" customWidth="true"/>
    <col min="7684" max="7684" width="12.25" style="9" customWidth="true"/>
    <col min="7685" max="7686" width="11.625" style="9" customWidth="true"/>
    <col min="7687" max="7687" width="12.75" style="9" customWidth="true"/>
    <col min="7688" max="7688" width="9.125" style="9"/>
    <col min="7689" max="7689" width="13.625" style="9" customWidth="true"/>
    <col min="7690" max="7690" width="11.5" style="9" customWidth="true"/>
    <col min="7691" max="7691" width="11.375" style="9" customWidth="true"/>
    <col min="7692" max="7692" width="11.5" style="9" customWidth="true"/>
    <col min="7693" max="7693" width="11.75" style="9" customWidth="true"/>
    <col min="7694" max="7694" width="10.375" style="9" customWidth="true"/>
    <col min="7695" max="7695" width="17.375" style="9" customWidth="true"/>
    <col min="7696" max="7696" width="14.75" style="9" customWidth="true"/>
    <col min="7697" max="7697" width="11.625" style="9" customWidth="true"/>
    <col min="7698" max="7698" width="10.5" style="9" customWidth="true"/>
    <col min="7699" max="7699" width="9.125" style="9"/>
    <col min="7700" max="7700" width="9.5" style="9" customWidth="true"/>
    <col min="7701" max="7930" width="9.125" style="9"/>
    <col min="7931" max="7931" width="11.625" style="9" customWidth="true"/>
    <col min="7932" max="7932" width="14.375" style="9" customWidth="true"/>
    <col min="7933" max="7933" width="9.125" style="9"/>
    <col min="7934" max="7934" width="12.625" style="9" customWidth="true"/>
    <col min="7935" max="7935" width="11.75" style="9" customWidth="true"/>
    <col min="7936" max="7936" width="12.625" style="9" customWidth="true"/>
    <col min="7937" max="7937" width="9.125" style="9"/>
    <col min="7938" max="7938" width="9.375" style="9" customWidth="true"/>
    <col min="7939" max="7939" width="12.625" style="9" customWidth="true"/>
    <col min="7940" max="7940" width="12.25" style="9" customWidth="true"/>
    <col min="7941" max="7942" width="11.625" style="9" customWidth="true"/>
    <col min="7943" max="7943" width="12.75" style="9" customWidth="true"/>
    <col min="7944" max="7944" width="9.125" style="9"/>
    <col min="7945" max="7945" width="13.625" style="9" customWidth="true"/>
    <col min="7946" max="7946" width="11.5" style="9" customWidth="true"/>
    <col min="7947" max="7947" width="11.375" style="9" customWidth="true"/>
    <col min="7948" max="7948" width="11.5" style="9" customWidth="true"/>
    <col min="7949" max="7949" width="11.75" style="9" customWidth="true"/>
    <col min="7950" max="7950" width="10.375" style="9" customWidth="true"/>
    <col min="7951" max="7951" width="17.375" style="9" customWidth="true"/>
    <col min="7952" max="7952" width="14.75" style="9" customWidth="true"/>
    <col min="7953" max="7953" width="11.625" style="9" customWidth="true"/>
    <col min="7954" max="7954" width="10.5" style="9" customWidth="true"/>
    <col min="7955" max="7955" width="9.125" style="9"/>
    <col min="7956" max="7956" width="9.5" style="9" customWidth="true"/>
    <col min="7957" max="8186" width="9.125" style="9"/>
    <col min="8187" max="8187" width="11.625" style="9" customWidth="true"/>
    <col min="8188" max="8188" width="14.375" style="9" customWidth="true"/>
    <col min="8189" max="8189" width="9.125" style="9"/>
    <col min="8190" max="8190" width="12.625" style="9" customWidth="true"/>
    <col min="8191" max="8191" width="11.75" style="9" customWidth="true"/>
    <col min="8192" max="8192" width="12.625" style="9" customWidth="true"/>
    <col min="8193" max="8193" width="9.125" style="9"/>
    <col min="8194" max="8194" width="9.375" style="9" customWidth="true"/>
    <col min="8195" max="8195" width="12.625" style="9" customWidth="true"/>
    <col min="8196" max="8196" width="12.25" style="9" customWidth="true"/>
    <col min="8197" max="8198" width="11.625" style="9" customWidth="true"/>
    <col min="8199" max="8199" width="12.75" style="9" customWidth="true"/>
    <col min="8200" max="8200" width="9.125" style="9"/>
    <col min="8201" max="8201" width="13.625" style="9" customWidth="true"/>
    <col min="8202" max="8202" width="11.5" style="9" customWidth="true"/>
    <col min="8203" max="8203" width="11.375" style="9" customWidth="true"/>
    <col min="8204" max="8204" width="11.5" style="9" customWidth="true"/>
    <col min="8205" max="8205" width="11.75" style="9" customWidth="true"/>
    <col min="8206" max="8206" width="10.375" style="9" customWidth="true"/>
    <col min="8207" max="8207" width="17.375" style="9" customWidth="true"/>
    <col min="8208" max="8208" width="14.75" style="9" customWidth="true"/>
    <col min="8209" max="8209" width="11.625" style="9" customWidth="true"/>
    <col min="8210" max="8210" width="10.5" style="9" customWidth="true"/>
    <col min="8211" max="8211" width="9.125" style="9"/>
    <col min="8212" max="8212" width="9.5" style="9" customWidth="true"/>
    <col min="8213" max="8442" width="9.125" style="9"/>
    <col min="8443" max="8443" width="11.625" style="9" customWidth="true"/>
    <col min="8444" max="8444" width="14.375" style="9" customWidth="true"/>
    <col min="8445" max="8445" width="9.125" style="9"/>
    <col min="8446" max="8446" width="12.625" style="9" customWidth="true"/>
    <col min="8447" max="8447" width="11.75" style="9" customWidth="true"/>
    <col min="8448" max="8448" width="12.625" style="9" customWidth="true"/>
    <col min="8449" max="8449" width="9.125" style="9"/>
    <col min="8450" max="8450" width="9.375" style="9" customWidth="true"/>
    <col min="8451" max="8451" width="12.625" style="9" customWidth="true"/>
    <col min="8452" max="8452" width="12.25" style="9" customWidth="true"/>
    <col min="8453" max="8454" width="11.625" style="9" customWidth="true"/>
    <col min="8455" max="8455" width="12.75" style="9" customWidth="true"/>
    <col min="8456" max="8456" width="9.125" style="9"/>
    <col min="8457" max="8457" width="13.625" style="9" customWidth="true"/>
    <col min="8458" max="8458" width="11.5" style="9" customWidth="true"/>
    <col min="8459" max="8459" width="11.375" style="9" customWidth="true"/>
    <col min="8460" max="8460" width="11.5" style="9" customWidth="true"/>
    <col min="8461" max="8461" width="11.75" style="9" customWidth="true"/>
    <col min="8462" max="8462" width="10.375" style="9" customWidth="true"/>
    <col min="8463" max="8463" width="17.375" style="9" customWidth="true"/>
    <col min="8464" max="8464" width="14.75" style="9" customWidth="true"/>
    <col min="8465" max="8465" width="11.625" style="9" customWidth="true"/>
    <col min="8466" max="8466" width="10.5" style="9" customWidth="true"/>
    <col min="8467" max="8467" width="9.125" style="9"/>
    <col min="8468" max="8468" width="9.5" style="9" customWidth="true"/>
    <col min="8469" max="8698" width="9.125" style="9"/>
    <col min="8699" max="8699" width="11.625" style="9" customWidth="true"/>
    <col min="8700" max="8700" width="14.375" style="9" customWidth="true"/>
    <col min="8701" max="8701" width="9.125" style="9"/>
    <col min="8702" max="8702" width="12.625" style="9" customWidth="true"/>
    <col min="8703" max="8703" width="11.75" style="9" customWidth="true"/>
    <col min="8704" max="8704" width="12.625" style="9" customWidth="true"/>
    <col min="8705" max="8705" width="9.125" style="9"/>
    <col min="8706" max="8706" width="9.375" style="9" customWidth="true"/>
    <col min="8707" max="8707" width="12.625" style="9" customWidth="true"/>
    <col min="8708" max="8708" width="12.25" style="9" customWidth="true"/>
    <col min="8709" max="8710" width="11.625" style="9" customWidth="true"/>
    <col min="8711" max="8711" width="12.75" style="9" customWidth="true"/>
    <col min="8712" max="8712" width="9.125" style="9"/>
    <col min="8713" max="8713" width="13.625" style="9" customWidth="true"/>
    <col min="8714" max="8714" width="11.5" style="9" customWidth="true"/>
    <col min="8715" max="8715" width="11.375" style="9" customWidth="true"/>
    <col min="8716" max="8716" width="11.5" style="9" customWidth="true"/>
    <col min="8717" max="8717" width="11.75" style="9" customWidth="true"/>
    <col min="8718" max="8718" width="10.375" style="9" customWidth="true"/>
    <col min="8719" max="8719" width="17.375" style="9" customWidth="true"/>
    <col min="8720" max="8720" width="14.75" style="9" customWidth="true"/>
    <col min="8721" max="8721" width="11.625" style="9" customWidth="true"/>
    <col min="8722" max="8722" width="10.5" style="9" customWidth="true"/>
    <col min="8723" max="8723" width="9.125" style="9"/>
    <col min="8724" max="8724" width="9.5" style="9" customWidth="true"/>
    <col min="8725" max="8954" width="9.125" style="9"/>
    <col min="8955" max="8955" width="11.625" style="9" customWidth="true"/>
    <col min="8956" max="8956" width="14.375" style="9" customWidth="true"/>
    <col min="8957" max="8957" width="9.125" style="9"/>
    <col min="8958" max="8958" width="12.625" style="9" customWidth="true"/>
    <col min="8959" max="8959" width="11.75" style="9" customWidth="true"/>
    <col min="8960" max="8960" width="12.625" style="9" customWidth="true"/>
    <col min="8961" max="8961" width="9.125" style="9"/>
    <col min="8962" max="8962" width="9.375" style="9" customWidth="true"/>
    <col min="8963" max="8963" width="12.625" style="9" customWidth="true"/>
    <col min="8964" max="8964" width="12.25" style="9" customWidth="true"/>
    <col min="8965" max="8966" width="11.625" style="9" customWidth="true"/>
    <col min="8967" max="8967" width="12.75" style="9" customWidth="true"/>
    <col min="8968" max="8968" width="9.125" style="9"/>
    <col min="8969" max="8969" width="13.625" style="9" customWidth="true"/>
    <col min="8970" max="8970" width="11.5" style="9" customWidth="true"/>
    <col min="8971" max="8971" width="11.375" style="9" customWidth="true"/>
    <col min="8972" max="8972" width="11.5" style="9" customWidth="true"/>
    <col min="8973" max="8973" width="11.75" style="9" customWidth="true"/>
    <col min="8974" max="8974" width="10.375" style="9" customWidth="true"/>
    <col min="8975" max="8975" width="17.375" style="9" customWidth="true"/>
    <col min="8976" max="8976" width="14.75" style="9" customWidth="true"/>
    <col min="8977" max="8977" width="11.625" style="9" customWidth="true"/>
    <col min="8978" max="8978" width="10.5" style="9" customWidth="true"/>
    <col min="8979" max="8979" width="9.125" style="9"/>
    <col min="8980" max="8980" width="9.5" style="9" customWidth="true"/>
    <col min="8981" max="9210" width="9.125" style="9"/>
    <col min="9211" max="9211" width="11.625" style="9" customWidth="true"/>
    <col min="9212" max="9212" width="14.375" style="9" customWidth="true"/>
    <col min="9213" max="9213" width="9.125" style="9"/>
    <col min="9214" max="9214" width="12.625" style="9" customWidth="true"/>
    <col min="9215" max="9215" width="11.75" style="9" customWidth="true"/>
    <col min="9216" max="9216" width="12.625" style="9" customWidth="true"/>
    <col min="9217" max="9217" width="9.125" style="9"/>
    <col min="9218" max="9218" width="9.375" style="9" customWidth="true"/>
    <col min="9219" max="9219" width="12.625" style="9" customWidth="true"/>
    <col min="9220" max="9220" width="12.25" style="9" customWidth="true"/>
    <col min="9221" max="9222" width="11.625" style="9" customWidth="true"/>
    <col min="9223" max="9223" width="12.75" style="9" customWidth="true"/>
    <col min="9224" max="9224" width="9.125" style="9"/>
    <col min="9225" max="9225" width="13.625" style="9" customWidth="true"/>
    <col min="9226" max="9226" width="11.5" style="9" customWidth="true"/>
    <col min="9227" max="9227" width="11.375" style="9" customWidth="true"/>
    <col min="9228" max="9228" width="11.5" style="9" customWidth="true"/>
    <col min="9229" max="9229" width="11.75" style="9" customWidth="true"/>
    <col min="9230" max="9230" width="10.375" style="9" customWidth="true"/>
    <col min="9231" max="9231" width="17.375" style="9" customWidth="true"/>
    <col min="9232" max="9232" width="14.75" style="9" customWidth="true"/>
    <col min="9233" max="9233" width="11.625" style="9" customWidth="true"/>
    <col min="9234" max="9234" width="10.5" style="9" customWidth="true"/>
    <col min="9235" max="9235" width="9.125" style="9"/>
    <col min="9236" max="9236" width="9.5" style="9" customWidth="true"/>
    <col min="9237" max="9466" width="9.125" style="9"/>
    <col min="9467" max="9467" width="11.625" style="9" customWidth="true"/>
    <col min="9468" max="9468" width="14.375" style="9" customWidth="true"/>
    <col min="9469" max="9469" width="9.125" style="9"/>
    <col min="9470" max="9470" width="12.625" style="9" customWidth="true"/>
    <col min="9471" max="9471" width="11.75" style="9" customWidth="true"/>
    <col min="9472" max="9472" width="12.625" style="9" customWidth="true"/>
    <col min="9473" max="9473" width="9.125" style="9"/>
    <col min="9474" max="9474" width="9.375" style="9" customWidth="true"/>
    <col min="9475" max="9475" width="12.625" style="9" customWidth="true"/>
    <col min="9476" max="9476" width="12.25" style="9" customWidth="true"/>
    <col min="9477" max="9478" width="11.625" style="9" customWidth="true"/>
    <col min="9479" max="9479" width="12.75" style="9" customWidth="true"/>
    <col min="9480" max="9480" width="9.125" style="9"/>
    <col min="9481" max="9481" width="13.625" style="9" customWidth="true"/>
    <col min="9482" max="9482" width="11.5" style="9" customWidth="true"/>
    <col min="9483" max="9483" width="11.375" style="9" customWidth="true"/>
    <col min="9484" max="9484" width="11.5" style="9" customWidth="true"/>
    <col min="9485" max="9485" width="11.75" style="9" customWidth="true"/>
    <col min="9486" max="9486" width="10.375" style="9" customWidth="true"/>
    <col min="9487" max="9487" width="17.375" style="9" customWidth="true"/>
    <col min="9488" max="9488" width="14.75" style="9" customWidth="true"/>
    <col min="9489" max="9489" width="11.625" style="9" customWidth="true"/>
    <col min="9490" max="9490" width="10.5" style="9" customWidth="true"/>
    <col min="9491" max="9491" width="9.125" style="9"/>
    <col min="9492" max="9492" width="9.5" style="9" customWidth="true"/>
    <col min="9493" max="9722" width="9.125" style="9"/>
    <col min="9723" max="9723" width="11.625" style="9" customWidth="true"/>
    <col min="9724" max="9724" width="14.375" style="9" customWidth="true"/>
    <col min="9725" max="9725" width="9.125" style="9"/>
    <col min="9726" max="9726" width="12.625" style="9" customWidth="true"/>
    <col min="9727" max="9727" width="11.75" style="9" customWidth="true"/>
    <col min="9728" max="9728" width="12.625" style="9" customWidth="true"/>
    <col min="9729" max="9729" width="9.125" style="9"/>
    <col min="9730" max="9730" width="9.375" style="9" customWidth="true"/>
    <col min="9731" max="9731" width="12.625" style="9" customWidth="true"/>
    <col min="9732" max="9732" width="12.25" style="9" customWidth="true"/>
    <col min="9733" max="9734" width="11.625" style="9" customWidth="true"/>
    <col min="9735" max="9735" width="12.75" style="9" customWidth="true"/>
    <col min="9736" max="9736" width="9.125" style="9"/>
    <col min="9737" max="9737" width="13.625" style="9" customWidth="true"/>
    <col min="9738" max="9738" width="11.5" style="9" customWidth="true"/>
    <col min="9739" max="9739" width="11.375" style="9" customWidth="true"/>
    <col min="9740" max="9740" width="11.5" style="9" customWidth="true"/>
    <col min="9741" max="9741" width="11.75" style="9" customWidth="true"/>
    <col min="9742" max="9742" width="10.375" style="9" customWidth="true"/>
    <col min="9743" max="9743" width="17.375" style="9" customWidth="true"/>
    <col min="9744" max="9744" width="14.75" style="9" customWidth="true"/>
    <col min="9745" max="9745" width="11.625" style="9" customWidth="true"/>
    <col min="9746" max="9746" width="10.5" style="9" customWidth="true"/>
    <col min="9747" max="9747" width="9.125" style="9"/>
    <col min="9748" max="9748" width="9.5" style="9" customWidth="true"/>
    <col min="9749" max="9978" width="9.125" style="9"/>
    <col min="9979" max="9979" width="11.625" style="9" customWidth="true"/>
    <col min="9980" max="9980" width="14.375" style="9" customWidth="true"/>
    <col min="9981" max="9981" width="9.125" style="9"/>
    <col min="9982" max="9982" width="12.625" style="9" customWidth="true"/>
    <col min="9983" max="9983" width="11.75" style="9" customWidth="true"/>
    <col min="9984" max="9984" width="12.625" style="9" customWidth="true"/>
    <col min="9985" max="9985" width="9.125" style="9"/>
    <col min="9986" max="9986" width="9.375" style="9" customWidth="true"/>
    <col min="9987" max="9987" width="12.625" style="9" customWidth="true"/>
    <col min="9988" max="9988" width="12.25" style="9" customWidth="true"/>
    <col min="9989" max="9990" width="11.625" style="9" customWidth="true"/>
    <col min="9991" max="9991" width="12.75" style="9" customWidth="true"/>
    <col min="9992" max="9992" width="9.125" style="9"/>
    <col min="9993" max="9993" width="13.625" style="9" customWidth="true"/>
    <col min="9994" max="9994" width="11.5" style="9" customWidth="true"/>
    <col min="9995" max="9995" width="11.375" style="9" customWidth="true"/>
    <col min="9996" max="9996" width="11.5" style="9" customWidth="true"/>
    <col min="9997" max="9997" width="11.75" style="9" customWidth="true"/>
    <col min="9998" max="9998" width="10.375" style="9" customWidth="true"/>
    <col min="9999" max="9999" width="17.375" style="9" customWidth="true"/>
    <col min="10000" max="10000" width="14.75" style="9" customWidth="true"/>
    <col min="10001" max="10001" width="11.625" style="9" customWidth="true"/>
    <col min="10002" max="10002" width="10.5" style="9" customWidth="true"/>
    <col min="10003" max="10003" width="9.125" style="9"/>
    <col min="10004" max="10004" width="9.5" style="9" customWidth="true"/>
    <col min="10005" max="10234" width="9.125" style="9"/>
    <col min="10235" max="10235" width="11.625" style="9" customWidth="true"/>
    <col min="10236" max="10236" width="14.375" style="9" customWidth="true"/>
    <col min="10237" max="10237" width="9.125" style="9"/>
    <col min="10238" max="10238" width="12.625" style="9" customWidth="true"/>
    <col min="10239" max="10239" width="11.75" style="9" customWidth="true"/>
    <col min="10240" max="10240" width="12.625" style="9" customWidth="true"/>
    <col min="10241" max="10241" width="9.125" style="9"/>
    <col min="10242" max="10242" width="9.375" style="9" customWidth="true"/>
    <col min="10243" max="10243" width="12.625" style="9" customWidth="true"/>
    <col min="10244" max="10244" width="12.25" style="9" customWidth="true"/>
    <col min="10245" max="10246" width="11.625" style="9" customWidth="true"/>
    <col min="10247" max="10247" width="12.75" style="9" customWidth="true"/>
    <col min="10248" max="10248" width="9.125" style="9"/>
    <col min="10249" max="10249" width="13.625" style="9" customWidth="true"/>
    <col min="10250" max="10250" width="11.5" style="9" customWidth="true"/>
    <col min="10251" max="10251" width="11.375" style="9" customWidth="true"/>
    <col min="10252" max="10252" width="11.5" style="9" customWidth="true"/>
    <col min="10253" max="10253" width="11.75" style="9" customWidth="true"/>
    <col min="10254" max="10254" width="10.375" style="9" customWidth="true"/>
    <col min="10255" max="10255" width="17.375" style="9" customWidth="true"/>
    <col min="10256" max="10256" width="14.75" style="9" customWidth="true"/>
    <col min="10257" max="10257" width="11.625" style="9" customWidth="true"/>
    <col min="10258" max="10258" width="10.5" style="9" customWidth="true"/>
    <col min="10259" max="10259" width="9.125" style="9"/>
    <col min="10260" max="10260" width="9.5" style="9" customWidth="true"/>
    <col min="10261" max="10490" width="9.125" style="9"/>
    <col min="10491" max="10491" width="11.625" style="9" customWidth="true"/>
    <col min="10492" max="10492" width="14.375" style="9" customWidth="true"/>
    <col min="10493" max="10493" width="9.125" style="9"/>
    <col min="10494" max="10494" width="12.625" style="9" customWidth="true"/>
    <col min="10495" max="10495" width="11.75" style="9" customWidth="true"/>
    <col min="10496" max="10496" width="12.625" style="9" customWidth="true"/>
    <col min="10497" max="10497" width="9.125" style="9"/>
    <col min="10498" max="10498" width="9.375" style="9" customWidth="true"/>
    <col min="10499" max="10499" width="12.625" style="9" customWidth="true"/>
    <col min="10500" max="10500" width="12.25" style="9" customWidth="true"/>
    <col min="10501" max="10502" width="11.625" style="9" customWidth="true"/>
    <col min="10503" max="10503" width="12.75" style="9" customWidth="true"/>
    <col min="10504" max="10504" width="9.125" style="9"/>
    <col min="10505" max="10505" width="13.625" style="9" customWidth="true"/>
    <col min="10506" max="10506" width="11.5" style="9" customWidth="true"/>
    <col min="10507" max="10507" width="11.375" style="9" customWidth="true"/>
    <col min="10508" max="10508" width="11.5" style="9" customWidth="true"/>
    <col min="10509" max="10509" width="11.75" style="9" customWidth="true"/>
    <col min="10510" max="10510" width="10.375" style="9" customWidth="true"/>
    <col min="10511" max="10511" width="17.375" style="9" customWidth="true"/>
    <col min="10512" max="10512" width="14.75" style="9" customWidth="true"/>
    <col min="10513" max="10513" width="11.625" style="9" customWidth="true"/>
    <col min="10514" max="10514" width="10.5" style="9" customWidth="true"/>
    <col min="10515" max="10515" width="9.125" style="9"/>
    <col min="10516" max="10516" width="9.5" style="9" customWidth="true"/>
    <col min="10517" max="10746" width="9.125" style="9"/>
    <col min="10747" max="10747" width="11.625" style="9" customWidth="true"/>
    <col min="10748" max="10748" width="14.375" style="9" customWidth="true"/>
    <col min="10749" max="10749" width="9.125" style="9"/>
    <col min="10750" max="10750" width="12.625" style="9" customWidth="true"/>
    <col min="10751" max="10751" width="11.75" style="9" customWidth="true"/>
    <col min="10752" max="10752" width="12.625" style="9" customWidth="true"/>
    <col min="10753" max="10753" width="9.125" style="9"/>
    <col min="10754" max="10754" width="9.375" style="9" customWidth="true"/>
    <col min="10755" max="10755" width="12.625" style="9" customWidth="true"/>
    <col min="10756" max="10756" width="12.25" style="9" customWidth="true"/>
    <col min="10757" max="10758" width="11.625" style="9" customWidth="true"/>
    <col min="10759" max="10759" width="12.75" style="9" customWidth="true"/>
    <col min="10760" max="10760" width="9.125" style="9"/>
    <col min="10761" max="10761" width="13.625" style="9" customWidth="true"/>
    <col min="10762" max="10762" width="11.5" style="9" customWidth="true"/>
    <col min="10763" max="10763" width="11.375" style="9" customWidth="true"/>
    <col min="10764" max="10764" width="11.5" style="9" customWidth="true"/>
    <col min="10765" max="10765" width="11.75" style="9" customWidth="true"/>
    <col min="10766" max="10766" width="10.375" style="9" customWidth="true"/>
    <col min="10767" max="10767" width="17.375" style="9" customWidth="true"/>
    <col min="10768" max="10768" width="14.75" style="9" customWidth="true"/>
    <col min="10769" max="10769" width="11.625" style="9" customWidth="true"/>
    <col min="10770" max="10770" width="10.5" style="9" customWidth="true"/>
    <col min="10771" max="10771" width="9.125" style="9"/>
    <col min="10772" max="10772" width="9.5" style="9" customWidth="true"/>
    <col min="10773" max="11002" width="9.125" style="9"/>
    <col min="11003" max="11003" width="11.625" style="9" customWidth="true"/>
    <col min="11004" max="11004" width="14.375" style="9" customWidth="true"/>
    <col min="11005" max="11005" width="9.125" style="9"/>
    <col min="11006" max="11006" width="12.625" style="9" customWidth="true"/>
    <col min="11007" max="11007" width="11.75" style="9" customWidth="true"/>
    <col min="11008" max="11008" width="12.625" style="9" customWidth="true"/>
    <col min="11009" max="11009" width="9.125" style="9"/>
    <col min="11010" max="11010" width="9.375" style="9" customWidth="true"/>
    <col min="11011" max="11011" width="12.625" style="9" customWidth="true"/>
    <col min="11012" max="11012" width="12.25" style="9" customWidth="true"/>
    <col min="11013" max="11014" width="11.625" style="9" customWidth="true"/>
    <col min="11015" max="11015" width="12.75" style="9" customWidth="true"/>
    <col min="11016" max="11016" width="9.125" style="9"/>
    <col min="11017" max="11017" width="13.625" style="9" customWidth="true"/>
    <col min="11018" max="11018" width="11.5" style="9" customWidth="true"/>
    <col min="11019" max="11019" width="11.375" style="9" customWidth="true"/>
    <col min="11020" max="11020" width="11.5" style="9" customWidth="true"/>
    <col min="11021" max="11021" width="11.75" style="9" customWidth="true"/>
    <col min="11022" max="11022" width="10.375" style="9" customWidth="true"/>
    <col min="11023" max="11023" width="17.375" style="9" customWidth="true"/>
    <col min="11024" max="11024" width="14.75" style="9" customWidth="true"/>
    <col min="11025" max="11025" width="11.625" style="9" customWidth="true"/>
    <col min="11026" max="11026" width="10.5" style="9" customWidth="true"/>
    <col min="11027" max="11027" width="9.125" style="9"/>
    <col min="11028" max="11028" width="9.5" style="9" customWidth="true"/>
    <col min="11029" max="11258" width="9.125" style="9"/>
    <col min="11259" max="11259" width="11.625" style="9" customWidth="true"/>
    <col min="11260" max="11260" width="14.375" style="9" customWidth="true"/>
    <col min="11261" max="11261" width="9.125" style="9"/>
    <col min="11262" max="11262" width="12.625" style="9" customWidth="true"/>
    <col min="11263" max="11263" width="11.75" style="9" customWidth="true"/>
    <col min="11264" max="11264" width="12.625" style="9" customWidth="true"/>
    <col min="11265" max="11265" width="9.125" style="9"/>
    <col min="11266" max="11266" width="9.375" style="9" customWidth="true"/>
    <col min="11267" max="11267" width="12.625" style="9" customWidth="true"/>
    <col min="11268" max="11268" width="12.25" style="9" customWidth="true"/>
    <col min="11269" max="11270" width="11.625" style="9" customWidth="true"/>
    <col min="11271" max="11271" width="12.75" style="9" customWidth="true"/>
    <col min="11272" max="11272" width="9.125" style="9"/>
    <col min="11273" max="11273" width="13.625" style="9" customWidth="true"/>
    <col min="11274" max="11274" width="11.5" style="9" customWidth="true"/>
    <col min="11275" max="11275" width="11.375" style="9" customWidth="true"/>
    <col min="11276" max="11276" width="11.5" style="9" customWidth="true"/>
    <col min="11277" max="11277" width="11.75" style="9" customWidth="true"/>
    <col min="11278" max="11278" width="10.375" style="9" customWidth="true"/>
    <col min="11279" max="11279" width="17.375" style="9" customWidth="true"/>
    <col min="11280" max="11280" width="14.75" style="9" customWidth="true"/>
    <col min="11281" max="11281" width="11.625" style="9" customWidth="true"/>
    <col min="11282" max="11282" width="10.5" style="9" customWidth="true"/>
    <col min="11283" max="11283" width="9.125" style="9"/>
    <col min="11284" max="11284" width="9.5" style="9" customWidth="true"/>
    <col min="11285" max="11514" width="9.125" style="9"/>
    <col min="11515" max="11515" width="11.625" style="9" customWidth="true"/>
    <col min="11516" max="11516" width="14.375" style="9" customWidth="true"/>
    <col min="11517" max="11517" width="9.125" style="9"/>
    <col min="11518" max="11518" width="12.625" style="9" customWidth="true"/>
    <col min="11519" max="11519" width="11.75" style="9" customWidth="true"/>
    <col min="11520" max="11520" width="12.625" style="9" customWidth="true"/>
    <col min="11521" max="11521" width="9.125" style="9"/>
    <col min="11522" max="11522" width="9.375" style="9" customWidth="true"/>
    <col min="11523" max="11523" width="12.625" style="9" customWidth="true"/>
    <col min="11524" max="11524" width="12.25" style="9" customWidth="true"/>
    <col min="11525" max="11526" width="11.625" style="9" customWidth="true"/>
    <col min="11527" max="11527" width="12.75" style="9" customWidth="true"/>
    <col min="11528" max="11528" width="9.125" style="9"/>
    <col min="11529" max="11529" width="13.625" style="9" customWidth="true"/>
    <col min="11530" max="11530" width="11.5" style="9" customWidth="true"/>
    <col min="11531" max="11531" width="11.375" style="9" customWidth="true"/>
    <col min="11532" max="11532" width="11.5" style="9" customWidth="true"/>
    <col min="11533" max="11533" width="11.75" style="9" customWidth="true"/>
    <col min="11534" max="11534" width="10.375" style="9" customWidth="true"/>
    <col min="11535" max="11535" width="17.375" style="9" customWidth="true"/>
    <col min="11536" max="11536" width="14.75" style="9" customWidth="true"/>
    <col min="11537" max="11537" width="11.625" style="9" customWidth="true"/>
    <col min="11538" max="11538" width="10.5" style="9" customWidth="true"/>
    <col min="11539" max="11539" width="9.125" style="9"/>
    <col min="11540" max="11540" width="9.5" style="9" customWidth="true"/>
    <col min="11541" max="11770" width="9.125" style="9"/>
    <col min="11771" max="11771" width="11.625" style="9" customWidth="true"/>
    <col min="11772" max="11772" width="14.375" style="9" customWidth="true"/>
    <col min="11773" max="11773" width="9.125" style="9"/>
    <col min="11774" max="11774" width="12.625" style="9" customWidth="true"/>
    <col min="11775" max="11775" width="11.75" style="9" customWidth="true"/>
    <col min="11776" max="11776" width="12.625" style="9" customWidth="true"/>
    <col min="11777" max="11777" width="9.125" style="9"/>
    <col min="11778" max="11778" width="9.375" style="9" customWidth="true"/>
    <col min="11779" max="11779" width="12.625" style="9" customWidth="true"/>
    <col min="11780" max="11780" width="12.25" style="9" customWidth="true"/>
    <col min="11781" max="11782" width="11.625" style="9" customWidth="true"/>
    <col min="11783" max="11783" width="12.75" style="9" customWidth="true"/>
    <col min="11784" max="11784" width="9.125" style="9"/>
    <col min="11785" max="11785" width="13.625" style="9" customWidth="true"/>
    <col min="11786" max="11786" width="11.5" style="9" customWidth="true"/>
    <col min="11787" max="11787" width="11.375" style="9" customWidth="true"/>
    <col min="11788" max="11788" width="11.5" style="9" customWidth="true"/>
    <col min="11789" max="11789" width="11.75" style="9" customWidth="true"/>
    <col min="11790" max="11790" width="10.375" style="9" customWidth="true"/>
    <col min="11791" max="11791" width="17.375" style="9" customWidth="true"/>
    <col min="11792" max="11792" width="14.75" style="9" customWidth="true"/>
    <col min="11793" max="11793" width="11.625" style="9" customWidth="true"/>
    <col min="11794" max="11794" width="10.5" style="9" customWidth="true"/>
    <col min="11795" max="11795" width="9.125" style="9"/>
    <col min="11796" max="11796" width="9.5" style="9" customWidth="true"/>
    <col min="11797" max="12026" width="9.125" style="9"/>
    <col min="12027" max="12027" width="11.625" style="9" customWidth="true"/>
    <col min="12028" max="12028" width="14.375" style="9" customWidth="true"/>
    <col min="12029" max="12029" width="9.125" style="9"/>
    <col min="12030" max="12030" width="12.625" style="9" customWidth="true"/>
    <col min="12031" max="12031" width="11.75" style="9" customWidth="true"/>
    <col min="12032" max="12032" width="12.625" style="9" customWidth="true"/>
    <col min="12033" max="12033" width="9.125" style="9"/>
    <col min="12034" max="12034" width="9.375" style="9" customWidth="true"/>
    <col min="12035" max="12035" width="12.625" style="9" customWidth="true"/>
    <col min="12036" max="12036" width="12.25" style="9" customWidth="true"/>
    <col min="12037" max="12038" width="11.625" style="9" customWidth="true"/>
    <col min="12039" max="12039" width="12.75" style="9" customWidth="true"/>
    <col min="12040" max="12040" width="9.125" style="9"/>
    <col min="12041" max="12041" width="13.625" style="9" customWidth="true"/>
    <col min="12042" max="12042" width="11.5" style="9" customWidth="true"/>
    <col min="12043" max="12043" width="11.375" style="9" customWidth="true"/>
    <col min="12044" max="12044" width="11.5" style="9" customWidth="true"/>
    <col min="12045" max="12045" width="11.75" style="9" customWidth="true"/>
    <col min="12046" max="12046" width="10.375" style="9" customWidth="true"/>
    <col min="12047" max="12047" width="17.375" style="9" customWidth="true"/>
    <col min="12048" max="12048" width="14.75" style="9" customWidth="true"/>
    <col min="12049" max="12049" width="11.625" style="9" customWidth="true"/>
    <col min="12050" max="12050" width="10.5" style="9" customWidth="true"/>
    <col min="12051" max="12051" width="9.125" style="9"/>
    <col min="12052" max="12052" width="9.5" style="9" customWidth="true"/>
    <col min="12053" max="12282" width="9.125" style="9"/>
    <col min="12283" max="12283" width="11.625" style="9" customWidth="true"/>
    <col min="12284" max="12284" width="14.375" style="9" customWidth="true"/>
    <col min="12285" max="12285" width="9.125" style="9"/>
    <col min="12286" max="12286" width="12.625" style="9" customWidth="true"/>
    <col min="12287" max="12287" width="11.75" style="9" customWidth="true"/>
    <col min="12288" max="12288" width="12.625" style="9" customWidth="true"/>
    <col min="12289" max="12289" width="9.125" style="9"/>
    <col min="12290" max="12290" width="9.375" style="9" customWidth="true"/>
    <col min="12291" max="12291" width="12.625" style="9" customWidth="true"/>
    <col min="12292" max="12292" width="12.25" style="9" customWidth="true"/>
    <col min="12293" max="12294" width="11.625" style="9" customWidth="true"/>
    <col min="12295" max="12295" width="12.75" style="9" customWidth="true"/>
    <col min="12296" max="12296" width="9.125" style="9"/>
    <col min="12297" max="12297" width="13.625" style="9" customWidth="true"/>
    <col min="12298" max="12298" width="11.5" style="9" customWidth="true"/>
    <col min="12299" max="12299" width="11.375" style="9" customWidth="true"/>
    <col min="12300" max="12300" width="11.5" style="9" customWidth="true"/>
    <col min="12301" max="12301" width="11.75" style="9" customWidth="true"/>
    <col min="12302" max="12302" width="10.375" style="9" customWidth="true"/>
    <col min="12303" max="12303" width="17.375" style="9" customWidth="true"/>
    <col min="12304" max="12304" width="14.75" style="9" customWidth="true"/>
    <col min="12305" max="12305" width="11.625" style="9" customWidth="true"/>
    <col min="12306" max="12306" width="10.5" style="9" customWidth="true"/>
    <col min="12307" max="12307" width="9.125" style="9"/>
    <col min="12308" max="12308" width="9.5" style="9" customWidth="true"/>
    <col min="12309" max="12538" width="9.125" style="9"/>
    <col min="12539" max="12539" width="11.625" style="9" customWidth="true"/>
    <col min="12540" max="12540" width="14.375" style="9" customWidth="true"/>
    <col min="12541" max="12541" width="9.125" style="9"/>
    <col min="12542" max="12542" width="12.625" style="9" customWidth="true"/>
    <col min="12543" max="12543" width="11.75" style="9" customWidth="true"/>
    <col min="12544" max="12544" width="12.625" style="9" customWidth="true"/>
    <col min="12545" max="12545" width="9.125" style="9"/>
    <col min="12546" max="12546" width="9.375" style="9" customWidth="true"/>
    <col min="12547" max="12547" width="12.625" style="9" customWidth="true"/>
    <col min="12548" max="12548" width="12.25" style="9" customWidth="true"/>
    <col min="12549" max="12550" width="11.625" style="9" customWidth="true"/>
    <col min="12551" max="12551" width="12.75" style="9" customWidth="true"/>
    <col min="12552" max="12552" width="9.125" style="9"/>
    <col min="12553" max="12553" width="13.625" style="9" customWidth="true"/>
    <col min="12554" max="12554" width="11.5" style="9" customWidth="true"/>
    <col min="12555" max="12555" width="11.375" style="9" customWidth="true"/>
    <col min="12556" max="12556" width="11.5" style="9" customWidth="true"/>
    <col min="12557" max="12557" width="11.75" style="9" customWidth="true"/>
    <col min="12558" max="12558" width="10.375" style="9" customWidth="true"/>
    <col min="12559" max="12559" width="17.375" style="9" customWidth="true"/>
    <col min="12560" max="12560" width="14.75" style="9" customWidth="true"/>
    <col min="12561" max="12561" width="11.625" style="9" customWidth="true"/>
    <col min="12562" max="12562" width="10.5" style="9" customWidth="true"/>
    <col min="12563" max="12563" width="9.125" style="9"/>
    <col min="12564" max="12564" width="9.5" style="9" customWidth="true"/>
    <col min="12565" max="12794" width="9.125" style="9"/>
    <col min="12795" max="12795" width="11.625" style="9" customWidth="true"/>
    <col min="12796" max="12796" width="14.375" style="9" customWidth="true"/>
    <col min="12797" max="12797" width="9.125" style="9"/>
    <col min="12798" max="12798" width="12.625" style="9" customWidth="true"/>
    <col min="12799" max="12799" width="11.75" style="9" customWidth="true"/>
    <col min="12800" max="12800" width="12.625" style="9" customWidth="true"/>
    <col min="12801" max="12801" width="9.125" style="9"/>
    <col min="12802" max="12802" width="9.375" style="9" customWidth="true"/>
    <col min="12803" max="12803" width="12.625" style="9" customWidth="true"/>
    <col min="12804" max="12804" width="12.25" style="9" customWidth="true"/>
    <col min="12805" max="12806" width="11.625" style="9" customWidth="true"/>
    <col min="12807" max="12807" width="12.75" style="9" customWidth="true"/>
    <col min="12808" max="12808" width="9.125" style="9"/>
    <col min="12809" max="12809" width="13.625" style="9" customWidth="true"/>
    <col min="12810" max="12810" width="11.5" style="9" customWidth="true"/>
    <col min="12811" max="12811" width="11.375" style="9" customWidth="true"/>
    <col min="12812" max="12812" width="11.5" style="9" customWidth="true"/>
    <col min="12813" max="12813" width="11.75" style="9" customWidth="true"/>
    <col min="12814" max="12814" width="10.375" style="9" customWidth="true"/>
    <col min="12815" max="12815" width="17.375" style="9" customWidth="true"/>
    <col min="12816" max="12816" width="14.75" style="9" customWidth="true"/>
    <col min="12817" max="12817" width="11.625" style="9" customWidth="true"/>
    <col min="12818" max="12818" width="10.5" style="9" customWidth="true"/>
    <col min="12819" max="12819" width="9.125" style="9"/>
    <col min="12820" max="12820" width="9.5" style="9" customWidth="true"/>
    <col min="12821" max="13050" width="9.125" style="9"/>
    <col min="13051" max="13051" width="11.625" style="9" customWidth="true"/>
    <col min="13052" max="13052" width="14.375" style="9" customWidth="true"/>
    <col min="13053" max="13053" width="9.125" style="9"/>
    <col min="13054" max="13054" width="12.625" style="9" customWidth="true"/>
    <col min="13055" max="13055" width="11.75" style="9" customWidth="true"/>
    <col min="13056" max="13056" width="12.625" style="9" customWidth="true"/>
    <col min="13057" max="13057" width="9.125" style="9"/>
    <col min="13058" max="13058" width="9.375" style="9" customWidth="true"/>
    <col min="13059" max="13059" width="12.625" style="9" customWidth="true"/>
    <col min="13060" max="13060" width="12.25" style="9" customWidth="true"/>
    <col min="13061" max="13062" width="11.625" style="9" customWidth="true"/>
    <col min="13063" max="13063" width="12.75" style="9" customWidth="true"/>
    <col min="13064" max="13064" width="9.125" style="9"/>
    <col min="13065" max="13065" width="13.625" style="9" customWidth="true"/>
    <col min="13066" max="13066" width="11.5" style="9" customWidth="true"/>
    <col min="13067" max="13067" width="11.375" style="9" customWidth="true"/>
    <col min="13068" max="13068" width="11.5" style="9" customWidth="true"/>
    <col min="13069" max="13069" width="11.75" style="9" customWidth="true"/>
    <col min="13070" max="13070" width="10.375" style="9" customWidth="true"/>
    <col min="13071" max="13071" width="17.375" style="9" customWidth="true"/>
    <col min="13072" max="13072" width="14.75" style="9" customWidth="true"/>
    <col min="13073" max="13073" width="11.625" style="9" customWidth="true"/>
    <col min="13074" max="13074" width="10.5" style="9" customWidth="true"/>
    <col min="13075" max="13075" width="9.125" style="9"/>
    <col min="13076" max="13076" width="9.5" style="9" customWidth="true"/>
    <col min="13077" max="13306" width="9.125" style="9"/>
    <col min="13307" max="13307" width="11.625" style="9" customWidth="true"/>
    <col min="13308" max="13308" width="14.375" style="9" customWidth="true"/>
    <col min="13309" max="13309" width="9.125" style="9"/>
    <col min="13310" max="13310" width="12.625" style="9" customWidth="true"/>
    <col min="13311" max="13311" width="11.75" style="9" customWidth="true"/>
    <col min="13312" max="13312" width="12.625" style="9" customWidth="true"/>
    <col min="13313" max="13313" width="9.125" style="9"/>
    <col min="13314" max="13314" width="9.375" style="9" customWidth="true"/>
    <col min="13315" max="13315" width="12.625" style="9" customWidth="true"/>
    <col min="13316" max="13316" width="12.25" style="9" customWidth="true"/>
    <col min="13317" max="13318" width="11.625" style="9" customWidth="true"/>
    <col min="13319" max="13319" width="12.75" style="9" customWidth="true"/>
    <col min="13320" max="13320" width="9.125" style="9"/>
    <col min="13321" max="13321" width="13.625" style="9" customWidth="true"/>
    <col min="13322" max="13322" width="11.5" style="9" customWidth="true"/>
    <col min="13323" max="13323" width="11.375" style="9" customWidth="true"/>
    <col min="13324" max="13324" width="11.5" style="9" customWidth="true"/>
    <col min="13325" max="13325" width="11.75" style="9" customWidth="true"/>
    <col min="13326" max="13326" width="10.375" style="9" customWidth="true"/>
    <col min="13327" max="13327" width="17.375" style="9" customWidth="true"/>
    <col min="13328" max="13328" width="14.75" style="9" customWidth="true"/>
    <col min="13329" max="13329" width="11.625" style="9" customWidth="true"/>
    <col min="13330" max="13330" width="10.5" style="9" customWidth="true"/>
    <col min="13331" max="13331" width="9.125" style="9"/>
    <col min="13332" max="13332" width="9.5" style="9" customWidth="true"/>
    <col min="13333" max="13562" width="9.125" style="9"/>
    <col min="13563" max="13563" width="11.625" style="9" customWidth="true"/>
    <col min="13564" max="13564" width="14.375" style="9" customWidth="true"/>
    <col min="13565" max="13565" width="9.125" style="9"/>
    <col min="13566" max="13566" width="12.625" style="9" customWidth="true"/>
    <col min="13567" max="13567" width="11.75" style="9" customWidth="true"/>
    <col min="13568" max="13568" width="12.625" style="9" customWidth="true"/>
    <col min="13569" max="13569" width="9.125" style="9"/>
    <col min="13570" max="13570" width="9.375" style="9" customWidth="true"/>
    <col min="13571" max="13571" width="12.625" style="9" customWidth="true"/>
    <col min="13572" max="13572" width="12.25" style="9" customWidth="true"/>
    <col min="13573" max="13574" width="11.625" style="9" customWidth="true"/>
    <col min="13575" max="13575" width="12.75" style="9" customWidth="true"/>
    <col min="13576" max="13576" width="9.125" style="9"/>
    <col min="13577" max="13577" width="13.625" style="9" customWidth="true"/>
    <col min="13578" max="13578" width="11.5" style="9" customWidth="true"/>
    <col min="13579" max="13579" width="11.375" style="9" customWidth="true"/>
    <col min="13580" max="13580" width="11.5" style="9" customWidth="true"/>
    <col min="13581" max="13581" width="11.75" style="9" customWidth="true"/>
    <col min="13582" max="13582" width="10.375" style="9" customWidth="true"/>
    <col min="13583" max="13583" width="17.375" style="9" customWidth="true"/>
    <col min="13584" max="13584" width="14.75" style="9" customWidth="true"/>
    <col min="13585" max="13585" width="11.625" style="9" customWidth="true"/>
    <col min="13586" max="13586" width="10.5" style="9" customWidth="true"/>
    <col min="13587" max="13587" width="9.125" style="9"/>
    <col min="13588" max="13588" width="9.5" style="9" customWidth="true"/>
    <col min="13589" max="13818" width="9.125" style="9"/>
    <col min="13819" max="13819" width="11.625" style="9" customWidth="true"/>
    <col min="13820" max="13820" width="14.375" style="9" customWidth="true"/>
    <col min="13821" max="13821" width="9.125" style="9"/>
    <col min="13822" max="13822" width="12.625" style="9" customWidth="true"/>
    <col min="13823" max="13823" width="11.75" style="9" customWidth="true"/>
    <col min="13824" max="13824" width="12.625" style="9" customWidth="true"/>
    <col min="13825" max="13825" width="9.125" style="9"/>
    <col min="13826" max="13826" width="9.375" style="9" customWidth="true"/>
    <col min="13827" max="13827" width="12.625" style="9" customWidth="true"/>
    <col min="13828" max="13828" width="12.25" style="9" customWidth="true"/>
    <col min="13829" max="13830" width="11.625" style="9" customWidth="true"/>
    <col min="13831" max="13831" width="12.75" style="9" customWidth="true"/>
    <col min="13832" max="13832" width="9.125" style="9"/>
    <col min="13833" max="13833" width="13.625" style="9" customWidth="true"/>
    <col min="13834" max="13834" width="11.5" style="9" customWidth="true"/>
    <col min="13835" max="13835" width="11.375" style="9" customWidth="true"/>
    <col min="13836" max="13836" width="11.5" style="9" customWidth="true"/>
    <col min="13837" max="13837" width="11.75" style="9" customWidth="true"/>
    <col min="13838" max="13838" width="10.375" style="9" customWidth="true"/>
    <col min="13839" max="13839" width="17.375" style="9" customWidth="true"/>
    <col min="13840" max="13840" width="14.75" style="9" customWidth="true"/>
    <col min="13841" max="13841" width="11.625" style="9" customWidth="true"/>
    <col min="13842" max="13842" width="10.5" style="9" customWidth="true"/>
    <col min="13843" max="13843" width="9.125" style="9"/>
    <col min="13844" max="13844" width="9.5" style="9" customWidth="true"/>
    <col min="13845" max="14074" width="9.125" style="9"/>
    <col min="14075" max="14075" width="11.625" style="9" customWidth="true"/>
    <col min="14076" max="14076" width="14.375" style="9" customWidth="true"/>
    <col min="14077" max="14077" width="9.125" style="9"/>
    <col min="14078" max="14078" width="12.625" style="9" customWidth="true"/>
    <col min="14079" max="14079" width="11.75" style="9" customWidth="true"/>
    <col min="14080" max="14080" width="12.625" style="9" customWidth="true"/>
    <col min="14081" max="14081" width="9.125" style="9"/>
    <col min="14082" max="14082" width="9.375" style="9" customWidth="true"/>
    <col min="14083" max="14083" width="12.625" style="9" customWidth="true"/>
    <col min="14084" max="14084" width="12.25" style="9" customWidth="true"/>
    <col min="14085" max="14086" width="11.625" style="9" customWidth="true"/>
    <col min="14087" max="14087" width="12.75" style="9" customWidth="true"/>
    <col min="14088" max="14088" width="9.125" style="9"/>
    <col min="14089" max="14089" width="13.625" style="9" customWidth="true"/>
    <col min="14090" max="14090" width="11.5" style="9" customWidth="true"/>
    <col min="14091" max="14091" width="11.375" style="9" customWidth="true"/>
    <col min="14092" max="14092" width="11.5" style="9" customWidth="true"/>
    <col min="14093" max="14093" width="11.75" style="9" customWidth="true"/>
    <col min="14094" max="14094" width="10.375" style="9" customWidth="true"/>
    <col min="14095" max="14095" width="17.375" style="9" customWidth="true"/>
    <col min="14096" max="14096" width="14.75" style="9" customWidth="true"/>
    <col min="14097" max="14097" width="11.625" style="9" customWidth="true"/>
    <col min="14098" max="14098" width="10.5" style="9" customWidth="true"/>
    <col min="14099" max="14099" width="9.125" style="9"/>
    <col min="14100" max="14100" width="9.5" style="9" customWidth="true"/>
    <col min="14101" max="14330" width="9.125" style="9"/>
    <col min="14331" max="14331" width="11.625" style="9" customWidth="true"/>
    <col min="14332" max="14332" width="14.375" style="9" customWidth="true"/>
    <col min="14333" max="14333" width="9.125" style="9"/>
    <col min="14334" max="14334" width="12.625" style="9" customWidth="true"/>
    <col min="14335" max="14335" width="11.75" style="9" customWidth="true"/>
    <col min="14336" max="14336" width="12.625" style="9" customWidth="true"/>
    <col min="14337" max="14337" width="9.125" style="9"/>
    <col min="14338" max="14338" width="9.375" style="9" customWidth="true"/>
    <col min="14339" max="14339" width="12.625" style="9" customWidth="true"/>
    <col min="14340" max="14340" width="12.25" style="9" customWidth="true"/>
    <col min="14341" max="14342" width="11.625" style="9" customWidth="true"/>
    <col min="14343" max="14343" width="12.75" style="9" customWidth="true"/>
    <col min="14344" max="14344" width="9.125" style="9"/>
    <col min="14345" max="14345" width="13.625" style="9" customWidth="true"/>
    <col min="14346" max="14346" width="11.5" style="9" customWidth="true"/>
    <col min="14347" max="14347" width="11.375" style="9" customWidth="true"/>
    <col min="14348" max="14348" width="11.5" style="9" customWidth="true"/>
    <col min="14349" max="14349" width="11.75" style="9" customWidth="true"/>
    <col min="14350" max="14350" width="10.375" style="9" customWidth="true"/>
    <col min="14351" max="14351" width="17.375" style="9" customWidth="true"/>
    <col min="14352" max="14352" width="14.75" style="9" customWidth="true"/>
    <col min="14353" max="14353" width="11.625" style="9" customWidth="true"/>
    <col min="14354" max="14354" width="10.5" style="9" customWidth="true"/>
    <col min="14355" max="14355" width="9.125" style="9"/>
    <col min="14356" max="14356" width="9.5" style="9" customWidth="true"/>
    <col min="14357" max="14586" width="9.125" style="9"/>
    <col min="14587" max="14587" width="11.625" style="9" customWidth="true"/>
    <col min="14588" max="14588" width="14.375" style="9" customWidth="true"/>
    <col min="14589" max="14589" width="9.125" style="9"/>
    <col min="14590" max="14590" width="12.625" style="9" customWidth="true"/>
    <col min="14591" max="14591" width="11.75" style="9" customWidth="true"/>
    <col min="14592" max="14592" width="12.625" style="9" customWidth="true"/>
    <col min="14593" max="14593" width="9.125" style="9"/>
    <col min="14594" max="14594" width="9.375" style="9" customWidth="true"/>
    <col min="14595" max="14595" width="12.625" style="9" customWidth="true"/>
    <col min="14596" max="14596" width="12.25" style="9" customWidth="true"/>
    <col min="14597" max="14598" width="11.625" style="9" customWidth="true"/>
    <col min="14599" max="14599" width="12.75" style="9" customWidth="true"/>
    <col min="14600" max="14600" width="9.125" style="9"/>
    <col min="14601" max="14601" width="13.625" style="9" customWidth="true"/>
    <col min="14602" max="14602" width="11.5" style="9" customWidth="true"/>
    <col min="14603" max="14603" width="11.375" style="9" customWidth="true"/>
    <col min="14604" max="14604" width="11.5" style="9" customWidth="true"/>
    <col min="14605" max="14605" width="11.75" style="9" customWidth="true"/>
    <col min="14606" max="14606" width="10.375" style="9" customWidth="true"/>
    <col min="14607" max="14607" width="17.375" style="9" customWidth="true"/>
    <col min="14608" max="14608" width="14.75" style="9" customWidth="true"/>
    <col min="14609" max="14609" width="11.625" style="9" customWidth="true"/>
    <col min="14610" max="14610" width="10.5" style="9" customWidth="true"/>
    <col min="14611" max="14611" width="9.125" style="9"/>
    <col min="14612" max="14612" width="9.5" style="9" customWidth="true"/>
    <col min="14613" max="14842" width="9.125" style="9"/>
    <col min="14843" max="14843" width="11.625" style="9" customWidth="true"/>
    <col min="14844" max="14844" width="14.375" style="9" customWidth="true"/>
    <col min="14845" max="14845" width="9.125" style="9"/>
    <col min="14846" max="14846" width="12.625" style="9" customWidth="true"/>
    <col min="14847" max="14847" width="11.75" style="9" customWidth="true"/>
    <col min="14848" max="14848" width="12.625" style="9" customWidth="true"/>
    <col min="14849" max="14849" width="9.125" style="9"/>
    <col min="14850" max="14850" width="9.375" style="9" customWidth="true"/>
    <col min="14851" max="14851" width="12.625" style="9" customWidth="true"/>
    <col min="14852" max="14852" width="12.25" style="9" customWidth="true"/>
    <col min="14853" max="14854" width="11.625" style="9" customWidth="true"/>
    <col min="14855" max="14855" width="12.75" style="9" customWidth="true"/>
    <col min="14856" max="14856" width="9.125" style="9"/>
    <col min="14857" max="14857" width="13.625" style="9" customWidth="true"/>
    <col min="14858" max="14858" width="11.5" style="9" customWidth="true"/>
    <col min="14859" max="14859" width="11.375" style="9" customWidth="true"/>
    <col min="14860" max="14860" width="11.5" style="9" customWidth="true"/>
    <col min="14861" max="14861" width="11.75" style="9" customWidth="true"/>
    <col min="14862" max="14862" width="10.375" style="9" customWidth="true"/>
    <col min="14863" max="14863" width="17.375" style="9" customWidth="true"/>
    <col min="14864" max="14864" width="14.75" style="9" customWidth="true"/>
    <col min="14865" max="14865" width="11.625" style="9" customWidth="true"/>
    <col min="14866" max="14866" width="10.5" style="9" customWidth="true"/>
    <col min="14867" max="14867" width="9.125" style="9"/>
    <col min="14868" max="14868" width="9.5" style="9" customWidth="true"/>
    <col min="14869" max="15098" width="9.125" style="9"/>
    <col min="15099" max="15099" width="11.625" style="9" customWidth="true"/>
    <col min="15100" max="15100" width="14.375" style="9" customWidth="true"/>
    <col min="15101" max="15101" width="9.125" style="9"/>
    <col min="15102" max="15102" width="12.625" style="9" customWidth="true"/>
    <col min="15103" max="15103" width="11.75" style="9" customWidth="true"/>
    <col min="15104" max="15104" width="12.625" style="9" customWidth="true"/>
    <col min="15105" max="15105" width="9.125" style="9"/>
    <col min="15106" max="15106" width="9.375" style="9" customWidth="true"/>
    <col min="15107" max="15107" width="12.625" style="9" customWidth="true"/>
    <col min="15108" max="15108" width="12.25" style="9" customWidth="true"/>
    <col min="15109" max="15110" width="11.625" style="9" customWidth="true"/>
    <col min="15111" max="15111" width="12.75" style="9" customWidth="true"/>
    <col min="15112" max="15112" width="9.125" style="9"/>
    <col min="15113" max="15113" width="13.625" style="9" customWidth="true"/>
    <col min="15114" max="15114" width="11.5" style="9" customWidth="true"/>
    <col min="15115" max="15115" width="11.375" style="9" customWidth="true"/>
    <col min="15116" max="15116" width="11.5" style="9" customWidth="true"/>
    <col min="15117" max="15117" width="11.75" style="9" customWidth="true"/>
    <col min="15118" max="15118" width="10.375" style="9" customWidth="true"/>
    <col min="15119" max="15119" width="17.375" style="9" customWidth="true"/>
    <col min="15120" max="15120" width="14.75" style="9" customWidth="true"/>
    <col min="15121" max="15121" width="11.625" style="9" customWidth="true"/>
    <col min="15122" max="15122" width="10.5" style="9" customWidth="true"/>
    <col min="15123" max="15123" width="9.125" style="9"/>
    <col min="15124" max="15124" width="9.5" style="9" customWidth="true"/>
    <col min="15125" max="15354" width="9.125" style="9"/>
    <col min="15355" max="15355" width="11.625" style="9" customWidth="true"/>
    <col min="15356" max="15356" width="14.375" style="9" customWidth="true"/>
    <col min="15357" max="15357" width="9.125" style="9"/>
    <col min="15358" max="15358" width="12.625" style="9" customWidth="true"/>
    <col min="15359" max="15359" width="11.75" style="9" customWidth="true"/>
    <col min="15360" max="15360" width="12.625" style="9" customWidth="true"/>
    <col min="15361" max="15361" width="9.125" style="9"/>
    <col min="15362" max="15362" width="9.375" style="9" customWidth="true"/>
    <col min="15363" max="15363" width="12.625" style="9" customWidth="true"/>
    <col min="15364" max="15364" width="12.25" style="9" customWidth="true"/>
    <col min="15365" max="15366" width="11.625" style="9" customWidth="true"/>
    <col min="15367" max="15367" width="12.75" style="9" customWidth="true"/>
    <col min="15368" max="15368" width="9.125" style="9"/>
    <col min="15369" max="15369" width="13.625" style="9" customWidth="true"/>
    <col min="15370" max="15370" width="11.5" style="9" customWidth="true"/>
    <col min="15371" max="15371" width="11.375" style="9" customWidth="true"/>
    <col min="15372" max="15372" width="11.5" style="9" customWidth="true"/>
    <col min="15373" max="15373" width="11.75" style="9" customWidth="true"/>
    <col min="15374" max="15374" width="10.375" style="9" customWidth="true"/>
    <col min="15375" max="15375" width="17.375" style="9" customWidth="true"/>
    <col min="15376" max="15376" width="14.75" style="9" customWidth="true"/>
    <col min="15377" max="15377" width="11.625" style="9" customWidth="true"/>
    <col min="15378" max="15378" width="10.5" style="9" customWidth="true"/>
    <col min="15379" max="15379" width="9.125" style="9"/>
    <col min="15380" max="15380" width="9.5" style="9" customWidth="true"/>
    <col min="15381" max="15610" width="9.125" style="9"/>
    <col min="15611" max="15611" width="11.625" style="9" customWidth="true"/>
    <col min="15612" max="15612" width="14.375" style="9" customWidth="true"/>
    <col min="15613" max="15613" width="9.125" style="9"/>
    <col min="15614" max="15614" width="12.625" style="9" customWidth="true"/>
    <col min="15615" max="15615" width="11.75" style="9" customWidth="true"/>
    <col min="15616" max="15616" width="12.625" style="9" customWidth="true"/>
    <col min="15617" max="15617" width="9.125" style="9"/>
    <col min="15618" max="15618" width="9.375" style="9" customWidth="true"/>
    <col min="15619" max="15619" width="12.625" style="9" customWidth="true"/>
    <col min="15620" max="15620" width="12.25" style="9" customWidth="true"/>
    <col min="15621" max="15622" width="11.625" style="9" customWidth="true"/>
    <col min="15623" max="15623" width="12.75" style="9" customWidth="true"/>
    <col min="15624" max="15624" width="9.125" style="9"/>
    <col min="15625" max="15625" width="13.625" style="9" customWidth="true"/>
    <col min="15626" max="15626" width="11.5" style="9" customWidth="true"/>
    <col min="15627" max="15627" width="11.375" style="9" customWidth="true"/>
    <col min="15628" max="15628" width="11.5" style="9" customWidth="true"/>
    <col min="15629" max="15629" width="11.75" style="9" customWidth="true"/>
    <col min="15630" max="15630" width="10.375" style="9" customWidth="true"/>
    <col min="15631" max="15631" width="17.375" style="9" customWidth="true"/>
    <col min="15632" max="15632" width="14.75" style="9" customWidth="true"/>
    <col min="15633" max="15633" width="11.625" style="9" customWidth="true"/>
    <col min="15634" max="15634" width="10.5" style="9" customWidth="true"/>
    <col min="15635" max="15635" width="9.125" style="9"/>
    <col min="15636" max="15636" width="9.5" style="9" customWidth="true"/>
    <col min="15637" max="15866" width="9.125" style="9"/>
    <col min="15867" max="15867" width="11.625" style="9" customWidth="true"/>
    <col min="15868" max="15868" width="14.375" style="9" customWidth="true"/>
    <col min="15869" max="15869" width="9.125" style="9"/>
    <col min="15870" max="15870" width="12.625" style="9" customWidth="true"/>
    <col min="15871" max="15871" width="11.75" style="9" customWidth="true"/>
    <col min="15872" max="15872" width="12.625" style="9" customWidth="true"/>
    <col min="15873" max="15873" width="9.125" style="9"/>
    <col min="15874" max="15874" width="9.375" style="9" customWidth="true"/>
    <col min="15875" max="15875" width="12.625" style="9" customWidth="true"/>
    <col min="15876" max="15876" width="12.25" style="9" customWidth="true"/>
    <col min="15877" max="15878" width="11.625" style="9" customWidth="true"/>
    <col min="15879" max="15879" width="12.75" style="9" customWidth="true"/>
    <col min="15880" max="15880" width="9.125" style="9"/>
    <col min="15881" max="15881" width="13.625" style="9" customWidth="true"/>
    <col min="15882" max="15882" width="11.5" style="9" customWidth="true"/>
    <col min="15883" max="15883" width="11.375" style="9" customWidth="true"/>
    <col min="15884" max="15884" width="11.5" style="9" customWidth="true"/>
    <col min="15885" max="15885" width="11.75" style="9" customWidth="true"/>
    <col min="15886" max="15886" width="10.375" style="9" customWidth="true"/>
    <col min="15887" max="15887" width="17.375" style="9" customWidth="true"/>
    <col min="15888" max="15888" width="14.75" style="9" customWidth="true"/>
    <col min="15889" max="15889" width="11.625" style="9" customWidth="true"/>
    <col min="15890" max="15890" width="10.5" style="9" customWidth="true"/>
    <col min="15891" max="15891" width="9.125" style="9"/>
    <col min="15892" max="15892" width="9.5" style="9" customWidth="true"/>
    <col min="15893" max="16122" width="9.125" style="9"/>
    <col min="16123" max="16123" width="11.625" style="9" customWidth="true"/>
    <col min="16124" max="16124" width="14.375" style="9" customWidth="true"/>
    <col min="16125" max="16125" width="9.125" style="9"/>
    <col min="16126" max="16126" width="12.625" style="9" customWidth="true"/>
    <col min="16127" max="16127" width="11.75" style="9" customWidth="true"/>
    <col min="16128" max="16128" width="12.625" style="9" customWidth="true"/>
    <col min="16129" max="16129" width="9.125" style="9"/>
    <col min="16130" max="16130" width="9.375" style="9" customWidth="true"/>
    <col min="16131" max="16131" width="12.625" style="9" customWidth="true"/>
    <col min="16132" max="16132" width="12.25" style="9" customWidth="true"/>
    <col min="16133" max="16134" width="11.625" style="9" customWidth="true"/>
    <col min="16135" max="16135" width="12.75" style="9" customWidth="true"/>
    <col min="16136" max="16136" width="9.125" style="9"/>
    <col min="16137" max="16137" width="13.625" style="9" customWidth="true"/>
    <col min="16138" max="16138" width="11.5" style="9" customWidth="true"/>
    <col min="16139" max="16139" width="11.375" style="9" customWidth="true"/>
    <col min="16140" max="16140" width="11.5" style="9" customWidth="true"/>
    <col min="16141" max="16141" width="11.75" style="9" customWidth="true"/>
    <col min="16142" max="16142" width="10.375" style="9" customWidth="true"/>
    <col min="16143" max="16143" width="17.375" style="9" customWidth="true"/>
    <col min="16144" max="16144" width="14.75" style="9" customWidth="true"/>
    <col min="16145" max="16145" width="11.625" style="9" customWidth="true"/>
    <col min="16146" max="16146" width="10.5" style="9" customWidth="true"/>
    <col min="16147" max="16147" width="9.125" style="9"/>
    <col min="16148" max="16148" width="9.5" style="9" customWidth="true"/>
    <col min="16149" max="16384" width="9.125" style="9"/>
  </cols>
  <sheetData>
    <row r="1" spans="1:20">
      <c r="A1" s="198" t="s">
        <v>208</v>
      </c>
      <c r="T1" s="223"/>
    </row>
    <row r="2" ht="54.75" customHeight="true" spans="1:20">
      <c r="A2" s="199" t="s">
        <v>209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</row>
    <row r="3" s="195" customFormat="true" ht="30" customHeight="true" spans="1:20">
      <c r="A3" s="200" t="s">
        <v>210</v>
      </c>
      <c r="B3" s="200" t="s">
        <v>211</v>
      </c>
      <c r="C3" s="201" t="s">
        <v>212</v>
      </c>
      <c r="D3" s="202"/>
      <c r="E3" s="202"/>
      <c r="F3" s="202"/>
      <c r="G3" s="211"/>
      <c r="H3" s="212" t="s">
        <v>202</v>
      </c>
      <c r="I3" s="212"/>
      <c r="J3" s="216" t="s">
        <v>213</v>
      </c>
      <c r="K3" s="217"/>
      <c r="L3" s="218"/>
      <c r="M3" s="217"/>
      <c r="N3" s="222"/>
      <c r="O3" s="216" t="s">
        <v>214</v>
      </c>
      <c r="P3" s="217"/>
      <c r="Q3" s="217"/>
      <c r="R3" s="217"/>
      <c r="S3" s="222"/>
      <c r="T3" s="212"/>
    </row>
    <row r="4" s="195" customFormat="true" ht="71.25" customHeight="true" spans="1:20">
      <c r="A4" s="200"/>
      <c r="B4" s="200"/>
      <c r="C4" s="203" t="s">
        <v>11</v>
      </c>
      <c r="D4" s="203" t="s">
        <v>12</v>
      </c>
      <c r="E4" s="203" t="s">
        <v>15</v>
      </c>
      <c r="F4" s="203" t="s">
        <v>14</v>
      </c>
      <c r="G4" s="203" t="s">
        <v>13</v>
      </c>
      <c r="H4" s="203" t="s">
        <v>12</v>
      </c>
      <c r="I4" s="203" t="s">
        <v>15</v>
      </c>
      <c r="J4" s="203" t="s">
        <v>11</v>
      </c>
      <c r="K4" s="203" t="s">
        <v>12</v>
      </c>
      <c r="L4" s="219" t="s">
        <v>15</v>
      </c>
      <c r="M4" s="203" t="s">
        <v>14</v>
      </c>
      <c r="N4" s="203" t="s">
        <v>13</v>
      </c>
      <c r="O4" s="203" t="s">
        <v>11</v>
      </c>
      <c r="P4" s="219" t="s">
        <v>12</v>
      </c>
      <c r="Q4" s="219" t="s">
        <v>15</v>
      </c>
      <c r="R4" s="203" t="s">
        <v>14</v>
      </c>
      <c r="S4" s="203" t="s">
        <v>13</v>
      </c>
      <c r="T4" s="224"/>
    </row>
    <row r="5" spans="1:20">
      <c r="A5" s="204" t="s">
        <v>171</v>
      </c>
      <c r="B5" s="204"/>
      <c r="C5" s="205">
        <f t="shared" ref="C5:C65" si="0">SUM(D5:G5)</f>
        <v>127621.43</v>
      </c>
      <c r="D5" s="205">
        <f t="shared" ref="D5:E65" si="1">H5+K5</f>
        <v>99658.19</v>
      </c>
      <c r="E5" s="205">
        <f>I5+L5</f>
        <v>27784.24</v>
      </c>
      <c r="F5" s="205">
        <f>F6+F92</f>
        <v>179</v>
      </c>
      <c r="G5" s="205">
        <f>G6+G92</f>
        <v>0</v>
      </c>
      <c r="H5" s="205">
        <v>85375</v>
      </c>
      <c r="I5" s="205">
        <v>20907</v>
      </c>
      <c r="J5" s="205">
        <v>21339.43</v>
      </c>
      <c r="K5" s="205">
        <v>14283.19</v>
      </c>
      <c r="L5" s="205">
        <v>6877.24</v>
      </c>
      <c r="M5" s="205">
        <v>179</v>
      </c>
      <c r="N5" s="205">
        <v>0</v>
      </c>
      <c r="O5" s="205">
        <v>21339.431</v>
      </c>
      <c r="P5" s="205">
        <v>14067.15</v>
      </c>
      <c r="Q5" s="205">
        <v>7093.281</v>
      </c>
      <c r="R5" s="205">
        <v>179</v>
      </c>
      <c r="S5" s="205">
        <v>0</v>
      </c>
      <c r="T5" s="225"/>
    </row>
    <row r="6" spans="1:20">
      <c r="A6" s="206" t="s">
        <v>215</v>
      </c>
      <c r="B6" s="206"/>
      <c r="C6" s="205">
        <f t="shared" si="0"/>
        <v>116128.87</v>
      </c>
      <c r="D6" s="205">
        <f t="shared" si="1"/>
        <v>92672.19</v>
      </c>
      <c r="E6" s="205">
        <f>I6+L6</f>
        <v>23277.68</v>
      </c>
      <c r="F6" s="205">
        <f>F7+F10+F13+F16+F19+F22+F25+F28+F31+F34+F37+F39+F42+F45+F46+F49+F50+F51+SUM(F54:F91)</f>
        <v>179</v>
      </c>
      <c r="G6" s="205">
        <f>G7+G10+G13+G16+G19+G22+G25+G28+G31+G34+G37+G39+G42+G45+G46+G49+G50+G51+SUM(G54:G91)</f>
        <v>0</v>
      </c>
      <c r="H6" s="205">
        <v>79274</v>
      </c>
      <c r="I6" s="205">
        <v>17466</v>
      </c>
      <c r="J6" s="205">
        <v>19388.87</v>
      </c>
      <c r="K6" s="205">
        <v>13398.19</v>
      </c>
      <c r="L6" s="205">
        <v>5811.68</v>
      </c>
      <c r="M6" s="205">
        <v>179</v>
      </c>
      <c r="N6" s="205">
        <v>0</v>
      </c>
      <c r="O6" s="205">
        <v>19388.871</v>
      </c>
      <c r="P6" s="205">
        <v>13182.15</v>
      </c>
      <c r="Q6" s="205">
        <v>6027.721</v>
      </c>
      <c r="R6" s="205">
        <v>179</v>
      </c>
      <c r="S6" s="205">
        <v>0</v>
      </c>
      <c r="T6" s="225"/>
    </row>
    <row r="7" spans="1:20">
      <c r="A7" s="207">
        <v>100003</v>
      </c>
      <c r="B7" s="208" t="s">
        <v>11</v>
      </c>
      <c r="C7" s="205">
        <f t="shared" si="0"/>
        <v>6798.98</v>
      </c>
      <c r="D7" s="205">
        <f t="shared" si="1"/>
        <v>6507.17</v>
      </c>
      <c r="E7" s="205">
        <f t="shared" si="1"/>
        <v>291.81</v>
      </c>
      <c r="F7" s="213">
        <v>0</v>
      </c>
      <c r="G7" s="213">
        <v>0</v>
      </c>
      <c r="H7" s="213">
        <v>5295</v>
      </c>
      <c r="I7" s="213">
        <v>237</v>
      </c>
      <c r="J7" s="213">
        <v>1266.98</v>
      </c>
      <c r="K7" s="213">
        <v>1212.17</v>
      </c>
      <c r="L7" s="205">
        <v>54.81</v>
      </c>
      <c r="M7" s="213">
        <v>0</v>
      </c>
      <c r="N7" s="213">
        <v>0</v>
      </c>
      <c r="O7" s="213">
        <v>1266.98</v>
      </c>
      <c r="P7" s="213">
        <v>1212.17</v>
      </c>
      <c r="Q7" s="205">
        <v>54.81</v>
      </c>
      <c r="R7" s="213">
        <v>0</v>
      </c>
      <c r="S7" s="213">
        <v>0</v>
      </c>
      <c r="T7" s="226"/>
    </row>
    <row r="8" spans="1:20">
      <c r="A8" s="207"/>
      <c r="B8" s="209" t="s">
        <v>22</v>
      </c>
      <c r="C8" s="205">
        <f t="shared" si="0"/>
        <v>6360.74</v>
      </c>
      <c r="D8" s="205">
        <f t="shared" si="1"/>
        <v>6253.17</v>
      </c>
      <c r="E8" s="205">
        <f t="shared" si="1"/>
        <v>107.57</v>
      </c>
      <c r="F8" s="205"/>
      <c r="G8" s="214"/>
      <c r="H8" s="214">
        <v>5041</v>
      </c>
      <c r="I8" s="214">
        <v>99</v>
      </c>
      <c r="J8" s="214">
        <v>1220.74</v>
      </c>
      <c r="K8" s="214">
        <v>1212.17</v>
      </c>
      <c r="L8" s="220">
        <v>8.57000000000001</v>
      </c>
      <c r="M8" s="214"/>
      <c r="N8" s="214"/>
      <c r="O8" s="205">
        <v>1220.74</v>
      </c>
      <c r="P8" s="205">
        <v>1212.17</v>
      </c>
      <c r="Q8" s="205">
        <v>8.57000000000001</v>
      </c>
      <c r="R8" s="205">
        <v>0</v>
      </c>
      <c r="S8" s="205">
        <v>0</v>
      </c>
      <c r="T8" s="227" t="s">
        <v>216</v>
      </c>
    </row>
    <row r="9" ht="57" spans="1:20">
      <c r="A9" s="207"/>
      <c r="B9" s="209" t="s">
        <v>24</v>
      </c>
      <c r="C9" s="205">
        <f t="shared" si="0"/>
        <v>438.24</v>
      </c>
      <c r="D9" s="205">
        <f t="shared" si="1"/>
        <v>254</v>
      </c>
      <c r="E9" s="205">
        <f t="shared" si="1"/>
        <v>184.24</v>
      </c>
      <c r="F9" s="205"/>
      <c r="G9" s="214"/>
      <c r="H9" s="214">
        <v>254</v>
      </c>
      <c r="I9" s="214">
        <v>138</v>
      </c>
      <c r="J9" s="214">
        <v>46.24</v>
      </c>
      <c r="K9" s="214">
        <v>0</v>
      </c>
      <c r="L9" s="220">
        <v>46.24</v>
      </c>
      <c r="M9" s="214"/>
      <c r="N9" s="214"/>
      <c r="O9" s="205">
        <v>46.24</v>
      </c>
      <c r="P9" s="205">
        <v>0</v>
      </c>
      <c r="Q9" s="205">
        <v>46.24</v>
      </c>
      <c r="R9" s="205">
        <v>0</v>
      </c>
      <c r="S9" s="205">
        <v>0</v>
      </c>
      <c r="T9" s="227" t="s">
        <v>217</v>
      </c>
    </row>
    <row r="10" spans="1:20">
      <c r="A10" s="207">
        <v>100004</v>
      </c>
      <c r="B10" s="208" t="s">
        <v>11</v>
      </c>
      <c r="C10" s="205">
        <f t="shared" si="0"/>
        <v>4116.73</v>
      </c>
      <c r="D10" s="205">
        <f t="shared" si="1"/>
        <v>3372.95</v>
      </c>
      <c r="E10" s="205">
        <f t="shared" si="1"/>
        <v>663.78</v>
      </c>
      <c r="F10" s="213">
        <v>80</v>
      </c>
      <c r="G10" s="213">
        <v>0</v>
      </c>
      <c r="H10" s="213">
        <v>2713</v>
      </c>
      <c r="I10" s="213">
        <v>415</v>
      </c>
      <c r="J10" s="213">
        <v>988.73</v>
      </c>
      <c r="K10" s="213">
        <v>659.95</v>
      </c>
      <c r="L10" s="205">
        <v>248.78</v>
      </c>
      <c r="M10" s="213">
        <v>80</v>
      </c>
      <c r="N10" s="213">
        <v>0</v>
      </c>
      <c r="O10" s="213">
        <v>988.73</v>
      </c>
      <c r="P10" s="213">
        <v>659.95</v>
      </c>
      <c r="Q10" s="205">
        <v>248.78</v>
      </c>
      <c r="R10" s="213">
        <v>80</v>
      </c>
      <c r="S10" s="213">
        <v>0</v>
      </c>
      <c r="T10" s="226"/>
    </row>
    <row r="11" spans="1:20">
      <c r="A11" s="207"/>
      <c r="B11" s="209" t="s">
        <v>25</v>
      </c>
      <c r="C11" s="205">
        <f t="shared" si="0"/>
        <v>2944.15</v>
      </c>
      <c r="D11" s="205">
        <f t="shared" si="1"/>
        <v>2549.87</v>
      </c>
      <c r="E11" s="205">
        <f t="shared" si="1"/>
        <v>314.28</v>
      </c>
      <c r="F11" s="215">
        <v>80</v>
      </c>
      <c r="G11" s="214"/>
      <c r="H11" s="214">
        <v>2116</v>
      </c>
      <c r="I11" s="214">
        <v>206</v>
      </c>
      <c r="J11" s="214">
        <v>622.15</v>
      </c>
      <c r="K11" s="214">
        <v>433.87</v>
      </c>
      <c r="L11" s="220">
        <v>108.28</v>
      </c>
      <c r="M11" s="215">
        <v>80</v>
      </c>
      <c r="N11" s="214"/>
      <c r="O11" s="205">
        <v>622.15</v>
      </c>
      <c r="P11" s="205">
        <v>433.87</v>
      </c>
      <c r="Q11" s="205">
        <v>108.28</v>
      </c>
      <c r="R11" s="205">
        <v>80</v>
      </c>
      <c r="S11" s="205">
        <v>0</v>
      </c>
      <c r="T11" s="228"/>
    </row>
    <row r="12" spans="1:20">
      <c r="A12" s="207"/>
      <c r="B12" s="209" t="s">
        <v>26</v>
      </c>
      <c r="C12" s="205">
        <f t="shared" si="0"/>
        <v>1172.58</v>
      </c>
      <c r="D12" s="205">
        <f t="shared" si="1"/>
        <v>823.08</v>
      </c>
      <c r="E12" s="205">
        <f t="shared" si="1"/>
        <v>349.5</v>
      </c>
      <c r="F12" s="205"/>
      <c r="G12" s="214"/>
      <c r="H12" s="214">
        <v>597</v>
      </c>
      <c r="I12" s="214">
        <v>209</v>
      </c>
      <c r="J12" s="214">
        <v>366.58</v>
      </c>
      <c r="K12" s="214">
        <v>226.08</v>
      </c>
      <c r="L12" s="220">
        <v>140.5</v>
      </c>
      <c r="M12" s="214"/>
      <c r="N12" s="214"/>
      <c r="O12" s="205">
        <v>366.58</v>
      </c>
      <c r="P12" s="205">
        <v>226.08</v>
      </c>
      <c r="Q12" s="205">
        <v>140.5</v>
      </c>
      <c r="R12" s="205">
        <v>0</v>
      </c>
      <c r="S12" s="205">
        <v>0</v>
      </c>
      <c r="T12" s="228"/>
    </row>
    <row r="13" spans="1:20">
      <c r="A13" s="207">
        <v>100005</v>
      </c>
      <c r="B13" s="208" t="s">
        <v>11</v>
      </c>
      <c r="C13" s="205">
        <f t="shared" si="0"/>
        <v>4900.64</v>
      </c>
      <c r="D13" s="205">
        <f t="shared" si="1"/>
        <v>4440.49</v>
      </c>
      <c r="E13" s="205">
        <f t="shared" si="1"/>
        <v>460.15</v>
      </c>
      <c r="F13" s="213">
        <v>0</v>
      </c>
      <c r="G13" s="213">
        <v>0</v>
      </c>
      <c r="H13" s="213">
        <v>3674</v>
      </c>
      <c r="I13" s="213">
        <v>369</v>
      </c>
      <c r="J13" s="213">
        <v>857.64</v>
      </c>
      <c r="K13" s="213">
        <v>766.49</v>
      </c>
      <c r="L13" s="205">
        <v>91.15</v>
      </c>
      <c r="M13" s="213">
        <v>0</v>
      </c>
      <c r="N13" s="213">
        <v>0</v>
      </c>
      <c r="O13" s="213">
        <v>857.64</v>
      </c>
      <c r="P13" s="213">
        <v>766.49</v>
      </c>
      <c r="Q13" s="205">
        <v>91.15</v>
      </c>
      <c r="R13" s="213">
        <v>0</v>
      </c>
      <c r="S13" s="213">
        <v>0</v>
      </c>
      <c r="T13" s="226"/>
    </row>
    <row r="14" spans="1:20">
      <c r="A14" s="207"/>
      <c r="B14" s="209" t="s">
        <v>27</v>
      </c>
      <c r="C14" s="205">
        <f t="shared" si="0"/>
        <v>4394.84</v>
      </c>
      <c r="D14" s="205">
        <f t="shared" si="1"/>
        <v>4150.91</v>
      </c>
      <c r="E14" s="205">
        <f t="shared" si="1"/>
        <v>243.93</v>
      </c>
      <c r="F14" s="205"/>
      <c r="G14" s="214"/>
      <c r="H14" s="214">
        <v>3397</v>
      </c>
      <c r="I14" s="214">
        <v>203</v>
      </c>
      <c r="J14" s="214">
        <v>794.84</v>
      </c>
      <c r="K14" s="214">
        <v>753.91</v>
      </c>
      <c r="L14" s="220">
        <v>40.93</v>
      </c>
      <c r="M14" s="214"/>
      <c r="N14" s="214"/>
      <c r="O14" s="205">
        <v>794.84</v>
      </c>
      <c r="P14" s="205">
        <v>753.91</v>
      </c>
      <c r="Q14" s="205">
        <v>40.93</v>
      </c>
      <c r="R14" s="205">
        <v>0</v>
      </c>
      <c r="S14" s="205">
        <v>0</v>
      </c>
      <c r="T14" s="228"/>
    </row>
    <row r="15" spans="1:20">
      <c r="A15" s="207"/>
      <c r="B15" s="209" t="s">
        <v>28</v>
      </c>
      <c r="C15" s="205">
        <f t="shared" si="0"/>
        <v>505.8</v>
      </c>
      <c r="D15" s="205">
        <f t="shared" si="1"/>
        <v>289.58</v>
      </c>
      <c r="E15" s="205">
        <f t="shared" si="1"/>
        <v>216.22</v>
      </c>
      <c r="F15" s="205"/>
      <c r="G15" s="214"/>
      <c r="H15" s="214">
        <v>277</v>
      </c>
      <c r="I15" s="214">
        <v>166</v>
      </c>
      <c r="J15" s="214">
        <v>62.8</v>
      </c>
      <c r="K15" s="214">
        <v>12.58</v>
      </c>
      <c r="L15" s="220">
        <v>50.22</v>
      </c>
      <c r="M15" s="214"/>
      <c r="N15" s="214"/>
      <c r="O15" s="205">
        <v>62.8</v>
      </c>
      <c r="P15" s="205">
        <v>12.58</v>
      </c>
      <c r="Q15" s="205">
        <v>50.22</v>
      </c>
      <c r="R15" s="205">
        <v>0</v>
      </c>
      <c r="S15" s="205">
        <v>0</v>
      </c>
      <c r="T15" s="228"/>
    </row>
    <row r="16" spans="1:20">
      <c r="A16" s="207">
        <v>100006</v>
      </c>
      <c r="B16" s="208" t="s">
        <v>11</v>
      </c>
      <c r="C16" s="205">
        <f t="shared" si="0"/>
        <v>5933.43</v>
      </c>
      <c r="D16" s="205">
        <f t="shared" si="1"/>
        <v>5464.34</v>
      </c>
      <c r="E16" s="205">
        <f t="shared" si="1"/>
        <v>469.09</v>
      </c>
      <c r="F16" s="213">
        <v>0</v>
      </c>
      <c r="G16" s="213">
        <v>0</v>
      </c>
      <c r="H16" s="213">
        <v>4545</v>
      </c>
      <c r="I16" s="213">
        <v>333</v>
      </c>
      <c r="J16" s="213">
        <v>1055.43</v>
      </c>
      <c r="K16" s="213">
        <v>919.34</v>
      </c>
      <c r="L16" s="205">
        <v>136.09</v>
      </c>
      <c r="M16" s="213">
        <v>0</v>
      </c>
      <c r="N16" s="213">
        <v>0</v>
      </c>
      <c r="O16" s="213">
        <v>1055.43</v>
      </c>
      <c r="P16" s="213">
        <v>919.34</v>
      </c>
      <c r="Q16" s="205">
        <v>136.09</v>
      </c>
      <c r="R16" s="213">
        <v>0</v>
      </c>
      <c r="S16" s="213">
        <v>0</v>
      </c>
      <c r="T16" s="213">
        <f t="shared" ref="T16" si="2">SUM(T17:T18)</f>
        <v>0</v>
      </c>
    </row>
    <row r="17" spans="1:20">
      <c r="A17" s="207"/>
      <c r="B17" s="209" t="s">
        <v>29</v>
      </c>
      <c r="C17" s="205">
        <f t="shared" si="0"/>
        <v>5202.19</v>
      </c>
      <c r="D17" s="205">
        <f t="shared" si="1"/>
        <v>5077.85</v>
      </c>
      <c r="E17" s="205">
        <f t="shared" si="1"/>
        <v>124.34</v>
      </c>
      <c r="F17" s="205"/>
      <c r="G17" s="214"/>
      <c r="H17" s="214">
        <v>4201</v>
      </c>
      <c r="I17" s="214">
        <v>114</v>
      </c>
      <c r="J17" s="214">
        <v>887.19</v>
      </c>
      <c r="K17" s="214">
        <v>876.85</v>
      </c>
      <c r="L17" s="220">
        <v>10.34</v>
      </c>
      <c r="M17" s="214"/>
      <c r="N17" s="214"/>
      <c r="O17" s="205">
        <v>887.19</v>
      </c>
      <c r="P17" s="205">
        <v>876.85</v>
      </c>
      <c r="Q17" s="205">
        <v>10.34</v>
      </c>
      <c r="R17" s="205">
        <v>0</v>
      </c>
      <c r="S17" s="205">
        <v>0</v>
      </c>
      <c r="T17" s="228"/>
    </row>
    <row r="18" spans="1:20">
      <c r="A18" s="207"/>
      <c r="B18" s="209" t="s">
        <v>30</v>
      </c>
      <c r="C18" s="205">
        <f t="shared" si="0"/>
        <v>731.24</v>
      </c>
      <c r="D18" s="205">
        <f t="shared" si="1"/>
        <v>386.49</v>
      </c>
      <c r="E18" s="205">
        <f t="shared" si="1"/>
        <v>344.75</v>
      </c>
      <c r="F18" s="205"/>
      <c r="G18" s="214"/>
      <c r="H18" s="214">
        <v>344</v>
      </c>
      <c r="I18" s="214">
        <v>219</v>
      </c>
      <c r="J18" s="214">
        <v>168.24</v>
      </c>
      <c r="K18" s="214">
        <v>42.49</v>
      </c>
      <c r="L18" s="220">
        <v>125.75</v>
      </c>
      <c r="M18" s="214"/>
      <c r="N18" s="214"/>
      <c r="O18" s="205">
        <v>168.24</v>
      </c>
      <c r="P18" s="205">
        <v>42.49</v>
      </c>
      <c r="Q18" s="205">
        <v>125.75</v>
      </c>
      <c r="R18" s="205">
        <v>0</v>
      </c>
      <c r="S18" s="205">
        <v>0</v>
      </c>
      <c r="T18" s="228"/>
    </row>
    <row r="19" spans="1:20">
      <c r="A19" s="207">
        <v>100007</v>
      </c>
      <c r="B19" s="208" t="s">
        <v>11</v>
      </c>
      <c r="C19" s="205">
        <f t="shared" si="0"/>
        <v>5186.43</v>
      </c>
      <c r="D19" s="205">
        <f t="shared" si="1"/>
        <v>4963.25</v>
      </c>
      <c r="E19" s="205">
        <f t="shared" si="1"/>
        <v>223.18</v>
      </c>
      <c r="F19" s="213">
        <v>0</v>
      </c>
      <c r="G19" s="213">
        <v>0</v>
      </c>
      <c r="H19" s="213">
        <v>4098</v>
      </c>
      <c r="I19" s="213">
        <v>253</v>
      </c>
      <c r="J19" s="213">
        <v>835.43</v>
      </c>
      <c r="K19" s="213">
        <v>865.25</v>
      </c>
      <c r="L19" s="205">
        <v>-29.82</v>
      </c>
      <c r="M19" s="213">
        <v>0</v>
      </c>
      <c r="N19" s="213">
        <v>0</v>
      </c>
      <c r="O19" s="213">
        <v>835.431</v>
      </c>
      <c r="P19" s="213">
        <v>829.35</v>
      </c>
      <c r="Q19" s="205">
        <v>6.08100000000002</v>
      </c>
      <c r="R19" s="213">
        <v>0</v>
      </c>
      <c r="S19" s="213">
        <v>0</v>
      </c>
      <c r="T19" s="226"/>
    </row>
    <row r="20" ht="108.75" customHeight="true" spans="1:20">
      <c r="A20" s="207"/>
      <c r="B20" s="209" t="s">
        <v>31</v>
      </c>
      <c r="C20" s="205">
        <f t="shared" si="0"/>
        <v>4774.32</v>
      </c>
      <c r="D20" s="205">
        <f t="shared" si="1"/>
        <v>4686.22</v>
      </c>
      <c r="E20" s="205">
        <f t="shared" si="1"/>
        <v>88.1</v>
      </c>
      <c r="F20" s="205"/>
      <c r="G20" s="214"/>
      <c r="H20" s="214">
        <v>3829</v>
      </c>
      <c r="I20" s="214">
        <v>124</v>
      </c>
      <c r="J20" s="214">
        <v>821.32</v>
      </c>
      <c r="K20" s="214">
        <v>857.22</v>
      </c>
      <c r="L20" s="221">
        <v>-35.9</v>
      </c>
      <c r="M20" s="214"/>
      <c r="N20" s="214"/>
      <c r="O20" s="205">
        <v>821.32</v>
      </c>
      <c r="P20" s="205">
        <v>821.32</v>
      </c>
      <c r="Q20" s="205">
        <v>0</v>
      </c>
      <c r="R20" s="205">
        <v>0</v>
      </c>
      <c r="S20" s="205">
        <v>0</v>
      </c>
      <c r="T20" s="229" t="s">
        <v>218</v>
      </c>
    </row>
    <row r="21" ht="28.5" spans="1:20">
      <c r="A21" s="207"/>
      <c r="B21" s="209" t="s">
        <v>32</v>
      </c>
      <c r="C21" s="205">
        <f t="shared" si="0"/>
        <v>412.11</v>
      </c>
      <c r="D21" s="205">
        <f t="shared" si="1"/>
        <v>277.03</v>
      </c>
      <c r="E21" s="205">
        <f t="shared" si="1"/>
        <v>135.08</v>
      </c>
      <c r="F21" s="205"/>
      <c r="G21" s="214"/>
      <c r="H21" s="214">
        <v>269</v>
      </c>
      <c r="I21" s="214">
        <v>129</v>
      </c>
      <c r="J21" s="214">
        <v>14.11</v>
      </c>
      <c r="K21" s="214">
        <v>8.03000000000003</v>
      </c>
      <c r="L21" s="220">
        <v>6.08000000000001</v>
      </c>
      <c r="M21" s="214"/>
      <c r="N21" s="214"/>
      <c r="O21" s="205">
        <v>14.111</v>
      </c>
      <c r="P21" s="220">
        <v>8.03000000000003</v>
      </c>
      <c r="Q21" s="220">
        <v>6.08100000000002</v>
      </c>
      <c r="R21" s="205">
        <v>0</v>
      </c>
      <c r="S21" s="205">
        <v>0</v>
      </c>
      <c r="T21" s="228"/>
    </row>
    <row r="22" spans="1:20">
      <c r="A22" s="207">
        <v>100008</v>
      </c>
      <c r="B22" s="208" t="s">
        <v>11</v>
      </c>
      <c r="C22" s="205">
        <f t="shared" si="0"/>
        <v>5586.78</v>
      </c>
      <c r="D22" s="205">
        <f t="shared" si="1"/>
        <v>4886.58</v>
      </c>
      <c r="E22" s="205">
        <f t="shared" si="1"/>
        <v>700.2</v>
      </c>
      <c r="F22" s="213">
        <v>0</v>
      </c>
      <c r="G22" s="213">
        <v>0</v>
      </c>
      <c r="H22" s="213">
        <v>4087</v>
      </c>
      <c r="I22" s="213">
        <v>507</v>
      </c>
      <c r="J22" s="213">
        <v>992.78</v>
      </c>
      <c r="K22" s="213">
        <v>799.58</v>
      </c>
      <c r="L22" s="205">
        <v>193.2</v>
      </c>
      <c r="M22" s="213">
        <v>0</v>
      </c>
      <c r="N22" s="213">
        <v>0</v>
      </c>
      <c r="O22" s="213">
        <v>992.78</v>
      </c>
      <c r="P22" s="213">
        <v>799.58</v>
      </c>
      <c r="Q22" s="205">
        <v>193.2</v>
      </c>
      <c r="R22" s="213">
        <v>0</v>
      </c>
      <c r="S22" s="213">
        <v>0</v>
      </c>
      <c r="T22" s="226"/>
    </row>
    <row r="23" spans="1:20">
      <c r="A23" s="207"/>
      <c r="B23" s="209" t="s">
        <v>33</v>
      </c>
      <c r="C23" s="205">
        <f t="shared" si="0"/>
        <v>4236.86</v>
      </c>
      <c r="D23" s="205">
        <f t="shared" si="1"/>
        <v>4033.12</v>
      </c>
      <c r="E23" s="205">
        <f t="shared" si="1"/>
        <v>203.74</v>
      </c>
      <c r="F23" s="205"/>
      <c r="G23" s="214"/>
      <c r="H23" s="214">
        <v>3418</v>
      </c>
      <c r="I23" s="214">
        <v>173</v>
      </c>
      <c r="J23" s="214">
        <v>645.86</v>
      </c>
      <c r="K23" s="214">
        <v>615.12</v>
      </c>
      <c r="L23" s="220">
        <v>30.74</v>
      </c>
      <c r="M23" s="214"/>
      <c r="N23" s="214"/>
      <c r="O23" s="205">
        <v>645.86</v>
      </c>
      <c r="P23" s="205">
        <v>615.12</v>
      </c>
      <c r="Q23" s="205">
        <v>30.74</v>
      </c>
      <c r="R23" s="205">
        <v>0</v>
      </c>
      <c r="S23" s="205">
        <v>0</v>
      </c>
      <c r="T23" s="228"/>
    </row>
    <row r="24" ht="28.5" spans="1:20">
      <c r="A24" s="207"/>
      <c r="B24" s="209" t="s">
        <v>34</v>
      </c>
      <c r="C24" s="205">
        <f t="shared" si="0"/>
        <v>1349.92</v>
      </c>
      <c r="D24" s="205">
        <f t="shared" si="1"/>
        <v>853.46</v>
      </c>
      <c r="E24" s="205">
        <f t="shared" si="1"/>
        <v>496.46</v>
      </c>
      <c r="F24" s="205"/>
      <c r="G24" s="214"/>
      <c r="H24" s="214">
        <v>669</v>
      </c>
      <c r="I24" s="214">
        <v>334</v>
      </c>
      <c r="J24" s="214">
        <v>346.92</v>
      </c>
      <c r="K24" s="214">
        <v>184.46</v>
      </c>
      <c r="L24" s="220">
        <v>162.46</v>
      </c>
      <c r="M24" s="214"/>
      <c r="N24" s="214"/>
      <c r="O24" s="205">
        <v>346.92</v>
      </c>
      <c r="P24" s="205">
        <v>184.46</v>
      </c>
      <c r="Q24" s="205">
        <v>162.46</v>
      </c>
      <c r="R24" s="205">
        <v>0</v>
      </c>
      <c r="S24" s="205">
        <v>0</v>
      </c>
      <c r="T24" s="228"/>
    </row>
    <row r="25" spans="1:20">
      <c r="A25" s="207">
        <v>100009</v>
      </c>
      <c r="B25" s="208" t="s">
        <v>11</v>
      </c>
      <c r="C25" s="205">
        <f t="shared" si="0"/>
        <v>3260.33</v>
      </c>
      <c r="D25" s="205">
        <f t="shared" si="1"/>
        <v>3016.79</v>
      </c>
      <c r="E25" s="205">
        <f t="shared" si="1"/>
        <v>243.54</v>
      </c>
      <c r="F25" s="213">
        <v>0</v>
      </c>
      <c r="G25" s="213">
        <v>0</v>
      </c>
      <c r="H25" s="213">
        <v>2541</v>
      </c>
      <c r="I25" s="213">
        <v>158</v>
      </c>
      <c r="J25" s="213">
        <v>561.33</v>
      </c>
      <c r="K25" s="213">
        <v>475.79</v>
      </c>
      <c r="L25" s="205">
        <v>85.54</v>
      </c>
      <c r="M25" s="213">
        <v>0</v>
      </c>
      <c r="N25" s="213">
        <v>0</v>
      </c>
      <c r="O25" s="213">
        <v>561.33</v>
      </c>
      <c r="P25" s="213">
        <v>475.79</v>
      </c>
      <c r="Q25" s="205">
        <v>85.54</v>
      </c>
      <c r="R25" s="213">
        <v>0</v>
      </c>
      <c r="S25" s="213">
        <v>0</v>
      </c>
      <c r="T25" s="226"/>
    </row>
    <row r="26" spans="1:20">
      <c r="A26" s="207"/>
      <c r="B26" s="209" t="s">
        <v>35</v>
      </c>
      <c r="C26" s="205">
        <f t="shared" si="0"/>
        <v>2841.48</v>
      </c>
      <c r="D26" s="205">
        <f t="shared" si="1"/>
        <v>2708.83</v>
      </c>
      <c r="E26" s="205">
        <f t="shared" si="1"/>
        <v>132.65</v>
      </c>
      <c r="F26" s="205"/>
      <c r="G26" s="214"/>
      <c r="H26" s="214">
        <v>2286</v>
      </c>
      <c r="I26" s="214">
        <v>91</v>
      </c>
      <c r="J26" s="214">
        <v>464.48</v>
      </c>
      <c r="K26" s="214">
        <v>422.83</v>
      </c>
      <c r="L26" s="220">
        <v>41.65</v>
      </c>
      <c r="M26" s="214"/>
      <c r="N26" s="214"/>
      <c r="O26" s="205">
        <v>464.48</v>
      </c>
      <c r="P26" s="205">
        <v>422.83</v>
      </c>
      <c r="Q26" s="205">
        <v>41.65</v>
      </c>
      <c r="R26" s="205">
        <v>0</v>
      </c>
      <c r="S26" s="205">
        <v>0</v>
      </c>
      <c r="T26" s="228"/>
    </row>
    <row r="27" spans="1:20">
      <c r="A27" s="207"/>
      <c r="B27" s="209" t="s">
        <v>36</v>
      </c>
      <c r="C27" s="205">
        <f t="shared" si="0"/>
        <v>418.85</v>
      </c>
      <c r="D27" s="205">
        <f t="shared" si="1"/>
        <v>307.96</v>
      </c>
      <c r="E27" s="205">
        <f t="shared" si="1"/>
        <v>110.89</v>
      </c>
      <c r="F27" s="205"/>
      <c r="G27" s="214"/>
      <c r="H27" s="214">
        <v>255</v>
      </c>
      <c r="I27" s="214">
        <v>67</v>
      </c>
      <c r="J27" s="214">
        <v>96.8500000000001</v>
      </c>
      <c r="K27" s="214">
        <v>52.96</v>
      </c>
      <c r="L27" s="220">
        <v>43.89</v>
      </c>
      <c r="M27" s="214"/>
      <c r="N27" s="214"/>
      <c r="O27" s="205">
        <v>96.8500000000001</v>
      </c>
      <c r="P27" s="205">
        <v>52.96</v>
      </c>
      <c r="Q27" s="205">
        <v>43.89</v>
      </c>
      <c r="R27" s="205">
        <v>0</v>
      </c>
      <c r="S27" s="205">
        <v>0</v>
      </c>
      <c r="T27" s="228"/>
    </row>
    <row r="28" spans="1:20">
      <c r="A28" s="207">
        <v>100010</v>
      </c>
      <c r="B28" s="208" t="s">
        <v>11</v>
      </c>
      <c r="C28" s="205">
        <f t="shared" si="0"/>
        <v>7443.94</v>
      </c>
      <c r="D28" s="205">
        <f t="shared" si="1"/>
        <v>7135.09</v>
      </c>
      <c r="E28" s="205">
        <f t="shared" si="1"/>
        <v>308.85</v>
      </c>
      <c r="F28" s="213">
        <v>0</v>
      </c>
      <c r="G28" s="213">
        <v>0</v>
      </c>
      <c r="H28" s="213">
        <v>6524</v>
      </c>
      <c r="I28" s="213">
        <v>217</v>
      </c>
      <c r="J28" s="213">
        <v>702.94</v>
      </c>
      <c r="K28" s="213">
        <v>611.09</v>
      </c>
      <c r="L28" s="205">
        <v>91.85</v>
      </c>
      <c r="M28" s="213">
        <v>0</v>
      </c>
      <c r="N28" s="213">
        <v>0</v>
      </c>
      <c r="O28" s="213">
        <v>702.94</v>
      </c>
      <c r="P28" s="213">
        <v>611.09</v>
      </c>
      <c r="Q28" s="205">
        <v>91.85</v>
      </c>
      <c r="R28" s="213">
        <v>0</v>
      </c>
      <c r="S28" s="213">
        <v>0</v>
      </c>
      <c r="T28" s="226"/>
    </row>
    <row r="29" ht="85.5" spans="1:20">
      <c r="A29" s="207"/>
      <c r="B29" s="209" t="s">
        <v>37</v>
      </c>
      <c r="C29" s="205">
        <f t="shared" si="0"/>
        <v>6969.59</v>
      </c>
      <c r="D29" s="205">
        <f t="shared" si="1"/>
        <v>6825.09</v>
      </c>
      <c r="E29" s="205">
        <f t="shared" si="1"/>
        <v>144.5</v>
      </c>
      <c r="F29" s="205"/>
      <c r="G29" s="214"/>
      <c r="H29" s="214">
        <v>6214</v>
      </c>
      <c r="I29" s="214">
        <v>107</v>
      </c>
      <c r="J29" s="214">
        <v>648.59</v>
      </c>
      <c r="K29" s="214">
        <v>611.09</v>
      </c>
      <c r="L29" s="220">
        <v>37.5</v>
      </c>
      <c r="M29" s="214"/>
      <c r="N29" s="214"/>
      <c r="O29" s="205">
        <v>648.59</v>
      </c>
      <c r="P29" s="205">
        <v>611.09</v>
      </c>
      <c r="Q29" s="205">
        <v>37.5</v>
      </c>
      <c r="R29" s="205">
        <v>0</v>
      </c>
      <c r="S29" s="205">
        <v>0</v>
      </c>
      <c r="T29" s="227" t="s">
        <v>219</v>
      </c>
    </row>
    <row r="30" ht="85.5" spans="1:20">
      <c r="A30" s="207"/>
      <c r="B30" s="209" t="s">
        <v>38</v>
      </c>
      <c r="C30" s="205">
        <f t="shared" si="0"/>
        <v>474.35</v>
      </c>
      <c r="D30" s="205">
        <f t="shared" si="1"/>
        <v>310</v>
      </c>
      <c r="E30" s="205">
        <f t="shared" si="1"/>
        <v>164.35</v>
      </c>
      <c r="F30" s="205"/>
      <c r="G30" s="214"/>
      <c r="H30" s="214">
        <v>310</v>
      </c>
      <c r="I30" s="214">
        <v>110</v>
      </c>
      <c r="J30" s="214">
        <v>54.35</v>
      </c>
      <c r="K30" s="214">
        <v>0</v>
      </c>
      <c r="L30" s="220">
        <v>54.35</v>
      </c>
      <c r="M30" s="214"/>
      <c r="N30" s="214"/>
      <c r="O30" s="205">
        <v>54.35</v>
      </c>
      <c r="P30" s="205">
        <v>0</v>
      </c>
      <c r="Q30" s="205">
        <v>54.35</v>
      </c>
      <c r="R30" s="205">
        <v>0</v>
      </c>
      <c r="S30" s="205">
        <v>0</v>
      </c>
      <c r="T30" s="227" t="s">
        <v>220</v>
      </c>
    </row>
    <row r="31" spans="1:20">
      <c r="A31" s="207">
        <v>100011</v>
      </c>
      <c r="B31" s="208" t="s">
        <v>11</v>
      </c>
      <c r="C31" s="205">
        <f t="shared" si="0"/>
        <v>5842.28</v>
      </c>
      <c r="D31" s="205">
        <f t="shared" si="1"/>
        <v>5072.01</v>
      </c>
      <c r="E31" s="205">
        <f t="shared" si="1"/>
        <v>770.27</v>
      </c>
      <c r="F31" s="213">
        <v>0</v>
      </c>
      <c r="G31" s="213">
        <v>0</v>
      </c>
      <c r="H31" s="213">
        <v>4302</v>
      </c>
      <c r="I31" s="213">
        <v>534</v>
      </c>
      <c r="J31" s="213">
        <v>1006.28</v>
      </c>
      <c r="K31" s="213">
        <v>770.01</v>
      </c>
      <c r="L31" s="205">
        <v>236.27</v>
      </c>
      <c r="M31" s="213">
        <v>0</v>
      </c>
      <c r="N31" s="213">
        <v>0</v>
      </c>
      <c r="O31" s="213">
        <v>1006.28</v>
      </c>
      <c r="P31" s="213">
        <v>770.01</v>
      </c>
      <c r="Q31" s="205">
        <v>236.27</v>
      </c>
      <c r="R31" s="213">
        <v>0</v>
      </c>
      <c r="S31" s="213">
        <v>0</v>
      </c>
      <c r="T31" s="226"/>
    </row>
    <row r="32" spans="1:20">
      <c r="A32" s="207"/>
      <c r="B32" s="209" t="s">
        <v>39</v>
      </c>
      <c r="C32" s="205">
        <f t="shared" si="0"/>
        <v>5348.6</v>
      </c>
      <c r="D32" s="205">
        <f t="shared" si="1"/>
        <v>4794.98</v>
      </c>
      <c r="E32" s="205">
        <f t="shared" si="1"/>
        <v>553.62</v>
      </c>
      <c r="F32" s="205"/>
      <c r="G32" s="214"/>
      <c r="H32" s="214">
        <v>4042</v>
      </c>
      <c r="I32" s="214">
        <v>374</v>
      </c>
      <c r="J32" s="214">
        <v>932.6</v>
      </c>
      <c r="K32" s="214">
        <v>752.98</v>
      </c>
      <c r="L32" s="220">
        <v>179.62</v>
      </c>
      <c r="M32" s="214"/>
      <c r="N32" s="214"/>
      <c r="O32" s="205">
        <v>932.6</v>
      </c>
      <c r="P32" s="205">
        <v>752.98</v>
      </c>
      <c r="Q32" s="205">
        <v>179.62</v>
      </c>
      <c r="R32" s="205">
        <v>0</v>
      </c>
      <c r="S32" s="205">
        <v>0</v>
      </c>
      <c r="T32" s="228"/>
    </row>
    <row r="33" spans="1:20">
      <c r="A33" s="207"/>
      <c r="B33" s="209" t="s">
        <v>40</v>
      </c>
      <c r="C33" s="205">
        <f t="shared" si="0"/>
        <v>493.68</v>
      </c>
      <c r="D33" s="205">
        <f t="shared" si="1"/>
        <v>277.03</v>
      </c>
      <c r="E33" s="205">
        <f t="shared" si="1"/>
        <v>216.65</v>
      </c>
      <c r="F33" s="205"/>
      <c r="G33" s="214"/>
      <c r="H33" s="214">
        <v>260</v>
      </c>
      <c r="I33" s="214">
        <v>160</v>
      </c>
      <c r="J33" s="214">
        <v>73.68</v>
      </c>
      <c r="K33" s="214">
        <v>17.03</v>
      </c>
      <c r="L33" s="220">
        <v>56.65</v>
      </c>
      <c r="M33" s="214"/>
      <c r="N33" s="214"/>
      <c r="O33" s="205">
        <v>73.68</v>
      </c>
      <c r="P33" s="205">
        <v>17.03</v>
      </c>
      <c r="Q33" s="205">
        <v>56.65</v>
      </c>
      <c r="R33" s="205">
        <v>0</v>
      </c>
      <c r="S33" s="205">
        <v>0</v>
      </c>
      <c r="T33" s="228"/>
    </row>
    <row r="34" spans="1:20">
      <c r="A34" s="207">
        <v>100012</v>
      </c>
      <c r="B34" s="208" t="s">
        <v>11</v>
      </c>
      <c r="C34" s="205">
        <f t="shared" si="0"/>
        <v>3973.28</v>
      </c>
      <c r="D34" s="205">
        <f t="shared" si="1"/>
        <v>3466.96</v>
      </c>
      <c r="E34" s="205">
        <f t="shared" si="1"/>
        <v>465.32</v>
      </c>
      <c r="F34" s="213">
        <v>41</v>
      </c>
      <c r="G34" s="213">
        <v>0</v>
      </c>
      <c r="H34" s="213">
        <v>2854</v>
      </c>
      <c r="I34" s="213">
        <v>516</v>
      </c>
      <c r="J34" s="213">
        <v>603.28</v>
      </c>
      <c r="K34" s="213">
        <v>612.96</v>
      </c>
      <c r="L34" s="205">
        <v>-50.6800000000001</v>
      </c>
      <c r="M34" s="213">
        <v>41</v>
      </c>
      <c r="N34" s="213">
        <v>0</v>
      </c>
      <c r="O34" s="213">
        <v>603.27</v>
      </c>
      <c r="P34" s="213">
        <v>562.27</v>
      </c>
      <c r="Q34" s="205">
        <v>0</v>
      </c>
      <c r="R34" s="213">
        <v>41</v>
      </c>
      <c r="S34" s="213">
        <v>0</v>
      </c>
      <c r="T34" s="226"/>
    </row>
    <row r="35" ht="28.5" spans="1:20">
      <c r="A35" s="207"/>
      <c r="B35" s="209" t="s">
        <v>41</v>
      </c>
      <c r="C35" s="205">
        <f t="shared" si="0"/>
        <v>3347.91</v>
      </c>
      <c r="D35" s="205">
        <f t="shared" si="1"/>
        <v>3019.1</v>
      </c>
      <c r="E35" s="205">
        <f t="shared" si="1"/>
        <v>287.81</v>
      </c>
      <c r="F35" s="215">
        <v>41</v>
      </c>
      <c r="G35" s="214"/>
      <c r="H35" s="214">
        <v>2484</v>
      </c>
      <c r="I35" s="214">
        <v>323</v>
      </c>
      <c r="J35" s="214">
        <v>540.91</v>
      </c>
      <c r="K35" s="214">
        <v>535.1</v>
      </c>
      <c r="L35" s="220">
        <v>-35.19</v>
      </c>
      <c r="M35" s="215">
        <v>41</v>
      </c>
      <c r="N35" s="214"/>
      <c r="O35" s="205">
        <v>540.91</v>
      </c>
      <c r="P35" s="205">
        <v>499.91</v>
      </c>
      <c r="Q35" s="205">
        <v>0</v>
      </c>
      <c r="R35" s="205">
        <v>41</v>
      </c>
      <c r="S35" s="205">
        <v>0</v>
      </c>
      <c r="T35" s="229" t="s">
        <v>221</v>
      </c>
    </row>
    <row r="36" ht="28.5" spans="1:20">
      <c r="A36" s="207"/>
      <c r="B36" s="209" t="s">
        <v>42</v>
      </c>
      <c r="C36" s="205">
        <f t="shared" si="0"/>
        <v>625.37</v>
      </c>
      <c r="D36" s="205">
        <f t="shared" si="1"/>
        <v>447.86</v>
      </c>
      <c r="E36" s="205">
        <f t="shared" si="1"/>
        <v>177.51</v>
      </c>
      <c r="F36" s="205"/>
      <c r="G36" s="214"/>
      <c r="H36" s="214">
        <v>370</v>
      </c>
      <c r="I36" s="214">
        <v>193</v>
      </c>
      <c r="J36" s="214">
        <v>62.37</v>
      </c>
      <c r="K36" s="214">
        <v>77.86</v>
      </c>
      <c r="L36" s="220">
        <v>-15.49</v>
      </c>
      <c r="M36" s="214"/>
      <c r="N36" s="214"/>
      <c r="O36" s="205">
        <v>62.36</v>
      </c>
      <c r="P36" s="205">
        <v>62.36</v>
      </c>
      <c r="Q36" s="205">
        <v>0</v>
      </c>
      <c r="R36" s="205">
        <v>0</v>
      </c>
      <c r="S36" s="205">
        <v>0</v>
      </c>
      <c r="T36" s="229" t="s">
        <v>221</v>
      </c>
    </row>
    <row r="37" spans="1:20">
      <c r="A37" s="207">
        <v>100013</v>
      </c>
      <c r="B37" s="208" t="s">
        <v>11</v>
      </c>
      <c r="C37" s="205">
        <f t="shared" si="0"/>
        <v>2044.04</v>
      </c>
      <c r="D37" s="205">
        <f t="shared" si="1"/>
        <v>1951.13</v>
      </c>
      <c r="E37" s="205">
        <f t="shared" si="1"/>
        <v>92.91</v>
      </c>
      <c r="F37" s="213">
        <v>0</v>
      </c>
      <c r="G37" s="213">
        <v>0</v>
      </c>
      <c r="H37" s="213">
        <v>1615</v>
      </c>
      <c r="I37" s="213">
        <v>124</v>
      </c>
      <c r="J37" s="213">
        <v>305.04</v>
      </c>
      <c r="K37" s="213">
        <v>336.13</v>
      </c>
      <c r="L37" s="205">
        <v>-31.09</v>
      </c>
      <c r="M37" s="213">
        <v>0</v>
      </c>
      <c r="N37" s="213">
        <v>0</v>
      </c>
      <c r="O37" s="213">
        <v>305.05</v>
      </c>
      <c r="P37" s="213">
        <v>305.05</v>
      </c>
      <c r="Q37" s="205">
        <v>0</v>
      </c>
      <c r="R37" s="213">
        <v>0</v>
      </c>
      <c r="S37" s="213">
        <v>0</v>
      </c>
      <c r="T37" s="226"/>
    </row>
    <row r="38" ht="28.5" spans="1:20">
      <c r="A38" s="207"/>
      <c r="B38" s="209" t="s">
        <v>43</v>
      </c>
      <c r="C38" s="205">
        <f t="shared" si="0"/>
        <v>2044.04</v>
      </c>
      <c r="D38" s="205">
        <f t="shared" si="1"/>
        <v>1951.13</v>
      </c>
      <c r="E38" s="205">
        <f t="shared" si="1"/>
        <v>92.91</v>
      </c>
      <c r="F38" s="205"/>
      <c r="G38" s="214"/>
      <c r="H38" s="214">
        <v>1615</v>
      </c>
      <c r="I38" s="214">
        <v>124</v>
      </c>
      <c r="J38" s="214">
        <v>305.04</v>
      </c>
      <c r="K38" s="214">
        <v>336.13</v>
      </c>
      <c r="L38" s="220">
        <v>-31.09</v>
      </c>
      <c r="M38" s="214"/>
      <c r="N38" s="214"/>
      <c r="O38" s="205">
        <v>305.05</v>
      </c>
      <c r="P38" s="205">
        <v>305.05</v>
      </c>
      <c r="Q38" s="205">
        <v>0</v>
      </c>
      <c r="R38" s="205">
        <v>0</v>
      </c>
      <c r="S38" s="205">
        <v>0</v>
      </c>
      <c r="T38" s="229" t="s">
        <v>221</v>
      </c>
    </row>
    <row r="39" spans="1:20">
      <c r="A39" s="207">
        <v>100014</v>
      </c>
      <c r="B39" s="208" t="s">
        <v>11</v>
      </c>
      <c r="C39" s="205">
        <f t="shared" si="0"/>
        <v>2202.86</v>
      </c>
      <c r="D39" s="205">
        <f t="shared" si="1"/>
        <v>1556.33</v>
      </c>
      <c r="E39" s="205">
        <f t="shared" si="1"/>
        <v>646.53</v>
      </c>
      <c r="F39" s="213">
        <v>0</v>
      </c>
      <c r="G39" s="213">
        <v>0</v>
      </c>
      <c r="H39" s="213">
        <v>1340</v>
      </c>
      <c r="I39" s="213">
        <v>452</v>
      </c>
      <c r="J39" s="213">
        <v>410.86</v>
      </c>
      <c r="K39" s="213">
        <v>216.33</v>
      </c>
      <c r="L39" s="205">
        <v>194.53</v>
      </c>
      <c r="M39" s="213">
        <v>0</v>
      </c>
      <c r="N39" s="213">
        <v>0</v>
      </c>
      <c r="O39" s="213">
        <v>410.86</v>
      </c>
      <c r="P39" s="213">
        <v>216.33</v>
      </c>
      <c r="Q39" s="205">
        <v>194.53</v>
      </c>
      <c r="R39" s="213">
        <v>0</v>
      </c>
      <c r="S39" s="213">
        <v>0</v>
      </c>
      <c r="T39" s="226"/>
    </row>
    <row r="40" spans="1:20">
      <c r="A40" s="207"/>
      <c r="B40" s="209" t="s">
        <v>44</v>
      </c>
      <c r="C40" s="205">
        <f t="shared" si="0"/>
        <v>1645.99</v>
      </c>
      <c r="D40" s="205">
        <f t="shared" si="1"/>
        <v>1280.56</v>
      </c>
      <c r="E40" s="205">
        <f t="shared" si="1"/>
        <v>365.43</v>
      </c>
      <c r="F40" s="205"/>
      <c r="G40" s="214"/>
      <c r="H40" s="214">
        <v>1106</v>
      </c>
      <c r="I40" s="214">
        <v>261</v>
      </c>
      <c r="J40" s="214">
        <v>278.99</v>
      </c>
      <c r="K40" s="214">
        <v>174.56</v>
      </c>
      <c r="L40" s="220">
        <v>104.43</v>
      </c>
      <c r="M40" s="214"/>
      <c r="N40" s="214"/>
      <c r="O40" s="205">
        <v>278.99</v>
      </c>
      <c r="P40" s="205">
        <v>174.56</v>
      </c>
      <c r="Q40" s="205">
        <v>104.43</v>
      </c>
      <c r="R40" s="205">
        <v>0</v>
      </c>
      <c r="S40" s="205">
        <v>0</v>
      </c>
      <c r="T40" s="228"/>
    </row>
    <row r="41" ht="28.5" spans="1:20">
      <c r="A41" s="207"/>
      <c r="B41" s="209" t="s">
        <v>45</v>
      </c>
      <c r="C41" s="205">
        <f t="shared" si="0"/>
        <v>556.87</v>
      </c>
      <c r="D41" s="205">
        <f t="shared" si="1"/>
        <v>275.77</v>
      </c>
      <c r="E41" s="205">
        <f t="shared" si="1"/>
        <v>281.1</v>
      </c>
      <c r="F41" s="205"/>
      <c r="G41" s="214"/>
      <c r="H41" s="214">
        <v>234</v>
      </c>
      <c r="I41" s="214">
        <v>191</v>
      </c>
      <c r="J41" s="214">
        <v>131.87</v>
      </c>
      <c r="K41" s="214">
        <v>41.77</v>
      </c>
      <c r="L41" s="220">
        <v>90.1</v>
      </c>
      <c r="M41" s="214"/>
      <c r="N41" s="214"/>
      <c r="O41" s="205">
        <v>131.87</v>
      </c>
      <c r="P41" s="205">
        <v>41.77</v>
      </c>
      <c r="Q41" s="205">
        <v>90.1</v>
      </c>
      <c r="R41" s="205">
        <v>0</v>
      </c>
      <c r="S41" s="205">
        <v>0</v>
      </c>
      <c r="T41" s="228"/>
    </row>
    <row r="42" spans="1:20">
      <c r="A42" s="207">
        <v>100015</v>
      </c>
      <c r="B42" s="208" t="s">
        <v>11</v>
      </c>
      <c r="C42" s="205">
        <f t="shared" si="0"/>
        <v>2469.39</v>
      </c>
      <c r="D42" s="205">
        <f t="shared" si="1"/>
        <v>1872.3</v>
      </c>
      <c r="E42" s="205">
        <f t="shared" si="1"/>
        <v>597.09</v>
      </c>
      <c r="F42" s="213">
        <v>0</v>
      </c>
      <c r="G42" s="213">
        <v>0</v>
      </c>
      <c r="H42" s="213">
        <v>1601</v>
      </c>
      <c r="I42" s="213">
        <v>420</v>
      </c>
      <c r="J42" s="213">
        <v>448.39</v>
      </c>
      <c r="K42" s="213">
        <v>271.3</v>
      </c>
      <c r="L42" s="205">
        <v>177.09</v>
      </c>
      <c r="M42" s="213">
        <v>0</v>
      </c>
      <c r="N42" s="213">
        <v>0</v>
      </c>
      <c r="O42" s="213">
        <v>448.39</v>
      </c>
      <c r="P42" s="213">
        <v>271.3</v>
      </c>
      <c r="Q42" s="205">
        <v>177.09</v>
      </c>
      <c r="R42" s="205">
        <v>0</v>
      </c>
      <c r="S42" s="205">
        <v>0</v>
      </c>
      <c r="T42" s="226"/>
    </row>
    <row r="43" spans="1:20">
      <c r="A43" s="207"/>
      <c r="B43" s="209" t="s">
        <v>46</v>
      </c>
      <c r="C43" s="205">
        <f t="shared" si="0"/>
        <v>1792.68</v>
      </c>
      <c r="D43" s="205">
        <f t="shared" si="1"/>
        <v>1508.35</v>
      </c>
      <c r="E43" s="205">
        <f t="shared" si="1"/>
        <v>284.33</v>
      </c>
      <c r="F43" s="205"/>
      <c r="G43" s="214"/>
      <c r="H43" s="214">
        <v>1283</v>
      </c>
      <c r="I43" s="214">
        <v>223</v>
      </c>
      <c r="J43" s="214">
        <v>286.68</v>
      </c>
      <c r="K43" s="214">
        <v>225.35</v>
      </c>
      <c r="L43" s="220">
        <v>61.33</v>
      </c>
      <c r="M43" s="214"/>
      <c r="N43" s="214"/>
      <c r="O43" s="205">
        <v>286.68</v>
      </c>
      <c r="P43" s="205">
        <v>225.35</v>
      </c>
      <c r="Q43" s="205">
        <v>61.33</v>
      </c>
      <c r="R43" s="205">
        <v>0</v>
      </c>
      <c r="S43" s="205">
        <v>0</v>
      </c>
      <c r="T43" s="228"/>
    </row>
    <row r="44" spans="1:20">
      <c r="A44" s="207"/>
      <c r="B44" s="209" t="s">
        <v>47</v>
      </c>
      <c r="C44" s="205">
        <f t="shared" si="0"/>
        <v>676.71</v>
      </c>
      <c r="D44" s="205">
        <f t="shared" si="1"/>
        <v>363.95</v>
      </c>
      <c r="E44" s="205">
        <f t="shared" si="1"/>
        <v>312.76</v>
      </c>
      <c r="F44" s="205"/>
      <c r="G44" s="214"/>
      <c r="H44" s="214">
        <v>318</v>
      </c>
      <c r="I44" s="214">
        <v>197</v>
      </c>
      <c r="J44" s="214">
        <v>161.71</v>
      </c>
      <c r="K44" s="214">
        <v>45.95</v>
      </c>
      <c r="L44" s="220">
        <v>115.76</v>
      </c>
      <c r="M44" s="214"/>
      <c r="N44" s="214"/>
      <c r="O44" s="205">
        <v>161.71</v>
      </c>
      <c r="P44" s="205">
        <v>45.95</v>
      </c>
      <c r="Q44" s="205">
        <v>115.76</v>
      </c>
      <c r="R44" s="205">
        <v>0</v>
      </c>
      <c r="S44" s="205">
        <v>0</v>
      </c>
      <c r="T44" s="228"/>
    </row>
    <row r="45" spans="1:20">
      <c r="A45" s="207">
        <v>100016</v>
      </c>
      <c r="B45" s="209" t="s">
        <v>48</v>
      </c>
      <c r="C45" s="205">
        <f t="shared" si="0"/>
        <v>1591.2</v>
      </c>
      <c r="D45" s="205">
        <f t="shared" si="1"/>
        <v>1214.38</v>
      </c>
      <c r="E45" s="205">
        <f t="shared" si="1"/>
        <v>376.82</v>
      </c>
      <c r="F45" s="205"/>
      <c r="G45" s="214"/>
      <c r="H45" s="214">
        <v>1069</v>
      </c>
      <c r="I45" s="214">
        <v>232</v>
      </c>
      <c r="J45" s="214">
        <v>290.2</v>
      </c>
      <c r="K45" s="214">
        <v>145.38</v>
      </c>
      <c r="L45" s="220">
        <v>144.82</v>
      </c>
      <c r="M45" s="214"/>
      <c r="N45" s="214"/>
      <c r="O45" s="205">
        <v>290.2</v>
      </c>
      <c r="P45" s="205">
        <v>145.38</v>
      </c>
      <c r="Q45" s="205">
        <v>144.82</v>
      </c>
      <c r="R45" s="205">
        <v>0</v>
      </c>
      <c r="S45" s="205">
        <v>0</v>
      </c>
      <c r="T45" s="228"/>
    </row>
    <row r="46" spans="1:20">
      <c r="A46" s="207">
        <v>100017</v>
      </c>
      <c r="B46" s="208" t="s">
        <v>11</v>
      </c>
      <c r="C46" s="205">
        <f t="shared" si="0"/>
        <v>2309.51</v>
      </c>
      <c r="D46" s="205">
        <f t="shared" si="1"/>
        <v>2119.04</v>
      </c>
      <c r="E46" s="205">
        <f t="shared" si="1"/>
        <v>190.47</v>
      </c>
      <c r="F46" s="213">
        <v>0</v>
      </c>
      <c r="G46" s="213">
        <v>0</v>
      </c>
      <c r="H46" s="213">
        <v>1683</v>
      </c>
      <c r="I46" s="213">
        <v>177</v>
      </c>
      <c r="J46" s="213">
        <v>449.51</v>
      </c>
      <c r="K46" s="213">
        <v>436.04</v>
      </c>
      <c r="L46" s="205">
        <v>13.47</v>
      </c>
      <c r="M46" s="213">
        <v>0</v>
      </c>
      <c r="N46" s="213">
        <v>0</v>
      </c>
      <c r="O46" s="213">
        <v>449.51</v>
      </c>
      <c r="P46" s="213">
        <v>428.91</v>
      </c>
      <c r="Q46" s="205">
        <v>20.6</v>
      </c>
      <c r="R46" s="205">
        <v>0</v>
      </c>
      <c r="S46" s="205">
        <v>0</v>
      </c>
      <c r="T46" s="226"/>
    </row>
    <row r="47" spans="1:20">
      <c r="A47" s="207"/>
      <c r="B47" s="209" t="s">
        <v>49</v>
      </c>
      <c r="C47" s="205">
        <f t="shared" si="0"/>
        <v>1919.92</v>
      </c>
      <c r="D47" s="205">
        <f t="shared" si="1"/>
        <v>1804.32</v>
      </c>
      <c r="E47" s="205">
        <f t="shared" si="1"/>
        <v>115.6</v>
      </c>
      <c r="F47" s="205"/>
      <c r="G47" s="214"/>
      <c r="H47" s="214">
        <v>1434</v>
      </c>
      <c r="I47" s="214">
        <v>95</v>
      </c>
      <c r="J47" s="214">
        <v>390.92</v>
      </c>
      <c r="K47" s="214">
        <v>370.32</v>
      </c>
      <c r="L47" s="220">
        <v>20.6</v>
      </c>
      <c r="M47" s="214"/>
      <c r="N47" s="214"/>
      <c r="O47" s="205">
        <v>390.92</v>
      </c>
      <c r="P47" s="205">
        <v>370.32</v>
      </c>
      <c r="Q47" s="205">
        <v>20.6</v>
      </c>
      <c r="R47" s="205">
        <v>0</v>
      </c>
      <c r="S47" s="205">
        <v>0</v>
      </c>
      <c r="T47" s="228"/>
    </row>
    <row r="48" ht="28.5" spans="1:20">
      <c r="A48" s="207"/>
      <c r="B48" s="209" t="s">
        <v>51</v>
      </c>
      <c r="C48" s="205">
        <f t="shared" si="0"/>
        <v>389.59</v>
      </c>
      <c r="D48" s="205">
        <f t="shared" si="1"/>
        <v>314.72</v>
      </c>
      <c r="E48" s="205">
        <f t="shared" si="1"/>
        <v>74.87</v>
      </c>
      <c r="F48" s="205"/>
      <c r="G48" s="214"/>
      <c r="H48" s="214">
        <v>249</v>
      </c>
      <c r="I48" s="214">
        <v>82</v>
      </c>
      <c r="J48" s="214">
        <v>58.59</v>
      </c>
      <c r="K48" s="214">
        <v>65.72</v>
      </c>
      <c r="L48" s="220">
        <v>-7.13</v>
      </c>
      <c r="M48" s="214"/>
      <c r="N48" s="214"/>
      <c r="O48" s="205">
        <v>58.59</v>
      </c>
      <c r="P48" s="205">
        <v>58.59</v>
      </c>
      <c r="Q48" s="205">
        <v>0</v>
      </c>
      <c r="R48" s="205">
        <v>0</v>
      </c>
      <c r="S48" s="205">
        <v>0</v>
      </c>
      <c r="T48" s="229" t="s">
        <v>221</v>
      </c>
    </row>
    <row r="49" spans="1:20">
      <c r="A49" s="207">
        <v>100018</v>
      </c>
      <c r="B49" s="210" t="s">
        <v>52</v>
      </c>
      <c r="C49" s="205">
        <f t="shared" si="0"/>
        <v>2156.75</v>
      </c>
      <c r="D49" s="205">
        <f t="shared" si="1"/>
        <v>1701.77</v>
      </c>
      <c r="E49" s="205">
        <f t="shared" si="1"/>
        <v>454.98</v>
      </c>
      <c r="F49" s="205"/>
      <c r="G49" s="214"/>
      <c r="H49" s="214">
        <v>1539</v>
      </c>
      <c r="I49" s="214">
        <v>346</v>
      </c>
      <c r="J49" s="214">
        <v>271.75</v>
      </c>
      <c r="K49" s="214">
        <v>162.77</v>
      </c>
      <c r="L49" s="220">
        <v>108.98</v>
      </c>
      <c r="M49" s="214"/>
      <c r="N49" s="214"/>
      <c r="O49" s="205">
        <v>271.75</v>
      </c>
      <c r="P49" s="205">
        <v>162.77</v>
      </c>
      <c r="Q49" s="205">
        <v>108.98</v>
      </c>
      <c r="R49" s="205">
        <v>0</v>
      </c>
      <c r="S49" s="205">
        <v>0</v>
      </c>
      <c r="T49" s="228"/>
    </row>
    <row r="50" spans="1:20">
      <c r="A50" s="207">
        <v>100019</v>
      </c>
      <c r="B50" s="209" t="s">
        <v>53</v>
      </c>
      <c r="C50" s="205">
        <f t="shared" si="0"/>
        <v>1638.23</v>
      </c>
      <c r="D50" s="205">
        <f t="shared" si="1"/>
        <v>1355.48</v>
      </c>
      <c r="E50" s="205">
        <f t="shared" si="1"/>
        <v>282.75</v>
      </c>
      <c r="F50" s="205"/>
      <c r="G50" s="214"/>
      <c r="H50" s="214">
        <v>1146</v>
      </c>
      <c r="I50" s="214">
        <v>205</v>
      </c>
      <c r="J50" s="214">
        <v>287.23</v>
      </c>
      <c r="K50" s="214">
        <v>209.48</v>
      </c>
      <c r="L50" s="220">
        <v>77.75</v>
      </c>
      <c r="M50" s="214"/>
      <c r="N50" s="214"/>
      <c r="O50" s="205">
        <v>287.23</v>
      </c>
      <c r="P50" s="205">
        <v>209.48</v>
      </c>
      <c r="Q50" s="205">
        <v>77.75</v>
      </c>
      <c r="R50" s="205">
        <v>0</v>
      </c>
      <c r="S50" s="205">
        <v>0</v>
      </c>
      <c r="T50" s="228"/>
    </row>
    <row r="51" spans="1:20">
      <c r="A51" s="207">
        <v>100020</v>
      </c>
      <c r="B51" s="208" t="s">
        <v>11</v>
      </c>
      <c r="C51" s="205">
        <f t="shared" si="0"/>
        <v>2238.6</v>
      </c>
      <c r="D51" s="205">
        <f t="shared" si="1"/>
        <v>1765.51</v>
      </c>
      <c r="E51" s="205">
        <f t="shared" si="1"/>
        <v>473.09</v>
      </c>
      <c r="F51" s="213">
        <v>0</v>
      </c>
      <c r="G51" s="213">
        <v>0</v>
      </c>
      <c r="H51" s="213">
        <v>1421</v>
      </c>
      <c r="I51" s="213">
        <v>385</v>
      </c>
      <c r="J51" s="213">
        <v>432.6</v>
      </c>
      <c r="K51" s="213">
        <v>344.51</v>
      </c>
      <c r="L51" s="205">
        <v>88.09</v>
      </c>
      <c r="M51" s="213">
        <v>0</v>
      </c>
      <c r="N51" s="213">
        <v>0</v>
      </c>
      <c r="O51" s="213">
        <v>432.6</v>
      </c>
      <c r="P51" s="213">
        <v>344.51</v>
      </c>
      <c r="Q51" s="205">
        <v>88.09</v>
      </c>
      <c r="R51" s="213">
        <v>0</v>
      </c>
      <c r="S51" s="213">
        <v>0</v>
      </c>
      <c r="T51" s="226"/>
    </row>
    <row r="52" spans="1:20">
      <c r="A52" s="207"/>
      <c r="B52" s="209" t="s">
        <v>54</v>
      </c>
      <c r="C52" s="205">
        <f t="shared" si="0"/>
        <v>1611.37</v>
      </c>
      <c r="D52" s="205">
        <f t="shared" si="1"/>
        <v>1395.67</v>
      </c>
      <c r="E52" s="205">
        <f t="shared" si="1"/>
        <v>215.7</v>
      </c>
      <c r="F52" s="205"/>
      <c r="G52" s="214"/>
      <c r="H52" s="214">
        <v>1123</v>
      </c>
      <c r="I52" s="214">
        <v>196</v>
      </c>
      <c r="J52" s="214">
        <v>292.37</v>
      </c>
      <c r="K52" s="214">
        <v>272.67</v>
      </c>
      <c r="L52" s="220">
        <v>19.7</v>
      </c>
      <c r="M52" s="214"/>
      <c r="N52" s="214"/>
      <c r="O52" s="205">
        <v>292.37</v>
      </c>
      <c r="P52" s="205">
        <v>272.67</v>
      </c>
      <c r="Q52" s="205">
        <v>19.7</v>
      </c>
      <c r="R52" s="205">
        <v>0</v>
      </c>
      <c r="S52" s="205">
        <v>0</v>
      </c>
      <c r="T52" s="228"/>
    </row>
    <row r="53" spans="1:20">
      <c r="A53" s="207"/>
      <c r="B53" s="209" t="s">
        <v>55</v>
      </c>
      <c r="C53" s="205">
        <f t="shared" si="0"/>
        <v>627.23</v>
      </c>
      <c r="D53" s="205">
        <f t="shared" si="1"/>
        <v>369.84</v>
      </c>
      <c r="E53" s="205">
        <f t="shared" si="1"/>
        <v>257.39</v>
      </c>
      <c r="F53" s="205"/>
      <c r="G53" s="214"/>
      <c r="H53" s="214">
        <v>298</v>
      </c>
      <c r="I53" s="214">
        <v>189</v>
      </c>
      <c r="J53" s="214">
        <v>140.23</v>
      </c>
      <c r="K53" s="214">
        <v>71.84</v>
      </c>
      <c r="L53" s="220">
        <v>68.39</v>
      </c>
      <c r="M53" s="214"/>
      <c r="N53" s="214"/>
      <c r="O53" s="205">
        <v>140.23</v>
      </c>
      <c r="P53" s="205">
        <v>71.84</v>
      </c>
      <c r="Q53" s="205">
        <v>68.39</v>
      </c>
      <c r="R53" s="205">
        <v>0</v>
      </c>
      <c r="S53" s="205">
        <v>0</v>
      </c>
      <c r="T53" s="228"/>
    </row>
    <row r="54" spans="1:20">
      <c r="A54" s="207">
        <v>100021</v>
      </c>
      <c r="B54" s="209" t="s">
        <v>56</v>
      </c>
      <c r="C54" s="205">
        <f t="shared" si="0"/>
        <v>1219.61</v>
      </c>
      <c r="D54" s="205">
        <f t="shared" si="1"/>
        <v>951.33</v>
      </c>
      <c r="E54" s="205">
        <f t="shared" si="1"/>
        <v>268.28</v>
      </c>
      <c r="F54" s="205"/>
      <c r="G54" s="214"/>
      <c r="H54" s="214">
        <v>842</v>
      </c>
      <c r="I54" s="214">
        <v>213</v>
      </c>
      <c r="J54" s="214">
        <v>164.61</v>
      </c>
      <c r="K54" s="214">
        <v>109.33</v>
      </c>
      <c r="L54" s="220">
        <v>55.28</v>
      </c>
      <c r="M54" s="214"/>
      <c r="N54" s="214"/>
      <c r="O54" s="205">
        <v>164.61</v>
      </c>
      <c r="P54" s="205">
        <v>109.33</v>
      </c>
      <c r="Q54" s="205">
        <v>55.28</v>
      </c>
      <c r="R54" s="205">
        <v>0</v>
      </c>
      <c r="S54" s="205">
        <v>0</v>
      </c>
      <c r="T54" s="228"/>
    </row>
    <row r="55" spans="1:20">
      <c r="A55" s="207">
        <v>100022</v>
      </c>
      <c r="B55" s="209" t="s">
        <v>57</v>
      </c>
      <c r="C55" s="205">
        <f t="shared" si="0"/>
        <v>1519.99</v>
      </c>
      <c r="D55" s="205">
        <f t="shared" si="1"/>
        <v>1220.53</v>
      </c>
      <c r="E55" s="205">
        <f t="shared" si="1"/>
        <v>299.46</v>
      </c>
      <c r="F55" s="205"/>
      <c r="G55" s="214"/>
      <c r="H55" s="214">
        <v>1010</v>
      </c>
      <c r="I55" s="214">
        <v>232</v>
      </c>
      <c r="J55" s="214">
        <v>277.99</v>
      </c>
      <c r="K55" s="214">
        <v>210.53</v>
      </c>
      <c r="L55" s="220">
        <v>67.46</v>
      </c>
      <c r="M55" s="214"/>
      <c r="N55" s="214"/>
      <c r="O55" s="205">
        <v>277.99</v>
      </c>
      <c r="P55" s="205">
        <v>210.53</v>
      </c>
      <c r="Q55" s="205">
        <v>67.46</v>
      </c>
      <c r="R55" s="205">
        <v>0</v>
      </c>
      <c r="S55" s="205">
        <v>0</v>
      </c>
      <c r="T55" s="228"/>
    </row>
    <row r="56" spans="1:20">
      <c r="A56" s="207">
        <v>100023</v>
      </c>
      <c r="B56" s="210" t="s">
        <v>58</v>
      </c>
      <c r="C56" s="205">
        <f t="shared" si="0"/>
        <v>1410.1</v>
      </c>
      <c r="D56" s="205">
        <f t="shared" si="1"/>
        <v>1361.17</v>
      </c>
      <c r="E56" s="205">
        <f t="shared" si="1"/>
        <v>48.93</v>
      </c>
      <c r="F56" s="205"/>
      <c r="G56" s="214"/>
      <c r="H56" s="214">
        <v>1002</v>
      </c>
      <c r="I56" s="214">
        <v>48</v>
      </c>
      <c r="J56" s="214">
        <v>360.1</v>
      </c>
      <c r="K56" s="214">
        <v>359.17</v>
      </c>
      <c r="L56" s="220">
        <v>0.93</v>
      </c>
      <c r="M56" s="214"/>
      <c r="N56" s="214"/>
      <c r="O56" s="205">
        <v>360.1</v>
      </c>
      <c r="P56" s="205">
        <v>359.17</v>
      </c>
      <c r="Q56" s="205">
        <v>0.93</v>
      </c>
      <c r="R56" s="205">
        <v>0</v>
      </c>
      <c r="S56" s="205">
        <v>0</v>
      </c>
      <c r="T56" s="228"/>
    </row>
    <row r="57" spans="1:20">
      <c r="A57" s="207">
        <v>100024</v>
      </c>
      <c r="B57" s="209" t="s">
        <v>59</v>
      </c>
      <c r="C57" s="205">
        <f t="shared" si="0"/>
        <v>1860.25</v>
      </c>
      <c r="D57" s="205">
        <f t="shared" si="1"/>
        <v>1578.3</v>
      </c>
      <c r="E57" s="205">
        <f t="shared" si="1"/>
        <v>281.95</v>
      </c>
      <c r="F57" s="205"/>
      <c r="G57" s="214"/>
      <c r="H57" s="214">
        <v>1245</v>
      </c>
      <c r="I57" s="214">
        <v>225</v>
      </c>
      <c r="J57" s="214">
        <v>390.25</v>
      </c>
      <c r="K57" s="214">
        <v>333.3</v>
      </c>
      <c r="L57" s="220">
        <v>56.95</v>
      </c>
      <c r="M57" s="214"/>
      <c r="N57" s="214"/>
      <c r="O57" s="205">
        <v>390.25</v>
      </c>
      <c r="P57" s="205">
        <v>333.3</v>
      </c>
      <c r="Q57" s="205">
        <v>56.95</v>
      </c>
      <c r="R57" s="205">
        <v>0</v>
      </c>
      <c r="S57" s="205">
        <v>0</v>
      </c>
      <c r="T57" s="228"/>
    </row>
    <row r="58" spans="1:20">
      <c r="A58" s="207">
        <v>100029</v>
      </c>
      <c r="B58" s="209" t="s">
        <v>60</v>
      </c>
      <c r="C58" s="205">
        <f t="shared" si="0"/>
        <v>1734.61</v>
      </c>
      <c r="D58" s="205">
        <f t="shared" si="1"/>
        <v>1249.47</v>
      </c>
      <c r="E58" s="205">
        <f t="shared" si="1"/>
        <v>485.14</v>
      </c>
      <c r="F58" s="205"/>
      <c r="G58" s="214"/>
      <c r="H58" s="214">
        <v>1145</v>
      </c>
      <c r="I58" s="214">
        <v>408</v>
      </c>
      <c r="J58" s="214">
        <v>181.61</v>
      </c>
      <c r="K58" s="214">
        <v>104.47</v>
      </c>
      <c r="L58" s="220">
        <v>77.14</v>
      </c>
      <c r="M58" s="214"/>
      <c r="N58" s="214"/>
      <c r="O58" s="205">
        <v>181.61</v>
      </c>
      <c r="P58" s="205">
        <v>104.47</v>
      </c>
      <c r="Q58" s="205">
        <v>77.14</v>
      </c>
      <c r="R58" s="205">
        <v>0</v>
      </c>
      <c r="S58" s="205">
        <v>0</v>
      </c>
      <c r="T58" s="228"/>
    </row>
    <row r="59" spans="1:20">
      <c r="A59" s="207">
        <v>100025</v>
      </c>
      <c r="B59" s="209" t="s">
        <v>62</v>
      </c>
      <c r="C59" s="205">
        <f t="shared" si="0"/>
        <v>1524.32</v>
      </c>
      <c r="D59" s="205">
        <f t="shared" si="1"/>
        <v>1130.82</v>
      </c>
      <c r="E59" s="205">
        <f t="shared" si="1"/>
        <v>335.5</v>
      </c>
      <c r="F59" s="215">
        <v>58</v>
      </c>
      <c r="G59" s="214"/>
      <c r="H59" s="214">
        <v>998</v>
      </c>
      <c r="I59" s="214">
        <v>256</v>
      </c>
      <c r="J59" s="214">
        <v>270.32</v>
      </c>
      <c r="K59" s="214">
        <v>132.82</v>
      </c>
      <c r="L59" s="220">
        <v>79.5</v>
      </c>
      <c r="M59" s="215">
        <v>58</v>
      </c>
      <c r="N59" s="214"/>
      <c r="O59" s="205">
        <v>270.32</v>
      </c>
      <c r="P59" s="205">
        <v>132.82</v>
      </c>
      <c r="Q59" s="205">
        <v>79.5</v>
      </c>
      <c r="R59" s="205">
        <v>58</v>
      </c>
      <c r="S59" s="205">
        <v>0</v>
      </c>
      <c r="T59" s="228"/>
    </row>
    <row r="60" spans="1:20">
      <c r="A60" s="207">
        <v>100026</v>
      </c>
      <c r="B60" s="209" t="s">
        <v>63</v>
      </c>
      <c r="C60" s="205">
        <f t="shared" si="0"/>
        <v>1300.75</v>
      </c>
      <c r="D60" s="205">
        <f t="shared" si="1"/>
        <v>1168.6</v>
      </c>
      <c r="E60" s="205">
        <f t="shared" si="1"/>
        <v>132.15</v>
      </c>
      <c r="F60" s="205"/>
      <c r="G60" s="214"/>
      <c r="H60" s="214">
        <v>990</v>
      </c>
      <c r="I60" s="214">
        <v>112</v>
      </c>
      <c r="J60" s="214">
        <v>198.75</v>
      </c>
      <c r="K60" s="214">
        <v>178.6</v>
      </c>
      <c r="L60" s="220">
        <v>20.15</v>
      </c>
      <c r="M60" s="214"/>
      <c r="N60" s="214"/>
      <c r="O60" s="205">
        <v>198.75</v>
      </c>
      <c r="P60" s="205">
        <v>178.6</v>
      </c>
      <c r="Q60" s="205">
        <v>20.15</v>
      </c>
      <c r="R60" s="205">
        <v>0</v>
      </c>
      <c r="S60" s="205">
        <v>0</v>
      </c>
      <c r="T60" s="228"/>
    </row>
    <row r="61" spans="1:20">
      <c r="A61" s="207">
        <v>100027</v>
      </c>
      <c r="B61" s="209" t="s">
        <v>64</v>
      </c>
      <c r="C61" s="205">
        <f t="shared" si="0"/>
        <v>705.45</v>
      </c>
      <c r="D61" s="205">
        <f t="shared" si="1"/>
        <v>667.4</v>
      </c>
      <c r="E61" s="205">
        <f t="shared" si="1"/>
        <v>38.05</v>
      </c>
      <c r="F61" s="205"/>
      <c r="G61" s="214"/>
      <c r="H61" s="214">
        <v>556</v>
      </c>
      <c r="I61" s="214">
        <v>30</v>
      </c>
      <c r="J61" s="214">
        <v>119.45</v>
      </c>
      <c r="K61" s="214">
        <v>111.4</v>
      </c>
      <c r="L61" s="220">
        <v>8.05</v>
      </c>
      <c r="M61" s="214"/>
      <c r="N61" s="214"/>
      <c r="O61" s="205">
        <v>119.45</v>
      </c>
      <c r="P61" s="205">
        <v>111.4</v>
      </c>
      <c r="Q61" s="205">
        <v>8.05</v>
      </c>
      <c r="R61" s="205">
        <v>0</v>
      </c>
      <c r="S61" s="205">
        <v>0</v>
      </c>
      <c r="T61" s="228"/>
    </row>
    <row r="62" spans="1:20">
      <c r="A62" s="207">
        <v>100028</v>
      </c>
      <c r="B62" s="209" t="s">
        <v>65</v>
      </c>
      <c r="C62" s="205">
        <f t="shared" si="0"/>
        <v>1096.49</v>
      </c>
      <c r="D62" s="205">
        <f t="shared" si="1"/>
        <v>970.13</v>
      </c>
      <c r="E62" s="205">
        <f t="shared" si="1"/>
        <v>126.36</v>
      </c>
      <c r="F62" s="205"/>
      <c r="G62" s="214"/>
      <c r="H62" s="214">
        <v>933</v>
      </c>
      <c r="I62" s="214">
        <v>108</v>
      </c>
      <c r="J62" s="214">
        <v>55.49</v>
      </c>
      <c r="K62" s="214">
        <v>37.13</v>
      </c>
      <c r="L62" s="220">
        <v>18.36</v>
      </c>
      <c r="M62" s="214"/>
      <c r="N62" s="214"/>
      <c r="O62" s="205">
        <v>55.49</v>
      </c>
      <c r="P62" s="205">
        <v>37.13</v>
      </c>
      <c r="Q62" s="205">
        <v>18.36</v>
      </c>
      <c r="R62" s="205">
        <v>0</v>
      </c>
      <c r="S62" s="205">
        <v>0</v>
      </c>
      <c r="T62" s="228"/>
    </row>
    <row r="63" spans="1:20">
      <c r="A63" s="207">
        <v>100030</v>
      </c>
      <c r="B63" s="209" t="s">
        <v>66</v>
      </c>
      <c r="C63" s="205">
        <f t="shared" si="0"/>
        <v>1576.47</v>
      </c>
      <c r="D63" s="205">
        <f t="shared" si="1"/>
        <v>867.77</v>
      </c>
      <c r="E63" s="205">
        <f t="shared" si="1"/>
        <v>708.7</v>
      </c>
      <c r="F63" s="205"/>
      <c r="G63" s="214"/>
      <c r="H63" s="214">
        <v>787</v>
      </c>
      <c r="I63" s="214">
        <v>475</v>
      </c>
      <c r="J63" s="214">
        <v>314.47</v>
      </c>
      <c r="K63" s="214">
        <v>80.77</v>
      </c>
      <c r="L63" s="220">
        <v>233.7</v>
      </c>
      <c r="M63" s="214"/>
      <c r="N63" s="214"/>
      <c r="O63" s="205">
        <v>314.47</v>
      </c>
      <c r="P63" s="205">
        <v>80.77</v>
      </c>
      <c r="Q63" s="205">
        <v>233.7</v>
      </c>
      <c r="R63" s="205">
        <v>0</v>
      </c>
      <c r="S63" s="205">
        <v>0</v>
      </c>
      <c r="T63" s="228"/>
    </row>
    <row r="64" spans="1:20">
      <c r="A64" s="207">
        <v>100031</v>
      </c>
      <c r="B64" s="209" t="s">
        <v>67</v>
      </c>
      <c r="C64" s="205">
        <f t="shared" si="0"/>
        <v>1189.96</v>
      </c>
      <c r="D64" s="205">
        <f t="shared" si="1"/>
        <v>780.62</v>
      </c>
      <c r="E64" s="205">
        <f t="shared" si="1"/>
        <v>409.34</v>
      </c>
      <c r="F64" s="205"/>
      <c r="G64" s="214"/>
      <c r="H64" s="214">
        <v>689</v>
      </c>
      <c r="I64" s="214">
        <v>324</v>
      </c>
      <c r="J64" s="214">
        <v>176.96</v>
      </c>
      <c r="K64" s="214">
        <v>91.62</v>
      </c>
      <c r="L64" s="220">
        <v>85.34</v>
      </c>
      <c r="M64" s="214"/>
      <c r="N64" s="214"/>
      <c r="O64" s="205">
        <v>176.96</v>
      </c>
      <c r="P64" s="205">
        <v>91.62</v>
      </c>
      <c r="Q64" s="205">
        <v>85.34</v>
      </c>
      <c r="R64" s="205">
        <v>0</v>
      </c>
      <c r="S64" s="205">
        <v>0</v>
      </c>
      <c r="T64" s="228"/>
    </row>
    <row r="65" ht="28.5" spans="1:20">
      <c r="A65" s="207">
        <v>100032</v>
      </c>
      <c r="B65" s="209" t="s">
        <v>68</v>
      </c>
      <c r="C65" s="205">
        <f t="shared" si="0"/>
        <v>1370.63</v>
      </c>
      <c r="D65" s="205">
        <f t="shared" si="1"/>
        <v>1134.79</v>
      </c>
      <c r="E65" s="205">
        <f t="shared" si="1"/>
        <v>235.84</v>
      </c>
      <c r="F65" s="205"/>
      <c r="G65" s="214"/>
      <c r="H65" s="214">
        <v>1087</v>
      </c>
      <c r="I65" s="214">
        <v>246</v>
      </c>
      <c r="J65" s="214">
        <v>37.6299999999999</v>
      </c>
      <c r="K65" s="214">
        <v>47.79</v>
      </c>
      <c r="L65" s="220">
        <v>-10.16</v>
      </c>
      <c r="M65" s="214"/>
      <c r="N65" s="214"/>
      <c r="O65" s="205">
        <v>37.62</v>
      </c>
      <c r="P65" s="205">
        <v>37.62</v>
      </c>
      <c r="Q65" s="205">
        <v>0</v>
      </c>
      <c r="R65" s="205">
        <v>0</v>
      </c>
      <c r="S65" s="205">
        <v>0</v>
      </c>
      <c r="T65" s="229" t="s">
        <v>221</v>
      </c>
    </row>
    <row r="66" ht="28.5" spans="1:20">
      <c r="A66" s="207">
        <v>100033</v>
      </c>
      <c r="B66" s="209" t="s">
        <v>69</v>
      </c>
      <c r="C66" s="205">
        <f t="shared" ref="C66:C106" si="3">SUM(D66:G66)</f>
        <v>968.59</v>
      </c>
      <c r="D66" s="205">
        <f t="shared" ref="D66:E106" si="4">H66+K66</f>
        <v>631.27</v>
      </c>
      <c r="E66" s="205">
        <f t="shared" si="4"/>
        <v>337.32</v>
      </c>
      <c r="F66" s="205"/>
      <c r="G66" s="214"/>
      <c r="H66" s="214">
        <v>593</v>
      </c>
      <c r="I66" s="214">
        <v>235</v>
      </c>
      <c r="J66" s="214">
        <v>140.59</v>
      </c>
      <c r="K66" s="214">
        <v>38.27</v>
      </c>
      <c r="L66" s="220">
        <v>102.32</v>
      </c>
      <c r="M66" s="214"/>
      <c r="N66" s="214"/>
      <c r="O66" s="205">
        <v>140.59</v>
      </c>
      <c r="P66" s="205">
        <v>38.27</v>
      </c>
      <c r="Q66" s="205">
        <v>102.32</v>
      </c>
      <c r="R66" s="205">
        <v>0</v>
      </c>
      <c r="S66" s="205">
        <v>0</v>
      </c>
      <c r="T66" s="228"/>
    </row>
    <row r="67" ht="28.5" spans="1:20">
      <c r="A67" s="207">
        <v>100034</v>
      </c>
      <c r="B67" s="209" t="s">
        <v>70</v>
      </c>
      <c r="C67" s="205">
        <f t="shared" si="3"/>
        <v>858.39</v>
      </c>
      <c r="D67" s="205">
        <f t="shared" si="4"/>
        <v>563.75</v>
      </c>
      <c r="E67" s="205">
        <f t="shared" si="4"/>
        <v>294.64</v>
      </c>
      <c r="F67" s="205"/>
      <c r="G67" s="214"/>
      <c r="H67" s="214">
        <v>487</v>
      </c>
      <c r="I67" s="214">
        <v>368</v>
      </c>
      <c r="J67" s="214">
        <v>3.39</v>
      </c>
      <c r="K67" s="214">
        <v>76.75</v>
      </c>
      <c r="L67" s="220">
        <v>-73.36</v>
      </c>
      <c r="M67" s="214"/>
      <c r="N67" s="214"/>
      <c r="O67" s="205">
        <v>3.39</v>
      </c>
      <c r="P67" s="205">
        <v>3.39</v>
      </c>
      <c r="Q67" s="205">
        <v>0</v>
      </c>
      <c r="R67" s="205">
        <v>0</v>
      </c>
      <c r="S67" s="205">
        <v>0</v>
      </c>
      <c r="T67" s="229" t="s">
        <v>221</v>
      </c>
    </row>
    <row r="68" spans="1:20">
      <c r="A68" s="207">
        <v>100054</v>
      </c>
      <c r="B68" s="209" t="s">
        <v>71</v>
      </c>
      <c r="C68" s="205">
        <f t="shared" si="3"/>
        <v>1644.76</v>
      </c>
      <c r="D68" s="205">
        <f t="shared" si="4"/>
        <v>882.78</v>
      </c>
      <c r="E68" s="205">
        <f t="shared" si="4"/>
        <v>761.98</v>
      </c>
      <c r="F68" s="205"/>
      <c r="G68" s="214"/>
      <c r="H68" s="214">
        <v>835</v>
      </c>
      <c r="I68" s="214">
        <v>505</v>
      </c>
      <c r="J68" s="214">
        <v>304.76</v>
      </c>
      <c r="K68" s="214">
        <v>47.78</v>
      </c>
      <c r="L68" s="220">
        <v>256.98</v>
      </c>
      <c r="M68" s="214"/>
      <c r="N68" s="214"/>
      <c r="O68" s="205">
        <v>304.76</v>
      </c>
      <c r="P68" s="205">
        <v>47.78</v>
      </c>
      <c r="Q68" s="205">
        <v>256.98</v>
      </c>
      <c r="R68" s="205">
        <v>0</v>
      </c>
      <c r="S68" s="205">
        <v>0</v>
      </c>
      <c r="T68" s="228"/>
    </row>
    <row r="69" spans="1:20">
      <c r="A69" s="207">
        <v>100058</v>
      </c>
      <c r="B69" s="209" t="s">
        <v>72</v>
      </c>
      <c r="C69" s="205">
        <f t="shared" si="3"/>
        <v>796.5</v>
      </c>
      <c r="D69" s="205">
        <f t="shared" si="4"/>
        <v>694.53</v>
      </c>
      <c r="E69" s="205">
        <f t="shared" si="4"/>
        <v>101.97</v>
      </c>
      <c r="F69" s="205"/>
      <c r="G69" s="214"/>
      <c r="H69" s="214">
        <v>628</v>
      </c>
      <c r="I69" s="214">
        <v>76</v>
      </c>
      <c r="J69" s="214">
        <v>92.5</v>
      </c>
      <c r="K69" s="214">
        <v>66.53</v>
      </c>
      <c r="L69" s="220">
        <v>25.97</v>
      </c>
      <c r="M69" s="214"/>
      <c r="N69" s="214"/>
      <c r="O69" s="205">
        <v>92.5</v>
      </c>
      <c r="P69" s="205">
        <v>66.53</v>
      </c>
      <c r="Q69" s="205">
        <v>25.97</v>
      </c>
      <c r="R69" s="205">
        <v>0</v>
      </c>
      <c r="S69" s="205">
        <v>0</v>
      </c>
      <c r="T69" s="228"/>
    </row>
    <row r="70" spans="1:20">
      <c r="A70" s="207">
        <v>100060</v>
      </c>
      <c r="B70" s="209" t="s">
        <v>73</v>
      </c>
      <c r="C70" s="205">
        <f t="shared" si="3"/>
        <v>724.51</v>
      </c>
      <c r="D70" s="205">
        <f t="shared" si="4"/>
        <v>547.56</v>
      </c>
      <c r="E70" s="205">
        <f t="shared" si="4"/>
        <v>176.95</v>
      </c>
      <c r="F70" s="205"/>
      <c r="G70" s="214"/>
      <c r="H70" s="214">
        <v>482</v>
      </c>
      <c r="I70" s="214">
        <v>166</v>
      </c>
      <c r="J70" s="214">
        <v>76.5100000000001</v>
      </c>
      <c r="K70" s="214">
        <v>65.5600000000001</v>
      </c>
      <c r="L70" s="220">
        <v>10.95</v>
      </c>
      <c r="M70" s="214"/>
      <c r="N70" s="214"/>
      <c r="O70" s="205">
        <v>76.5100000000001</v>
      </c>
      <c r="P70" s="205">
        <v>65.5600000000001</v>
      </c>
      <c r="Q70" s="205">
        <v>10.95</v>
      </c>
      <c r="R70" s="205">
        <v>0</v>
      </c>
      <c r="S70" s="205">
        <v>0</v>
      </c>
      <c r="T70" s="228"/>
    </row>
    <row r="71" spans="1:20">
      <c r="A71" s="207">
        <v>100059</v>
      </c>
      <c r="B71" s="209" t="s">
        <v>74</v>
      </c>
      <c r="C71" s="205">
        <f t="shared" si="3"/>
        <v>1343.01</v>
      </c>
      <c r="D71" s="205">
        <f t="shared" si="4"/>
        <v>922.55</v>
      </c>
      <c r="E71" s="205">
        <f t="shared" si="4"/>
        <v>420.46</v>
      </c>
      <c r="F71" s="205"/>
      <c r="G71" s="214"/>
      <c r="H71" s="214">
        <v>834</v>
      </c>
      <c r="I71" s="214">
        <v>383</v>
      </c>
      <c r="J71" s="214">
        <v>126.01</v>
      </c>
      <c r="K71" s="214">
        <v>88.5500000000001</v>
      </c>
      <c r="L71" s="220">
        <v>37.46</v>
      </c>
      <c r="M71" s="214"/>
      <c r="N71" s="214"/>
      <c r="O71" s="205">
        <v>126.01</v>
      </c>
      <c r="P71" s="205">
        <v>88.5500000000001</v>
      </c>
      <c r="Q71" s="205">
        <v>37.46</v>
      </c>
      <c r="R71" s="205">
        <v>0</v>
      </c>
      <c r="S71" s="205">
        <v>0</v>
      </c>
      <c r="T71" s="228"/>
    </row>
    <row r="72" spans="1:20">
      <c r="A72" s="207">
        <v>100061</v>
      </c>
      <c r="B72" s="209" t="s">
        <v>75</v>
      </c>
      <c r="C72" s="205">
        <f t="shared" si="3"/>
        <v>1665.94</v>
      </c>
      <c r="D72" s="205">
        <f t="shared" si="4"/>
        <v>1076.97</v>
      </c>
      <c r="E72" s="205">
        <f t="shared" si="4"/>
        <v>588.97</v>
      </c>
      <c r="F72" s="205"/>
      <c r="G72" s="214"/>
      <c r="H72" s="214">
        <v>1018</v>
      </c>
      <c r="I72" s="214">
        <v>435</v>
      </c>
      <c r="J72" s="214">
        <v>212.94</v>
      </c>
      <c r="K72" s="214">
        <v>58.97</v>
      </c>
      <c r="L72" s="220">
        <v>153.97</v>
      </c>
      <c r="M72" s="214"/>
      <c r="N72" s="214"/>
      <c r="O72" s="205">
        <v>212.94</v>
      </c>
      <c r="P72" s="205">
        <v>58.97</v>
      </c>
      <c r="Q72" s="205">
        <v>153.97</v>
      </c>
      <c r="R72" s="205">
        <v>0</v>
      </c>
      <c r="S72" s="205">
        <v>0</v>
      </c>
      <c r="T72" s="228"/>
    </row>
    <row r="73" ht="28.5" spans="1:20">
      <c r="A73" s="207">
        <v>100062</v>
      </c>
      <c r="B73" s="209" t="s">
        <v>76</v>
      </c>
      <c r="C73" s="205">
        <f t="shared" si="3"/>
        <v>1100.15</v>
      </c>
      <c r="D73" s="205">
        <f t="shared" si="4"/>
        <v>565.84</v>
      </c>
      <c r="E73" s="205">
        <f t="shared" si="4"/>
        <v>534.31</v>
      </c>
      <c r="F73" s="205"/>
      <c r="G73" s="214"/>
      <c r="H73" s="214">
        <v>528</v>
      </c>
      <c r="I73" s="214">
        <v>164</v>
      </c>
      <c r="J73" s="214">
        <v>408.15</v>
      </c>
      <c r="K73" s="214">
        <v>37.84</v>
      </c>
      <c r="L73" s="220">
        <v>370.31</v>
      </c>
      <c r="M73" s="214"/>
      <c r="N73" s="214"/>
      <c r="O73" s="205">
        <v>408.15</v>
      </c>
      <c r="P73" s="205">
        <v>37.84</v>
      </c>
      <c r="Q73" s="205">
        <v>370.31</v>
      </c>
      <c r="R73" s="205">
        <v>0</v>
      </c>
      <c r="S73" s="205">
        <v>0</v>
      </c>
      <c r="T73" s="228"/>
    </row>
    <row r="74" spans="1:20">
      <c r="A74" s="230" t="s">
        <v>222</v>
      </c>
      <c r="B74" s="209" t="s">
        <v>80</v>
      </c>
      <c r="C74" s="205">
        <f t="shared" si="3"/>
        <v>907.87</v>
      </c>
      <c r="D74" s="205">
        <f t="shared" si="4"/>
        <v>595.62</v>
      </c>
      <c r="E74" s="205">
        <f t="shared" si="4"/>
        <v>312.25</v>
      </c>
      <c r="F74" s="205"/>
      <c r="G74" s="214"/>
      <c r="H74" s="214">
        <v>527</v>
      </c>
      <c r="I74" s="214">
        <v>246</v>
      </c>
      <c r="J74" s="214">
        <v>134.87</v>
      </c>
      <c r="K74" s="214">
        <v>68.6200000000001</v>
      </c>
      <c r="L74" s="220">
        <v>66.25</v>
      </c>
      <c r="M74" s="214"/>
      <c r="N74" s="214"/>
      <c r="O74" s="205">
        <v>134.87</v>
      </c>
      <c r="P74" s="205">
        <v>68.6200000000001</v>
      </c>
      <c r="Q74" s="205">
        <v>66.25</v>
      </c>
      <c r="R74" s="205">
        <v>0</v>
      </c>
      <c r="S74" s="205">
        <v>0</v>
      </c>
      <c r="T74" s="228"/>
    </row>
    <row r="75" spans="1:20">
      <c r="A75" s="230" t="s">
        <v>223</v>
      </c>
      <c r="B75" s="209" t="s">
        <v>81</v>
      </c>
      <c r="C75" s="205">
        <f t="shared" si="3"/>
        <v>1102.56</v>
      </c>
      <c r="D75" s="205">
        <f t="shared" si="4"/>
        <v>769.06</v>
      </c>
      <c r="E75" s="205">
        <f t="shared" si="4"/>
        <v>333.5</v>
      </c>
      <c r="F75" s="205"/>
      <c r="G75" s="214"/>
      <c r="H75" s="214">
        <v>668</v>
      </c>
      <c r="I75" s="214">
        <v>255</v>
      </c>
      <c r="J75" s="214">
        <v>179.56</v>
      </c>
      <c r="K75" s="214">
        <v>101.06</v>
      </c>
      <c r="L75" s="220">
        <v>78.5000000000001</v>
      </c>
      <c r="M75" s="214"/>
      <c r="N75" s="214"/>
      <c r="O75" s="205">
        <v>179.56</v>
      </c>
      <c r="P75" s="205">
        <v>101.06</v>
      </c>
      <c r="Q75" s="205">
        <v>78.5000000000001</v>
      </c>
      <c r="R75" s="205">
        <v>0</v>
      </c>
      <c r="S75" s="205">
        <v>0</v>
      </c>
      <c r="T75" s="228"/>
    </row>
    <row r="76" spans="1:20">
      <c r="A76" s="230">
        <v>210004</v>
      </c>
      <c r="B76" s="209" t="s">
        <v>82</v>
      </c>
      <c r="C76" s="205">
        <f t="shared" si="3"/>
        <v>828.95</v>
      </c>
      <c r="D76" s="205">
        <f t="shared" si="4"/>
        <v>717.11</v>
      </c>
      <c r="E76" s="205">
        <f t="shared" si="4"/>
        <v>111.84</v>
      </c>
      <c r="F76" s="205"/>
      <c r="G76" s="214"/>
      <c r="H76" s="214">
        <v>644</v>
      </c>
      <c r="I76" s="214">
        <v>104</v>
      </c>
      <c r="J76" s="214">
        <v>80.9499999999999</v>
      </c>
      <c r="K76" s="214">
        <v>73.1099999999999</v>
      </c>
      <c r="L76" s="220">
        <v>7.84000000000001</v>
      </c>
      <c r="M76" s="214"/>
      <c r="N76" s="214"/>
      <c r="O76" s="205">
        <v>80.9499999999999</v>
      </c>
      <c r="P76" s="205">
        <v>73.1099999999999</v>
      </c>
      <c r="Q76" s="205">
        <v>7.84000000000001</v>
      </c>
      <c r="R76" s="205">
        <v>0</v>
      </c>
      <c r="S76" s="205">
        <v>0</v>
      </c>
      <c r="T76" s="228"/>
    </row>
    <row r="77" ht="28.5" spans="1:20">
      <c r="A77" s="230" t="s">
        <v>224</v>
      </c>
      <c r="B77" s="209" t="s">
        <v>83</v>
      </c>
      <c r="C77" s="205">
        <f t="shared" si="3"/>
        <v>2757.43</v>
      </c>
      <c r="D77" s="205">
        <f t="shared" si="4"/>
        <v>773.58</v>
      </c>
      <c r="E77" s="205">
        <f t="shared" si="4"/>
        <v>1983.85</v>
      </c>
      <c r="F77" s="205"/>
      <c r="G77" s="214"/>
      <c r="H77" s="214">
        <v>642</v>
      </c>
      <c r="I77" s="214">
        <v>1599</v>
      </c>
      <c r="J77" s="214">
        <v>516.43</v>
      </c>
      <c r="K77" s="214">
        <v>131.58</v>
      </c>
      <c r="L77" s="220">
        <v>384.85</v>
      </c>
      <c r="M77" s="214"/>
      <c r="N77" s="214"/>
      <c r="O77" s="205">
        <v>516.43</v>
      </c>
      <c r="P77" s="205">
        <v>131.58</v>
      </c>
      <c r="Q77" s="205">
        <v>384.85</v>
      </c>
      <c r="R77" s="205">
        <v>0</v>
      </c>
      <c r="S77" s="205">
        <v>0</v>
      </c>
      <c r="T77" s="228"/>
    </row>
    <row r="78" ht="28.5" spans="1:20">
      <c r="A78" s="230" t="s">
        <v>225</v>
      </c>
      <c r="B78" s="209" t="s">
        <v>85</v>
      </c>
      <c r="C78" s="205">
        <f t="shared" si="3"/>
        <v>1041.23</v>
      </c>
      <c r="D78" s="205">
        <f t="shared" si="4"/>
        <v>672.6</v>
      </c>
      <c r="E78" s="205">
        <f t="shared" si="4"/>
        <v>368.63</v>
      </c>
      <c r="F78" s="205"/>
      <c r="G78" s="214"/>
      <c r="H78" s="214">
        <v>584</v>
      </c>
      <c r="I78" s="214">
        <v>266</v>
      </c>
      <c r="J78" s="214">
        <v>191.23</v>
      </c>
      <c r="K78" s="214">
        <v>88.6</v>
      </c>
      <c r="L78" s="220">
        <v>102.63</v>
      </c>
      <c r="M78" s="214"/>
      <c r="N78" s="214"/>
      <c r="O78" s="205">
        <v>191.23</v>
      </c>
      <c r="P78" s="205">
        <v>88.6</v>
      </c>
      <c r="Q78" s="205">
        <v>102.63</v>
      </c>
      <c r="R78" s="205">
        <v>0</v>
      </c>
      <c r="S78" s="205">
        <v>0</v>
      </c>
      <c r="T78" s="228"/>
    </row>
    <row r="79" spans="1:20">
      <c r="A79" s="230">
        <v>364002</v>
      </c>
      <c r="B79" s="209" t="s">
        <v>86</v>
      </c>
      <c r="C79" s="205">
        <f t="shared" si="3"/>
        <v>1344.97</v>
      </c>
      <c r="D79" s="205">
        <f t="shared" si="4"/>
        <v>742.3</v>
      </c>
      <c r="E79" s="205">
        <f t="shared" si="4"/>
        <v>602.67</v>
      </c>
      <c r="F79" s="205"/>
      <c r="G79" s="214"/>
      <c r="H79" s="214">
        <v>642</v>
      </c>
      <c r="I79" s="214">
        <v>426</v>
      </c>
      <c r="J79" s="214">
        <v>276.97</v>
      </c>
      <c r="K79" s="214">
        <v>100.3</v>
      </c>
      <c r="L79" s="220">
        <v>176.67</v>
      </c>
      <c r="M79" s="214"/>
      <c r="N79" s="214"/>
      <c r="O79" s="205">
        <v>276.97</v>
      </c>
      <c r="P79" s="205">
        <v>100.3</v>
      </c>
      <c r="Q79" s="205">
        <v>176.67</v>
      </c>
      <c r="R79" s="205">
        <v>0</v>
      </c>
      <c r="S79" s="205">
        <v>0</v>
      </c>
      <c r="T79" s="228"/>
    </row>
    <row r="80" spans="1:20">
      <c r="A80" s="230" t="s">
        <v>226</v>
      </c>
      <c r="B80" s="209" t="s">
        <v>87</v>
      </c>
      <c r="C80" s="205">
        <f t="shared" si="3"/>
        <v>1511.23</v>
      </c>
      <c r="D80" s="205">
        <f t="shared" si="4"/>
        <v>906.27</v>
      </c>
      <c r="E80" s="205">
        <f t="shared" si="4"/>
        <v>604.96</v>
      </c>
      <c r="F80" s="205"/>
      <c r="G80" s="214"/>
      <c r="H80" s="214">
        <v>814</v>
      </c>
      <c r="I80" s="214">
        <v>413</v>
      </c>
      <c r="J80" s="214">
        <v>284.23</v>
      </c>
      <c r="K80" s="214">
        <v>92.2700000000001</v>
      </c>
      <c r="L80" s="220">
        <v>191.96</v>
      </c>
      <c r="M80" s="214"/>
      <c r="N80" s="214"/>
      <c r="O80" s="205">
        <v>284.23</v>
      </c>
      <c r="P80" s="205">
        <v>92.2700000000001</v>
      </c>
      <c r="Q80" s="205">
        <v>191.96</v>
      </c>
      <c r="R80" s="205">
        <v>0</v>
      </c>
      <c r="S80" s="205">
        <v>0</v>
      </c>
      <c r="T80" s="228"/>
    </row>
    <row r="81" spans="1:20">
      <c r="A81" s="230" t="s">
        <v>227</v>
      </c>
      <c r="B81" s="209" t="s">
        <v>88</v>
      </c>
      <c r="C81" s="205">
        <f t="shared" si="3"/>
        <v>678.65</v>
      </c>
      <c r="D81" s="205">
        <f t="shared" si="4"/>
        <v>435.16</v>
      </c>
      <c r="E81" s="205">
        <f t="shared" si="4"/>
        <v>243.49</v>
      </c>
      <c r="F81" s="205"/>
      <c r="G81" s="214"/>
      <c r="H81" s="214">
        <v>391</v>
      </c>
      <c r="I81" s="214">
        <v>232</v>
      </c>
      <c r="J81" s="214">
        <v>55.65</v>
      </c>
      <c r="K81" s="214">
        <v>44.16</v>
      </c>
      <c r="L81" s="220">
        <v>11.49</v>
      </c>
      <c r="M81" s="214"/>
      <c r="N81" s="214"/>
      <c r="O81" s="205">
        <v>55.65</v>
      </c>
      <c r="P81" s="205">
        <v>44.16</v>
      </c>
      <c r="Q81" s="205">
        <v>11.49</v>
      </c>
      <c r="R81" s="205">
        <v>0</v>
      </c>
      <c r="S81" s="205">
        <v>0</v>
      </c>
      <c r="T81" s="228"/>
    </row>
    <row r="82" ht="28.5" spans="1:20">
      <c r="A82" s="230" t="s">
        <v>228</v>
      </c>
      <c r="B82" s="209" t="s">
        <v>89</v>
      </c>
      <c r="C82" s="205">
        <f t="shared" si="3"/>
        <v>1432.91</v>
      </c>
      <c r="D82" s="205">
        <f t="shared" si="4"/>
        <v>1006.01</v>
      </c>
      <c r="E82" s="205">
        <f t="shared" si="4"/>
        <v>426.9</v>
      </c>
      <c r="F82" s="205"/>
      <c r="G82" s="214"/>
      <c r="H82" s="214">
        <v>890</v>
      </c>
      <c r="I82" s="214">
        <v>325</v>
      </c>
      <c r="J82" s="214">
        <v>217.91</v>
      </c>
      <c r="K82" s="214">
        <v>116.01</v>
      </c>
      <c r="L82" s="220">
        <v>101.9</v>
      </c>
      <c r="M82" s="214"/>
      <c r="N82" s="214"/>
      <c r="O82" s="205">
        <v>217.91</v>
      </c>
      <c r="P82" s="205">
        <v>116.01</v>
      </c>
      <c r="Q82" s="205">
        <v>101.9</v>
      </c>
      <c r="R82" s="205">
        <v>0</v>
      </c>
      <c r="S82" s="205">
        <v>0</v>
      </c>
      <c r="T82" s="228"/>
    </row>
    <row r="83" spans="1:20">
      <c r="A83" s="230" t="s">
        <v>229</v>
      </c>
      <c r="B83" s="209" t="s">
        <v>90</v>
      </c>
      <c r="C83" s="205">
        <f t="shared" si="3"/>
        <v>878.56</v>
      </c>
      <c r="D83" s="205">
        <f t="shared" si="4"/>
        <v>643.02</v>
      </c>
      <c r="E83" s="205">
        <f t="shared" si="4"/>
        <v>235.54</v>
      </c>
      <c r="F83" s="205"/>
      <c r="G83" s="214"/>
      <c r="H83" s="214">
        <v>602</v>
      </c>
      <c r="I83" s="214">
        <v>170</v>
      </c>
      <c r="J83" s="214">
        <v>106.56</v>
      </c>
      <c r="K83" s="214">
        <v>41.02</v>
      </c>
      <c r="L83" s="220">
        <v>65.54</v>
      </c>
      <c r="M83" s="214"/>
      <c r="N83" s="214"/>
      <c r="O83" s="205">
        <v>106.56</v>
      </c>
      <c r="P83" s="205">
        <v>41.02</v>
      </c>
      <c r="Q83" s="205">
        <v>65.54</v>
      </c>
      <c r="R83" s="205">
        <v>0</v>
      </c>
      <c r="S83" s="205">
        <v>0</v>
      </c>
      <c r="T83" s="228"/>
    </row>
    <row r="84" ht="28.5" spans="1:20">
      <c r="A84" s="230" t="s">
        <v>230</v>
      </c>
      <c r="B84" s="209" t="s">
        <v>91</v>
      </c>
      <c r="C84" s="205">
        <f t="shared" si="3"/>
        <v>793.04</v>
      </c>
      <c r="D84" s="205">
        <f t="shared" si="4"/>
        <v>549.36</v>
      </c>
      <c r="E84" s="205">
        <f t="shared" si="4"/>
        <v>243.68</v>
      </c>
      <c r="F84" s="205"/>
      <c r="G84" s="214"/>
      <c r="H84" s="214">
        <v>474</v>
      </c>
      <c r="I84" s="214">
        <v>170</v>
      </c>
      <c r="J84" s="214">
        <v>149.04</v>
      </c>
      <c r="K84" s="214">
        <v>75.36</v>
      </c>
      <c r="L84" s="220">
        <v>73.68</v>
      </c>
      <c r="M84" s="214"/>
      <c r="N84" s="214"/>
      <c r="O84" s="205">
        <v>149.04</v>
      </c>
      <c r="P84" s="205">
        <v>75.36</v>
      </c>
      <c r="Q84" s="205">
        <v>73.68</v>
      </c>
      <c r="R84" s="205">
        <v>0</v>
      </c>
      <c r="S84" s="205">
        <v>0</v>
      </c>
      <c r="T84" s="228"/>
    </row>
    <row r="85" ht="28.5" spans="1:20">
      <c r="A85" s="230" t="s">
        <v>231</v>
      </c>
      <c r="B85" s="209" t="s">
        <v>92</v>
      </c>
      <c r="C85" s="205">
        <f t="shared" si="3"/>
        <v>1101.77</v>
      </c>
      <c r="D85" s="205">
        <f t="shared" si="4"/>
        <v>700.67</v>
      </c>
      <c r="E85" s="205">
        <f t="shared" si="4"/>
        <v>401.1</v>
      </c>
      <c r="F85" s="205"/>
      <c r="G85" s="214"/>
      <c r="H85" s="214">
        <v>633</v>
      </c>
      <c r="I85" s="214">
        <v>285</v>
      </c>
      <c r="J85" s="214">
        <v>183.77</v>
      </c>
      <c r="K85" s="214">
        <v>67.67</v>
      </c>
      <c r="L85" s="220">
        <v>116.1</v>
      </c>
      <c r="M85" s="214"/>
      <c r="N85" s="214"/>
      <c r="O85" s="205">
        <v>183.77</v>
      </c>
      <c r="P85" s="205">
        <v>67.67</v>
      </c>
      <c r="Q85" s="205">
        <v>116.1</v>
      </c>
      <c r="R85" s="205">
        <v>0</v>
      </c>
      <c r="S85" s="205">
        <v>0</v>
      </c>
      <c r="T85" s="228"/>
    </row>
    <row r="86" spans="1:20">
      <c r="A86" s="230" t="s">
        <v>232</v>
      </c>
      <c r="B86" s="209" t="s">
        <v>93</v>
      </c>
      <c r="C86" s="205">
        <f t="shared" si="3"/>
        <v>961.37</v>
      </c>
      <c r="D86" s="205">
        <f t="shared" si="4"/>
        <v>808.3</v>
      </c>
      <c r="E86" s="205">
        <f t="shared" si="4"/>
        <v>153.07</v>
      </c>
      <c r="F86" s="205"/>
      <c r="G86" s="214"/>
      <c r="H86" s="214">
        <v>723</v>
      </c>
      <c r="I86" s="214">
        <v>116</v>
      </c>
      <c r="J86" s="214">
        <v>122.37</v>
      </c>
      <c r="K86" s="214">
        <v>85.3000000000001</v>
      </c>
      <c r="L86" s="220">
        <v>37.07</v>
      </c>
      <c r="M86" s="214"/>
      <c r="N86" s="214"/>
      <c r="O86" s="205">
        <v>122.37</v>
      </c>
      <c r="P86" s="205">
        <v>85.3000000000001</v>
      </c>
      <c r="Q86" s="205">
        <v>37.07</v>
      </c>
      <c r="R86" s="205">
        <v>0</v>
      </c>
      <c r="S86" s="205">
        <v>0</v>
      </c>
      <c r="T86" s="228"/>
    </row>
    <row r="87" spans="1:20">
      <c r="A87" s="230" t="s">
        <v>233</v>
      </c>
      <c r="B87" s="209" t="s">
        <v>94</v>
      </c>
      <c r="C87" s="205">
        <f t="shared" si="3"/>
        <v>599.77</v>
      </c>
      <c r="D87" s="205">
        <f t="shared" si="4"/>
        <v>335.3</v>
      </c>
      <c r="E87" s="205">
        <f t="shared" si="4"/>
        <v>264.47</v>
      </c>
      <c r="F87" s="205"/>
      <c r="G87" s="214"/>
      <c r="H87" s="214">
        <v>314</v>
      </c>
      <c r="I87" s="214">
        <v>171</v>
      </c>
      <c r="J87" s="214">
        <v>114.77</v>
      </c>
      <c r="K87" s="214">
        <v>21.3</v>
      </c>
      <c r="L87" s="220">
        <v>93.47</v>
      </c>
      <c r="M87" s="214"/>
      <c r="N87" s="214"/>
      <c r="O87" s="205">
        <v>114.77</v>
      </c>
      <c r="P87" s="205">
        <v>21.3</v>
      </c>
      <c r="Q87" s="205">
        <v>93.47</v>
      </c>
      <c r="R87" s="205">
        <v>0</v>
      </c>
      <c r="S87" s="205">
        <v>0</v>
      </c>
      <c r="T87" s="228"/>
    </row>
    <row r="88" spans="1:20">
      <c r="A88" s="230" t="s">
        <v>234</v>
      </c>
      <c r="B88" s="209" t="s">
        <v>95</v>
      </c>
      <c r="C88" s="205">
        <f t="shared" si="3"/>
        <v>856.25</v>
      </c>
      <c r="D88" s="205">
        <f t="shared" si="4"/>
        <v>602.15</v>
      </c>
      <c r="E88" s="205">
        <f t="shared" si="4"/>
        <v>254.1</v>
      </c>
      <c r="F88" s="205"/>
      <c r="G88" s="214"/>
      <c r="H88" s="214">
        <v>558</v>
      </c>
      <c r="I88" s="214">
        <v>173</v>
      </c>
      <c r="J88" s="214">
        <v>125.25</v>
      </c>
      <c r="K88" s="214">
        <v>44.1500000000001</v>
      </c>
      <c r="L88" s="220">
        <v>81.1</v>
      </c>
      <c r="M88" s="214"/>
      <c r="N88" s="214"/>
      <c r="O88" s="205">
        <v>125.25</v>
      </c>
      <c r="P88" s="205">
        <v>44.1500000000001</v>
      </c>
      <c r="Q88" s="205">
        <v>81.1</v>
      </c>
      <c r="R88" s="205">
        <v>0</v>
      </c>
      <c r="S88" s="205">
        <v>0</v>
      </c>
      <c r="T88" s="228"/>
    </row>
    <row r="89" ht="28.5" spans="1:20">
      <c r="A89" s="230" t="s">
        <v>235</v>
      </c>
      <c r="B89" s="209" t="s">
        <v>96</v>
      </c>
      <c r="C89" s="205">
        <f t="shared" si="3"/>
        <v>668.56</v>
      </c>
      <c r="D89" s="205">
        <f t="shared" si="4"/>
        <v>606.28</v>
      </c>
      <c r="E89" s="205">
        <f t="shared" si="4"/>
        <v>62.28</v>
      </c>
      <c r="F89" s="205"/>
      <c r="G89" s="214"/>
      <c r="H89" s="214">
        <v>525</v>
      </c>
      <c r="I89" s="214">
        <v>70</v>
      </c>
      <c r="J89" s="214">
        <v>73.56</v>
      </c>
      <c r="K89" s="214">
        <v>81.28</v>
      </c>
      <c r="L89" s="220">
        <v>-7.72</v>
      </c>
      <c r="M89" s="214"/>
      <c r="N89" s="214"/>
      <c r="O89" s="205">
        <v>73.57</v>
      </c>
      <c r="P89" s="205">
        <v>73.57</v>
      </c>
      <c r="Q89" s="205">
        <v>0</v>
      </c>
      <c r="R89" s="205">
        <v>0</v>
      </c>
      <c r="S89" s="205">
        <v>0</v>
      </c>
      <c r="T89" s="229" t="s">
        <v>221</v>
      </c>
    </row>
    <row r="90" ht="28.5" spans="1:20">
      <c r="A90" s="230">
        <v>100068</v>
      </c>
      <c r="B90" s="209" t="s">
        <v>84</v>
      </c>
      <c r="C90" s="205">
        <f t="shared" si="3"/>
        <v>1111.66</v>
      </c>
      <c r="D90" s="205">
        <f t="shared" si="4"/>
        <v>644.09</v>
      </c>
      <c r="E90" s="205">
        <f t="shared" si="4"/>
        <v>467.57</v>
      </c>
      <c r="F90" s="205"/>
      <c r="G90" s="214"/>
      <c r="H90" s="214">
        <v>603</v>
      </c>
      <c r="I90" s="214">
        <v>302</v>
      </c>
      <c r="J90" s="214">
        <v>206.66</v>
      </c>
      <c r="K90" s="214">
        <v>41.09</v>
      </c>
      <c r="L90" s="220">
        <v>165.57</v>
      </c>
      <c r="M90" s="214"/>
      <c r="N90" s="214"/>
      <c r="O90" s="205">
        <v>206.66</v>
      </c>
      <c r="P90" s="205">
        <v>41.09</v>
      </c>
      <c r="Q90" s="205">
        <v>165.57</v>
      </c>
      <c r="R90" s="205">
        <v>0</v>
      </c>
      <c r="S90" s="205">
        <v>0</v>
      </c>
      <c r="T90" s="228"/>
    </row>
    <row r="91" ht="28.5" spans="1:20">
      <c r="A91" s="207">
        <v>100063</v>
      </c>
      <c r="B91" s="209" t="s">
        <v>77</v>
      </c>
      <c r="C91" s="205">
        <f t="shared" si="3"/>
        <v>2248.21</v>
      </c>
      <c r="D91" s="205">
        <f t="shared" si="4"/>
        <v>337.56</v>
      </c>
      <c r="E91" s="205">
        <f t="shared" si="4"/>
        <v>1910.65</v>
      </c>
      <c r="F91" s="205"/>
      <c r="G91" s="214"/>
      <c r="H91" s="214">
        <v>304</v>
      </c>
      <c r="I91" s="214">
        <v>1254</v>
      </c>
      <c r="J91" s="214">
        <v>690.21</v>
      </c>
      <c r="K91" s="214">
        <v>33.56</v>
      </c>
      <c r="L91" s="220">
        <v>656.65</v>
      </c>
      <c r="M91" s="214"/>
      <c r="N91" s="214"/>
      <c r="O91" s="205">
        <v>690.21</v>
      </c>
      <c r="P91" s="205">
        <v>33.56</v>
      </c>
      <c r="Q91" s="205">
        <v>656.65</v>
      </c>
      <c r="R91" s="205">
        <v>0</v>
      </c>
      <c r="S91" s="205">
        <v>0</v>
      </c>
      <c r="T91" s="228"/>
    </row>
    <row r="92" ht="15.75" customHeight="true" spans="1:20">
      <c r="A92" s="231" t="s">
        <v>236</v>
      </c>
      <c r="B92" s="231" t="s">
        <v>236</v>
      </c>
      <c r="C92" s="205">
        <f t="shared" si="3"/>
        <v>11492.56</v>
      </c>
      <c r="D92" s="205">
        <f t="shared" si="4"/>
        <v>6986</v>
      </c>
      <c r="E92" s="205">
        <f t="shared" si="4"/>
        <v>4506.56</v>
      </c>
      <c r="F92" s="226">
        <v>0</v>
      </c>
      <c r="G92" s="226">
        <v>0</v>
      </c>
      <c r="H92" s="226">
        <v>6101</v>
      </c>
      <c r="I92" s="226">
        <v>3441</v>
      </c>
      <c r="J92" s="226">
        <v>1950.56</v>
      </c>
      <c r="K92" s="226">
        <v>885</v>
      </c>
      <c r="L92" s="225">
        <v>1065.56</v>
      </c>
      <c r="M92" s="226">
        <v>0</v>
      </c>
      <c r="N92" s="226">
        <v>0</v>
      </c>
      <c r="O92" s="226">
        <v>1950.56</v>
      </c>
      <c r="P92" s="226">
        <v>885</v>
      </c>
      <c r="Q92" s="225">
        <v>1065.56</v>
      </c>
      <c r="R92" s="226">
        <v>0</v>
      </c>
      <c r="S92" s="226">
        <v>0</v>
      </c>
      <c r="T92" s="226"/>
    </row>
    <row r="93" spans="1:20">
      <c r="A93" s="209" t="s">
        <v>103</v>
      </c>
      <c r="B93" s="209" t="s">
        <v>104</v>
      </c>
      <c r="C93" s="205">
        <f t="shared" si="3"/>
        <v>438.77</v>
      </c>
      <c r="D93" s="205">
        <f t="shared" si="4"/>
        <v>373.25</v>
      </c>
      <c r="E93" s="205">
        <f t="shared" si="4"/>
        <v>65.52</v>
      </c>
      <c r="F93" s="205"/>
      <c r="G93" s="214"/>
      <c r="H93" s="214">
        <v>330</v>
      </c>
      <c r="I93" s="214">
        <v>55</v>
      </c>
      <c r="J93" s="214">
        <v>53.77</v>
      </c>
      <c r="K93" s="214">
        <v>43.25</v>
      </c>
      <c r="L93" s="220">
        <v>10.52</v>
      </c>
      <c r="M93" s="214"/>
      <c r="N93" s="214"/>
      <c r="O93" s="205">
        <v>53.77</v>
      </c>
      <c r="P93" s="205">
        <v>43.25</v>
      </c>
      <c r="Q93" s="205">
        <v>10.52</v>
      </c>
      <c r="R93" s="205">
        <v>0</v>
      </c>
      <c r="S93" s="205">
        <v>0</v>
      </c>
      <c r="T93" s="228"/>
    </row>
    <row r="94" spans="1:20">
      <c r="A94" s="207" t="s">
        <v>99</v>
      </c>
      <c r="B94" s="209" t="s">
        <v>100</v>
      </c>
      <c r="C94" s="205">
        <f t="shared" si="3"/>
        <v>1032.43</v>
      </c>
      <c r="D94" s="205">
        <f t="shared" si="4"/>
        <v>582.41</v>
      </c>
      <c r="E94" s="205">
        <f t="shared" si="4"/>
        <v>450.02</v>
      </c>
      <c r="F94" s="205"/>
      <c r="G94" s="214"/>
      <c r="H94" s="214">
        <v>506</v>
      </c>
      <c r="I94" s="214">
        <v>283</v>
      </c>
      <c r="J94" s="214">
        <v>243.43</v>
      </c>
      <c r="K94" s="214">
        <v>76.4100000000001</v>
      </c>
      <c r="L94" s="220">
        <v>167.02</v>
      </c>
      <c r="M94" s="214"/>
      <c r="N94" s="214"/>
      <c r="O94" s="205">
        <v>243.43</v>
      </c>
      <c r="P94" s="205">
        <v>76.4100000000001</v>
      </c>
      <c r="Q94" s="205">
        <v>167.02</v>
      </c>
      <c r="R94" s="205">
        <v>0</v>
      </c>
      <c r="S94" s="205">
        <v>0</v>
      </c>
      <c r="T94" s="228"/>
    </row>
    <row r="95" spans="1:20">
      <c r="A95" s="209" t="s">
        <v>97</v>
      </c>
      <c r="B95" s="209" t="s">
        <v>98</v>
      </c>
      <c r="C95" s="205">
        <f t="shared" si="3"/>
        <v>699.66</v>
      </c>
      <c r="D95" s="205">
        <f t="shared" si="4"/>
        <v>336.68</v>
      </c>
      <c r="E95" s="205">
        <f t="shared" si="4"/>
        <v>362.98</v>
      </c>
      <c r="F95" s="205"/>
      <c r="G95" s="214"/>
      <c r="H95" s="214">
        <v>310</v>
      </c>
      <c r="I95" s="214">
        <v>230</v>
      </c>
      <c r="J95" s="214">
        <v>159.66</v>
      </c>
      <c r="K95" s="214">
        <v>26.68</v>
      </c>
      <c r="L95" s="220">
        <v>132.98</v>
      </c>
      <c r="M95" s="214"/>
      <c r="N95" s="214"/>
      <c r="O95" s="205">
        <v>159.66</v>
      </c>
      <c r="P95" s="205">
        <v>26.68</v>
      </c>
      <c r="Q95" s="205">
        <v>132.98</v>
      </c>
      <c r="R95" s="205">
        <v>0</v>
      </c>
      <c r="S95" s="205">
        <v>0</v>
      </c>
      <c r="T95" s="228"/>
    </row>
    <row r="96" spans="1:20">
      <c r="A96" s="209" t="s">
        <v>101</v>
      </c>
      <c r="B96" s="209" t="s">
        <v>102</v>
      </c>
      <c r="C96" s="205">
        <f t="shared" si="3"/>
        <v>976.28</v>
      </c>
      <c r="D96" s="205">
        <f t="shared" si="4"/>
        <v>288.23</v>
      </c>
      <c r="E96" s="205">
        <f t="shared" si="4"/>
        <v>688.05</v>
      </c>
      <c r="F96" s="205"/>
      <c r="G96" s="214"/>
      <c r="H96" s="214">
        <v>259</v>
      </c>
      <c r="I96" s="214">
        <v>638</v>
      </c>
      <c r="J96" s="214">
        <v>79.28</v>
      </c>
      <c r="K96" s="214">
        <v>29.23</v>
      </c>
      <c r="L96" s="220">
        <v>50.05</v>
      </c>
      <c r="M96" s="214"/>
      <c r="N96" s="214"/>
      <c r="O96" s="205">
        <v>79.28</v>
      </c>
      <c r="P96" s="205">
        <v>29.23</v>
      </c>
      <c r="Q96" s="205">
        <v>50.05</v>
      </c>
      <c r="R96" s="205">
        <v>0</v>
      </c>
      <c r="S96" s="205">
        <v>0</v>
      </c>
      <c r="T96" s="228"/>
    </row>
    <row r="97" spans="1:20">
      <c r="A97" s="209" t="s">
        <v>105</v>
      </c>
      <c r="B97" s="210" t="s">
        <v>106</v>
      </c>
      <c r="C97" s="205">
        <f t="shared" si="3"/>
        <v>94.88</v>
      </c>
      <c r="D97" s="205">
        <f t="shared" si="4"/>
        <v>94.88</v>
      </c>
      <c r="E97" s="205">
        <f t="shared" si="4"/>
        <v>0</v>
      </c>
      <c r="F97" s="205"/>
      <c r="G97" s="214"/>
      <c r="H97" s="214">
        <v>86</v>
      </c>
      <c r="I97" s="214">
        <v>0</v>
      </c>
      <c r="J97" s="214">
        <v>8.88</v>
      </c>
      <c r="K97" s="214">
        <v>8.88</v>
      </c>
      <c r="L97" s="220">
        <v>0</v>
      </c>
      <c r="M97" s="214"/>
      <c r="N97" s="214"/>
      <c r="O97" s="205">
        <v>8.88</v>
      </c>
      <c r="P97" s="205">
        <v>8.88</v>
      </c>
      <c r="Q97" s="205">
        <v>0</v>
      </c>
      <c r="R97" s="205">
        <v>0</v>
      </c>
      <c r="S97" s="205">
        <v>0</v>
      </c>
      <c r="T97" s="228"/>
    </row>
    <row r="98" spans="1:20">
      <c r="A98" s="232"/>
      <c r="B98" s="210" t="s">
        <v>107</v>
      </c>
      <c r="C98" s="205">
        <f t="shared" si="3"/>
        <v>410.39</v>
      </c>
      <c r="D98" s="205">
        <f t="shared" si="4"/>
        <v>363.92</v>
      </c>
      <c r="E98" s="205">
        <f t="shared" si="4"/>
        <v>46.47</v>
      </c>
      <c r="F98" s="205"/>
      <c r="G98" s="214"/>
      <c r="H98" s="214">
        <v>329</v>
      </c>
      <c r="I98" s="214">
        <v>34</v>
      </c>
      <c r="J98" s="214">
        <v>47.39</v>
      </c>
      <c r="K98" s="214">
        <v>34.92</v>
      </c>
      <c r="L98" s="220">
        <v>12.47</v>
      </c>
      <c r="M98" s="214"/>
      <c r="N98" s="214"/>
      <c r="O98" s="205">
        <v>47.39</v>
      </c>
      <c r="P98" s="205">
        <v>34.92</v>
      </c>
      <c r="Q98" s="205">
        <v>12.47</v>
      </c>
      <c r="R98" s="205">
        <v>0</v>
      </c>
      <c r="S98" s="205">
        <v>0</v>
      </c>
      <c r="T98" s="228"/>
    </row>
    <row r="99" spans="1:20">
      <c r="A99" s="232"/>
      <c r="B99" s="209" t="s">
        <v>108</v>
      </c>
      <c r="C99" s="205">
        <f t="shared" si="3"/>
        <v>484.99</v>
      </c>
      <c r="D99" s="205">
        <f t="shared" si="4"/>
        <v>313.73</v>
      </c>
      <c r="E99" s="205">
        <f t="shared" si="4"/>
        <v>171.26</v>
      </c>
      <c r="F99" s="205"/>
      <c r="G99" s="214"/>
      <c r="H99" s="214">
        <v>281</v>
      </c>
      <c r="I99" s="214">
        <v>135</v>
      </c>
      <c r="J99" s="214">
        <v>68.99</v>
      </c>
      <c r="K99" s="214">
        <v>32.73</v>
      </c>
      <c r="L99" s="220">
        <v>36.26</v>
      </c>
      <c r="M99" s="214"/>
      <c r="N99" s="214"/>
      <c r="O99" s="205">
        <v>68.99</v>
      </c>
      <c r="P99" s="205">
        <v>32.73</v>
      </c>
      <c r="Q99" s="205">
        <v>36.26</v>
      </c>
      <c r="R99" s="205">
        <v>0</v>
      </c>
      <c r="S99" s="205">
        <v>0</v>
      </c>
      <c r="T99" s="228"/>
    </row>
    <row r="100" spans="1:20">
      <c r="A100" s="207" t="s">
        <v>237</v>
      </c>
      <c r="B100" s="208" t="s">
        <v>11</v>
      </c>
      <c r="C100" s="213">
        <f>SUM(C101:C106)</f>
        <v>7355.16</v>
      </c>
      <c r="D100" s="213">
        <f t="shared" ref="D100:G100" si="5">SUM(D101:D106)</f>
        <v>4632.9</v>
      </c>
      <c r="E100" s="213">
        <f t="shared" si="5"/>
        <v>2722.26</v>
      </c>
      <c r="F100" s="213">
        <f t="shared" si="5"/>
        <v>0</v>
      </c>
      <c r="G100" s="213">
        <f t="shared" si="5"/>
        <v>0</v>
      </c>
      <c r="H100" s="213">
        <v>4000</v>
      </c>
      <c r="I100" s="213">
        <v>2066</v>
      </c>
      <c r="J100" s="213">
        <v>1289.16</v>
      </c>
      <c r="K100" s="213">
        <v>632.9</v>
      </c>
      <c r="L100" s="205">
        <v>656.26</v>
      </c>
      <c r="M100" s="213">
        <v>0</v>
      </c>
      <c r="N100" s="213">
        <v>0</v>
      </c>
      <c r="O100" s="213">
        <v>1289.16</v>
      </c>
      <c r="P100" s="213">
        <v>632.9</v>
      </c>
      <c r="Q100" s="213">
        <v>656.26</v>
      </c>
      <c r="R100" s="213">
        <v>0</v>
      </c>
      <c r="S100" s="213">
        <v>0</v>
      </c>
      <c r="T100" s="226"/>
    </row>
    <row r="101" ht="28.5" spans="1:20">
      <c r="A101" s="207"/>
      <c r="B101" s="210" t="s">
        <v>109</v>
      </c>
      <c r="C101" s="205">
        <f t="shared" si="3"/>
        <v>14.22</v>
      </c>
      <c r="D101" s="205">
        <f t="shared" si="4"/>
        <v>14.22</v>
      </c>
      <c r="E101" s="205">
        <f t="shared" si="4"/>
        <v>0</v>
      </c>
      <c r="F101" s="205"/>
      <c r="G101" s="214"/>
      <c r="H101" s="214">
        <v>11</v>
      </c>
      <c r="I101" s="214">
        <v>0</v>
      </c>
      <c r="J101" s="214">
        <v>3.22</v>
      </c>
      <c r="K101" s="214">
        <v>3.22</v>
      </c>
      <c r="L101" s="220">
        <v>0</v>
      </c>
      <c r="M101" s="214"/>
      <c r="N101" s="214"/>
      <c r="O101" s="205">
        <v>3.22</v>
      </c>
      <c r="P101" s="205">
        <v>3.22</v>
      </c>
      <c r="Q101" s="205">
        <v>0</v>
      </c>
      <c r="R101" s="205">
        <v>0</v>
      </c>
      <c r="S101" s="205">
        <v>0</v>
      </c>
      <c r="T101" s="226"/>
    </row>
    <row r="102" ht="28.5" spans="1:20">
      <c r="A102" s="207"/>
      <c r="B102" s="210" t="s">
        <v>110</v>
      </c>
      <c r="C102" s="205">
        <f t="shared" si="3"/>
        <v>8.61</v>
      </c>
      <c r="D102" s="205">
        <f t="shared" si="4"/>
        <v>8.61</v>
      </c>
      <c r="E102" s="205">
        <f t="shared" si="4"/>
        <v>0</v>
      </c>
      <c r="F102" s="205"/>
      <c r="G102" s="214"/>
      <c r="H102" s="214">
        <v>8</v>
      </c>
      <c r="I102" s="214">
        <v>0</v>
      </c>
      <c r="J102" s="214">
        <v>0.609999999999999</v>
      </c>
      <c r="K102" s="214">
        <v>0.609999999999999</v>
      </c>
      <c r="L102" s="220">
        <v>0</v>
      </c>
      <c r="M102" s="214"/>
      <c r="N102" s="214"/>
      <c r="O102" s="205">
        <v>0.609999999999999</v>
      </c>
      <c r="P102" s="205">
        <v>0.609999999999999</v>
      </c>
      <c r="Q102" s="205">
        <v>0</v>
      </c>
      <c r="R102" s="205">
        <v>0</v>
      </c>
      <c r="S102" s="205">
        <v>0</v>
      </c>
      <c r="T102" s="226"/>
    </row>
    <row r="103" spans="1:20">
      <c r="A103" s="207"/>
      <c r="B103" s="209" t="s">
        <v>111</v>
      </c>
      <c r="C103" s="205">
        <f t="shared" si="3"/>
        <v>2695.58</v>
      </c>
      <c r="D103" s="205">
        <f t="shared" si="4"/>
        <v>1678.75</v>
      </c>
      <c r="E103" s="205">
        <f t="shared" si="4"/>
        <v>1016.83</v>
      </c>
      <c r="F103" s="233"/>
      <c r="G103" s="214"/>
      <c r="H103" s="214">
        <v>1500</v>
      </c>
      <c r="I103" s="214">
        <v>843</v>
      </c>
      <c r="J103" s="214">
        <v>352.58</v>
      </c>
      <c r="K103" s="214">
        <v>178.75</v>
      </c>
      <c r="L103" s="220">
        <v>173.83</v>
      </c>
      <c r="M103" s="214"/>
      <c r="N103" s="214"/>
      <c r="O103" s="205">
        <v>352.58</v>
      </c>
      <c r="P103" s="205">
        <v>178.75</v>
      </c>
      <c r="Q103" s="205">
        <v>173.83</v>
      </c>
      <c r="R103" s="205">
        <v>0</v>
      </c>
      <c r="S103" s="205">
        <v>0</v>
      </c>
      <c r="T103" s="228"/>
    </row>
    <row r="104" spans="1:20">
      <c r="A104" s="207"/>
      <c r="B104" s="209" t="s">
        <v>112</v>
      </c>
      <c r="C104" s="205">
        <f t="shared" si="3"/>
        <v>2282.43</v>
      </c>
      <c r="D104" s="205">
        <f t="shared" si="4"/>
        <v>1555.26</v>
      </c>
      <c r="E104" s="205">
        <f t="shared" si="4"/>
        <v>727.17</v>
      </c>
      <c r="F104" s="233"/>
      <c r="G104" s="214"/>
      <c r="H104" s="214">
        <v>1300</v>
      </c>
      <c r="I104" s="214">
        <v>523</v>
      </c>
      <c r="J104" s="214">
        <v>459.43</v>
      </c>
      <c r="K104" s="214">
        <v>255.26</v>
      </c>
      <c r="L104" s="220">
        <v>204.17</v>
      </c>
      <c r="M104" s="214"/>
      <c r="N104" s="214"/>
      <c r="O104" s="205">
        <v>459.43</v>
      </c>
      <c r="P104" s="205">
        <v>255.26</v>
      </c>
      <c r="Q104" s="205">
        <v>204.17</v>
      </c>
      <c r="R104" s="205">
        <v>0</v>
      </c>
      <c r="S104" s="205">
        <v>0</v>
      </c>
      <c r="T104" s="228"/>
    </row>
    <row r="105" spans="1:20">
      <c r="A105" s="207"/>
      <c r="B105" s="209" t="s">
        <v>113</v>
      </c>
      <c r="C105" s="205">
        <f t="shared" si="3"/>
        <v>1946.05</v>
      </c>
      <c r="D105" s="205">
        <f t="shared" si="4"/>
        <v>1099.32</v>
      </c>
      <c r="E105" s="205">
        <f t="shared" si="4"/>
        <v>846.73</v>
      </c>
      <c r="F105" s="233"/>
      <c r="G105" s="214"/>
      <c r="H105" s="214">
        <v>933</v>
      </c>
      <c r="I105" s="214">
        <v>600</v>
      </c>
      <c r="J105" s="214">
        <v>413.05</v>
      </c>
      <c r="K105" s="214">
        <v>166.32</v>
      </c>
      <c r="L105" s="220">
        <v>246.73</v>
      </c>
      <c r="M105" s="214"/>
      <c r="N105" s="214"/>
      <c r="O105" s="205">
        <v>413.05</v>
      </c>
      <c r="P105" s="205">
        <v>166.32</v>
      </c>
      <c r="Q105" s="205">
        <v>246.73</v>
      </c>
      <c r="R105" s="205">
        <v>0</v>
      </c>
      <c r="S105" s="205">
        <v>0</v>
      </c>
      <c r="T105" s="228"/>
    </row>
    <row r="106" spans="1:20">
      <c r="A106" s="207"/>
      <c r="B106" s="209" t="s">
        <v>114</v>
      </c>
      <c r="C106" s="205">
        <f t="shared" si="3"/>
        <v>408.27</v>
      </c>
      <c r="D106" s="205">
        <f t="shared" si="4"/>
        <v>276.74</v>
      </c>
      <c r="E106" s="205">
        <f t="shared" si="4"/>
        <v>131.53</v>
      </c>
      <c r="F106" s="233"/>
      <c r="G106" s="214"/>
      <c r="H106" s="214">
        <v>248</v>
      </c>
      <c r="I106" s="214">
        <v>100</v>
      </c>
      <c r="J106" s="214">
        <v>60.27</v>
      </c>
      <c r="K106" s="214">
        <v>28.74</v>
      </c>
      <c r="L106" s="220">
        <v>31.53</v>
      </c>
      <c r="M106" s="214"/>
      <c r="N106" s="214"/>
      <c r="O106" s="205">
        <v>60.27</v>
      </c>
      <c r="P106" s="205">
        <v>28.74</v>
      </c>
      <c r="Q106" s="205">
        <v>31.53</v>
      </c>
      <c r="R106" s="205">
        <v>0</v>
      </c>
      <c r="S106" s="205">
        <v>0</v>
      </c>
      <c r="T106" s="228"/>
    </row>
  </sheetData>
  <autoFilter ref="A4:U106">
    <extLst/>
  </autoFilter>
  <mergeCells count="25">
    <mergeCell ref="A2:T2"/>
    <mergeCell ref="C3:G3"/>
    <mergeCell ref="H3:I3"/>
    <mergeCell ref="J3:N3"/>
    <mergeCell ref="O3:S3"/>
    <mergeCell ref="A5:B5"/>
    <mergeCell ref="A6:B6"/>
    <mergeCell ref="A3:A4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8"/>
    <mergeCell ref="A39:A41"/>
    <mergeCell ref="A42:A44"/>
    <mergeCell ref="A46:A48"/>
    <mergeCell ref="A51:A53"/>
    <mergeCell ref="A100:A106"/>
    <mergeCell ref="B3:B4"/>
  </mergeCells>
  <pageMargins left="0.708661417322835" right="0.708661417322835" top="0.748031496062992" bottom="0.748031496062992" header="0.31496062992126" footer="0.31496062992126"/>
  <pageSetup paperSize="9" scale="4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116"/>
  <sheetViews>
    <sheetView workbookViewId="0">
      <pane xSplit="2" ySplit="9" topLeftCell="C10" activePane="bottomRight" state="frozen"/>
      <selection/>
      <selection pane="topRight"/>
      <selection pane="bottomLeft"/>
      <selection pane="bottomRight" activeCell="A2" sqref="A2:U2"/>
    </sheetView>
  </sheetViews>
  <sheetFormatPr defaultColWidth="8.875" defaultRowHeight="14.25"/>
  <cols>
    <col min="1" max="1" width="8.5" style="69" customWidth="true"/>
    <col min="2" max="2" width="23.375" style="69" customWidth="true"/>
    <col min="3" max="3" width="11.375" style="77" customWidth="true"/>
    <col min="4" max="4" width="9.375" style="77" customWidth="true"/>
    <col min="5" max="5" width="9.75" style="77" customWidth="true"/>
    <col min="6" max="6" width="9.25" style="77" customWidth="true"/>
    <col min="7" max="8" width="10.125" style="77" customWidth="true"/>
    <col min="9" max="10" width="8.5" style="77" customWidth="true"/>
    <col min="11" max="11" width="7.375" style="77" customWidth="true"/>
    <col min="12" max="12" width="8.25" style="77" customWidth="true"/>
    <col min="13" max="13" width="10" style="77" customWidth="true"/>
    <col min="14" max="14" width="9.375" style="77" customWidth="true"/>
    <col min="15" max="15" width="8.5" style="77" customWidth="true"/>
    <col min="16" max="16" width="9.375" style="147" customWidth="true"/>
    <col min="17" max="17" width="7.375" style="147" customWidth="true"/>
    <col min="18" max="18" width="7.125" style="147" customWidth="true"/>
    <col min="19" max="19" width="9" style="147" customWidth="true"/>
    <col min="20" max="20" width="9.125" style="148" customWidth="true"/>
    <col min="21" max="21" width="8.625" style="148" customWidth="true"/>
    <col min="22" max="22" width="11.75" style="69" customWidth="true"/>
    <col min="23" max="24" width="12.5" style="69" customWidth="true"/>
    <col min="25" max="25" width="12" style="69" customWidth="true"/>
    <col min="26" max="36" width="10" style="69" customWidth="true"/>
    <col min="37" max="253" width="8.875" style="69"/>
    <col min="254" max="254" width="8.5" style="69" customWidth="true"/>
    <col min="255" max="255" width="23.375" style="69" customWidth="true"/>
    <col min="256" max="256" width="8.5" style="69" customWidth="true"/>
    <col min="257" max="257" width="11.375" style="69" customWidth="true"/>
    <col min="258" max="258" width="9.375" style="69" customWidth="true"/>
    <col min="259" max="259" width="9.75" style="69" customWidth="true"/>
    <col min="260" max="260" width="9.25" style="69" customWidth="true"/>
    <col min="261" max="262" width="10.125" style="69" customWidth="true"/>
    <col min="263" max="264" width="8.5" style="69" customWidth="true"/>
    <col min="265" max="265" width="7.375" style="69" customWidth="true"/>
    <col min="266" max="266" width="8.25" style="69" customWidth="true"/>
    <col min="267" max="267" width="10" style="69" customWidth="true"/>
    <col min="268" max="268" width="8.875" style="69" hidden="true" customWidth="true"/>
    <col min="269" max="269" width="9.375" style="69" customWidth="true"/>
    <col min="270" max="270" width="8.5" style="69" customWidth="true"/>
    <col min="271" max="271" width="9.375" style="69" customWidth="true"/>
    <col min="272" max="272" width="7.375" style="69" customWidth="true"/>
    <col min="273" max="273" width="7.125" style="69" customWidth="true"/>
    <col min="274" max="274" width="9" style="69" customWidth="true"/>
    <col min="275" max="275" width="9.125" style="69" customWidth="true"/>
    <col min="276" max="276" width="8.625" style="69" customWidth="true"/>
    <col min="277" max="277" width="8.75" style="69" customWidth="true"/>
    <col min="278" max="278" width="11.75" style="69" customWidth="true"/>
    <col min="279" max="280" width="12.5" style="69" customWidth="true"/>
    <col min="281" max="281" width="12" style="69" customWidth="true"/>
    <col min="282" max="292" width="10" style="69" customWidth="true"/>
    <col min="293" max="509" width="8.875" style="69"/>
    <col min="510" max="510" width="8.5" style="69" customWidth="true"/>
    <col min="511" max="511" width="23.375" style="69" customWidth="true"/>
    <col min="512" max="512" width="8.5" style="69" customWidth="true"/>
    <col min="513" max="513" width="11.375" style="69" customWidth="true"/>
    <col min="514" max="514" width="9.375" style="69" customWidth="true"/>
    <col min="515" max="515" width="9.75" style="69" customWidth="true"/>
    <col min="516" max="516" width="9.25" style="69" customWidth="true"/>
    <col min="517" max="518" width="10.125" style="69" customWidth="true"/>
    <col min="519" max="520" width="8.5" style="69" customWidth="true"/>
    <col min="521" max="521" width="7.375" style="69" customWidth="true"/>
    <col min="522" max="522" width="8.25" style="69" customWidth="true"/>
    <col min="523" max="523" width="10" style="69" customWidth="true"/>
    <col min="524" max="524" width="8.875" style="69" hidden="true" customWidth="true"/>
    <col min="525" max="525" width="9.375" style="69" customWidth="true"/>
    <col min="526" max="526" width="8.5" style="69" customWidth="true"/>
    <col min="527" max="527" width="9.375" style="69" customWidth="true"/>
    <col min="528" max="528" width="7.375" style="69" customWidth="true"/>
    <col min="529" max="529" width="7.125" style="69" customWidth="true"/>
    <col min="530" max="530" width="9" style="69" customWidth="true"/>
    <col min="531" max="531" width="9.125" style="69" customWidth="true"/>
    <col min="532" max="532" width="8.625" style="69" customWidth="true"/>
    <col min="533" max="533" width="8.75" style="69" customWidth="true"/>
    <col min="534" max="534" width="11.75" style="69" customWidth="true"/>
    <col min="535" max="536" width="12.5" style="69" customWidth="true"/>
    <col min="537" max="537" width="12" style="69" customWidth="true"/>
    <col min="538" max="548" width="10" style="69" customWidth="true"/>
    <col min="549" max="765" width="8.875" style="69"/>
    <col min="766" max="766" width="8.5" style="69" customWidth="true"/>
    <col min="767" max="767" width="23.375" style="69" customWidth="true"/>
    <col min="768" max="768" width="8.5" style="69" customWidth="true"/>
    <col min="769" max="769" width="11.375" style="69" customWidth="true"/>
    <col min="770" max="770" width="9.375" style="69" customWidth="true"/>
    <col min="771" max="771" width="9.75" style="69" customWidth="true"/>
    <col min="772" max="772" width="9.25" style="69" customWidth="true"/>
    <col min="773" max="774" width="10.125" style="69" customWidth="true"/>
    <col min="775" max="776" width="8.5" style="69" customWidth="true"/>
    <col min="777" max="777" width="7.375" style="69" customWidth="true"/>
    <col min="778" max="778" width="8.25" style="69" customWidth="true"/>
    <col min="779" max="779" width="10" style="69" customWidth="true"/>
    <col min="780" max="780" width="8.875" style="69" hidden="true" customWidth="true"/>
    <col min="781" max="781" width="9.375" style="69" customWidth="true"/>
    <col min="782" max="782" width="8.5" style="69" customWidth="true"/>
    <col min="783" max="783" width="9.375" style="69" customWidth="true"/>
    <col min="784" max="784" width="7.375" style="69" customWidth="true"/>
    <col min="785" max="785" width="7.125" style="69" customWidth="true"/>
    <col min="786" max="786" width="9" style="69" customWidth="true"/>
    <col min="787" max="787" width="9.125" style="69" customWidth="true"/>
    <col min="788" max="788" width="8.625" style="69" customWidth="true"/>
    <col min="789" max="789" width="8.75" style="69" customWidth="true"/>
    <col min="790" max="790" width="11.75" style="69" customWidth="true"/>
    <col min="791" max="792" width="12.5" style="69" customWidth="true"/>
    <col min="793" max="793" width="12" style="69" customWidth="true"/>
    <col min="794" max="804" width="10" style="69" customWidth="true"/>
    <col min="805" max="1021" width="8.875" style="69"/>
    <col min="1022" max="1022" width="8.5" style="69" customWidth="true"/>
    <col min="1023" max="1023" width="23.375" style="69" customWidth="true"/>
    <col min="1024" max="1024" width="8.5" style="69" customWidth="true"/>
    <col min="1025" max="1025" width="11.375" style="69" customWidth="true"/>
    <col min="1026" max="1026" width="9.375" style="69" customWidth="true"/>
    <col min="1027" max="1027" width="9.75" style="69" customWidth="true"/>
    <col min="1028" max="1028" width="9.25" style="69" customWidth="true"/>
    <col min="1029" max="1030" width="10.125" style="69" customWidth="true"/>
    <col min="1031" max="1032" width="8.5" style="69" customWidth="true"/>
    <col min="1033" max="1033" width="7.375" style="69" customWidth="true"/>
    <col min="1034" max="1034" width="8.25" style="69" customWidth="true"/>
    <col min="1035" max="1035" width="10" style="69" customWidth="true"/>
    <col min="1036" max="1036" width="8.875" style="69" hidden="true" customWidth="true"/>
    <col min="1037" max="1037" width="9.375" style="69" customWidth="true"/>
    <col min="1038" max="1038" width="8.5" style="69" customWidth="true"/>
    <col min="1039" max="1039" width="9.375" style="69" customWidth="true"/>
    <col min="1040" max="1040" width="7.375" style="69" customWidth="true"/>
    <col min="1041" max="1041" width="7.125" style="69" customWidth="true"/>
    <col min="1042" max="1042" width="9" style="69" customWidth="true"/>
    <col min="1043" max="1043" width="9.125" style="69" customWidth="true"/>
    <col min="1044" max="1044" width="8.625" style="69" customWidth="true"/>
    <col min="1045" max="1045" width="8.75" style="69" customWidth="true"/>
    <col min="1046" max="1046" width="11.75" style="69" customWidth="true"/>
    <col min="1047" max="1048" width="12.5" style="69" customWidth="true"/>
    <col min="1049" max="1049" width="12" style="69" customWidth="true"/>
    <col min="1050" max="1060" width="10" style="69" customWidth="true"/>
    <col min="1061" max="1277" width="8.875" style="69"/>
    <col min="1278" max="1278" width="8.5" style="69" customWidth="true"/>
    <col min="1279" max="1279" width="23.375" style="69" customWidth="true"/>
    <col min="1280" max="1280" width="8.5" style="69" customWidth="true"/>
    <col min="1281" max="1281" width="11.375" style="69" customWidth="true"/>
    <col min="1282" max="1282" width="9.375" style="69" customWidth="true"/>
    <col min="1283" max="1283" width="9.75" style="69" customWidth="true"/>
    <col min="1284" max="1284" width="9.25" style="69" customWidth="true"/>
    <col min="1285" max="1286" width="10.125" style="69" customWidth="true"/>
    <col min="1287" max="1288" width="8.5" style="69" customWidth="true"/>
    <col min="1289" max="1289" width="7.375" style="69" customWidth="true"/>
    <col min="1290" max="1290" width="8.25" style="69" customWidth="true"/>
    <col min="1291" max="1291" width="10" style="69" customWidth="true"/>
    <col min="1292" max="1292" width="8.875" style="69" hidden="true" customWidth="true"/>
    <col min="1293" max="1293" width="9.375" style="69" customWidth="true"/>
    <col min="1294" max="1294" width="8.5" style="69" customWidth="true"/>
    <col min="1295" max="1295" width="9.375" style="69" customWidth="true"/>
    <col min="1296" max="1296" width="7.375" style="69" customWidth="true"/>
    <col min="1297" max="1297" width="7.125" style="69" customWidth="true"/>
    <col min="1298" max="1298" width="9" style="69" customWidth="true"/>
    <col min="1299" max="1299" width="9.125" style="69" customWidth="true"/>
    <col min="1300" max="1300" width="8.625" style="69" customWidth="true"/>
    <col min="1301" max="1301" width="8.75" style="69" customWidth="true"/>
    <col min="1302" max="1302" width="11.75" style="69" customWidth="true"/>
    <col min="1303" max="1304" width="12.5" style="69" customWidth="true"/>
    <col min="1305" max="1305" width="12" style="69" customWidth="true"/>
    <col min="1306" max="1316" width="10" style="69" customWidth="true"/>
    <col min="1317" max="1533" width="8.875" style="69"/>
    <col min="1534" max="1534" width="8.5" style="69" customWidth="true"/>
    <col min="1535" max="1535" width="23.375" style="69" customWidth="true"/>
    <col min="1536" max="1536" width="8.5" style="69" customWidth="true"/>
    <col min="1537" max="1537" width="11.375" style="69" customWidth="true"/>
    <col min="1538" max="1538" width="9.375" style="69" customWidth="true"/>
    <col min="1539" max="1539" width="9.75" style="69" customWidth="true"/>
    <col min="1540" max="1540" width="9.25" style="69" customWidth="true"/>
    <col min="1541" max="1542" width="10.125" style="69" customWidth="true"/>
    <col min="1543" max="1544" width="8.5" style="69" customWidth="true"/>
    <col min="1545" max="1545" width="7.375" style="69" customWidth="true"/>
    <col min="1546" max="1546" width="8.25" style="69" customWidth="true"/>
    <col min="1547" max="1547" width="10" style="69" customWidth="true"/>
    <col min="1548" max="1548" width="8.875" style="69" hidden="true" customWidth="true"/>
    <col min="1549" max="1549" width="9.375" style="69" customWidth="true"/>
    <col min="1550" max="1550" width="8.5" style="69" customWidth="true"/>
    <col min="1551" max="1551" width="9.375" style="69" customWidth="true"/>
    <col min="1552" max="1552" width="7.375" style="69" customWidth="true"/>
    <col min="1553" max="1553" width="7.125" style="69" customWidth="true"/>
    <col min="1554" max="1554" width="9" style="69" customWidth="true"/>
    <col min="1555" max="1555" width="9.125" style="69" customWidth="true"/>
    <col min="1556" max="1556" width="8.625" style="69" customWidth="true"/>
    <col min="1557" max="1557" width="8.75" style="69" customWidth="true"/>
    <col min="1558" max="1558" width="11.75" style="69" customWidth="true"/>
    <col min="1559" max="1560" width="12.5" style="69" customWidth="true"/>
    <col min="1561" max="1561" width="12" style="69" customWidth="true"/>
    <col min="1562" max="1572" width="10" style="69" customWidth="true"/>
    <col min="1573" max="1789" width="8.875" style="69"/>
    <col min="1790" max="1790" width="8.5" style="69" customWidth="true"/>
    <col min="1791" max="1791" width="23.375" style="69" customWidth="true"/>
    <col min="1792" max="1792" width="8.5" style="69" customWidth="true"/>
    <col min="1793" max="1793" width="11.375" style="69" customWidth="true"/>
    <col min="1794" max="1794" width="9.375" style="69" customWidth="true"/>
    <col min="1795" max="1795" width="9.75" style="69" customWidth="true"/>
    <col min="1796" max="1796" width="9.25" style="69" customWidth="true"/>
    <col min="1797" max="1798" width="10.125" style="69" customWidth="true"/>
    <col min="1799" max="1800" width="8.5" style="69" customWidth="true"/>
    <col min="1801" max="1801" width="7.375" style="69" customWidth="true"/>
    <col min="1802" max="1802" width="8.25" style="69" customWidth="true"/>
    <col min="1803" max="1803" width="10" style="69" customWidth="true"/>
    <col min="1804" max="1804" width="8.875" style="69" hidden="true" customWidth="true"/>
    <col min="1805" max="1805" width="9.375" style="69" customWidth="true"/>
    <col min="1806" max="1806" width="8.5" style="69" customWidth="true"/>
    <col min="1807" max="1807" width="9.375" style="69" customWidth="true"/>
    <col min="1808" max="1808" width="7.375" style="69" customWidth="true"/>
    <col min="1809" max="1809" width="7.125" style="69" customWidth="true"/>
    <col min="1810" max="1810" width="9" style="69" customWidth="true"/>
    <col min="1811" max="1811" width="9.125" style="69" customWidth="true"/>
    <col min="1812" max="1812" width="8.625" style="69" customWidth="true"/>
    <col min="1813" max="1813" width="8.75" style="69" customWidth="true"/>
    <col min="1814" max="1814" width="11.75" style="69" customWidth="true"/>
    <col min="1815" max="1816" width="12.5" style="69" customWidth="true"/>
    <col min="1817" max="1817" width="12" style="69" customWidth="true"/>
    <col min="1818" max="1828" width="10" style="69" customWidth="true"/>
    <col min="1829" max="2045" width="8.875" style="69"/>
    <col min="2046" max="2046" width="8.5" style="69" customWidth="true"/>
    <col min="2047" max="2047" width="23.375" style="69" customWidth="true"/>
    <col min="2048" max="2048" width="8.5" style="69" customWidth="true"/>
    <col min="2049" max="2049" width="11.375" style="69" customWidth="true"/>
    <col min="2050" max="2050" width="9.375" style="69" customWidth="true"/>
    <col min="2051" max="2051" width="9.75" style="69" customWidth="true"/>
    <col min="2052" max="2052" width="9.25" style="69" customWidth="true"/>
    <col min="2053" max="2054" width="10.125" style="69" customWidth="true"/>
    <col min="2055" max="2056" width="8.5" style="69" customWidth="true"/>
    <col min="2057" max="2057" width="7.375" style="69" customWidth="true"/>
    <col min="2058" max="2058" width="8.25" style="69" customWidth="true"/>
    <col min="2059" max="2059" width="10" style="69" customWidth="true"/>
    <col min="2060" max="2060" width="8.875" style="69" hidden="true" customWidth="true"/>
    <col min="2061" max="2061" width="9.375" style="69" customWidth="true"/>
    <col min="2062" max="2062" width="8.5" style="69" customWidth="true"/>
    <col min="2063" max="2063" width="9.375" style="69" customWidth="true"/>
    <col min="2064" max="2064" width="7.375" style="69" customWidth="true"/>
    <col min="2065" max="2065" width="7.125" style="69" customWidth="true"/>
    <col min="2066" max="2066" width="9" style="69" customWidth="true"/>
    <col min="2067" max="2067" width="9.125" style="69" customWidth="true"/>
    <col min="2068" max="2068" width="8.625" style="69" customWidth="true"/>
    <col min="2069" max="2069" width="8.75" style="69" customWidth="true"/>
    <col min="2070" max="2070" width="11.75" style="69" customWidth="true"/>
    <col min="2071" max="2072" width="12.5" style="69" customWidth="true"/>
    <col min="2073" max="2073" width="12" style="69" customWidth="true"/>
    <col min="2074" max="2084" width="10" style="69" customWidth="true"/>
    <col min="2085" max="2301" width="8.875" style="69"/>
    <col min="2302" max="2302" width="8.5" style="69" customWidth="true"/>
    <col min="2303" max="2303" width="23.375" style="69" customWidth="true"/>
    <col min="2304" max="2304" width="8.5" style="69" customWidth="true"/>
    <col min="2305" max="2305" width="11.375" style="69" customWidth="true"/>
    <col min="2306" max="2306" width="9.375" style="69" customWidth="true"/>
    <col min="2307" max="2307" width="9.75" style="69" customWidth="true"/>
    <col min="2308" max="2308" width="9.25" style="69" customWidth="true"/>
    <col min="2309" max="2310" width="10.125" style="69" customWidth="true"/>
    <col min="2311" max="2312" width="8.5" style="69" customWidth="true"/>
    <col min="2313" max="2313" width="7.375" style="69" customWidth="true"/>
    <col min="2314" max="2314" width="8.25" style="69" customWidth="true"/>
    <col min="2315" max="2315" width="10" style="69" customWidth="true"/>
    <col min="2316" max="2316" width="8.875" style="69" hidden="true" customWidth="true"/>
    <col min="2317" max="2317" width="9.375" style="69" customWidth="true"/>
    <col min="2318" max="2318" width="8.5" style="69" customWidth="true"/>
    <col min="2319" max="2319" width="9.375" style="69" customWidth="true"/>
    <col min="2320" max="2320" width="7.375" style="69" customWidth="true"/>
    <col min="2321" max="2321" width="7.125" style="69" customWidth="true"/>
    <col min="2322" max="2322" width="9" style="69" customWidth="true"/>
    <col min="2323" max="2323" width="9.125" style="69" customWidth="true"/>
    <col min="2324" max="2324" width="8.625" style="69" customWidth="true"/>
    <col min="2325" max="2325" width="8.75" style="69" customWidth="true"/>
    <col min="2326" max="2326" width="11.75" style="69" customWidth="true"/>
    <col min="2327" max="2328" width="12.5" style="69" customWidth="true"/>
    <col min="2329" max="2329" width="12" style="69" customWidth="true"/>
    <col min="2330" max="2340" width="10" style="69" customWidth="true"/>
    <col min="2341" max="2557" width="8.875" style="69"/>
    <col min="2558" max="2558" width="8.5" style="69" customWidth="true"/>
    <col min="2559" max="2559" width="23.375" style="69" customWidth="true"/>
    <col min="2560" max="2560" width="8.5" style="69" customWidth="true"/>
    <col min="2561" max="2561" width="11.375" style="69" customWidth="true"/>
    <col min="2562" max="2562" width="9.375" style="69" customWidth="true"/>
    <col min="2563" max="2563" width="9.75" style="69" customWidth="true"/>
    <col min="2564" max="2564" width="9.25" style="69" customWidth="true"/>
    <col min="2565" max="2566" width="10.125" style="69" customWidth="true"/>
    <col min="2567" max="2568" width="8.5" style="69" customWidth="true"/>
    <col min="2569" max="2569" width="7.375" style="69" customWidth="true"/>
    <col min="2570" max="2570" width="8.25" style="69" customWidth="true"/>
    <col min="2571" max="2571" width="10" style="69" customWidth="true"/>
    <col min="2572" max="2572" width="8.875" style="69" hidden="true" customWidth="true"/>
    <col min="2573" max="2573" width="9.375" style="69" customWidth="true"/>
    <col min="2574" max="2574" width="8.5" style="69" customWidth="true"/>
    <col min="2575" max="2575" width="9.375" style="69" customWidth="true"/>
    <col min="2576" max="2576" width="7.375" style="69" customWidth="true"/>
    <col min="2577" max="2577" width="7.125" style="69" customWidth="true"/>
    <col min="2578" max="2578" width="9" style="69" customWidth="true"/>
    <col min="2579" max="2579" width="9.125" style="69" customWidth="true"/>
    <col min="2580" max="2580" width="8.625" style="69" customWidth="true"/>
    <col min="2581" max="2581" width="8.75" style="69" customWidth="true"/>
    <col min="2582" max="2582" width="11.75" style="69" customWidth="true"/>
    <col min="2583" max="2584" width="12.5" style="69" customWidth="true"/>
    <col min="2585" max="2585" width="12" style="69" customWidth="true"/>
    <col min="2586" max="2596" width="10" style="69" customWidth="true"/>
    <col min="2597" max="2813" width="8.875" style="69"/>
    <col min="2814" max="2814" width="8.5" style="69" customWidth="true"/>
    <col min="2815" max="2815" width="23.375" style="69" customWidth="true"/>
    <col min="2816" max="2816" width="8.5" style="69" customWidth="true"/>
    <col min="2817" max="2817" width="11.375" style="69" customWidth="true"/>
    <col min="2818" max="2818" width="9.375" style="69" customWidth="true"/>
    <col min="2819" max="2819" width="9.75" style="69" customWidth="true"/>
    <col min="2820" max="2820" width="9.25" style="69" customWidth="true"/>
    <col min="2821" max="2822" width="10.125" style="69" customWidth="true"/>
    <col min="2823" max="2824" width="8.5" style="69" customWidth="true"/>
    <col min="2825" max="2825" width="7.375" style="69" customWidth="true"/>
    <col min="2826" max="2826" width="8.25" style="69" customWidth="true"/>
    <col min="2827" max="2827" width="10" style="69" customWidth="true"/>
    <col min="2828" max="2828" width="8.875" style="69" hidden="true" customWidth="true"/>
    <col min="2829" max="2829" width="9.375" style="69" customWidth="true"/>
    <col min="2830" max="2830" width="8.5" style="69" customWidth="true"/>
    <col min="2831" max="2831" width="9.375" style="69" customWidth="true"/>
    <col min="2832" max="2832" width="7.375" style="69" customWidth="true"/>
    <col min="2833" max="2833" width="7.125" style="69" customWidth="true"/>
    <col min="2834" max="2834" width="9" style="69" customWidth="true"/>
    <col min="2835" max="2835" width="9.125" style="69" customWidth="true"/>
    <col min="2836" max="2836" width="8.625" style="69" customWidth="true"/>
    <col min="2837" max="2837" width="8.75" style="69" customWidth="true"/>
    <col min="2838" max="2838" width="11.75" style="69" customWidth="true"/>
    <col min="2839" max="2840" width="12.5" style="69" customWidth="true"/>
    <col min="2841" max="2841" width="12" style="69" customWidth="true"/>
    <col min="2842" max="2852" width="10" style="69" customWidth="true"/>
    <col min="2853" max="3069" width="8.875" style="69"/>
    <col min="3070" max="3070" width="8.5" style="69" customWidth="true"/>
    <col min="3071" max="3071" width="23.375" style="69" customWidth="true"/>
    <col min="3072" max="3072" width="8.5" style="69" customWidth="true"/>
    <col min="3073" max="3073" width="11.375" style="69" customWidth="true"/>
    <col min="3074" max="3074" width="9.375" style="69" customWidth="true"/>
    <col min="3075" max="3075" width="9.75" style="69" customWidth="true"/>
    <col min="3076" max="3076" width="9.25" style="69" customWidth="true"/>
    <col min="3077" max="3078" width="10.125" style="69" customWidth="true"/>
    <col min="3079" max="3080" width="8.5" style="69" customWidth="true"/>
    <col min="3081" max="3081" width="7.375" style="69" customWidth="true"/>
    <col min="3082" max="3082" width="8.25" style="69" customWidth="true"/>
    <col min="3083" max="3083" width="10" style="69" customWidth="true"/>
    <col min="3084" max="3084" width="8.875" style="69" hidden="true" customWidth="true"/>
    <col min="3085" max="3085" width="9.375" style="69" customWidth="true"/>
    <col min="3086" max="3086" width="8.5" style="69" customWidth="true"/>
    <col min="3087" max="3087" width="9.375" style="69" customWidth="true"/>
    <col min="3088" max="3088" width="7.375" style="69" customWidth="true"/>
    <col min="3089" max="3089" width="7.125" style="69" customWidth="true"/>
    <col min="3090" max="3090" width="9" style="69" customWidth="true"/>
    <col min="3091" max="3091" width="9.125" style="69" customWidth="true"/>
    <col min="3092" max="3092" width="8.625" style="69" customWidth="true"/>
    <col min="3093" max="3093" width="8.75" style="69" customWidth="true"/>
    <col min="3094" max="3094" width="11.75" style="69" customWidth="true"/>
    <col min="3095" max="3096" width="12.5" style="69" customWidth="true"/>
    <col min="3097" max="3097" width="12" style="69" customWidth="true"/>
    <col min="3098" max="3108" width="10" style="69" customWidth="true"/>
    <col min="3109" max="3325" width="8.875" style="69"/>
    <col min="3326" max="3326" width="8.5" style="69" customWidth="true"/>
    <col min="3327" max="3327" width="23.375" style="69" customWidth="true"/>
    <col min="3328" max="3328" width="8.5" style="69" customWidth="true"/>
    <col min="3329" max="3329" width="11.375" style="69" customWidth="true"/>
    <col min="3330" max="3330" width="9.375" style="69" customWidth="true"/>
    <col min="3331" max="3331" width="9.75" style="69" customWidth="true"/>
    <col min="3332" max="3332" width="9.25" style="69" customWidth="true"/>
    <col min="3333" max="3334" width="10.125" style="69" customWidth="true"/>
    <col min="3335" max="3336" width="8.5" style="69" customWidth="true"/>
    <col min="3337" max="3337" width="7.375" style="69" customWidth="true"/>
    <col min="3338" max="3338" width="8.25" style="69" customWidth="true"/>
    <col min="3339" max="3339" width="10" style="69" customWidth="true"/>
    <col min="3340" max="3340" width="8.875" style="69" hidden="true" customWidth="true"/>
    <col min="3341" max="3341" width="9.375" style="69" customWidth="true"/>
    <col min="3342" max="3342" width="8.5" style="69" customWidth="true"/>
    <col min="3343" max="3343" width="9.375" style="69" customWidth="true"/>
    <col min="3344" max="3344" width="7.375" style="69" customWidth="true"/>
    <col min="3345" max="3345" width="7.125" style="69" customWidth="true"/>
    <col min="3346" max="3346" width="9" style="69" customWidth="true"/>
    <col min="3347" max="3347" width="9.125" style="69" customWidth="true"/>
    <col min="3348" max="3348" width="8.625" style="69" customWidth="true"/>
    <col min="3349" max="3349" width="8.75" style="69" customWidth="true"/>
    <col min="3350" max="3350" width="11.75" style="69" customWidth="true"/>
    <col min="3351" max="3352" width="12.5" style="69" customWidth="true"/>
    <col min="3353" max="3353" width="12" style="69" customWidth="true"/>
    <col min="3354" max="3364" width="10" style="69" customWidth="true"/>
    <col min="3365" max="3581" width="8.875" style="69"/>
    <col min="3582" max="3582" width="8.5" style="69" customWidth="true"/>
    <col min="3583" max="3583" width="23.375" style="69" customWidth="true"/>
    <col min="3584" max="3584" width="8.5" style="69" customWidth="true"/>
    <col min="3585" max="3585" width="11.375" style="69" customWidth="true"/>
    <col min="3586" max="3586" width="9.375" style="69" customWidth="true"/>
    <col min="3587" max="3587" width="9.75" style="69" customWidth="true"/>
    <col min="3588" max="3588" width="9.25" style="69" customWidth="true"/>
    <col min="3589" max="3590" width="10.125" style="69" customWidth="true"/>
    <col min="3591" max="3592" width="8.5" style="69" customWidth="true"/>
    <col min="3593" max="3593" width="7.375" style="69" customWidth="true"/>
    <col min="3594" max="3594" width="8.25" style="69" customWidth="true"/>
    <col min="3595" max="3595" width="10" style="69" customWidth="true"/>
    <col min="3596" max="3596" width="8.875" style="69" hidden="true" customWidth="true"/>
    <col min="3597" max="3597" width="9.375" style="69" customWidth="true"/>
    <col min="3598" max="3598" width="8.5" style="69" customWidth="true"/>
    <col min="3599" max="3599" width="9.375" style="69" customWidth="true"/>
    <col min="3600" max="3600" width="7.375" style="69" customWidth="true"/>
    <col min="3601" max="3601" width="7.125" style="69" customWidth="true"/>
    <col min="3602" max="3602" width="9" style="69" customWidth="true"/>
    <col min="3603" max="3603" width="9.125" style="69" customWidth="true"/>
    <col min="3604" max="3604" width="8.625" style="69" customWidth="true"/>
    <col min="3605" max="3605" width="8.75" style="69" customWidth="true"/>
    <col min="3606" max="3606" width="11.75" style="69" customWidth="true"/>
    <col min="3607" max="3608" width="12.5" style="69" customWidth="true"/>
    <col min="3609" max="3609" width="12" style="69" customWidth="true"/>
    <col min="3610" max="3620" width="10" style="69" customWidth="true"/>
    <col min="3621" max="3837" width="8.875" style="69"/>
    <col min="3838" max="3838" width="8.5" style="69" customWidth="true"/>
    <col min="3839" max="3839" width="23.375" style="69" customWidth="true"/>
    <col min="3840" max="3840" width="8.5" style="69" customWidth="true"/>
    <col min="3841" max="3841" width="11.375" style="69" customWidth="true"/>
    <col min="3842" max="3842" width="9.375" style="69" customWidth="true"/>
    <col min="3843" max="3843" width="9.75" style="69" customWidth="true"/>
    <col min="3844" max="3844" width="9.25" style="69" customWidth="true"/>
    <col min="3845" max="3846" width="10.125" style="69" customWidth="true"/>
    <col min="3847" max="3848" width="8.5" style="69" customWidth="true"/>
    <col min="3849" max="3849" width="7.375" style="69" customWidth="true"/>
    <col min="3850" max="3850" width="8.25" style="69" customWidth="true"/>
    <col min="3851" max="3851" width="10" style="69" customWidth="true"/>
    <col min="3852" max="3852" width="8.875" style="69" hidden="true" customWidth="true"/>
    <col min="3853" max="3853" width="9.375" style="69" customWidth="true"/>
    <col min="3854" max="3854" width="8.5" style="69" customWidth="true"/>
    <col min="3855" max="3855" width="9.375" style="69" customWidth="true"/>
    <col min="3856" max="3856" width="7.375" style="69" customWidth="true"/>
    <col min="3857" max="3857" width="7.125" style="69" customWidth="true"/>
    <col min="3858" max="3858" width="9" style="69" customWidth="true"/>
    <col min="3859" max="3859" width="9.125" style="69" customWidth="true"/>
    <col min="3860" max="3860" width="8.625" style="69" customWidth="true"/>
    <col min="3861" max="3861" width="8.75" style="69" customWidth="true"/>
    <col min="3862" max="3862" width="11.75" style="69" customWidth="true"/>
    <col min="3863" max="3864" width="12.5" style="69" customWidth="true"/>
    <col min="3865" max="3865" width="12" style="69" customWidth="true"/>
    <col min="3866" max="3876" width="10" style="69" customWidth="true"/>
    <col min="3877" max="4093" width="8.875" style="69"/>
    <col min="4094" max="4094" width="8.5" style="69" customWidth="true"/>
    <col min="4095" max="4095" width="23.375" style="69" customWidth="true"/>
    <col min="4096" max="4096" width="8.5" style="69" customWidth="true"/>
    <col min="4097" max="4097" width="11.375" style="69" customWidth="true"/>
    <col min="4098" max="4098" width="9.375" style="69" customWidth="true"/>
    <col min="4099" max="4099" width="9.75" style="69" customWidth="true"/>
    <col min="4100" max="4100" width="9.25" style="69" customWidth="true"/>
    <col min="4101" max="4102" width="10.125" style="69" customWidth="true"/>
    <col min="4103" max="4104" width="8.5" style="69" customWidth="true"/>
    <col min="4105" max="4105" width="7.375" style="69" customWidth="true"/>
    <col min="4106" max="4106" width="8.25" style="69" customWidth="true"/>
    <col min="4107" max="4107" width="10" style="69" customWidth="true"/>
    <col min="4108" max="4108" width="8.875" style="69" hidden="true" customWidth="true"/>
    <col min="4109" max="4109" width="9.375" style="69" customWidth="true"/>
    <col min="4110" max="4110" width="8.5" style="69" customWidth="true"/>
    <col min="4111" max="4111" width="9.375" style="69" customWidth="true"/>
    <col min="4112" max="4112" width="7.375" style="69" customWidth="true"/>
    <col min="4113" max="4113" width="7.125" style="69" customWidth="true"/>
    <col min="4114" max="4114" width="9" style="69" customWidth="true"/>
    <col min="4115" max="4115" width="9.125" style="69" customWidth="true"/>
    <col min="4116" max="4116" width="8.625" style="69" customWidth="true"/>
    <col min="4117" max="4117" width="8.75" style="69" customWidth="true"/>
    <col min="4118" max="4118" width="11.75" style="69" customWidth="true"/>
    <col min="4119" max="4120" width="12.5" style="69" customWidth="true"/>
    <col min="4121" max="4121" width="12" style="69" customWidth="true"/>
    <col min="4122" max="4132" width="10" style="69" customWidth="true"/>
    <col min="4133" max="4349" width="8.875" style="69"/>
    <col min="4350" max="4350" width="8.5" style="69" customWidth="true"/>
    <col min="4351" max="4351" width="23.375" style="69" customWidth="true"/>
    <col min="4352" max="4352" width="8.5" style="69" customWidth="true"/>
    <col min="4353" max="4353" width="11.375" style="69" customWidth="true"/>
    <col min="4354" max="4354" width="9.375" style="69" customWidth="true"/>
    <col min="4355" max="4355" width="9.75" style="69" customWidth="true"/>
    <col min="4356" max="4356" width="9.25" style="69" customWidth="true"/>
    <col min="4357" max="4358" width="10.125" style="69" customWidth="true"/>
    <col min="4359" max="4360" width="8.5" style="69" customWidth="true"/>
    <col min="4361" max="4361" width="7.375" style="69" customWidth="true"/>
    <col min="4362" max="4362" width="8.25" style="69" customWidth="true"/>
    <col min="4363" max="4363" width="10" style="69" customWidth="true"/>
    <col min="4364" max="4364" width="8.875" style="69" hidden="true" customWidth="true"/>
    <col min="4365" max="4365" width="9.375" style="69" customWidth="true"/>
    <col min="4366" max="4366" width="8.5" style="69" customWidth="true"/>
    <col min="4367" max="4367" width="9.375" style="69" customWidth="true"/>
    <col min="4368" max="4368" width="7.375" style="69" customWidth="true"/>
    <col min="4369" max="4369" width="7.125" style="69" customWidth="true"/>
    <col min="4370" max="4370" width="9" style="69" customWidth="true"/>
    <col min="4371" max="4371" width="9.125" style="69" customWidth="true"/>
    <col min="4372" max="4372" width="8.625" style="69" customWidth="true"/>
    <col min="4373" max="4373" width="8.75" style="69" customWidth="true"/>
    <col min="4374" max="4374" width="11.75" style="69" customWidth="true"/>
    <col min="4375" max="4376" width="12.5" style="69" customWidth="true"/>
    <col min="4377" max="4377" width="12" style="69" customWidth="true"/>
    <col min="4378" max="4388" width="10" style="69" customWidth="true"/>
    <col min="4389" max="4605" width="8.875" style="69"/>
    <col min="4606" max="4606" width="8.5" style="69" customWidth="true"/>
    <col min="4607" max="4607" width="23.375" style="69" customWidth="true"/>
    <col min="4608" max="4608" width="8.5" style="69" customWidth="true"/>
    <col min="4609" max="4609" width="11.375" style="69" customWidth="true"/>
    <col min="4610" max="4610" width="9.375" style="69" customWidth="true"/>
    <col min="4611" max="4611" width="9.75" style="69" customWidth="true"/>
    <col min="4612" max="4612" width="9.25" style="69" customWidth="true"/>
    <col min="4613" max="4614" width="10.125" style="69" customWidth="true"/>
    <col min="4615" max="4616" width="8.5" style="69" customWidth="true"/>
    <col min="4617" max="4617" width="7.375" style="69" customWidth="true"/>
    <col min="4618" max="4618" width="8.25" style="69" customWidth="true"/>
    <col min="4619" max="4619" width="10" style="69" customWidth="true"/>
    <col min="4620" max="4620" width="8.875" style="69" hidden="true" customWidth="true"/>
    <col min="4621" max="4621" width="9.375" style="69" customWidth="true"/>
    <col min="4622" max="4622" width="8.5" style="69" customWidth="true"/>
    <col min="4623" max="4623" width="9.375" style="69" customWidth="true"/>
    <col min="4624" max="4624" width="7.375" style="69" customWidth="true"/>
    <col min="4625" max="4625" width="7.125" style="69" customWidth="true"/>
    <col min="4626" max="4626" width="9" style="69" customWidth="true"/>
    <col min="4627" max="4627" width="9.125" style="69" customWidth="true"/>
    <col min="4628" max="4628" width="8.625" style="69" customWidth="true"/>
    <col min="4629" max="4629" width="8.75" style="69" customWidth="true"/>
    <col min="4630" max="4630" width="11.75" style="69" customWidth="true"/>
    <col min="4631" max="4632" width="12.5" style="69" customWidth="true"/>
    <col min="4633" max="4633" width="12" style="69" customWidth="true"/>
    <col min="4634" max="4644" width="10" style="69" customWidth="true"/>
    <col min="4645" max="4861" width="8.875" style="69"/>
    <col min="4862" max="4862" width="8.5" style="69" customWidth="true"/>
    <col min="4863" max="4863" width="23.375" style="69" customWidth="true"/>
    <col min="4864" max="4864" width="8.5" style="69" customWidth="true"/>
    <col min="4865" max="4865" width="11.375" style="69" customWidth="true"/>
    <col min="4866" max="4866" width="9.375" style="69" customWidth="true"/>
    <col min="4867" max="4867" width="9.75" style="69" customWidth="true"/>
    <col min="4868" max="4868" width="9.25" style="69" customWidth="true"/>
    <col min="4869" max="4870" width="10.125" style="69" customWidth="true"/>
    <col min="4871" max="4872" width="8.5" style="69" customWidth="true"/>
    <col min="4873" max="4873" width="7.375" style="69" customWidth="true"/>
    <col min="4874" max="4874" width="8.25" style="69" customWidth="true"/>
    <col min="4875" max="4875" width="10" style="69" customWidth="true"/>
    <col min="4876" max="4876" width="8.875" style="69" hidden="true" customWidth="true"/>
    <col min="4877" max="4877" width="9.375" style="69" customWidth="true"/>
    <col min="4878" max="4878" width="8.5" style="69" customWidth="true"/>
    <col min="4879" max="4879" width="9.375" style="69" customWidth="true"/>
    <col min="4880" max="4880" width="7.375" style="69" customWidth="true"/>
    <col min="4881" max="4881" width="7.125" style="69" customWidth="true"/>
    <col min="4882" max="4882" width="9" style="69" customWidth="true"/>
    <col min="4883" max="4883" width="9.125" style="69" customWidth="true"/>
    <col min="4884" max="4884" width="8.625" style="69" customWidth="true"/>
    <col min="4885" max="4885" width="8.75" style="69" customWidth="true"/>
    <col min="4886" max="4886" width="11.75" style="69" customWidth="true"/>
    <col min="4887" max="4888" width="12.5" style="69" customWidth="true"/>
    <col min="4889" max="4889" width="12" style="69" customWidth="true"/>
    <col min="4890" max="4900" width="10" style="69" customWidth="true"/>
    <col min="4901" max="5117" width="8.875" style="69"/>
    <col min="5118" max="5118" width="8.5" style="69" customWidth="true"/>
    <col min="5119" max="5119" width="23.375" style="69" customWidth="true"/>
    <col min="5120" max="5120" width="8.5" style="69" customWidth="true"/>
    <col min="5121" max="5121" width="11.375" style="69" customWidth="true"/>
    <col min="5122" max="5122" width="9.375" style="69" customWidth="true"/>
    <col min="5123" max="5123" width="9.75" style="69" customWidth="true"/>
    <col min="5124" max="5124" width="9.25" style="69" customWidth="true"/>
    <col min="5125" max="5126" width="10.125" style="69" customWidth="true"/>
    <col min="5127" max="5128" width="8.5" style="69" customWidth="true"/>
    <col min="5129" max="5129" width="7.375" style="69" customWidth="true"/>
    <col min="5130" max="5130" width="8.25" style="69" customWidth="true"/>
    <col min="5131" max="5131" width="10" style="69" customWidth="true"/>
    <col min="5132" max="5132" width="8.875" style="69" hidden="true" customWidth="true"/>
    <col min="5133" max="5133" width="9.375" style="69" customWidth="true"/>
    <col min="5134" max="5134" width="8.5" style="69" customWidth="true"/>
    <col min="5135" max="5135" width="9.375" style="69" customWidth="true"/>
    <col min="5136" max="5136" width="7.375" style="69" customWidth="true"/>
    <col min="5137" max="5137" width="7.125" style="69" customWidth="true"/>
    <col min="5138" max="5138" width="9" style="69" customWidth="true"/>
    <col min="5139" max="5139" width="9.125" style="69" customWidth="true"/>
    <col min="5140" max="5140" width="8.625" style="69" customWidth="true"/>
    <col min="5141" max="5141" width="8.75" style="69" customWidth="true"/>
    <col min="5142" max="5142" width="11.75" style="69" customWidth="true"/>
    <col min="5143" max="5144" width="12.5" style="69" customWidth="true"/>
    <col min="5145" max="5145" width="12" style="69" customWidth="true"/>
    <col min="5146" max="5156" width="10" style="69" customWidth="true"/>
    <col min="5157" max="5373" width="8.875" style="69"/>
    <col min="5374" max="5374" width="8.5" style="69" customWidth="true"/>
    <col min="5375" max="5375" width="23.375" style="69" customWidth="true"/>
    <col min="5376" max="5376" width="8.5" style="69" customWidth="true"/>
    <col min="5377" max="5377" width="11.375" style="69" customWidth="true"/>
    <col min="5378" max="5378" width="9.375" style="69" customWidth="true"/>
    <col min="5379" max="5379" width="9.75" style="69" customWidth="true"/>
    <col min="5380" max="5380" width="9.25" style="69" customWidth="true"/>
    <col min="5381" max="5382" width="10.125" style="69" customWidth="true"/>
    <col min="5383" max="5384" width="8.5" style="69" customWidth="true"/>
    <col min="5385" max="5385" width="7.375" style="69" customWidth="true"/>
    <col min="5386" max="5386" width="8.25" style="69" customWidth="true"/>
    <col min="5387" max="5387" width="10" style="69" customWidth="true"/>
    <col min="5388" max="5388" width="8.875" style="69" hidden="true" customWidth="true"/>
    <col min="5389" max="5389" width="9.375" style="69" customWidth="true"/>
    <col min="5390" max="5390" width="8.5" style="69" customWidth="true"/>
    <col min="5391" max="5391" width="9.375" style="69" customWidth="true"/>
    <col min="5392" max="5392" width="7.375" style="69" customWidth="true"/>
    <col min="5393" max="5393" width="7.125" style="69" customWidth="true"/>
    <col min="5394" max="5394" width="9" style="69" customWidth="true"/>
    <col min="5395" max="5395" width="9.125" style="69" customWidth="true"/>
    <col min="5396" max="5396" width="8.625" style="69" customWidth="true"/>
    <col min="5397" max="5397" width="8.75" style="69" customWidth="true"/>
    <col min="5398" max="5398" width="11.75" style="69" customWidth="true"/>
    <col min="5399" max="5400" width="12.5" style="69" customWidth="true"/>
    <col min="5401" max="5401" width="12" style="69" customWidth="true"/>
    <col min="5402" max="5412" width="10" style="69" customWidth="true"/>
    <col min="5413" max="5629" width="8.875" style="69"/>
    <col min="5630" max="5630" width="8.5" style="69" customWidth="true"/>
    <col min="5631" max="5631" width="23.375" style="69" customWidth="true"/>
    <col min="5632" max="5632" width="8.5" style="69" customWidth="true"/>
    <col min="5633" max="5633" width="11.375" style="69" customWidth="true"/>
    <col min="5634" max="5634" width="9.375" style="69" customWidth="true"/>
    <col min="5635" max="5635" width="9.75" style="69" customWidth="true"/>
    <col min="5636" max="5636" width="9.25" style="69" customWidth="true"/>
    <col min="5637" max="5638" width="10.125" style="69" customWidth="true"/>
    <col min="5639" max="5640" width="8.5" style="69" customWidth="true"/>
    <col min="5641" max="5641" width="7.375" style="69" customWidth="true"/>
    <col min="5642" max="5642" width="8.25" style="69" customWidth="true"/>
    <col min="5643" max="5643" width="10" style="69" customWidth="true"/>
    <col min="5644" max="5644" width="8.875" style="69" hidden="true" customWidth="true"/>
    <col min="5645" max="5645" width="9.375" style="69" customWidth="true"/>
    <col min="5646" max="5646" width="8.5" style="69" customWidth="true"/>
    <col min="5647" max="5647" width="9.375" style="69" customWidth="true"/>
    <col min="5648" max="5648" width="7.375" style="69" customWidth="true"/>
    <col min="5649" max="5649" width="7.125" style="69" customWidth="true"/>
    <col min="5650" max="5650" width="9" style="69" customWidth="true"/>
    <col min="5651" max="5651" width="9.125" style="69" customWidth="true"/>
    <col min="5652" max="5652" width="8.625" style="69" customWidth="true"/>
    <col min="5653" max="5653" width="8.75" style="69" customWidth="true"/>
    <col min="5654" max="5654" width="11.75" style="69" customWidth="true"/>
    <col min="5655" max="5656" width="12.5" style="69" customWidth="true"/>
    <col min="5657" max="5657" width="12" style="69" customWidth="true"/>
    <col min="5658" max="5668" width="10" style="69" customWidth="true"/>
    <col min="5669" max="5885" width="8.875" style="69"/>
    <col min="5886" max="5886" width="8.5" style="69" customWidth="true"/>
    <col min="5887" max="5887" width="23.375" style="69" customWidth="true"/>
    <col min="5888" max="5888" width="8.5" style="69" customWidth="true"/>
    <col min="5889" max="5889" width="11.375" style="69" customWidth="true"/>
    <col min="5890" max="5890" width="9.375" style="69" customWidth="true"/>
    <col min="5891" max="5891" width="9.75" style="69" customWidth="true"/>
    <col min="5892" max="5892" width="9.25" style="69" customWidth="true"/>
    <col min="5893" max="5894" width="10.125" style="69" customWidth="true"/>
    <col min="5895" max="5896" width="8.5" style="69" customWidth="true"/>
    <col min="5897" max="5897" width="7.375" style="69" customWidth="true"/>
    <col min="5898" max="5898" width="8.25" style="69" customWidth="true"/>
    <col min="5899" max="5899" width="10" style="69" customWidth="true"/>
    <col min="5900" max="5900" width="8.875" style="69" hidden="true" customWidth="true"/>
    <col min="5901" max="5901" width="9.375" style="69" customWidth="true"/>
    <col min="5902" max="5902" width="8.5" style="69" customWidth="true"/>
    <col min="5903" max="5903" width="9.375" style="69" customWidth="true"/>
    <col min="5904" max="5904" width="7.375" style="69" customWidth="true"/>
    <col min="5905" max="5905" width="7.125" style="69" customWidth="true"/>
    <col min="5906" max="5906" width="9" style="69" customWidth="true"/>
    <col min="5907" max="5907" width="9.125" style="69" customWidth="true"/>
    <col min="5908" max="5908" width="8.625" style="69" customWidth="true"/>
    <col min="5909" max="5909" width="8.75" style="69" customWidth="true"/>
    <col min="5910" max="5910" width="11.75" style="69" customWidth="true"/>
    <col min="5911" max="5912" width="12.5" style="69" customWidth="true"/>
    <col min="5913" max="5913" width="12" style="69" customWidth="true"/>
    <col min="5914" max="5924" width="10" style="69" customWidth="true"/>
    <col min="5925" max="6141" width="8.875" style="69"/>
    <col min="6142" max="6142" width="8.5" style="69" customWidth="true"/>
    <col min="6143" max="6143" width="23.375" style="69" customWidth="true"/>
    <col min="6144" max="6144" width="8.5" style="69" customWidth="true"/>
    <col min="6145" max="6145" width="11.375" style="69" customWidth="true"/>
    <col min="6146" max="6146" width="9.375" style="69" customWidth="true"/>
    <col min="6147" max="6147" width="9.75" style="69" customWidth="true"/>
    <col min="6148" max="6148" width="9.25" style="69" customWidth="true"/>
    <col min="6149" max="6150" width="10.125" style="69" customWidth="true"/>
    <col min="6151" max="6152" width="8.5" style="69" customWidth="true"/>
    <col min="6153" max="6153" width="7.375" style="69" customWidth="true"/>
    <col min="6154" max="6154" width="8.25" style="69" customWidth="true"/>
    <col min="6155" max="6155" width="10" style="69" customWidth="true"/>
    <col min="6156" max="6156" width="8.875" style="69" hidden="true" customWidth="true"/>
    <col min="6157" max="6157" width="9.375" style="69" customWidth="true"/>
    <col min="6158" max="6158" width="8.5" style="69" customWidth="true"/>
    <col min="6159" max="6159" width="9.375" style="69" customWidth="true"/>
    <col min="6160" max="6160" width="7.375" style="69" customWidth="true"/>
    <col min="6161" max="6161" width="7.125" style="69" customWidth="true"/>
    <col min="6162" max="6162" width="9" style="69" customWidth="true"/>
    <col min="6163" max="6163" width="9.125" style="69" customWidth="true"/>
    <col min="6164" max="6164" width="8.625" style="69" customWidth="true"/>
    <col min="6165" max="6165" width="8.75" style="69" customWidth="true"/>
    <col min="6166" max="6166" width="11.75" style="69" customWidth="true"/>
    <col min="6167" max="6168" width="12.5" style="69" customWidth="true"/>
    <col min="6169" max="6169" width="12" style="69" customWidth="true"/>
    <col min="6170" max="6180" width="10" style="69" customWidth="true"/>
    <col min="6181" max="6397" width="8.875" style="69"/>
    <col min="6398" max="6398" width="8.5" style="69" customWidth="true"/>
    <col min="6399" max="6399" width="23.375" style="69" customWidth="true"/>
    <col min="6400" max="6400" width="8.5" style="69" customWidth="true"/>
    <col min="6401" max="6401" width="11.375" style="69" customWidth="true"/>
    <col min="6402" max="6402" width="9.375" style="69" customWidth="true"/>
    <col min="6403" max="6403" width="9.75" style="69" customWidth="true"/>
    <col min="6404" max="6404" width="9.25" style="69" customWidth="true"/>
    <col min="6405" max="6406" width="10.125" style="69" customWidth="true"/>
    <col min="6407" max="6408" width="8.5" style="69" customWidth="true"/>
    <col min="6409" max="6409" width="7.375" style="69" customWidth="true"/>
    <col min="6410" max="6410" width="8.25" style="69" customWidth="true"/>
    <col min="6411" max="6411" width="10" style="69" customWidth="true"/>
    <col min="6412" max="6412" width="8.875" style="69" hidden="true" customWidth="true"/>
    <col min="6413" max="6413" width="9.375" style="69" customWidth="true"/>
    <col min="6414" max="6414" width="8.5" style="69" customWidth="true"/>
    <col min="6415" max="6415" width="9.375" style="69" customWidth="true"/>
    <col min="6416" max="6416" width="7.375" style="69" customWidth="true"/>
    <col min="6417" max="6417" width="7.125" style="69" customWidth="true"/>
    <col min="6418" max="6418" width="9" style="69" customWidth="true"/>
    <col min="6419" max="6419" width="9.125" style="69" customWidth="true"/>
    <col min="6420" max="6420" width="8.625" style="69" customWidth="true"/>
    <col min="6421" max="6421" width="8.75" style="69" customWidth="true"/>
    <col min="6422" max="6422" width="11.75" style="69" customWidth="true"/>
    <col min="6423" max="6424" width="12.5" style="69" customWidth="true"/>
    <col min="6425" max="6425" width="12" style="69" customWidth="true"/>
    <col min="6426" max="6436" width="10" style="69" customWidth="true"/>
    <col min="6437" max="6653" width="8.875" style="69"/>
    <col min="6654" max="6654" width="8.5" style="69" customWidth="true"/>
    <col min="6655" max="6655" width="23.375" style="69" customWidth="true"/>
    <col min="6656" max="6656" width="8.5" style="69" customWidth="true"/>
    <col min="6657" max="6657" width="11.375" style="69" customWidth="true"/>
    <col min="6658" max="6658" width="9.375" style="69" customWidth="true"/>
    <col min="6659" max="6659" width="9.75" style="69" customWidth="true"/>
    <col min="6660" max="6660" width="9.25" style="69" customWidth="true"/>
    <col min="6661" max="6662" width="10.125" style="69" customWidth="true"/>
    <col min="6663" max="6664" width="8.5" style="69" customWidth="true"/>
    <col min="6665" max="6665" width="7.375" style="69" customWidth="true"/>
    <col min="6666" max="6666" width="8.25" style="69" customWidth="true"/>
    <col min="6667" max="6667" width="10" style="69" customWidth="true"/>
    <col min="6668" max="6668" width="8.875" style="69" hidden="true" customWidth="true"/>
    <col min="6669" max="6669" width="9.375" style="69" customWidth="true"/>
    <col min="6670" max="6670" width="8.5" style="69" customWidth="true"/>
    <col min="6671" max="6671" width="9.375" style="69" customWidth="true"/>
    <col min="6672" max="6672" width="7.375" style="69" customWidth="true"/>
    <col min="6673" max="6673" width="7.125" style="69" customWidth="true"/>
    <col min="6674" max="6674" width="9" style="69" customWidth="true"/>
    <col min="6675" max="6675" width="9.125" style="69" customWidth="true"/>
    <col min="6676" max="6676" width="8.625" style="69" customWidth="true"/>
    <col min="6677" max="6677" width="8.75" style="69" customWidth="true"/>
    <col min="6678" max="6678" width="11.75" style="69" customWidth="true"/>
    <col min="6679" max="6680" width="12.5" style="69" customWidth="true"/>
    <col min="6681" max="6681" width="12" style="69" customWidth="true"/>
    <col min="6682" max="6692" width="10" style="69" customWidth="true"/>
    <col min="6693" max="6909" width="8.875" style="69"/>
    <col min="6910" max="6910" width="8.5" style="69" customWidth="true"/>
    <col min="6911" max="6911" width="23.375" style="69" customWidth="true"/>
    <col min="6912" max="6912" width="8.5" style="69" customWidth="true"/>
    <col min="6913" max="6913" width="11.375" style="69" customWidth="true"/>
    <col min="6914" max="6914" width="9.375" style="69" customWidth="true"/>
    <col min="6915" max="6915" width="9.75" style="69" customWidth="true"/>
    <col min="6916" max="6916" width="9.25" style="69" customWidth="true"/>
    <col min="6917" max="6918" width="10.125" style="69" customWidth="true"/>
    <col min="6919" max="6920" width="8.5" style="69" customWidth="true"/>
    <col min="6921" max="6921" width="7.375" style="69" customWidth="true"/>
    <col min="6922" max="6922" width="8.25" style="69" customWidth="true"/>
    <col min="6923" max="6923" width="10" style="69" customWidth="true"/>
    <col min="6924" max="6924" width="8.875" style="69" hidden="true" customWidth="true"/>
    <col min="6925" max="6925" width="9.375" style="69" customWidth="true"/>
    <col min="6926" max="6926" width="8.5" style="69" customWidth="true"/>
    <col min="6927" max="6927" width="9.375" style="69" customWidth="true"/>
    <col min="6928" max="6928" width="7.375" style="69" customWidth="true"/>
    <col min="6929" max="6929" width="7.125" style="69" customWidth="true"/>
    <col min="6930" max="6930" width="9" style="69" customWidth="true"/>
    <col min="6931" max="6931" width="9.125" style="69" customWidth="true"/>
    <col min="6932" max="6932" width="8.625" style="69" customWidth="true"/>
    <col min="6933" max="6933" width="8.75" style="69" customWidth="true"/>
    <col min="6934" max="6934" width="11.75" style="69" customWidth="true"/>
    <col min="6935" max="6936" width="12.5" style="69" customWidth="true"/>
    <col min="6937" max="6937" width="12" style="69" customWidth="true"/>
    <col min="6938" max="6948" width="10" style="69" customWidth="true"/>
    <col min="6949" max="7165" width="8.875" style="69"/>
    <col min="7166" max="7166" width="8.5" style="69" customWidth="true"/>
    <col min="7167" max="7167" width="23.375" style="69" customWidth="true"/>
    <col min="7168" max="7168" width="8.5" style="69" customWidth="true"/>
    <col min="7169" max="7169" width="11.375" style="69" customWidth="true"/>
    <col min="7170" max="7170" width="9.375" style="69" customWidth="true"/>
    <col min="7171" max="7171" width="9.75" style="69" customWidth="true"/>
    <col min="7172" max="7172" width="9.25" style="69" customWidth="true"/>
    <col min="7173" max="7174" width="10.125" style="69" customWidth="true"/>
    <col min="7175" max="7176" width="8.5" style="69" customWidth="true"/>
    <col min="7177" max="7177" width="7.375" style="69" customWidth="true"/>
    <col min="7178" max="7178" width="8.25" style="69" customWidth="true"/>
    <col min="7179" max="7179" width="10" style="69" customWidth="true"/>
    <col min="7180" max="7180" width="8.875" style="69" hidden="true" customWidth="true"/>
    <col min="7181" max="7181" width="9.375" style="69" customWidth="true"/>
    <col min="7182" max="7182" width="8.5" style="69" customWidth="true"/>
    <col min="7183" max="7183" width="9.375" style="69" customWidth="true"/>
    <col min="7184" max="7184" width="7.375" style="69" customWidth="true"/>
    <col min="7185" max="7185" width="7.125" style="69" customWidth="true"/>
    <col min="7186" max="7186" width="9" style="69" customWidth="true"/>
    <col min="7187" max="7187" width="9.125" style="69" customWidth="true"/>
    <col min="7188" max="7188" width="8.625" style="69" customWidth="true"/>
    <col min="7189" max="7189" width="8.75" style="69" customWidth="true"/>
    <col min="7190" max="7190" width="11.75" style="69" customWidth="true"/>
    <col min="7191" max="7192" width="12.5" style="69" customWidth="true"/>
    <col min="7193" max="7193" width="12" style="69" customWidth="true"/>
    <col min="7194" max="7204" width="10" style="69" customWidth="true"/>
    <col min="7205" max="7421" width="8.875" style="69"/>
    <col min="7422" max="7422" width="8.5" style="69" customWidth="true"/>
    <col min="7423" max="7423" width="23.375" style="69" customWidth="true"/>
    <col min="7424" max="7424" width="8.5" style="69" customWidth="true"/>
    <col min="7425" max="7425" width="11.375" style="69" customWidth="true"/>
    <col min="7426" max="7426" width="9.375" style="69" customWidth="true"/>
    <col min="7427" max="7427" width="9.75" style="69" customWidth="true"/>
    <col min="7428" max="7428" width="9.25" style="69" customWidth="true"/>
    <col min="7429" max="7430" width="10.125" style="69" customWidth="true"/>
    <col min="7431" max="7432" width="8.5" style="69" customWidth="true"/>
    <col min="7433" max="7433" width="7.375" style="69" customWidth="true"/>
    <col min="7434" max="7434" width="8.25" style="69" customWidth="true"/>
    <col min="7435" max="7435" width="10" style="69" customWidth="true"/>
    <col min="7436" max="7436" width="8.875" style="69" hidden="true" customWidth="true"/>
    <col min="7437" max="7437" width="9.375" style="69" customWidth="true"/>
    <col min="7438" max="7438" width="8.5" style="69" customWidth="true"/>
    <col min="7439" max="7439" width="9.375" style="69" customWidth="true"/>
    <col min="7440" max="7440" width="7.375" style="69" customWidth="true"/>
    <col min="7441" max="7441" width="7.125" style="69" customWidth="true"/>
    <col min="7442" max="7442" width="9" style="69" customWidth="true"/>
    <col min="7443" max="7443" width="9.125" style="69" customWidth="true"/>
    <col min="7444" max="7444" width="8.625" style="69" customWidth="true"/>
    <col min="7445" max="7445" width="8.75" style="69" customWidth="true"/>
    <col min="7446" max="7446" width="11.75" style="69" customWidth="true"/>
    <col min="7447" max="7448" width="12.5" style="69" customWidth="true"/>
    <col min="7449" max="7449" width="12" style="69" customWidth="true"/>
    <col min="7450" max="7460" width="10" style="69" customWidth="true"/>
    <col min="7461" max="7677" width="8.875" style="69"/>
    <col min="7678" max="7678" width="8.5" style="69" customWidth="true"/>
    <col min="7679" max="7679" width="23.375" style="69" customWidth="true"/>
    <col min="7680" max="7680" width="8.5" style="69" customWidth="true"/>
    <col min="7681" max="7681" width="11.375" style="69" customWidth="true"/>
    <col min="7682" max="7682" width="9.375" style="69" customWidth="true"/>
    <col min="7683" max="7683" width="9.75" style="69" customWidth="true"/>
    <col min="7684" max="7684" width="9.25" style="69" customWidth="true"/>
    <col min="7685" max="7686" width="10.125" style="69" customWidth="true"/>
    <col min="7687" max="7688" width="8.5" style="69" customWidth="true"/>
    <col min="7689" max="7689" width="7.375" style="69" customWidth="true"/>
    <col min="7690" max="7690" width="8.25" style="69" customWidth="true"/>
    <col min="7691" max="7691" width="10" style="69" customWidth="true"/>
    <col min="7692" max="7692" width="8.875" style="69" hidden="true" customWidth="true"/>
    <col min="7693" max="7693" width="9.375" style="69" customWidth="true"/>
    <col min="7694" max="7694" width="8.5" style="69" customWidth="true"/>
    <col min="7695" max="7695" width="9.375" style="69" customWidth="true"/>
    <col min="7696" max="7696" width="7.375" style="69" customWidth="true"/>
    <col min="7697" max="7697" width="7.125" style="69" customWidth="true"/>
    <col min="7698" max="7698" width="9" style="69" customWidth="true"/>
    <col min="7699" max="7699" width="9.125" style="69" customWidth="true"/>
    <col min="7700" max="7700" width="8.625" style="69" customWidth="true"/>
    <col min="7701" max="7701" width="8.75" style="69" customWidth="true"/>
    <col min="7702" max="7702" width="11.75" style="69" customWidth="true"/>
    <col min="7703" max="7704" width="12.5" style="69" customWidth="true"/>
    <col min="7705" max="7705" width="12" style="69" customWidth="true"/>
    <col min="7706" max="7716" width="10" style="69" customWidth="true"/>
    <col min="7717" max="7933" width="8.875" style="69"/>
    <col min="7934" max="7934" width="8.5" style="69" customWidth="true"/>
    <col min="7935" max="7935" width="23.375" style="69" customWidth="true"/>
    <col min="7936" max="7936" width="8.5" style="69" customWidth="true"/>
    <col min="7937" max="7937" width="11.375" style="69" customWidth="true"/>
    <col min="7938" max="7938" width="9.375" style="69" customWidth="true"/>
    <col min="7939" max="7939" width="9.75" style="69" customWidth="true"/>
    <col min="7940" max="7940" width="9.25" style="69" customWidth="true"/>
    <col min="7941" max="7942" width="10.125" style="69" customWidth="true"/>
    <col min="7943" max="7944" width="8.5" style="69" customWidth="true"/>
    <col min="7945" max="7945" width="7.375" style="69" customWidth="true"/>
    <col min="7946" max="7946" width="8.25" style="69" customWidth="true"/>
    <col min="7947" max="7947" width="10" style="69" customWidth="true"/>
    <col min="7948" max="7948" width="8.875" style="69" hidden="true" customWidth="true"/>
    <col min="7949" max="7949" width="9.375" style="69" customWidth="true"/>
    <col min="7950" max="7950" width="8.5" style="69" customWidth="true"/>
    <col min="7951" max="7951" width="9.375" style="69" customWidth="true"/>
    <col min="7952" max="7952" width="7.375" style="69" customWidth="true"/>
    <col min="7953" max="7953" width="7.125" style="69" customWidth="true"/>
    <col min="7954" max="7954" width="9" style="69" customWidth="true"/>
    <col min="7955" max="7955" width="9.125" style="69" customWidth="true"/>
    <col min="7956" max="7956" width="8.625" style="69" customWidth="true"/>
    <col min="7957" max="7957" width="8.75" style="69" customWidth="true"/>
    <col min="7958" max="7958" width="11.75" style="69" customWidth="true"/>
    <col min="7959" max="7960" width="12.5" style="69" customWidth="true"/>
    <col min="7961" max="7961" width="12" style="69" customWidth="true"/>
    <col min="7962" max="7972" width="10" style="69" customWidth="true"/>
    <col min="7973" max="8189" width="8.875" style="69"/>
    <col min="8190" max="8190" width="8.5" style="69" customWidth="true"/>
    <col min="8191" max="8191" width="23.375" style="69" customWidth="true"/>
    <col min="8192" max="8192" width="8.5" style="69" customWidth="true"/>
    <col min="8193" max="8193" width="11.375" style="69" customWidth="true"/>
    <col min="8194" max="8194" width="9.375" style="69" customWidth="true"/>
    <col min="8195" max="8195" width="9.75" style="69" customWidth="true"/>
    <col min="8196" max="8196" width="9.25" style="69" customWidth="true"/>
    <col min="8197" max="8198" width="10.125" style="69" customWidth="true"/>
    <col min="8199" max="8200" width="8.5" style="69" customWidth="true"/>
    <col min="8201" max="8201" width="7.375" style="69" customWidth="true"/>
    <col min="8202" max="8202" width="8.25" style="69" customWidth="true"/>
    <col min="8203" max="8203" width="10" style="69" customWidth="true"/>
    <col min="8204" max="8204" width="8.875" style="69" hidden="true" customWidth="true"/>
    <col min="8205" max="8205" width="9.375" style="69" customWidth="true"/>
    <col min="8206" max="8206" width="8.5" style="69" customWidth="true"/>
    <col min="8207" max="8207" width="9.375" style="69" customWidth="true"/>
    <col min="8208" max="8208" width="7.375" style="69" customWidth="true"/>
    <col min="8209" max="8209" width="7.125" style="69" customWidth="true"/>
    <col min="8210" max="8210" width="9" style="69" customWidth="true"/>
    <col min="8211" max="8211" width="9.125" style="69" customWidth="true"/>
    <col min="8212" max="8212" width="8.625" style="69" customWidth="true"/>
    <col min="8213" max="8213" width="8.75" style="69" customWidth="true"/>
    <col min="8214" max="8214" width="11.75" style="69" customWidth="true"/>
    <col min="8215" max="8216" width="12.5" style="69" customWidth="true"/>
    <col min="8217" max="8217" width="12" style="69" customWidth="true"/>
    <col min="8218" max="8228" width="10" style="69" customWidth="true"/>
    <col min="8229" max="8445" width="8.875" style="69"/>
    <col min="8446" max="8446" width="8.5" style="69" customWidth="true"/>
    <col min="8447" max="8447" width="23.375" style="69" customWidth="true"/>
    <col min="8448" max="8448" width="8.5" style="69" customWidth="true"/>
    <col min="8449" max="8449" width="11.375" style="69" customWidth="true"/>
    <col min="8450" max="8450" width="9.375" style="69" customWidth="true"/>
    <col min="8451" max="8451" width="9.75" style="69" customWidth="true"/>
    <col min="8452" max="8452" width="9.25" style="69" customWidth="true"/>
    <col min="8453" max="8454" width="10.125" style="69" customWidth="true"/>
    <col min="8455" max="8456" width="8.5" style="69" customWidth="true"/>
    <col min="8457" max="8457" width="7.375" style="69" customWidth="true"/>
    <col min="8458" max="8458" width="8.25" style="69" customWidth="true"/>
    <col min="8459" max="8459" width="10" style="69" customWidth="true"/>
    <col min="8460" max="8460" width="8.875" style="69" hidden="true" customWidth="true"/>
    <col min="8461" max="8461" width="9.375" style="69" customWidth="true"/>
    <col min="8462" max="8462" width="8.5" style="69" customWidth="true"/>
    <col min="8463" max="8463" width="9.375" style="69" customWidth="true"/>
    <col min="8464" max="8464" width="7.375" style="69" customWidth="true"/>
    <col min="8465" max="8465" width="7.125" style="69" customWidth="true"/>
    <col min="8466" max="8466" width="9" style="69" customWidth="true"/>
    <col min="8467" max="8467" width="9.125" style="69" customWidth="true"/>
    <col min="8468" max="8468" width="8.625" style="69" customWidth="true"/>
    <col min="8469" max="8469" width="8.75" style="69" customWidth="true"/>
    <col min="8470" max="8470" width="11.75" style="69" customWidth="true"/>
    <col min="8471" max="8472" width="12.5" style="69" customWidth="true"/>
    <col min="8473" max="8473" width="12" style="69" customWidth="true"/>
    <col min="8474" max="8484" width="10" style="69" customWidth="true"/>
    <col min="8485" max="8701" width="8.875" style="69"/>
    <col min="8702" max="8702" width="8.5" style="69" customWidth="true"/>
    <col min="8703" max="8703" width="23.375" style="69" customWidth="true"/>
    <col min="8704" max="8704" width="8.5" style="69" customWidth="true"/>
    <col min="8705" max="8705" width="11.375" style="69" customWidth="true"/>
    <col min="8706" max="8706" width="9.375" style="69" customWidth="true"/>
    <col min="8707" max="8707" width="9.75" style="69" customWidth="true"/>
    <col min="8708" max="8708" width="9.25" style="69" customWidth="true"/>
    <col min="8709" max="8710" width="10.125" style="69" customWidth="true"/>
    <col min="8711" max="8712" width="8.5" style="69" customWidth="true"/>
    <col min="8713" max="8713" width="7.375" style="69" customWidth="true"/>
    <col min="8714" max="8714" width="8.25" style="69" customWidth="true"/>
    <col min="8715" max="8715" width="10" style="69" customWidth="true"/>
    <col min="8716" max="8716" width="8.875" style="69" hidden="true" customWidth="true"/>
    <col min="8717" max="8717" width="9.375" style="69" customWidth="true"/>
    <col min="8718" max="8718" width="8.5" style="69" customWidth="true"/>
    <col min="8719" max="8719" width="9.375" style="69" customWidth="true"/>
    <col min="8720" max="8720" width="7.375" style="69" customWidth="true"/>
    <col min="8721" max="8721" width="7.125" style="69" customWidth="true"/>
    <col min="8722" max="8722" width="9" style="69" customWidth="true"/>
    <col min="8723" max="8723" width="9.125" style="69" customWidth="true"/>
    <col min="8724" max="8724" width="8.625" style="69" customWidth="true"/>
    <col min="8725" max="8725" width="8.75" style="69" customWidth="true"/>
    <col min="8726" max="8726" width="11.75" style="69" customWidth="true"/>
    <col min="8727" max="8728" width="12.5" style="69" customWidth="true"/>
    <col min="8729" max="8729" width="12" style="69" customWidth="true"/>
    <col min="8730" max="8740" width="10" style="69" customWidth="true"/>
    <col min="8741" max="8957" width="8.875" style="69"/>
    <col min="8958" max="8958" width="8.5" style="69" customWidth="true"/>
    <col min="8959" max="8959" width="23.375" style="69" customWidth="true"/>
    <col min="8960" max="8960" width="8.5" style="69" customWidth="true"/>
    <col min="8961" max="8961" width="11.375" style="69" customWidth="true"/>
    <col min="8962" max="8962" width="9.375" style="69" customWidth="true"/>
    <col min="8963" max="8963" width="9.75" style="69" customWidth="true"/>
    <col min="8964" max="8964" width="9.25" style="69" customWidth="true"/>
    <col min="8965" max="8966" width="10.125" style="69" customWidth="true"/>
    <col min="8967" max="8968" width="8.5" style="69" customWidth="true"/>
    <col min="8969" max="8969" width="7.375" style="69" customWidth="true"/>
    <col min="8970" max="8970" width="8.25" style="69" customWidth="true"/>
    <col min="8971" max="8971" width="10" style="69" customWidth="true"/>
    <col min="8972" max="8972" width="8.875" style="69" hidden="true" customWidth="true"/>
    <col min="8973" max="8973" width="9.375" style="69" customWidth="true"/>
    <col min="8974" max="8974" width="8.5" style="69" customWidth="true"/>
    <col min="8975" max="8975" width="9.375" style="69" customWidth="true"/>
    <col min="8976" max="8976" width="7.375" style="69" customWidth="true"/>
    <col min="8977" max="8977" width="7.125" style="69" customWidth="true"/>
    <col min="8978" max="8978" width="9" style="69" customWidth="true"/>
    <col min="8979" max="8979" width="9.125" style="69" customWidth="true"/>
    <col min="8980" max="8980" width="8.625" style="69" customWidth="true"/>
    <col min="8981" max="8981" width="8.75" style="69" customWidth="true"/>
    <col min="8982" max="8982" width="11.75" style="69" customWidth="true"/>
    <col min="8983" max="8984" width="12.5" style="69" customWidth="true"/>
    <col min="8985" max="8985" width="12" style="69" customWidth="true"/>
    <col min="8986" max="8996" width="10" style="69" customWidth="true"/>
    <col min="8997" max="9213" width="8.875" style="69"/>
    <col min="9214" max="9214" width="8.5" style="69" customWidth="true"/>
    <col min="9215" max="9215" width="23.375" style="69" customWidth="true"/>
    <col min="9216" max="9216" width="8.5" style="69" customWidth="true"/>
    <col min="9217" max="9217" width="11.375" style="69" customWidth="true"/>
    <col min="9218" max="9218" width="9.375" style="69" customWidth="true"/>
    <col min="9219" max="9219" width="9.75" style="69" customWidth="true"/>
    <col min="9220" max="9220" width="9.25" style="69" customWidth="true"/>
    <col min="9221" max="9222" width="10.125" style="69" customWidth="true"/>
    <col min="9223" max="9224" width="8.5" style="69" customWidth="true"/>
    <col min="9225" max="9225" width="7.375" style="69" customWidth="true"/>
    <col min="9226" max="9226" width="8.25" style="69" customWidth="true"/>
    <col min="9227" max="9227" width="10" style="69" customWidth="true"/>
    <col min="9228" max="9228" width="8.875" style="69" hidden="true" customWidth="true"/>
    <col min="9229" max="9229" width="9.375" style="69" customWidth="true"/>
    <col min="9230" max="9230" width="8.5" style="69" customWidth="true"/>
    <col min="9231" max="9231" width="9.375" style="69" customWidth="true"/>
    <col min="9232" max="9232" width="7.375" style="69" customWidth="true"/>
    <col min="9233" max="9233" width="7.125" style="69" customWidth="true"/>
    <col min="9234" max="9234" width="9" style="69" customWidth="true"/>
    <col min="9235" max="9235" width="9.125" style="69" customWidth="true"/>
    <col min="9236" max="9236" width="8.625" style="69" customWidth="true"/>
    <col min="9237" max="9237" width="8.75" style="69" customWidth="true"/>
    <col min="9238" max="9238" width="11.75" style="69" customWidth="true"/>
    <col min="9239" max="9240" width="12.5" style="69" customWidth="true"/>
    <col min="9241" max="9241" width="12" style="69" customWidth="true"/>
    <col min="9242" max="9252" width="10" style="69" customWidth="true"/>
    <col min="9253" max="9469" width="8.875" style="69"/>
    <col min="9470" max="9470" width="8.5" style="69" customWidth="true"/>
    <col min="9471" max="9471" width="23.375" style="69" customWidth="true"/>
    <col min="9472" max="9472" width="8.5" style="69" customWidth="true"/>
    <col min="9473" max="9473" width="11.375" style="69" customWidth="true"/>
    <col min="9474" max="9474" width="9.375" style="69" customWidth="true"/>
    <col min="9475" max="9475" width="9.75" style="69" customWidth="true"/>
    <col min="9476" max="9476" width="9.25" style="69" customWidth="true"/>
    <col min="9477" max="9478" width="10.125" style="69" customWidth="true"/>
    <col min="9479" max="9480" width="8.5" style="69" customWidth="true"/>
    <col min="9481" max="9481" width="7.375" style="69" customWidth="true"/>
    <col min="9482" max="9482" width="8.25" style="69" customWidth="true"/>
    <col min="9483" max="9483" width="10" style="69" customWidth="true"/>
    <col min="9484" max="9484" width="8.875" style="69" hidden="true" customWidth="true"/>
    <col min="9485" max="9485" width="9.375" style="69" customWidth="true"/>
    <col min="9486" max="9486" width="8.5" style="69" customWidth="true"/>
    <col min="9487" max="9487" width="9.375" style="69" customWidth="true"/>
    <col min="9488" max="9488" width="7.375" style="69" customWidth="true"/>
    <col min="9489" max="9489" width="7.125" style="69" customWidth="true"/>
    <col min="9490" max="9490" width="9" style="69" customWidth="true"/>
    <col min="9491" max="9491" width="9.125" style="69" customWidth="true"/>
    <col min="9492" max="9492" width="8.625" style="69" customWidth="true"/>
    <col min="9493" max="9493" width="8.75" style="69" customWidth="true"/>
    <col min="9494" max="9494" width="11.75" style="69" customWidth="true"/>
    <col min="9495" max="9496" width="12.5" style="69" customWidth="true"/>
    <col min="9497" max="9497" width="12" style="69" customWidth="true"/>
    <col min="9498" max="9508" width="10" style="69" customWidth="true"/>
    <col min="9509" max="9725" width="8.875" style="69"/>
    <col min="9726" max="9726" width="8.5" style="69" customWidth="true"/>
    <col min="9727" max="9727" width="23.375" style="69" customWidth="true"/>
    <col min="9728" max="9728" width="8.5" style="69" customWidth="true"/>
    <col min="9729" max="9729" width="11.375" style="69" customWidth="true"/>
    <col min="9730" max="9730" width="9.375" style="69" customWidth="true"/>
    <col min="9731" max="9731" width="9.75" style="69" customWidth="true"/>
    <col min="9732" max="9732" width="9.25" style="69" customWidth="true"/>
    <col min="9733" max="9734" width="10.125" style="69" customWidth="true"/>
    <col min="9735" max="9736" width="8.5" style="69" customWidth="true"/>
    <col min="9737" max="9737" width="7.375" style="69" customWidth="true"/>
    <col min="9738" max="9738" width="8.25" style="69" customWidth="true"/>
    <col min="9739" max="9739" width="10" style="69" customWidth="true"/>
    <col min="9740" max="9740" width="8.875" style="69" hidden="true" customWidth="true"/>
    <col min="9741" max="9741" width="9.375" style="69" customWidth="true"/>
    <col min="9742" max="9742" width="8.5" style="69" customWidth="true"/>
    <col min="9743" max="9743" width="9.375" style="69" customWidth="true"/>
    <col min="9744" max="9744" width="7.375" style="69" customWidth="true"/>
    <col min="9745" max="9745" width="7.125" style="69" customWidth="true"/>
    <col min="9746" max="9746" width="9" style="69" customWidth="true"/>
    <col min="9747" max="9747" width="9.125" style="69" customWidth="true"/>
    <col min="9748" max="9748" width="8.625" style="69" customWidth="true"/>
    <col min="9749" max="9749" width="8.75" style="69" customWidth="true"/>
    <col min="9750" max="9750" width="11.75" style="69" customWidth="true"/>
    <col min="9751" max="9752" width="12.5" style="69" customWidth="true"/>
    <col min="9753" max="9753" width="12" style="69" customWidth="true"/>
    <col min="9754" max="9764" width="10" style="69" customWidth="true"/>
    <col min="9765" max="9981" width="8.875" style="69"/>
    <col min="9982" max="9982" width="8.5" style="69" customWidth="true"/>
    <col min="9983" max="9983" width="23.375" style="69" customWidth="true"/>
    <col min="9984" max="9984" width="8.5" style="69" customWidth="true"/>
    <col min="9985" max="9985" width="11.375" style="69" customWidth="true"/>
    <col min="9986" max="9986" width="9.375" style="69" customWidth="true"/>
    <col min="9987" max="9987" width="9.75" style="69" customWidth="true"/>
    <col min="9988" max="9988" width="9.25" style="69" customWidth="true"/>
    <col min="9989" max="9990" width="10.125" style="69" customWidth="true"/>
    <col min="9991" max="9992" width="8.5" style="69" customWidth="true"/>
    <col min="9993" max="9993" width="7.375" style="69" customWidth="true"/>
    <col min="9994" max="9994" width="8.25" style="69" customWidth="true"/>
    <col min="9995" max="9995" width="10" style="69" customWidth="true"/>
    <col min="9996" max="9996" width="8.875" style="69" hidden="true" customWidth="true"/>
    <col min="9997" max="9997" width="9.375" style="69" customWidth="true"/>
    <col min="9998" max="9998" width="8.5" style="69" customWidth="true"/>
    <col min="9999" max="9999" width="9.375" style="69" customWidth="true"/>
    <col min="10000" max="10000" width="7.375" style="69" customWidth="true"/>
    <col min="10001" max="10001" width="7.125" style="69" customWidth="true"/>
    <col min="10002" max="10002" width="9" style="69" customWidth="true"/>
    <col min="10003" max="10003" width="9.125" style="69" customWidth="true"/>
    <col min="10004" max="10004" width="8.625" style="69" customWidth="true"/>
    <col min="10005" max="10005" width="8.75" style="69" customWidth="true"/>
    <col min="10006" max="10006" width="11.75" style="69" customWidth="true"/>
    <col min="10007" max="10008" width="12.5" style="69" customWidth="true"/>
    <col min="10009" max="10009" width="12" style="69" customWidth="true"/>
    <col min="10010" max="10020" width="10" style="69" customWidth="true"/>
    <col min="10021" max="10237" width="8.875" style="69"/>
    <col min="10238" max="10238" width="8.5" style="69" customWidth="true"/>
    <col min="10239" max="10239" width="23.375" style="69" customWidth="true"/>
    <col min="10240" max="10240" width="8.5" style="69" customWidth="true"/>
    <col min="10241" max="10241" width="11.375" style="69" customWidth="true"/>
    <col min="10242" max="10242" width="9.375" style="69" customWidth="true"/>
    <col min="10243" max="10243" width="9.75" style="69" customWidth="true"/>
    <col min="10244" max="10244" width="9.25" style="69" customWidth="true"/>
    <col min="10245" max="10246" width="10.125" style="69" customWidth="true"/>
    <col min="10247" max="10248" width="8.5" style="69" customWidth="true"/>
    <col min="10249" max="10249" width="7.375" style="69" customWidth="true"/>
    <col min="10250" max="10250" width="8.25" style="69" customWidth="true"/>
    <col min="10251" max="10251" width="10" style="69" customWidth="true"/>
    <col min="10252" max="10252" width="8.875" style="69" hidden="true" customWidth="true"/>
    <col min="10253" max="10253" width="9.375" style="69" customWidth="true"/>
    <col min="10254" max="10254" width="8.5" style="69" customWidth="true"/>
    <col min="10255" max="10255" width="9.375" style="69" customWidth="true"/>
    <col min="10256" max="10256" width="7.375" style="69" customWidth="true"/>
    <col min="10257" max="10257" width="7.125" style="69" customWidth="true"/>
    <col min="10258" max="10258" width="9" style="69" customWidth="true"/>
    <col min="10259" max="10259" width="9.125" style="69" customWidth="true"/>
    <col min="10260" max="10260" width="8.625" style="69" customWidth="true"/>
    <col min="10261" max="10261" width="8.75" style="69" customWidth="true"/>
    <col min="10262" max="10262" width="11.75" style="69" customWidth="true"/>
    <col min="10263" max="10264" width="12.5" style="69" customWidth="true"/>
    <col min="10265" max="10265" width="12" style="69" customWidth="true"/>
    <col min="10266" max="10276" width="10" style="69" customWidth="true"/>
    <col min="10277" max="10493" width="8.875" style="69"/>
    <col min="10494" max="10494" width="8.5" style="69" customWidth="true"/>
    <col min="10495" max="10495" width="23.375" style="69" customWidth="true"/>
    <col min="10496" max="10496" width="8.5" style="69" customWidth="true"/>
    <col min="10497" max="10497" width="11.375" style="69" customWidth="true"/>
    <col min="10498" max="10498" width="9.375" style="69" customWidth="true"/>
    <col min="10499" max="10499" width="9.75" style="69" customWidth="true"/>
    <col min="10500" max="10500" width="9.25" style="69" customWidth="true"/>
    <col min="10501" max="10502" width="10.125" style="69" customWidth="true"/>
    <col min="10503" max="10504" width="8.5" style="69" customWidth="true"/>
    <col min="10505" max="10505" width="7.375" style="69" customWidth="true"/>
    <col min="10506" max="10506" width="8.25" style="69" customWidth="true"/>
    <col min="10507" max="10507" width="10" style="69" customWidth="true"/>
    <col min="10508" max="10508" width="8.875" style="69" hidden="true" customWidth="true"/>
    <col min="10509" max="10509" width="9.375" style="69" customWidth="true"/>
    <col min="10510" max="10510" width="8.5" style="69" customWidth="true"/>
    <col min="10511" max="10511" width="9.375" style="69" customWidth="true"/>
    <col min="10512" max="10512" width="7.375" style="69" customWidth="true"/>
    <col min="10513" max="10513" width="7.125" style="69" customWidth="true"/>
    <col min="10514" max="10514" width="9" style="69" customWidth="true"/>
    <col min="10515" max="10515" width="9.125" style="69" customWidth="true"/>
    <col min="10516" max="10516" width="8.625" style="69" customWidth="true"/>
    <col min="10517" max="10517" width="8.75" style="69" customWidth="true"/>
    <col min="10518" max="10518" width="11.75" style="69" customWidth="true"/>
    <col min="10519" max="10520" width="12.5" style="69" customWidth="true"/>
    <col min="10521" max="10521" width="12" style="69" customWidth="true"/>
    <col min="10522" max="10532" width="10" style="69" customWidth="true"/>
    <col min="10533" max="10749" width="8.875" style="69"/>
    <col min="10750" max="10750" width="8.5" style="69" customWidth="true"/>
    <col min="10751" max="10751" width="23.375" style="69" customWidth="true"/>
    <col min="10752" max="10752" width="8.5" style="69" customWidth="true"/>
    <col min="10753" max="10753" width="11.375" style="69" customWidth="true"/>
    <col min="10754" max="10754" width="9.375" style="69" customWidth="true"/>
    <col min="10755" max="10755" width="9.75" style="69" customWidth="true"/>
    <col min="10756" max="10756" width="9.25" style="69" customWidth="true"/>
    <col min="10757" max="10758" width="10.125" style="69" customWidth="true"/>
    <col min="10759" max="10760" width="8.5" style="69" customWidth="true"/>
    <col min="10761" max="10761" width="7.375" style="69" customWidth="true"/>
    <col min="10762" max="10762" width="8.25" style="69" customWidth="true"/>
    <col min="10763" max="10763" width="10" style="69" customWidth="true"/>
    <col min="10764" max="10764" width="8.875" style="69" hidden="true" customWidth="true"/>
    <col min="10765" max="10765" width="9.375" style="69" customWidth="true"/>
    <col min="10766" max="10766" width="8.5" style="69" customWidth="true"/>
    <col min="10767" max="10767" width="9.375" style="69" customWidth="true"/>
    <col min="10768" max="10768" width="7.375" style="69" customWidth="true"/>
    <col min="10769" max="10769" width="7.125" style="69" customWidth="true"/>
    <col min="10770" max="10770" width="9" style="69" customWidth="true"/>
    <col min="10771" max="10771" width="9.125" style="69" customWidth="true"/>
    <col min="10772" max="10772" width="8.625" style="69" customWidth="true"/>
    <col min="10773" max="10773" width="8.75" style="69" customWidth="true"/>
    <col min="10774" max="10774" width="11.75" style="69" customWidth="true"/>
    <col min="10775" max="10776" width="12.5" style="69" customWidth="true"/>
    <col min="10777" max="10777" width="12" style="69" customWidth="true"/>
    <col min="10778" max="10788" width="10" style="69" customWidth="true"/>
    <col min="10789" max="11005" width="8.875" style="69"/>
    <col min="11006" max="11006" width="8.5" style="69" customWidth="true"/>
    <col min="11007" max="11007" width="23.375" style="69" customWidth="true"/>
    <col min="11008" max="11008" width="8.5" style="69" customWidth="true"/>
    <col min="11009" max="11009" width="11.375" style="69" customWidth="true"/>
    <col min="11010" max="11010" width="9.375" style="69" customWidth="true"/>
    <col min="11011" max="11011" width="9.75" style="69" customWidth="true"/>
    <col min="11012" max="11012" width="9.25" style="69" customWidth="true"/>
    <col min="11013" max="11014" width="10.125" style="69" customWidth="true"/>
    <col min="11015" max="11016" width="8.5" style="69" customWidth="true"/>
    <col min="11017" max="11017" width="7.375" style="69" customWidth="true"/>
    <col min="11018" max="11018" width="8.25" style="69" customWidth="true"/>
    <col min="11019" max="11019" width="10" style="69" customWidth="true"/>
    <col min="11020" max="11020" width="8.875" style="69" hidden="true" customWidth="true"/>
    <col min="11021" max="11021" width="9.375" style="69" customWidth="true"/>
    <col min="11022" max="11022" width="8.5" style="69" customWidth="true"/>
    <col min="11023" max="11023" width="9.375" style="69" customWidth="true"/>
    <col min="11024" max="11024" width="7.375" style="69" customWidth="true"/>
    <col min="11025" max="11025" width="7.125" style="69" customWidth="true"/>
    <col min="11026" max="11026" width="9" style="69" customWidth="true"/>
    <col min="11027" max="11027" width="9.125" style="69" customWidth="true"/>
    <col min="11028" max="11028" width="8.625" style="69" customWidth="true"/>
    <col min="11029" max="11029" width="8.75" style="69" customWidth="true"/>
    <col min="11030" max="11030" width="11.75" style="69" customWidth="true"/>
    <col min="11031" max="11032" width="12.5" style="69" customWidth="true"/>
    <col min="11033" max="11033" width="12" style="69" customWidth="true"/>
    <col min="11034" max="11044" width="10" style="69" customWidth="true"/>
    <col min="11045" max="11261" width="8.875" style="69"/>
    <col min="11262" max="11262" width="8.5" style="69" customWidth="true"/>
    <col min="11263" max="11263" width="23.375" style="69" customWidth="true"/>
    <col min="11264" max="11264" width="8.5" style="69" customWidth="true"/>
    <col min="11265" max="11265" width="11.375" style="69" customWidth="true"/>
    <col min="11266" max="11266" width="9.375" style="69" customWidth="true"/>
    <col min="11267" max="11267" width="9.75" style="69" customWidth="true"/>
    <col min="11268" max="11268" width="9.25" style="69" customWidth="true"/>
    <col min="11269" max="11270" width="10.125" style="69" customWidth="true"/>
    <col min="11271" max="11272" width="8.5" style="69" customWidth="true"/>
    <col min="11273" max="11273" width="7.375" style="69" customWidth="true"/>
    <col min="11274" max="11274" width="8.25" style="69" customWidth="true"/>
    <col min="11275" max="11275" width="10" style="69" customWidth="true"/>
    <col min="11276" max="11276" width="8.875" style="69" hidden="true" customWidth="true"/>
    <col min="11277" max="11277" width="9.375" style="69" customWidth="true"/>
    <col min="11278" max="11278" width="8.5" style="69" customWidth="true"/>
    <col min="11279" max="11279" width="9.375" style="69" customWidth="true"/>
    <col min="11280" max="11280" width="7.375" style="69" customWidth="true"/>
    <col min="11281" max="11281" width="7.125" style="69" customWidth="true"/>
    <col min="11282" max="11282" width="9" style="69" customWidth="true"/>
    <col min="11283" max="11283" width="9.125" style="69" customWidth="true"/>
    <col min="11284" max="11284" width="8.625" style="69" customWidth="true"/>
    <col min="11285" max="11285" width="8.75" style="69" customWidth="true"/>
    <col min="11286" max="11286" width="11.75" style="69" customWidth="true"/>
    <col min="11287" max="11288" width="12.5" style="69" customWidth="true"/>
    <col min="11289" max="11289" width="12" style="69" customWidth="true"/>
    <col min="11290" max="11300" width="10" style="69" customWidth="true"/>
    <col min="11301" max="11517" width="8.875" style="69"/>
    <col min="11518" max="11518" width="8.5" style="69" customWidth="true"/>
    <col min="11519" max="11519" width="23.375" style="69" customWidth="true"/>
    <col min="11520" max="11520" width="8.5" style="69" customWidth="true"/>
    <col min="11521" max="11521" width="11.375" style="69" customWidth="true"/>
    <col min="11522" max="11522" width="9.375" style="69" customWidth="true"/>
    <col min="11523" max="11523" width="9.75" style="69" customWidth="true"/>
    <col min="11524" max="11524" width="9.25" style="69" customWidth="true"/>
    <col min="11525" max="11526" width="10.125" style="69" customWidth="true"/>
    <col min="11527" max="11528" width="8.5" style="69" customWidth="true"/>
    <col min="11529" max="11529" width="7.375" style="69" customWidth="true"/>
    <col min="11530" max="11530" width="8.25" style="69" customWidth="true"/>
    <col min="11531" max="11531" width="10" style="69" customWidth="true"/>
    <col min="11532" max="11532" width="8.875" style="69" hidden="true" customWidth="true"/>
    <col min="11533" max="11533" width="9.375" style="69" customWidth="true"/>
    <col min="11534" max="11534" width="8.5" style="69" customWidth="true"/>
    <col min="11535" max="11535" width="9.375" style="69" customWidth="true"/>
    <col min="11536" max="11536" width="7.375" style="69" customWidth="true"/>
    <col min="11537" max="11537" width="7.125" style="69" customWidth="true"/>
    <col min="11538" max="11538" width="9" style="69" customWidth="true"/>
    <col min="11539" max="11539" width="9.125" style="69" customWidth="true"/>
    <col min="11540" max="11540" width="8.625" style="69" customWidth="true"/>
    <col min="11541" max="11541" width="8.75" style="69" customWidth="true"/>
    <col min="11542" max="11542" width="11.75" style="69" customWidth="true"/>
    <col min="11543" max="11544" width="12.5" style="69" customWidth="true"/>
    <col min="11545" max="11545" width="12" style="69" customWidth="true"/>
    <col min="11546" max="11556" width="10" style="69" customWidth="true"/>
    <col min="11557" max="11773" width="8.875" style="69"/>
    <col min="11774" max="11774" width="8.5" style="69" customWidth="true"/>
    <col min="11775" max="11775" width="23.375" style="69" customWidth="true"/>
    <col min="11776" max="11776" width="8.5" style="69" customWidth="true"/>
    <col min="11777" max="11777" width="11.375" style="69" customWidth="true"/>
    <col min="11778" max="11778" width="9.375" style="69" customWidth="true"/>
    <col min="11779" max="11779" width="9.75" style="69" customWidth="true"/>
    <col min="11780" max="11780" width="9.25" style="69" customWidth="true"/>
    <col min="11781" max="11782" width="10.125" style="69" customWidth="true"/>
    <col min="11783" max="11784" width="8.5" style="69" customWidth="true"/>
    <col min="11785" max="11785" width="7.375" style="69" customWidth="true"/>
    <col min="11786" max="11786" width="8.25" style="69" customWidth="true"/>
    <col min="11787" max="11787" width="10" style="69" customWidth="true"/>
    <col min="11788" max="11788" width="8.875" style="69" hidden="true" customWidth="true"/>
    <col min="11789" max="11789" width="9.375" style="69" customWidth="true"/>
    <col min="11790" max="11790" width="8.5" style="69" customWidth="true"/>
    <col min="11791" max="11791" width="9.375" style="69" customWidth="true"/>
    <col min="11792" max="11792" width="7.375" style="69" customWidth="true"/>
    <col min="11793" max="11793" width="7.125" style="69" customWidth="true"/>
    <col min="11794" max="11794" width="9" style="69" customWidth="true"/>
    <col min="11795" max="11795" width="9.125" style="69" customWidth="true"/>
    <col min="11796" max="11796" width="8.625" style="69" customWidth="true"/>
    <col min="11797" max="11797" width="8.75" style="69" customWidth="true"/>
    <col min="11798" max="11798" width="11.75" style="69" customWidth="true"/>
    <col min="11799" max="11800" width="12.5" style="69" customWidth="true"/>
    <col min="11801" max="11801" width="12" style="69" customWidth="true"/>
    <col min="11802" max="11812" width="10" style="69" customWidth="true"/>
    <col min="11813" max="12029" width="8.875" style="69"/>
    <col min="12030" max="12030" width="8.5" style="69" customWidth="true"/>
    <col min="12031" max="12031" width="23.375" style="69" customWidth="true"/>
    <col min="12032" max="12032" width="8.5" style="69" customWidth="true"/>
    <col min="12033" max="12033" width="11.375" style="69" customWidth="true"/>
    <col min="12034" max="12034" width="9.375" style="69" customWidth="true"/>
    <col min="12035" max="12035" width="9.75" style="69" customWidth="true"/>
    <col min="12036" max="12036" width="9.25" style="69" customWidth="true"/>
    <col min="12037" max="12038" width="10.125" style="69" customWidth="true"/>
    <col min="12039" max="12040" width="8.5" style="69" customWidth="true"/>
    <col min="12041" max="12041" width="7.375" style="69" customWidth="true"/>
    <col min="12042" max="12042" width="8.25" style="69" customWidth="true"/>
    <col min="12043" max="12043" width="10" style="69" customWidth="true"/>
    <col min="12044" max="12044" width="8.875" style="69" hidden="true" customWidth="true"/>
    <col min="12045" max="12045" width="9.375" style="69" customWidth="true"/>
    <col min="12046" max="12046" width="8.5" style="69" customWidth="true"/>
    <col min="12047" max="12047" width="9.375" style="69" customWidth="true"/>
    <col min="12048" max="12048" width="7.375" style="69" customWidth="true"/>
    <col min="12049" max="12049" width="7.125" style="69" customWidth="true"/>
    <col min="12050" max="12050" width="9" style="69" customWidth="true"/>
    <col min="12051" max="12051" width="9.125" style="69" customWidth="true"/>
    <col min="12052" max="12052" width="8.625" style="69" customWidth="true"/>
    <col min="12053" max="12053" width="8.75" style="69" customWidth="true"/>
    <col min="12054" max="12054" width="11.75" style="69" customWidth="true"/>
    <col min="12055" max="12056" width="12.5" style="69" customWidth="true"/>
    <col min="12057" max="12057" width="12" style="69" customWidth="true"/>
    <col min="12058" max="12068" width="10" style="69" customWidth="true"/>
    <col min="12069" max="12285" width="8.875" style="69"/>
    <col min="12286" max="12286" width="8.5" style="69" customWidth="true"/>
    <col min="12287" max="12287" width="23.375" style="69" customWidth="true"/>
    <col min="12288" max="12288" width="8.5" style="69" customWidth="true"/>
    <col min="12289" max="12289" width="11.375" style="69" customWidth="true"/>
    <col min="12290" max="12290" width="9.375" style="69" customWidth="true"/>
    <col min="12291" max="12291" width="9.75" style="69" customWidth="true"/>
    <col min="12292" max="12292" width="9.25" style="69" customWidth="true"/>
    <col min="12293" max="12294" width="10.125" style="69" customWidth="true"/>
    <col min="12295" max="12296" width="8.5" style="69" customWidth="true"/>
    <col min="12297" max="12297" width="7.375" style="69" customWidth="true"/>
    <col min="12298" max="12298" width="8.25" style="69" customWidth="true"/>
    <col min="12299" max="12299" width="10" style="69" customWidth="true"/>
    <col min="12300" max="12300" width="8.875" style="69" hidden="true" customWidth="true"/>
    <col min="12301" max="12301" width="9.375" style="69" customWidth="true"/>
    <col min="12302" max="12302" width="8.5" style="69" customWidth="true"/>
    <col min="12303" max="12303" width="9.375" style="69" customWidth="true"/>
    <col min="12304" max="12304" width="7.375" style="69" customWidth="true"/>
    <col min="12305" max="12305" width="7.125" style="69" customWidth="true"/>
    <col min="12306" max="12306" width="9" style="69" customWidth="true"/>
    <col min="12307" max="12307" width="9.125" style="69" customWidth="true"/>
    <col min="12308" max="12308" width="8.625" style="69" customWidth="true"/>
    <col min="12309" max="12309" width="8.75" style="69" customWidth="true"/>
    <col min="12310" max="12310" width="11.75" style="69" customWidth="true"/>
    <col min="12311" max="12312" width="12.5" style="69" customWidth="true"/>
    <col min="12313" max="12313" width="12" style="69" customWidth="true"/>
    <col min="12314" max="12324" width="10" style="69" customWidth="true"/>
    <col min="12325" max="12541" width="8.875" style="69"/>
    <col min="12542" max="12542" width="8.5" style="69" customWidth="true"/>
    <col min="12543" max="12543" width="23.375" style="69" customWidth="true"/>
    <col min="12544" max="12544" width="8.5" style="69" customWidth="true"/>
    <col min="12545" max="12545" width="11.375" style="69" customWidth="true"/>
    <col min="12546" max="12546" width="9.375" style="69" customWidth="true"/>
    <col min="12547" max="12547" width="9.75" style="69" customWidth="true"/>
    <col min="12548" max="12548" width="9.25" style="69" customWidth="true"/>
    <col min="12549" max="12550" width="10.125" style="69" customWidth="true"/>
    <col min="12551" max="12552" width="8.5" style="69" customWidth="true"/>
    <col min="12553" max="12553" width="7.375" style="69" customWidth="true"/>
    <col min="12554" max="12554" width="8.25" style="69" customWidth="true"/>
    <col min="12555" max="12555" width="10" style="69" customWidth="true"/>
    <col min="12556" max="12556" width="8.875" style="69" hidden="true" customWidth="true"/>
    <col min="12557" max="12557" width="9.375" style="69" customWidth="true"/>
    <col min="12558" max="12558" width="8.5" style="69" customWidth="true"/>
    <col min="12559" max="12559" width="9.375" style="69" customWidth="true"/>
    <col min="12560" max="12560" width="7.375" style="69" customWidth="true"/>
    <col min="12561" max="12561" width="7.125" style="69" customWidth="true"/>
    <col min="12562" max="12562" width="9" style="69" customWidth="true"/>
    <col min="12563" max="12563" width="9.125" style="69" customWidth="true"/>
    <col min="12564" max="12564" width="8.625" style="69" customWidth="true"/>
    <col min="12565" max="12565" width="8.75" style="69" customWidth="true"/>
    <col min="12566" max="12566" width="11.75" style="69" customWidth="true"/>
    <col min="12567" max="12568" width="12.5" style="69" customWidth="true"/>
    <col min="12569" max="12569" width="12" style="69" customWidth="true"/>
    <col min="12570" max="12580" width="10" style="69" customWidth="true"/>
    <col min="12581" max="12797" width="8.875" style="69"/>
    <col min="12798" max="12798" width="8.5" style="69" customWidth="true"/>
    <col min="12799" max="12799" width="23.375" style="69" customWidth="true"/>
    <col min="12800" max="12800" width="8.5" style="69" customWidth="true"/>
    <col min="12801" max="12801" width="11.375" style="69" customWidth="true"/>
    <col min="12802" max="12802" width="9.375" style="69" customWidth="true"/>
    <col min="12803" max="12803" width="9.75" style="69" customWidth="true"/>
    <col min="12804" max="12804" width="9.25" style="69" customWidth="true"/>
    <col min="12805" max="12806" width="10.125" style="69" customWidth="true"/>
    <col min="12807" max="12808" width="8.5" style="69" customWidth="true"/>
    <col min="12809" max="12809" width="7.375" style="69" customWidth="true"/>
    <col min="12810" max="12810" width="8.25" style="69" customWidth="true"/>
    <col min="12811" max="12811" width="10" style="69" customWidth="true"/>
    <col min="12812" max="12812" width="8.875" style="69" hidden="true" customWidth="true"/>
    <col min="12813" max="12813" width="9.375" style="69" customWidth="true"/>
    <col min="12814" max="12814" width="8.5" style="69" customWidth="true"/>
    <col min="12815" max="12815" width="9.375" style="69" customWidth="true"/>
    <col min="12816" max="12816" width="7.375" style="69" customWidth="true"/>
    <col min="12817" max="12817" width="7.125" style="69" customWidth="true"/>
    <col min="12818" max="12818" width="9" style="69" customWidth="true"/>
    <col min="12819" max="12819" width="9.125" style="69" customWidth="true"/>
    <col min="12820" max="12820" width="8.625" style="69" customWidth="true"/>
    <col min="12821" max="12821" width="8.75" style="69" customWidth="true"/>
    <col min="12822" max="12822" width="11.75" style="69" customWidth="true"/>
    <col min="12823" max="12824" width="12.5" style="69" customWidth="true"/>
    <col min="12825" max="12825" width="12" style="69" customWidth="true"/>
    <col min="12826" max="12836" width="10" style="69" customWidth="true"/>
    <col min="12837" max="13053" width="8.875" style="69"/>
    <col min="13054" max="13054" width="8.5" style="69" customWidth="true"/>
    <col min="13055" max="13055" width="23.375" style="69" customWidth="true"/>
    <col min="13056" max="13056" width="8.5" style="69" customWidth="true"/>
    <col min="13057" max="13057" width="11.375" style="69" customWidth="true"/>
    <col min="13058" max="13058" width="9.375" style="69" customWidth="true"/>
    <col min="13059" max="13059" width="9.75" style="69" customWidth="true"/>
    <col min="13060" max="13060" width="9.25" style="69" customWidth="true"/>
    <col min="13061" max="13062" width="10.125" style="69" customWidth="true"/>
    <col min="13063" max="13064" width="8.5" style="69" customWidth="true"/>
    <col min="13065" max="13065" width="7.375" style="69" customWidth="true"/>
    <col min="13066" max="13066" width="8.25" style="69" customWidth="true"/>
    <col min="13067" max="13067" width="10" style="69" customWidth="true"/>
    <col min="13068" max="13068" width="8.875" style="69" hidden="true" customWidth="true"/>
    <col min="13069" max="13069" width="9.375" style="69" customWidth="true"/>
    <col min="13070" max="13070" width="8.5" style="69" customWidth="true"/>
    <col min="13071" max="13071" width="9.375" style="69" customWidth="true"/>
    <col min="13072" max="13072" width="7.375" style="69" customWidth="true"/>
    <col min="13073" max="13073" width="7.125" style="69" customWidth="true"/>
    <col min="13074" max="13074" width="9" style="69" customWidth="true"/>
    <col min="13075" max="13075" width="9.125" style="69" customWidth="true"/>
    <col min="13076" max="13076" width="8.625" style="69" customWidth="true"/>
    <col min="13077" max="13077" width="8.75" style="69" customWidth="true"/>
    <col min="13078" max="13078" width="11.75" style="69" customWidth="true"/>
    <col min="13079" max="13080" width="12.5" style="69" customWidth="true"/>
    <col min="13081" max="13081" width="12" style="69" customWidth="true"/>
    <col min="13082" max="13092" width="10" style="69" customWidth="true"/>
    <col min="13093" max="13309" width="8.875" style="69"/>
    <col min="13310" max="13310" width="8.5" style="69" customWidth="true"/>
    <col min="13311" max="13311" width="23.375" style="69" customWidth="true"/>
    <col min="13312" max="13312" width="8.5" style="69" customWidth="true"/>
    <col min="13313" max="13313" width="11.375" style="69" customWidth="true"/>
    <col min="13314" max="13314" width="9.375" style="69" customWidth="true"/>
    <col min="13315" max="13315" width="9.75" style="69" customWidth="true"/>
    <col min="13316" max="13316" width="9.25" style="69" customWidth="true"/>
    <col min="13317" max="13318" width="10.125" style="69" customWidth="true"/>
    <col min="13319" max="13320" width="8.5" style="69" customWidth="true"/>
    <col min="13321" max="13321" width="7.375" style="69" customWidth="true"/>
    <col min="13322" max="13322" width="8.25" style="69" customWidth="true"/>
    <col min="13323" max="13323" width="10" style="69" customWidth="true"/>
    <col min="13324" max="13324" width="8.875" style="69" hidden="true" customWidth="true"/>
    <col min="13325" max="13325" width="9.375" style="69" customWidth="true"/>
    <col min="13326" max="13326" width="8.5" style="69" customWidth="true"/>
    <col min="13327" max="13327" width="9.375" style="69" customWidth="true"/>
    <col min="13328" max="13328" width="7.375" style="69" customWidth="true"/>
    <col min="13329" max="13329" width="7.125" style="69" customWidth="true"/>
    <col min="13330" max="13330" width="9" style="69" customWidth="true"/>
    <col min="13331" max="13331" width="9.125" style="69" customWidth="true"/>
    <col min="13332" max="13332" width="8.625" style="69" customWidth="true"/>
    <col min="13333" max="13333" width="8.75" style="69" customWidth="true"/>
    <col min="13334" max="13334" width="11.75" style="69" customWidth="true"/>
    <col min="13335" max="13336" width="12.5" style="69" customWidth="true"/>
    <col min="13337" max="13337" width="12" style="69" customWidth="true"/>
    <col min="13338" max="13348" width="10" style="69" customWidth="true"/>
    <col min="13349" max="13565" width="8.875" style="69"/>
    <col min="13566" max="13566" width="8.5" style="69" customWidth="true"/>
    <col min="13567" max="13567" width="23.375" style="69" customWidth="true"/>
    <col min="13568" max="13568" width="8.5" style="69" customWidth="true"/>
    <col min="13569" max="13569" width="11.375" style="69" customWidth="true"/>
    <col min="13570" max="13570" width="9.375" style="69" customWidth="true"/>
    <col min="13571" max="13571" width="9.75" style="69" customWidth="true"/>
    <col min="13572" max="13572" width="9.25" style="69" customWidth="true"/>
    <col min="13573" max="13574" width="10.125" style="69" customWidth="true"/>
    <col min="13575" max="13576" width="8.5" style="69" customWidth="true"/>
    <col min="13577" max="13577" width="7.375" style="69" customWidth="true"/>
    <col min="13578" max="13578" width="8.25" style="69" customWidth="true"/>
    <col min="13579" max="13579" width="10" style="69" customWidth="true"/>
    <col min="13580" max="13580" width="8.875" style="69" hidden="true" customWidth="true"/>
    <col min="13581" max="13581" width="9.375" style="69" customWidth="true"/>
    <col min="13582" max="13582" width="8.5" style="69" customWidth="true"/>
    <col min="13583" max="13583" width="9.375" style="69" customWidth="true"/>
    <col min="13584" max="13584" width="7.375" style="69" customWidth="true"/>
    <col min="13585" max="13585" width="7.125" style="69" customWidth="true"/>
    <col min="13586" max="13586" width="9" style="69" customWidth="true"/>
    <col min="13587" max="13587" width="9.125" style="69" customWidth="true"/>
    <col min="13588" max="13588" width="8.625" style="69" customWidth="true"/>
    <col min="13589" max="13589" width="8.75" style="69" customWidth="true"/>
    <col min="13590" max="13590" width="11.75" style="69" customWidth="true"/>
    <col min="13591" max="13592" width="12.5" style="69" customWidth="true"/>
    <col min="13593" max="13593" width="12" style="69" customWidth="true"/>
    <col min="13594" max="13604" width="10" style="69" customWidth="true"/>
    <col min="13605" max="13821" width="8.875" style="69"/>
    <col min="13822" max="13822" width="8.5" style="69" customWidth="true"/>
    <col min="13823" max="13823" width="23.375" style="69" customWidth="true"/>
    <col min="13824" max="13824" width="8.5" style="69" customWidth="true"/>
    <col min="13825" max="13825" width="11.375" style="69" customWidth="true"/>
    <col min="13826" max="13826" width="9.375" style="69" customWidth="true"/>
    <col min="13827" max="13827" width="9.75" style="69" customWidth="true"/>
    <col min="13828" max="13828" width="9.25" style="69" customWidth="true"/>
    <col min="13829" max="13830" width="10.125" style="69" customWidth="true"/>
    <col min="13831" max="13832" width="8.5" style="69" customWidth="true"/>
    <col min="13833" max="13833" width="7.375" style="69" customWidth="true"/>
    <col min="13834" max="13834" width="8.25" style="69" customWidth="true"/>
    <col min="13835" max="13835" width="10" style="69" customWidth="true"/>
    <col min="13836" max="13836" width="8.875" style="69" hidden="true" customWidth="true"/>
    <col min="13837" max="13837" width="9.375" style="69" customWidth="true"/>
    <col min="13838" max="13838" width="8.5" style="69" customWidth="true"/>
    <col min="13839" max="13839" width="9.375" style="69" customWidth="true"/>
    <col min="13840" max="13840" width="7.375" style="69" customWidth="true"/>
    <col min="13841" max="13841" width="7.125" style="69" customWidth="true"/>
    <col min="13842" max="13842" width="9" style="69" customWidth="true"/>
    <col min="13843" max="13843" width="9.125" style="69" customWidth="true"/>
    <col min="13844" max="13844" width="8.625" style="69" customWidth="true"/>
    <col min="13845" max="13845" width="8.75" style="69" customWidth="true"/>
    <col min="13846" max="13846" width="11.75" style="69" customWidth="true"/>
    <col min="13847" max="13848" width="12.5" style="69" customWidth="true"/>
    <col min="13849" max="13849" width="12" style="69" customWidth="true"/>
    <col min="13850" max="13860" width="10" style="69" customWidth="true"/>
    <col min="13861" max="14077" width="8.875" style="69"/>
    <col min="14078" max="14078" width="8.5" style="69" customWidth="true"/>
    <col min="14079" max="14079" width="23.375" style="69" customWidth="true"/>
    <col min="14080" max="14080" width="8.5" style="69" customWidth="true"/>
    <col min="14081" max="14081" width="11.375" style="69" customWidth="true"/>
    <col min="14082" max="14082" width="9.375" style="69" customWidth="true"/>
    <col min="14083" max="14083" width="9.75" style="69" customWidth="true"/>
    <col min="14084" max="14084" width="9.25" style="69" customWidth="true"/>
    <col min="14085" max="14086" width="10.125" style="69" customWidth="true"/>
    <col min="14087" max="14088" width="8.5" style="69" customWidth="true"/>
    <col min="14089" max="14089" width="7.375" style="69" customWidth="true"/>
    <col min="14090" max="14090" width="8.25" style="69" customWidth="true"/>
    <col min="14091" max="14091" width="10" style="69" customWidth="true"/>
    <col min="14092" max="14092" width="8.875" style="69" hidden="true" customWidth="true"/>
    <col min="14093" max="14093" width="9.375" style="69" customWidth="true"/>
    <col min="14094" max="14094" width="8.5" style="69" customWidth="true"/>
    <col min="14095" max="14095" width="9.375" style="69" customWidth="true"/>
    <col min="14096" max="14096" width="7.375" style="69" customWidth="true"/>
    <col min="14097" max="14097" width="7.125" style="69" customWidth="true"/>
    <col min="14098" max="14098" width="9" style="69" customWidth="true"/>
    <col min="14099" max="14099" width="9.125" style="69" customWidth="true"/>
    <col min="14100" max="14100" width="8.625" style="69" customWidth="true"/>
    <col min="14101" max="14101" width="8.75" style="69" customWidth="true"/>
    <col min="14102" max="14102" width="11.75" style="69" customWidth="true"/>
    <col min="14103" max="14104" width="12.5" style="69" customWidth="true"/>
    <col min="14105" max="14105" width="12" style="69" customWidth="true"/>
    <col min="14106" max="14116" width="10" style="69" customWidth="true"/>
    <col min="14117" max="14333" width="8.875" style="69"/>
    <col min="14334" max="14334" width="8.5" style="69" customWidth="true"/>
    <col min="14335" max="14335" width="23.375" style="69" customWidth="true"/>
    <col min="14336" max="14336" width="8.5" style="69" customWidth="true"/>
    <col min="14337" max="14337" width="11.375" style="69" customWidth="true"/>
    <col min="14338" max="14338" width="9.375" style="69" customWidth="true"/>
    <col min="14339" max="14339" width="9.75" style="69" customWidth="true"/>
    <col min="14340" max="14340" width="9.25" style="69" customWidth="true"/>
    <col min="14341" max="14342" width="10.125" style="69" customWidth="true"/>
    <col min="14343" max="14344" width="8.5" style="69" customWidth="true"/>
    <col min="14345" max="14345" width="7.375" style="69" customWidth="true"/>
    <col min="14346" max="14346" width="8.25" style="69" customWidth="true"/>
    <col min="14347" max="14347" width="10" style="69" customWidth="true"/>
    <col min="14348" max="14348" width="8.875" style="69" hidden="true" customWidth="true"/>
    <col min="14349" max="14349" width="9.375" style="69" customWidth="true"/>
    <col min="14350" max="14350" width="8.5" style="69" customWidth="true"/>
    <col min="14351" max="14351" width="9.375" style="69" customWidth="true"/>
    <col min="14352" max="14352" width="7.375" style="69" customWidth="true"/>
    <col min="14353" max="14353" width="7.125" style="69" customWidth="true"/>
    <col min="14354" max="14354" width="9" style="69" customWidth="true"/>
    <col min="14355" max="14355" width="9.125" style="69" customWidth="true"/>
    <col min="14356" max="14356" width="8.625" style="69" customWidth="true"/>
    <col min="14357" max="14357" width="8.75" style="69" customWidth="true"/>
    <col min="14358" max="14358" width="11.75" style="69" customWidth="true"/>
    <col min="14359" max="14360" width="12.5" style="69" customWidth="true"/>
    <col min="14361" max="14361" width="12" style="69" customWidth="true"/>
    <col min="14362" max="14372" width="10" style="69" customWidth="true"/>
    <col min="14373" max="14589" width="8.875" style="69"/>
    <col min="14590" max="14590" width="8.5" style="69" customWidth="true"/>
    <col min="14591" max="14591" width="23.375" style="69" customWidth="true"/>
    <col min="14592" max="14592" width="8.5" style="69" customWidth="true"/>
    <col min="14593" max="14593" width="11.375" style="69" customWidth="true"/>
    <col min="14594" max="14594" width="9.375" style="69" customWidth="true"/>
    <col min="14595" max="14595" width="9.75" style="69" customWidth="true"/>
    <col min="14596" max="14596" width="9.25" style="69" customWidth="true"/>
    <col min="14597" max="14598" width="10.125" style="69" customWidth="true"/>
    <col min="14599" max="14600" width="8.5" style="69" customWidth="true"/>
    <col min="14601" max="14601" width="7.375" style="69" customWidth="true"/>
    <col min="14602" max="14602" width="8.25" style="69" customWidth="true"/>
    <col min="14603" max="14603" width="10" style="69" customWidth="true"/>
    <col min="14604" max="14604" width="8.875" style="69" hidden="true" customWidth="true"/>
    <col min="14605" max="14605" width="9.375" style="69" customWidth="true"/>
    <col min="14606" max="14606" width="8.5" style="69" customWidth="true"/>
    <col min="14607" max="14607" width="9.375" style="69" customWidth="true"/>
    <col min="14608" max="14608" width="7.375" style="69" customWidth="true"/>
    <col min="14609" max="14609" width="7.125" style="69" customWidth="true"/>
    <col min="14610" max="14610" width="9" style="69" customWidth="true"/>
    <col min="14611" max="14611" width="9.125" style="69" customWidth="true"/>
    <col min="14612" max="14612" width="8.625" style="69" customWidth="true"/>
    <col min="14613" max="14613" width="8.75" style="69" customWidth="true"/>
    <col min="14614" max="14614" width="11.75" style="69" customWidth="true"/>
    <col min="14615" max="14616" width="12.5" style="69" customWidth="true"/>
    <col min="14617" max="14617" width="12" style="69" customWidth="true"/>
    <col min="14618" max="14628" width="10" style="69" customWidth="true"/>
    <col min="14629" max="14845" width="8.875" style="69"/>
    <col min="14846" max="14846" width="8.5" style="69" customWidth="true"/>
    <col min="14847" max="14847" width="23.375" style="69" customWidth="true"/>
    <col min="14848" max="14848" width="8.5" style="69" customWidth="true"/>
    <col min="14849" max="14849" width="11.375" style="69" customWidth="true"/>
    <col min="14850" max="14850" width="9.375" style="69" customWidth="true"/>
    <col min="14851" max="14851" width="9.75" style="69" customWidth="true"/>
    <col min="14852" max="14852" width="9.25" style="69" customWidth="true"/>
    <col min="14853" max="14854" width="10.125" style="69" customWidth="true"/>
    <col min="14855" max="14856" width="8.5" style="69" customWidth="true"/>
    <col min="14857" max="14857" width="7.375" style="69" customWidth="true"/>
    <col min="14858" max="14858" width="8.25" style="69" customWidth="true"/>
    <col min="14859" max="14859" width="10" style="69" customWidth="true"/>
    <col min="14860" max="14860" width="8.875" style="69" hidden="true" customWidth="true"/>
    <col min="14861" max="14861" width="9.375" style="69" customWidth="true"/>
    <col min="14862" max="14862" width="8.5" style="69" customWidth="true"/>
    <col min="14863" max="14863" width="9.375" style="69" customWidth="true"/>
    <col min="14864" max="14864" width="7.375" style="69" customWidth="true"/>
    <col min="14865" max="14865" width="7.125" style="69" customWidth="true"/>
    <col min="14866" max="14866" width="9" style="69" customWidth="true"/>
    <col min="14867" max="14867" width="9.125" style="69" customWidth="true"/>
    <col min="14868" max="14868" width="8.625" style="69" customWidth="true"/>
    <col min="14869" max="14869" width="8.75" style="69" customWidth="true"/>
    <col min="14870" max="14870" width="11.75" style="69" customWidth="true"/>
    <col min="14871" max="14872" width="12.5" style="69" customWidth="true"/>
    <col min="14873" max="14873" width="12" style="69" customWidth="true"/>
    <col min="14874" max="14884" width="10" style="69" customWidth="true"/>
    <col min="14885" max="15101" width="8.875" style="69"/>
    <col min="15102" max="15102" width="8.5" style="69" customWidth="true"/>
    <col min="15103" max="15103" width="23.375" style="69" customWidth="true"/>
    <col min="15104" max="15104" width="8.5" style="69" customWidth="true"/>
    <col min="15105" max="15105" width="11.375" style="69" customWidth="true"/>
    <col min="15106" max="15106" width="9.375" style="69" customWidth="true"/>
    <col min="15107" max="15107" width="9.75" style="69" customWidth="true"/>
    <col min="15108" max="15108" width="9.25" style="69" customWidth="true"/>
    <col min="15109" max="15110" width="10.125" style="69" customWidth="true"/>
    <col min="15111" max="15112" width="8.5" style="69" customWidth="true"/>
    <col min="15113" max="15113" width="7.375" style="69" customWidth="true"/>
    <col min="15114" max="15114" width="8.25" style="69" customWidth="true"/>
    <col min="15115" max="15115" width="10" style="69" customWidth="true"/>
    <col min="15116" max="15116" width="8.875" style="69" hidden="true" customWidth="true"/>
    <col min="15117" max="15117" width="9.375" style="69" customWidth="true"/>
    <col min="15118" max="15118" width="8.5" style="69" customWidth="true"/>
    <col min="15119" max="15119" width="9.375" style="69" customWidth="true"/>
    <col min="15120" max="15120" width="7.375" style="69" customWidth="true"/>
    <col min="15121" max="15121" width="7.125" style="69" customWidth="true"/>
    <col min="15122" max="15122" width="9" style="69" customWidth="true"/>
    <col min="15123" max="15123" width="9.125" style="69" customWidth="true"/>
    <col min="15124" max="15124" width="8.625" style="69" customWidth="true"/>
    <col min="15125" max="15125" width="8.75" style="69" customWidth="true"/>
    <col min="15126" max="15126" width="11.75" style="69" customWidth="true"/>
    <col min="15127" max="15128" width="12.5" style="69" customWidth="true"/>
    <col min="15129" max="15129" width="12" style="69" customWidth="true"/>
    <col min="15130" max="15140" width="10" style="69" customWidth="true"/>
    <col min="15141" max="15357" width="8.875" style="69"/>
    <col min="15358" max="15358" width="8.5" style="69" customWidth="true"/>
    <col min="15359" max="15359" width="23.375" style="69" customWidth="true"/>
    <col min="15360" max="15360" width="8.5" style="69" customWidth="true"/>
    <col min="15361" max="15361" width="11.375" style="69" customWidth="true"/>
    <col min="15362" max="15362" width="9.375" style="69" customWidth="true"/>
    <col min="15363" max="15363" width="9.75" style="69" customWidth="true"/>
    <col min="15364" max="15364" width="9.25" style="69" customWidth="true"/>
    <col min="15365" max="15366" width="10.125" style="69" customWidth="true"/>
    <col min="15367" max="15368" width="8.5" style="69" customWidth="true"/>
    <col min="15369" max="15369" width="7.375" style="69" customWidth="true"/>
    <col min="15370" max="15370" width="8.25" style="69" customWidth="true"/>
    <col min="15371" max="15371" width="10" style="69" customWidth="true"/>
    <col min="15372" max="15372" width="8.875" style="69" hidden="true" customWidth="true"/>
    <col min="15373" max="15373" width="9.375" style="69" customWidth="true"/>
    <col min="15374" max="15374" width="8.5" style="69" customWidth="true"/>
    <col min="15375" max="15375" width="9.375" style="69" customWidth="true"/>
    <col min="15376" max="15376" width="7.375" style="69" customWidth="true"/>
    <col min="15377" max="15377" width="7.125" style="69" customWidth="true"/>
    <col min="15378" max="15378" width="9" style="69" customWidth="true"/>
    <col min="15379" max="15379" width="9.125" style="69" customWidth="true"/>
    <col min="15380" max="15380" width="8.625" style="69" customWidth="true"/>
    <col min="15381" max="15381" width="8.75" style="69" customWidth="true"/>
    <col min="15382" max="15382" width="11.75" style="69" customWidth="true"/>
    <col min="15383" max="15384" width="12.5" style="69" customWidth="true"/>
    <col min="15385" max="15385" width="12" style="69" customWidth="true"/>
    <col min="15386" max="15396" width="10" style="69" customWidth="true"/>
    <col min="15397" max="15613" width="8.875" style="69"/>
    <col min="15614" max="15614" width="8.5" style="69" customWidth="true"/>
    <col min="15615" max="15615" width="23.375" style="69" customWidth="true"/>
    <col min="15616" max="15616" width="8.5" style="69" customWidth="true"/>
    <col min="15617" max="15617" width="11.375" style="69" customWidth="true"/>
    <col min="15618" max="15618" width="9.375" style="69" customWidth="true"/>
    <col min="15619" max="15619" width="9.75" style="69" customWidth="true"/>
    <col min="15620" max="15620" width="9.25" style="69" customWidth="true"/>
    <col min="15621" max="15622" width="10.125" style="69" customWidth="true"/>
    <col min="15623" max="15624" width="8.5" style="69" customWidth="true"/>
    <col min="15625" max="15625" width="7.375" style="69" customWidth="true"/>
    <col min="15626" max="15626" width="8.25" style="69" customWidth="true"/>
    <col min="15627" max="15627" width="10" style="69" customWidth="true"/>
    <col min="15628" max="15628" width="8.875" style="69" hidden="true" customWidth="true"/>
    <col min="15629" max="15629" width="9.375" style="69" customWidth="true"/>
    <col min="15630" max="15630" width="8.5" style="69" customWidth="true"/>
    <col min="15631" max="15631" width="9.375" style="69" customWidth="true"/>
    <col min="15632" max="15632" width="7.375" style="69" customWidth="true"/>
    <col min="15633" max="15633" width="7.125" style="69" customWidth="true"/>
    <col min="15634" max="15634" width="9" style="69" customWidth="true"/>
    <col min="15635" max="15635" width="9.125" style="69" customWidth="true"/>
    <col min="15636" max="15636" width="8.625" style="69" customWidth="true"/>
    <col min="15637" max="15637" width="8.75" style="69" customWidth="true"/>
    <col min="15638" max="15638" width="11.75" style="69" customWidth="true"/>
    <col min="15639" max="15640" width="12.5" style="69" customWidth="true"/>
    <col min="15641" max="15641" width="12" style="69" customWidth="true"/>
    <col min="15642" max="15652" width="10" style="69" customWidth="true"/>
    <col min="15653" max="15869" width="8.875" style="69"/>
    <col min="15870" max="15870" width="8.5" style="69" customWidth="true"/>
    <col min="15871" max="15871" width="23.375" style="69" customWidth="true"/>
    <col min="15872" max="15872" width="8.5" style="69" customWidth="true"/>
    <col min="15873" max="15873" width="11.375" style="69" customWidth="true"/>
    <col min="15874" max="15874" width="9.375" style="69" customWidth="true"/>
    <col min="15875" max="15875" width="9.75" style="69" customWidth="true"/>
    <col min="15876" max="15876" width="9.25" style="69" customWidth="true"/>
    <col min="15877" max="15878" width="10.125" style="69" customWidth="true"/>
    <col min="15879" max="15880" width="8.5" style="69" customWidth="true"/>
    <col min="15881" max="15881" width="7.375" style="69" customWidth="true"/>
    <col min="15882" max="15882" width="8.25" style="69" customWidth="true"/>
    <col min="15883" max="15883" width="10" style="69" customWidth="true"/>
    <col min="15884" max="15884" width="8.875" style="69" hidden="true" customWidth="true"/>
    <col min="15885" max="15885" width="9.375" style="69" customWidth="true"/>
    <col min="15886" max="15886" width="8.5" style="69" customWidth="true"/>
    <col min="15887" max="15887" width="9.375" style="69" customWidth="true"/>
    <col min="15888" max="15888" width="7.375" style="69" customWidth="true"/>
    <col min="15889" max="15889" width="7.125" style="69" customWidth="true"/>
    <col min="15890" max="15890" width="9" style="69" customWidth="true"/>
    <col min="15891" max="15891" width="9.125" style="69" customWidth="true"/>
    <col min="15892" max="15892" width="8.625" style="69" customWidth="true"/>
    <col min="15893" max="15893" width="8.75" style="69" customWidth="true"/>
    <col min="15894" max="15894" width="11.75" style="69" customWidth="true"/>
    <col min="15895" max="15896" width="12.5" style="69" customWidth="true"/>
    <col min="15897" max="15897" width="12" style="69" customWidth="true"/>
    <col min="15898" max="15908" width="10" style="69" customWidth="true"/>
    <col min="15909" max="16125" width="8.875" style="69"/>
    <col min="16126" max="16126" width="8.5" style="69" customWidth="true"/>
    <col min="16127" max="16127" width="23.375" style="69" customWidth="true"/>
    <col min="16128" max="16128" width="8.5" style="69" customWidth="true"/>
    <col min="16129" max="16129" width="11.375" style="69" customWidth="true"/>
    <col min="16130" max="16130" width="9.375" style="69" customWidth="true"/>
    <col min="16131" max="16131" width="9.75" style="69" customWidth="true"/>
    <col min="16132" max="16132" width="9.25" style="69" customWidth="true"/>
    <col min="16133" max="16134" width="10.125" style="69" customWidth="true"/>
    <col min="16135" max="16136" width="8.5" style="69" customWidth="true"/>
    <col min="16137" max="16137" width="7.375" style="69" customWidth="true"/>
    <col min="16138" max="16138" width="8.25" style="69" customWidth="true"/>
    <col min="16139" max="16139" width="10" style="69" customWidth="true"/>
    <col min="16140" max="16140" width="8.875" style="69" hidden="true" customWidth="true"/>
    <col min="16141" max="16141" width="9.375" style="69" customWidth="true"/>
    <col min="16142" max="16142" width="8.5" style="69" customWidth="true"/>
    <col min="16143" max="16143" width="9.375" style="69" customWidth="true"/>
    <col min="16144" max="16144" width="7.375" style="69" customWidth="true"/>
    <col min="16145" max="16145" width="7.125" style="69" customWidth="true"/>
    <col min="16146" max="16146" width="9" style="69" customWidth="true"/>
    <col min="16147" max="16147" width="9.125" style="69" customWidth="true"/>
    <col min="16148" max="16148" width="8.625" style="69" customWidth="true"/>
    <col min="16149" max="16149" width="8.75" style="69" customWidth="true"/>
    <col min="16150" max="16150" width="11.75" style="69" customWidth="true"/>
    <col min="16151" max="16152" width="12.5" style="69" customWidth="true"/>
    <col min="16153" max="16153" width="12" style="69" customWidth="true"/>
    <col min="16154" max="16164" width="10" style="69" customWidth="true"/>
    <col min="16165" max="16384" width="8.875" style="69"/>
  </cols>
  <sheetData>
    <row r="1" ht="20.25" spans="1:20">
      <c r="A1" s="10" t="s">
        <v>238</v>
      </c>
      <c r="T1" s="148">
        <v>41</v>
      </c>
    </row>
    <row r="2" ht="25.5" customHeight="true" spans="1:21">
      <c r="A2" s="79" t="s">
        <v>239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ht="18" customHeight="true" spans="14:22">
      <c r="N3" s="165"/>
      <c r="V3" s="175" t="s">
        <v>2</v>
      </c>
    </row>
    <row r="4" s="67" customFormat="true" ht="54.4" customHeight="true" spans="1:22">
      <c r="A4" s="81" t="s">
        <v>240</v>
      </c>
      <c r="B4" s="80" t="s">
        <v>211</v>
      </c>
      <c r="C4" s="107" t="s">
        <v>241</v>
      </c>
      <c r="D4" s="108"/>
      <c r="E4" s="108"/>
      <c r="F4" s="109"/>
      <c r="G4" s="107" t="s">
        <v>242</v>
      </c>
      <c r="H4" s="108"/>
      <c r="I4" s="109"/>
      <c r="J4" s="156" t="s">
        <v>243</v>
      </c>
      <c r="K4" s="157"/>
      <c r="L4" s="158"/>
      <c r="M4" s="166" t="s">
        <v>244</v>
      </c>
      <c r="N4" s="107" t="s">
        <v>245</v>
      </c>
      <c r="O4" s="108"/>
      <c r="P4" s="108"/>
      <c r="Q4" s="168" t="s">
        <v>14</v>
      </c>
      <c r="R4" s="169"/>
      <c r="S4" s="107" t="s">
        <v>246</v>
      </c>
      <c r="T4" s="108"/>
      <c r="U4" s="109"/>
      <c r="V4" s="176" t="s">
        <v>10</v>
      </c>
    </row>
    <row r="5" s="67" customFormat="true" ht="22.15" customHeight="true" spans="1:22">
      <c r="A5" s="84"/>
      <c r="B5" s="83"/>
      <c r="C5" s="149"/>
      <c r="D5" s="150"/>
      <c r="E5" s="150"/>
      <c r="F5" s="155"/>
      <c r="G5" s="149"/>
      <c r="H5" s="150"/>
      <c r="I5" s="155"/>
      <c r="J5" s="159"/>
      <c r="K5" s="160"/>
      <c r="L5" s="161"/>
      <c r="M5" s="167"/>
      <c r="N5" s="149"/>
      <c r="O5" s="150"/>
      <c r="P5" s="150"/>
      <c r="Q5" s="170"/>
      <c r="R5" s="171"/>
      <c r="S5" s="149"/>
      <c r="T5" s="150"/>
      <c r="U5" s="155"/>
      <c r="V5" s="177"/>
    </row>
    <row r="6" s="67" customFormat="true" ht="19.5" customHeight="true" spans="1:22">
      <c r="A6" s="84"/>
      <c r="B6" s="83"/>
      <c r="C6" s="101" t="s">
        <v>11</v>
      </c>
      <c r="D6" s="101" t="s">
        <v>247</v>
      </c>
      <c r="E6" s="101" t="s">
        <v>248</v>
      </c>
      <c r="F6" s="101" t="s">
        <v>249</v>
      </c>
      <c r="G6" s="101" t="s">
        <v>11</v>
      </c>
      <c r="H6" s="101" t="s">
        <v>247</v>
      </c>
      <c r="I6" s="101" t="s">
        <v>248</v>
      </c>
      <c r="J6" s="101" t="s">
        <v>11</v>
      </c>
      <c r="K6" s="162" t="s">
        <v>250</v>
      </c>
      <c r="L6" s="162" t="s">
        <v>251</v>
      </c>
      <c r="M6" s="101" t="s">
        <v>11</v>
      </c>
      <c r="N6" s="101" t="s">
        <v>11</v>
      </c>
      <c r="O6" s="101" t="s">
        <v>252</v>
      </c>
      <c r="P6" s="101" t="s">
        <v>253</v>
      </c>
      <c r="Q6" s="101" t="s">
        <v>254</v>
      </c>
      <c r="R6" s="101" t="s">
        <v>255</v>
      </c>
      <c r="S6" s="101" t="s">
        <v>11</v>
      </c>
      <c r="T6" s="172" t="s">
        <v>256</v>
      </c>
      <c r="U6" s="172" t="s">
        <v>257</v>
      </c>
      <c r="V6" s="177"/>
    </row>
    <row r="7" s="67" customFormat="true" ht="27.6" customHeight="true" spans="1:22">
      <c r="A7" s="88"/>
      <c r="B7" s="87"/>
      <c r="C7" s="105"/>
      <c r="D7" s="105"/>
      <c r="E7" s="105"/>
      <c r="F7" s="105"/>
      <c r="G7" s="105"/>
      <c r="H7" s="105"/>
      <c r="I7" s="105"/>
      <c r="J7" s="105"/>
      <c r="K7" s="163"/>
      <c r="L7" s="163"/>
      <c r="M7" s="105"/>
      <c r="N7" s="105"/>
      <c r="O7" s="105"/>
      <c r="P7" s="105"/>
      <c r="Q7" s="173"/>
      <c r="R7" s="173"/>
      <c r="S7" s="105"/>
      <c r="T7" s="174"/>
      <c r="U7" s="174"/>
      <c r="V7" s="178"/>
    </row>
    <row r="8" s="68" customFormat="true" ht="15.95" customHeight="true" spans="1:22">
      <c r="A8" s="18" t="s">
        <v>171</v>
      </c>
      <c r="B8" s="19"/>
      <c r="C8" s="55">
        <f t="shared" ref="C8:U8" si="0">C9+C98</f>
        <v>173461.96</v>
      </c>
      <c r="D8" s="55">
        <f t="shared" si="0"/>
        <v>99658.19</v>
      </c>
      <c r="E8" s="55">
        <f t="shared" si="0"/>
        <v>64264.81</v>
      </c>
      <c r="F8" s="55">
        <f t="shared" si="0"/>
        <v>9538.96</v>
      </c>
      <c r="G8" s="55">
        <f t="shared" si="0"/>
        <v>139580</v>
      </c>
      <c r="H8" s="55">
        <f t="shared" si="0"/>
        <v>85375</v>
      </c>
      <c r="I8" s="55">
        <f t="shared" si="0"/>
        <v>54205</v>
      </c>
      <c r="J8" s="55">
        <f t="shared" si="0"/>
        <v>1692.76</v>
      </c>
      <c r="K8" s="55">
        <f t="shared" si="0"/>
        <v>1514.56</v>
      </c>
      <c r="L8" s="55">
        <f t="shared" si="0"/>
        <v>178.2</v>
      </c>
      <c r="M8" s="55">
        <f t="shared" si="0"/>
        <v>22650.24</v>
      </c>
      <c r="N8" s="55">
        <f t="shared" si="0"/>
        <v>22650.24</v>
      </c>
      <c r="O8" s="55">
        <f t="shared" si="0"/>
        <v>14283.19</v>
      </c>
      <c r="P8" s="55">
        <f t="shared" si="0"/>
        <v>8367.05</v>
      </c>
      <c r="Q8" s="55">
        <f t="shared" si="0"/>
        <v>543</v>
      </c>
      <c r="R8" s="55">
        <f t="shared" si="0"/>
        <v>179</v>
      </c>
      <c r="S8" s="55">
        <f t="shared" si="0"/>
        <v>22829.24</v>
      </c>
      <c r="T8" s="55">
        <f t="shared" si="0"/>
        <v>14462.19</v>
      </c>
      <c r="U8" s="55">
        <f t="shared" si="0"/>
        <v>8367.05</v>
      </c>
      <c r="V8" s="179"/>
    </row>
    <row r="9" s="68" customFormat="true" ht="15.95" customHeight="true" spans="1:22">
      <c r="A9" s="22" t="s">
        <v>215</v>
      </c>
      <c r="B9" s="23"/>
      <c r="C9" s="55">
        <f t="shared" ref="C9:C12" si="1">SUM(D9:F9)</f>
        <v>163062.25</v>
      </c>
      <c r="D9" s="55">
        <f t="shared" ref="D9:K9" si="2">D10+D13+D16+D19+D22+D25+D28+D31+D34+D37+D40+D43+D45+D48+D51+D52+D55+D56+D57+SUM(D60:D97)</f>
        <v>92695.02</v>
      </c>
      <c r="E9" s="55">
        <f t="shared" si="2"/>
        <v>60861.23</v>
      </c>
      <c r="F9" s="55">
        <f t="shared" si="2"/>
        <v>9506</v>
      </c>
      <c r="G9" s="55">
        <f t="shared" si="2"/>
        <v>130509</v>
      </c>
      <c r="H9" s="55">
        <f t="shared" si="2"/>
        <v>79293</v>
      </c>
      <c r="I9" s="55">
        <f t="shared" si="2"/>
        <v>51216</v>
      </c>
      <c r="J9" s="55">
        <f t="shared" si="2"/>
        <v>1691.64</v>
      </c>
      <c r="K9" s="55">
        <f t="shared" si="2"/>
        <v>1515.76</v>
      </c>
      <c r="L9" s="55">
        <f>L34</f>
        <v>175.88</v>
      </c>
      <c r="M9" s="55">
        <f t="shared" ref="M9:U9" si="3">M10+M13+M16+M19+M22+M25+M28+M31+M34+M37+M40+M43+M45+M48+M51+M52+M55+M56+M57+SUM(M60:M97)</f>
        <v>21355.61</v>
      </c>
      <c r="N9" s="55">
        <f t="shared" si="3"/>
        <v>21355.61</v>
      </c>
      <c r="O9" s="55">
        <f t="shared" si="3"/>
        <v>13402.02</v>
      </c>
      <c r="P9" s="55">
        <f t="shared" si="3"/>
        <v>7953.59</v>
      </c>
      <c r="Q9" s="55">
        <f t="shared" si="3"/>
        <v>543</v>
      </c>
      <c r="R9" s="55">
        <f t="shared" si="3"/>
        <v>179</v>
      </c>
      <c r="S9" s="55">
        <f t="shared" si="3"/>
        <v>21534.61</v>
      </c>
      <c r="T9" s="55">
        <f t="shared" si="3"/>
        <v>13581.02</v>
      </c>
      <c r="U9" s="55">
        <f t="shared" si="3"/>
        <v>7953.59</v>
      </c>
      <c r="V9" s="179"/>
    </row>
    <row r="10" s="68" customFormat="true" ht="23.1" customHeight="true" spans="1:22">
      <c r="A10" s="27">
        <v>100001</v>
      </c>
      <c r="B10" s="28" t="s">
        <v>258</v>
      </c>
      <c r="C10" s="151">
        <f t="shared" ref="C10:P10" si="4">SUM(C11:C12)</f>
        <v>56.2</v>
      </c>
      <c r="D10" s="151">
        <f t="shared" si="4"/>
        <v>22.83</v>
      </c>
      <c r="E10" s="151">
        <f t="shared" si="4"/>
        <v>25.53</v>
      </c>
      <c r="F10" s="151">
        <f t="shared" si="4"/>
        <v>7.84</v>
      </c>
      <c r="G10" s="151">
        <f t="shared" si="4"/>
        <v>39</v>
      </c>
      <c r="H10" s="151">
        <f t="shared" si="4"/>
        <v>19</v>
      </c>
      <c r="I10" s="151">
        <f t="shared" si="4"/>
        <v>20</v>
      </c>
      <c r="J10" s="151">
        <f t="shared" si="4"/>
        <v>-3.9</v>
      </c>
      <c r="K10" s="151">
        <f t="shared" si="4"/>
        <v>-3.9</v>
      </c>
      <c r="L10" s="151">
        <f t="shared" si="4"/>
        <v>0</v>
      </c>
      <c r="M10" s="151">
        <f t="shared" si="4"/>
        <v>13.26</v>
      </c>
      <c r="N10" s="151">
        <f t="shared" si="4"/>
        <v>13.26</v>
      </c>
      <c r="O10" s="151">
        <f t="shared" si="4"/>
        <v>3.83</v>
      </c>
      <c r="P10" s="151">
        <f t="shared" si="4"/>
        <v>9.43</v>
      </c>
      <c r="Q10" s="151"/>
      <c r="R10" s="151"/>
      <c r="S10" s="151">
        <f>SUM(S11:S12)</f>
        <v>13.26</v>
      </c>
      <c r="T10" s="151">
        <f>SUM(T11:T12)</f>
        <v>3.83</v>
      </c>
      <c r="U10" s="151">
        <f>SUM(U11:U12)</f>
        <v>9.43</v>
      </c>
      <c r="V10" s="179"/>
    </row>
    <row r="11" ht="23.1" customHeight="true" spans="1:22">
      <c r="A11" s="29"/>
      <c r="B11" s="152" t="s">
        <v>109</v>
      </c>
      <c r="C11" s="153">
        <f t="shared" si="1"/>
        <v>35.2</v>
      </c>
      <c r="D11" s="154">
        <v>14.22</v>
      </c>
      <c r="E11" s="154">
        <v>16.02</v>
      </c>
      <c r="F11" s="154">
        <v>4.96</v>
      </c>
      <c r="G11" s="153">
        <v>23</v>
      </c>
      <c r="H11" s="154">
        <v>11</v>
      </c>
      <c r="I11" s="154">
        <v>12</v>
      </c>
      <c r="J11" s="153">
        <v>-4.2</v>
      </c>
      <c r="K11" s="154">
        <v>-4.2</v>
      </c>
      <c r="L11" s="164">
        <v>0</v>
      </c>
      <c r="M11" s="154">
        <f>D11+E11-G11-J11</f>
        <v>11.44</v>
      </c>
      <c r="N11" s="151">
        <f>IF(M11&gt;0,M11,0)</f>
        <v>11.44</v>
      </c>
      <c r="O11" s="55">
        <f>D11-H11</f>
        <v>3.22</v>
      </c>
      <c r="P11" s="151">
        <f>N11-O11</f>
        <v>8.22</v>
      </c>
      <c r="Q11" s="55"/>
      <c r="R11" s="55"/>
      <c r="S11" s="151">
        <f>T11+U11</f>
        <v>11.44</v>
      </c>
      <c r="T11" s="153">
        <f>O11+R11</f>
        <v>3.22</v>
      </c>
      <c r="U11" s="153">
        <f>P11</f>
        <v>8.22</v>
      </c>
      <c r="V11" s="180"/>
    </row>
    <row r="12" ht="23.1" customHeight="true" spans="1:22">
      <c r="A12" s="33"/>
      <c r="B12" s="152" t="s">
        <v>110</v>
      </c>
      <c r="C12" s="153">
        <f t="shared" si="1"/>
        <v>21</v>
      </c>
      <c r="D12" s="154">
        <v>8.61</v>
      </c>
      <c r="E12" s="154">
        <v>9.51</v>
      </c>
      <c r="F12" s="154">
        <v>2.88</v>
      </c>
      <c r="G12" s="153">
        <v>16</v>
      </c>
      <c r="H12" s="154">
        <v>8</v>
      </c>
      <c r="I12" s="154">
        <v>8</v>
      </c>
      <c r="J12" s="153">
        <v>0.300000000000001</v>
      </c>
      <c r="K12" s="154">
        <v>0.300000000000001</v>
      </c>
      <c r="L12" s="164">
        <v>0</v>
      </c>
      <c r="M12" s="154">
        <f>D12+E12-G12-J12</f>
        <v>1.82</v>
      </c>
      <c r="N12" s="151">
        <f>IF(M12&gt;0,M12,0)</f>
        <v>1.82</v>
      </c>
      <c r="O12" s="55">
        <f>D12-H12</f>
        <v>0.609999999999999</v>
      </c>
      <c r="P12" s="151">
        <f>N12-O12</f>
        <v>1.21</v>
      </c>
      <c r="Q12" s="55"/>
      <c r="R12" s="55"/>
      <c r="S12" s="151">
        <f>T12+U12</f>
        <v>1.82</v>
      </c>
      <c r="T12" s="153">
        <f>O12+R12</f>
        <v>0.609999999999999</v>
      </c>
      <c r="U12" s="153">
        <f>P12</f>
        <v>1.21</v>
      </c>
      <c r="V12" s="181"/>
    </row>
    <row r="13" s="68" customFormat="true" ht="23.1" customHeight="true" spans="1:22">
      <c r="A13" s="27">
        <v>100003</v>
      </c>
      <c r="B13" s="28" t="s">
        <v>11</v>
      </c>
      <c r="C13" s="151">
        <f t="shared" ref="C13:U13" si="5">SUM(C14:C15)</f>
        <v>13028.98</v>
      </c>
      <c r="D13" s="151">
        <v>6182.82</v>
      </c>
      <c r="E13" s="151">
        <v>5421.48</v>
      </c>
      <c r="F13" s="151">
        <v>1424.68</v>
      </c>
      <c r="G13" s="151">
        <v>9865</v>
      </c>
      <c r="H13" s="151">
        <v>5295</v>
      </c>
      <c r="I13" s="151">
        <v>4570</v>
      </c>
      <c r="J13" s="151">
        <v>-31.7299999999996</v>
      </c>
      <c r="K13" s="151">
        <v>-31.7299999999996</v>
      </c>
      <c r="L13" s="151">
        <v>0</v>
      </c>
      <c r="M13" s="151">
        <f t="shared" si="5"/>
        <v>1771.03</v>
      </c>
      <c r="N13" s="151">
        <f t="shared" si="5"/>
        <v>1771.03</v>
      </c>
      <c r="O13" s="151">
        <f t="shared" si="5"/>
        <v>887.82</v>
      </c>
      <c r="P13" s="151">
        <f t="shared" si="5"/>
        <v>883.209999999999</v>
      </c>
      <c r="Q13" s="151">
        <f t="shared" si="5"/>
        <v>0</v>
      </c>
      <c r="R13" s="151">
        <f t="shared" si="5"/>
        <v>0</v>
      </c>
      <c r="S13" s="151">
        <f t="shared" si="5"/>
        <v>1771.03</v>
      </c>
      <c r="T13" s="151">
        <f t="shared" si="5"/>
        <v>1212.17</v>
      </c>
      <c r="U13" s="151">
        <f t="shared" si="5"/>
        <v>558.859999999999</v>
      </c>
      <c r="V13" s="181"/>
    </row>
    <row r="14" ht="34.9" customHeight="true" spans="1:22">
      <c r="A14" s="29"/>
      <c r="B14" s="35" t="s">
        <v>22</v>
      </c>
      <c r="C14" s="153">
        <f>SUM(D14:F14)</f>
        <v>12653.38</v>
      </c>
      <c r="D14" s="154">
        <v>5928.86</v>
      </c>
      <c r="E14" s="154">
        <v>5299.84</v>
      </c>
      <c r="F14" s="154">
        <v>1424.68</v>
      </c>
      <c r="G14" s="153">
        <v>9487</v>
      </c>
      <c r="H14" s="154">
        <v>5041</v>
      </c>
      <c r="I14" s="154">
        <v>4446</v>
      </c>
      <c r="J14" s="153">
        <v>-31.7299999999996</v>
      </c>
      <c r="K14" s="154">
        <v>-31.7299999999996</v>
      </c>
      <c r="L14" s="164">
        <v>0</v>
      </c>
      <c r="M14" s="154">
        <f>D14+E14-G14-J14</f>
        <v>1773.43</v>
      </c>
      <c r="N14" s="151">
        <f>IF(M14&gt;0,M14,0)</f>
        <v>1773.43</v>
      </c>
      <c r="O14" s="55">
        <f>D14-H14</f>
        <v>887.86</v>
      </c>
      <c r="P14" s="151">
        <f>N14-O14</f>
        <v>885.569999999999</v>
      </c>
      <c r="Q14" s="55"/>
      <c r="R14" s="55"/>
      <c r="S14" s="151">
        <f>T14+U14</f>
        <v>1771.03</v>
      </c>
      <c r="T14" s="153">
        <f>O14+R14-0.04+315.12+9.23</f>
        <v>1212.17</v>
      </c>
      <c r="U14" s="153">
        <f>P14-2.36-315.12-9.23</f>
        <v>558.859999999999</v>
      </c>
      <c r="V14" s="182" t="s">
        <v>216</v>
      </c>
    </row>
    <row r="15" ht="23.1" customHeight="true" spans="1:24">
      <c r="A15" s="33"/>
      <c r="B15" s="35" t="s">
        <v>24</v>
      </c>
      <c r="C15" s="153">
        <f>SUM(D15:F15)</f>
        <v>375.6</v>
      </c>
      <c r="D15" s="154">
        <v>253.96</v>
      </c>
      <c r="E15" s="154">
        <v>121.64</v>
      </c>
      <c r="F15" s="154">
        <v>0</v>
      </c>
      <c r="G15" s="153">
        <v>378</v>
      </c>
      <c r="H15" s="154">
        <v>254</v>
      </c>
      <c r="I15" s="154">
        <v>124</v>
      </c>
      <c r="J15" s="153">
        <v>0</v>
      </c>
      <c r="K15" s="154" t="s">
        <v>259</v>
      </c>
      <c r="L15" s="164">
        <v>0</v>
      </c>
      <c r="M15" s="154">
        <f>D15+E15-G15-J15</f>
        <v>-2.39999999999998</v>
      </c>
      <c r="N15" s="151">
        <f>O15+P15</f>
        <v>-2.39999999999998</v>
      </c>
      <c r="O15" s="55">
        <f>D15-H15</f>
        <v>-0.039999999999992</v>
      </c>
      <c r="P15" s="151">
        <f>E15-I15</f>
        <v>-2.35999999999999</v>
      </c>
      <c r="Q15" s="55"/>
      <c r="R15" s="55"/>
      <c r="S15" s="151">
        <f>T15+U15</f>
        <v>2.26138552328337e-14</v>
      </c>
      <c r="T15" s="153">
        <f>O15+R15+0.04</f>
        <v>7.95891130778159e-15</v>
      </c>
      <c r="U15" s="153">
        <f>P15+2.36</f>
        <v>1.46549439250521e-14</v>
      </c>
      <c r="V15" s="182" t="s">
        <v>260</v>
      </c>
      <c r="X15" s="69" t="s">
        <v>261</v>
      </c>
    </row>
    <row r="16" s="68" customFormat="true" ht="24.95" customHeight="true" spans="1:23">
      <c r="A16" s="27">
        <v>100004</v>
      </c>
      <c r="B16" s="28" t="s">
        <v>11</v>
      </c>
      <c r="C16" s="151">
        <f t="shared" ref="C16:U16" si="6">SUM(C17:C18)</f>
        <v>5908.24</v>
      </c>
      <c r="D16" s="151">
        <v>3372.95</v>
      </c>
      <c r="E16" s="151">
        <v>2195.33</v>
      </c>
      <c r="F16" s="151">
        <v>339.96</v>
      </c>
      <c r="G16" s="151">
        <v>4484</v>
      </c>
      <c r="H16" s="151">
        <v>2713</v>
      </c>
      <c r="I16" s="151">
        <v>1771</v>
      </c>
      <c r="J16" s="151">
        <v>77.3</v>
      </c>
      <c r="K16" s="151">
        <v>77.3</v>
      </c>
      <c r="L16" s="151">
        <v>0</v>
      </c>
      <c r="M16" s="151">
        <f t="shared" si="6"/>
        <v>1006.98</v>
      </c>
      <c r="N16" s="151">
        <f t="shared" si="6"/>
        <v>1006.98</v>
      </c>
      <c r="O16" s="151">
        <f t="shared" si="6"/>
        <v>659.95</v>
      </c>
      <c r="P16" s="151">
        <f t="shared" si="6"/>
        <v>347.03</v>
      </c>
      <c r="Q16" s="151">
        <f t="shared" si="6"/>
        <v>243</v>
      </c>
      <c r="R16" s="151">
        <f t="shared" si="6"/>
        <v>80</v>
      </c>
      <c r="S16" s="151">
        <f t="shared" si="6"/>
        <v>1086.98</v>
      </c>
      <c r="T16" s="151">
        <f t="shared" si="6"/>
        <v>739.95</v>
      </c>
      <c r="U16" s="151">
        <f t="shared" si="6"/>
        <v>347.03</v>
      </c>
      <c r="V16" s="179"/>
      <c r="W16" s="183" t="s">
        <v>160</v>
      </c>
    </row>
    <row r="17" ht="31.5" customHeight="true" spans="1:23">
      <c r="A17" s="29"/>
      <c r="B17" s="35" t="s">
        <v>25</v>
      </c>
      <c r="C17" s="153">
        <f>SUM(D17:F17)</f>
        <v>4698.71</v>
      </c>
      <c r="D17" s="154">
        <v>2549.87</v>
      </c>
      <c r="E17" s="154">
        <v>1808.88</v>
      </c>
      <c r="F17" s="154">
        <v>339.96</v>
      </c>
      <c r="G17" s="153">
        <v>3602</v>
      </c>
      <c r="H17" s="154">
        <v>2116</v>
      </c>
      <c r="I17" s="154">
        <v>1486</v>
      </c>
      <c r="J17" s="153">
        <v>77.3</v>
      </c>
      <c r="K17" s="154">
        <v>77.3</v>
      </c>
      <c r="L17" s="164">
        <v>0</v>
      </c>
      <c r="M17" s="154">
        <f>D17+E17-G17-J17</f>
        <v>679.45</v>
      </c>
      <c r="N17" s="151">
        <f>IF(M17&gt;0,M17,0)</f>
        <v>679.45</v>
      </c>
      <c r="O17" s="55">
        <f>D17-H17</f>
        <v>433.87</v>
      </c>
      <c r="P17" s="151">
        <f>N17-O17</f>
        <v>245.58</v>
      </c>
      <c r="Q17" s="55">
        <v>243</v>
      </c>
      <c r="R17" s="55">
        <f>ROUND(Q17*0.33,0)</f>
        <v>80</v>
      </c>
      <c r="S17" s="151">
        <f>T17+U17</f>
        <v>759.45</v>
      </c>
      <c r="T17" s="153">
        <f>O17+R17</f>
        <v>513.87</v>
      </c>
      <c r="U17" s="153">
        <f>P17</f>
        <v>245.58</v>
      </c>
      <c r="V17" s="184" t="s">
        <v>160</v>
      </c>
      <c r="W17" s="183" t="s">
        <v>160</v>
      </c>
    </row>
    <row r="18" ht="23.1" customHeight="true" spans="1:22">
      <c r="A18" s="33"/>
      <c r="B18" s="35" t="s">
        <v>26</v>
      </c>
      <c r="C18" s="153">
        <f>SUM(D18:F18)</f>
        <v>1209.53</v>
      </c>
      <c r="D18" s="154">
        <v>823.08</v>
      </c>
      <c r="E18" s="154">
        <v>386.45</v>
      </c>
      <c r="F18" s="154">
        <v>0</v>
      </c>
      <c r="G18" s="153">
        <v>882</v>
      </c>
      <c r="H18" s="154">
        <v>597</v>
      </c>
      <c r="I18" s="154">
        <v>285</v>
      </c>
      <c r="J18" s="153">
        <v>0</v>
      </c>
      <c r="K18" s="154" t="s">
        <v>259</v>
      </c>
      <c r="L18" s="164">
        <v>0</v>
      </c>
      <c r="M18" s="154">
        <f>D18+E18-G18-J18</f>
        <v>327.53</v>
      </c>
      <c r="N18" s="151">
        <f>IF(M18&gt;0,M18,0)</f>
        <v>327.53</v>
      </c>
      <c r="O18" s="55">
        <f>D18-H18</f>
        <v>226.08</v>
      </c>
      <c r="P18" s="151">
        <f>N18-O18</f>
        <v>101.45</v>
      </c>
      <c r="Q18" s="55"/>
      <c r="R18" s="55"/>
      <c r="S18" s="151">
        <f>T18+U18</f>
        <v>327.53</v>
      </c>
      <c r="T18" s="153">
        <f>O18+R18</f>
        <v>226.08</v>
      </c>
      <c r="U18" s="153">
        <f>P18</f>
        <v>101.45</v>
      </c>
      <c r="V18" s="181"/>
    </row>
    <row r="19" s="68" customFormat="true" ht="23.1" customHeight="true" spans="1:22">
      <c r="A19" s="27">
        <v>100005</v>
      </c>
      <c r="B19" s="28" t="s">
        <v>11</v>
      </c>
      <c r="C19" s="151">
        <f t="shared" ref="C19:U19" si="7">SUM(C20:C21)</f>
        <v>8521.25</v>
      </c>
      <c r="D19" s="151">
        <v>4440.49</v>
      </c>
      <c r="E19" s="151">
        <v>3354.6</v>
      </c>
      <c r="F19" s="151">
        <v>726.16</v>
      </c>
      <c r="G19" s="151">
        <v>6398</v>
      </c>
      <c r="H19" s="151">
        <v>3674</v>
      </c>
      <c r="I19" s="151">
        <v>2724</v>
      </c>
      <c r="J19" s="151">
        <v>-66.7700000000004</v>
      </c>
      <c r="K19" s="151">
        <v>-66.7700000000004</v>
      </c>
      <c r="L19" s="151">
        <v>0</v>
      </c>
      <c r="M19" s="151">
        <f t="shared" si="7"/>
        <v>1463.86</v>
      </c>
      <c r="N19" s="151">
        <f t="shared" si="7"/>
        <v>1463.86</v>
      </c>
      <c r="O19" s="151">
        <f t="shared" si="7"/>
        <v>766.49</v>
      </c>
      <c r="P19" s="151">
        <f t="shared" si="7"/>
        <v>697.370000000001</v>
      </c>
      <c r="Q19" s="151">
        <f t="shared" si="7"/>
        <v>0</v>
      </c>
      <c r="R19" s="151">
        <f t="shared" si="7"/>
        <v>0</v>
      </c>
      <c r="S19" s="151">
        <f t="shared" si="7"/>
        <v>1463.86</v>
      </c>
      <c r="T19" s="151">
        <f t="shared" si="7"/>
        <v>766.49</v>
      </c>
      <c r="U19" s="151">
        <f t="shared" si="7"/>
        <v>697.370000000001</v>
      </c>
      <c r="V19" s="179"/>
    </row>
    <row r="20" ht="23.1" customHeight="true" spans="1:22">
      <c r="A20" s="29"/>
      <c r="B20" s="35" t="s">
        <v>27</v>
      </c>
      <c r="C20" s="153">
        <f>SUM(D20:F20)</f>
        <v>8093.49</v>
      </c>
      <c r="D20" s="154">
        <v>4150.91</v>
      </c>
      <c r="E20" s="154">
        <v>3216.42</v>
      </c>
      <c r="F20" s="154">
        <v>726.16</v>
      </c>
      <c r="G20" s="153">
        <v>5986</v>
      </c>
      <c r="H20" s="154">
        <v>3397</v>
      </c>
      <c r="I20" s="154">
        <v>2589</v>
      </c>
      <c r="J20" s="153">
        <v>-66.7700000000004</v>
      </c>
      <c r="K20" s="154">
        <v>-66.7700000000004</v>
      </c>
      <c r="L20" s="164">
        <v>0</v>
      </c>
      <c r="M20" s="154">
        <f>D20+E20-G20-J20</f>
        <v>1448.1</v>
      </c>
      <c r="N20" s="151">
        <f>IF(M20&gt;0,M20,0)</f>
        <v>1448.1</v>
      </c>
      <c r="O20" s="55">
        <f>D20-H20</f>
        <v>753.91</v>
      </c>
      <c r="P20" s="151">
        <f>N20-O20</f>
        <v>694.190000000001</v>
      </c>
      <c r="Q20" s="55"/>
      <c r="R20" s="55"/>
      <c r="S20" s="151">
        <f>T20+U20</f>
        <v>1448.1</v>
      </c>
      <c r="T20" s="153">
        <f>O20+R20</f>
        <v>753.91</v>
      </c>
      <c r="U20" s="153">
        <f>P20</f>
        <v>694.190000000001</v>
      </c>
      <c r="V20" s="181"/>
    </row>
    <row r="21" ht="23.1" customHeight="true" spans="1:22">
      <c r="A21" s="33"/>
      <c r="B21" s="35" t="s">
        <v>28</v>
      </c>
      <c r="C21" s="153">
        <f>SUM(D21:F21)</f>
        <v>427.76</v>
      </c>
      <c r="D21" s="154">
        <v>289.58</v>
      </c>
      <c r="E21" s="154">
        <v>138.18</v>
      </c>
      <c r="F21" s="154">
        <v>0</v>
      </c>
      <c r="G21" s="153">
        <v>412</v>
      </c>
      <c r="H21" s="154">
        <v>277</v>
      </c>
      <c r="I21" s="154">
        <v>135</v>
      </c>
      <c r="J21" s="153">
        <v>0</v>
      </c>
      <c r="K21" s="154" t="s">
        <v>259</v>
      </c>
      <c r="L21" s="164">
        <v>0</v>
      </c>
      <c r="M21" s="154">
        <f>D21+E21-G21-J21</f>
        <v>15.76</v>
      </c>
      <c r="N21" s="151">
        <f>IF(M21&gt;0,M21,0)</f>
        <v>15.76</v>
      </c>
      <c r="O21" s="55">
        <f>D21-H21</f>
        <v>12.58</v>
      </c>
      <c r="P21" s="151">
        <f>N21-O21</f>
        <v>3.18000000000001</v>
      </c>
      <c r="Q21" s="55"/>
      <c r="R21" s="55"/>
      <c r="S21" s="151">
        <f>T21+U21</f>
        <v>15.76</v>
      </c>
      <c r="T21" s="153">
        <f>O21+R21</f>
        <v>12.58</v>
      </c>
      <c r="U21" s="153">
        <f>P21</f>
        <v>3.18000000000001</v>
      </c>
      <c r="V21" s="181"/>
    </row>
    <row r="22" s="68" customFormat="true" ht="23.1" customHeight="true" spans="1:22">
      <c r="A22" s="27">
        <v>100006</v>
      </c>
      <c r="B22" s="28" t="s">
        <v>11</v>
      </c>
      <c r="C22" s="151">
        <f t="shared" ref="C22:U22" si="8">SUM(C23:C24)</f>
        <v>11032.27</v>
      </c>
      <c r="D22" s="151">
        <v>5464.34</v>
      </c>
      <c r="E22" s="151">
        <v>4479.37</v>
      </c>
      <c r="F22" s="151">
        <v>1088.56</v>
      </c>
      <c r="G22" s="151">
        <v>8214</v>
      </c>
      <c r="H22" s="151">
        <v>4545</v>
      </c>
      <c r="I22" s="151">
        <v>3669</v>
      </c>
      <c r="J22" s="151">
        <v>-75.5499999999993</v>
      </c>
      <c r="K22" s="151">
        <v>-75.5499999999993</v>
      </c>
      <c r="L22" s="151">
        <v>0</v>
      </c>
      <c r="M22" s="151">
        <f t="shared" si="8"/>
        <v>1805.26</v>
      </c>
      <c r="N22" s="151">
        <f t="shared" si="8"/>
        <v>1805.26</v>
      </c>
      <c r="O22" s="151">
        <f t="shared" si="8"/>
        <v>919.34</v>
      </c>
      <c r="P22" s="151">
        <f t="shared" si="8"/>
        <v>885.92</v>
      </c>
      <c r="Q22" s="151">
        <f t="shared" si="8"/>
        <v>0</v>
      </c>
      <c r="R22" s="151">
        <f t="shared" si="8"/>
        <v>0</v>
      </c>
      <c r="S22" s="151">
        <f t="shared" si="8"/>
        <v>1805.26</v>
      </c>
      <c r="T22" s="151">
        <f t="shared" si="8"/>
        <v>919.34</v>
      </c>
      <c r="U22" s="151">
        <f t="shared" si="8"/>
        <v>885.92</v>
      </c>
      <c r="V22" s="179"/>
    </row>
    <row r="23" ht="23.1" customHeight="true" spans="1:22">
      <c r="A23" s="29"/>
      <c r="B23" s="35" t="s">
        <v>29</v>
      </c>
      <c r="C23" s="153">
        <f>SUM(D23:F23)</f>
        <v>10464.59</v>
      </c>
      <c r="D23" s="154">
        <v>5077.85</v>
      </c>
      <c r="E23" s="154">
        <v>4298.18</v>
      </c>
      <c r="F23" s="154">
        <v>1088.56</v>
      </c>
      <c r="G23" s="153">
        <v>7706</v>
      </c>
      <c r="H23" s="154">
        <v>4201</v>
      </c>
      <c r="I23" s="154">
        <v>3505</v>
      </c>
      <c r="J23" s="153">
        <v>-75.5499999999993</v>
      </c>
      <c r="K23" s="154">
        <v>-75.5499999999993</v>
      </c>
      <c r="L23" s="164">
        <v>0</v>
      </c>
      <c r="M23" s="154">
        <f>D23+E23-G23-J23</f>
        <v>1745.58</v>
      </c>
      <c r="N23" s="151">
        <f>IF(M23&gt;0,M23,0)</f>
        <v>1745.58</v>
      </c>
      <c r="O23" s="55">
        <f>D23-H23</f>
        <v>876.85</v>
      </c>
      <c r="P23" s="151">
        <f>N23-O23</f>
        <v>868.73</v>
      </c>
      <c r="Q23" s="55"/>
      <c r="R23" s="55"/>
      <c r="S23" s="151">
        <f>T23+U23</f>
        <v>1745.58</v>
      </c>
      <c r="T23" s="153">
        <f>O23+R23</f>
        <v>876.85</v>
      </c>
      <c r="U23" s="153">
        <f>P23</f>
        <v>868.73</v>
      </c>
      <c r="V23" s="181"/>
    </row>
    <row r="24" ht="23.1" customHeight="true" spans="1:22">
      <c r="A24" s="33"/>
      <c r="B24" s="35" t="s">
        <v>30</v>
      </c>
      <c r="C24" s="153">
        <f>SUM(D24:F24)</f>
        <v>567.68</v>
      </c>
      <c r="D24" s="154">
        <v>386.49</v>
      </c>
      <c r="E24" s="154">
        <v>181.19</v>
      </c>
      <c r="F24" s="154">
        <v>0</v>
      </c>
      <c r="G24" s="153">
        <v>508</v>
      </c>
      <c r="H24" s="154">
        <v>344</v>
      </c>
      <c r="I24" s="154">
        <v>164</v>
      </c>
      <c r="J24" s="153">
        <v>0</v>
      </c>
      <c r="K24" s="154" t="s">
        <v>259</v>
      </c>
      <c r="L24" s="164">
        <v>0</v>
      </c>
      <c r="M24" s="154">
        <f>D24+E24-G24-J24</f>
        <v>59.6800000000001</v>
      </c>
      <c r="N24" s="151">
        <f>IF(M24&gt;0,M24,0)</f>
        <v>59.6800000000001</v>
      </c>
      <c r="O24" s="55">
        <f>D24-H24</f>
        <v>42.49</v>
      </c>
      <c r="P24" s="151">
        <f>N24-O24</f>
        <v>17.1900000000001</v>
      </c>
      <c r="Q24" s="55"/>
      <c r="R24" s="55"/>
      <c r="S24" s="151">
        <f>T24+U24</f>
        <v>59.6800000000001</v>
      </c>
      <c r="T24" s="153">
        <f>O24+R24</f>
        <v>42.49</v>
      </c>
      <c r="U24" s="153">
        <f>P24</f>
        <v>17.1900000000001</v>
      </c>
      <c r="V24" s="181"/>
    </row>
    <row r="25" s="68" customFormat="true" ht="23.1" customHeight="true" spans="1:23">
      <c r="A25" s="27">
        <v>100007</v>
      </c>
      <c r="B25" s="28" t="s">
        <v>11</v>
      </c>
      <c r="C25" s="151">
        <f t="shared" ref="C25:U25" si="9">SUM(C26:C27)</f>
        <v>9787.21</v>
      </c>
      <c r="D25" s="151">
        <v>4963.25</v>
      </c>
      <c r="E25" s="151">
        <v>3925.68</v>
      </c>
      <c r="F25" s="151">
        <v>898.28</v>
      </c>
      <c r="G25" s="151">
        <v>7286</v>
      </c>
      <c r="H25" s="151">
        <v>4098</v>
      </c>
      <c r="I25" s="151">
        <v>3188</v>
      </c>
      <c r="J25" s="151">
        <v>-338.4</v>
      </c>
      <c r="K25" s="151">
        <v>-338.4</v>
      </c>
      <c r="L25" s="151">
        <v>0</v>
      </c>
      <c r="M25" s="151">
        <f t="shared" si="9"/>
        <v>1941.33</v>
      </c>
      <c r="N25" s="151">
        <f t="shared" si="9"/>
        <v>1941.33</v>
      </c>
      <c r="O25" s="151">
        <f t="shared" si="9"/>
        <v>865.25</v>
      </c>
      <c r="P25" s="151">
        <f t="shared" si="9"/>
        <v>1076.08</v>
      </c>
      <c r="Q25" s="151">
        <f t="shared" si="9"/>
        <v>0</v>
      </c>
      <c r="R25" s="151">
        <f t="shared" si="9"/>
        <v>0</v>
      </c>
      <c r="S25" s="151">
        <f t="shared" si="9"/>
        <v>1941.33</v>
      </c>
      <c r="T25" s="151">
        <f t="shared" si="9"/>
        <v>865.25</v>
      </c>
      <c r="U25" s="151">
        <f t="shared" si="9"/>
        <v>1076.08</v>
      </c>
      <c r="V25" s="179"/>
      <c r="W25" s="68" t="s">
        <v>160</v>
      </c>
    </row>
    <row r="26" ht="23.1" customHeight="true" spans="1:22">
      <c r="A26" s="29"/>
      <c r="B26" s="35" t="s">
        <v>31</v>
      </c>
      <c r="C26" s="153">
        <f>SUM(D26:F26)</f>
        <v>9378.02</v>
      </c>
      <c r="D26" s="154">
        <v>4686.22</v>
      </c>
      <c r="E26" s="154">
        <v>3793.52</v>
      </c>
      <c r="F26" s="154">
        <v>898.28</v>
      </c>
      <c r="G26" s="153">
        <v>6886</v>
      </c>
      <c r="H26" s="154">
        <v>3829</v>
      </c>
      <c r="I26" s="154">
        <v>3057</v>
      </c>
      <c r="J26" s="153">
        <v>-338.4</v>
      </c>
      <c r="K26" s="154">
        <v>-338.4</v>
      </c>
      <c r="L26" s="164">
        <v>0</v>
      </c>
      <c r="M26" s="154">
        <f>D26+E26-G26-J26</f>
        <v>1932.14</v>
      </c>
      <c r="N26" s="151">
        <f>IF(M26&gt;0,M26,0)</f>
        <v>1932.14</v>
      </c>
      <c r="O26" s="55">
        <f>D26-H26</f>
        <v>857.22</v>
      </c>
      <c r="P26" s="151">
        <f>N26-O26</f>
        <v>1074.92</v>
      </c>
      <c r="Q26" s="55"/>
      <c r="R26" s="55"/>
      <c r="S26" s="151">
        <f>T26+U26</f>
        <v>1932.14</v>
      </c>
      <c r="T26" s="153">
        <f>O26+R26</f>
        <v>857.22</v>
      </c>
      <c r="U26" s="153">
        <f>P26</f>
        <v>1074.92</v>
      </c>
      <c r="V26" s="181"/>
    </row>
    <row r="27" ht="23.1" customHeight="true" spans="1:22">
      <c r="A27" s="33"/>
      <c r="B27" s="35" t="s">
        <v>32</v>
      </c>
      <c r="C27" s="153">
        <f>SUM(D27:F27)</f>
        <v>409.19</v>
      </c>
      <c r="D27" s="154">
        <v>277.03</v>
      </c>
      <c r="E27" s="154">
        <v>132.16</v>
      </c>
      <c r="F27" s="154">
        <v>0</v>
      </c>
      <c r="G27" s="153">
        <v>400</v>
      </c>
      <c r="H27" s="154">
        <v>269</v>
      </c>
      <c r="I27" s="154">
        <v>131</v>
      </c>
      <c r="J27" s="153">
        <v>0</v>
      </c>
      <c r="K27" s="154" t="s">
        <v>259</v>
      </c>
      <c r="L27" s="164">
        <v>0</v>
      </c>
      <c r="M27" s="154">
        <f>D27+E27-G27-J27</f>
        <v>9.19000000000005</v>
      </c>
      <c r="N27" s="151">
        <f>IF(M27&gt;0,M27,0)</f>
        <v>9.19000000000005</v>
      </c>
      <c r="O27" s="55">
        <f>D27-H27</f>
        <v>8.03000000000003</v>
      </c>
      <c r="P27" s="151">
        <f>N27-O27</f>
        <v>1.16000000000003</v>
      </c>
      <c r="Q27" s="55"/>
      <c r="R27" s="55"/>
      <c r="S27" s="151">
        <f>T27+U27</f>
        <v>9.19000000000005</v>
      </c>
      <c r="T27" s="153">
        <f>O27+R27</f>
        <v>8.03000000000003</v>
      </c>
      <c r="U27" s="153">
        <f>P27</f>
        <v>1.16000000000003</v>
      </c>
      <c r="V27" s="181"/>
    </row>
    <row r="28" s="68" customFormat="true" ht="23.1" customHeight="true" spans="1:23">
      <c r="A28" s="27">
        <v>100008</v>
      </c>
      <c r="B28" s="28" t="s">
        <v>11</v>
      </c>
      <c r="C28" s="151">
        <f t="shared" ref="C28:U28" si="10">SUM(C29:C30)</f>
        <v>9196.51</v>
      </c>
      <c r="D28" s="151">
        <v>4886.58</v>
      </c>
      <c r="E28" s="151">
        <v>3583.85</v>
      </c>
      <c r="F28" s="151">
        <v>726.08</v>
      </c>
      <c r="G28" s="151">
        <v>7072</v>
      </c>
      <c r="H28" s="151">
        <v>4087</v>
      </c>
      <c r="I28" s="151">
        <v>2985</v>
      </c>
      <c r="J28" s="151">
        <v>275.2</v>
      </c>
      <c r="K28" s="151">
        <v>275.2</v>
      </c>
      <c r="L28" s="151">
        <v>0</v>
      </c>
      <c r="M28" s="151">
        <f t="shared" si="10"/>
        <v>1123.23</v>
      </c>
      <c r="N28" s="151">
        <f t="shared" si="10"/>
        <v>1123.23</v>
      </c>
      <c r="O28" s="151">
        <f t="shared" si="10"/>
        <v>799.58</v>
      </c>
      <c r="P28" s="151">
        <f t="shared" si="10"/>
        <v>323.65</v>
      </c>
      <c r="Q28" s="151">
        <f t="shared" si="10"/>
        <v>0</v>
      </c>
      <c r="R28" s="151">
        <f t="shared" si="10"/>
        <v>0</v>
      </c>
      <c r="S28" s="151">
        <f t="shared" si="10"/>
        <v>1123.23</v>
      </c>
      <c r="T28" s="151">
        <f t="shared" si="10"/>
        <v>799.58</v>
      </c>
      <c r="U28" s="151">
        <f t="shared" si="10"/>
        <v>323.65</v>
      </c>
      <c r="V28" s="179"/>
      <c r="W28" s="68" t="s">
        <v>160</v>
      </c>
    </row>
    <row r="29" ht="23.1" customHeight="true" spans="1:22">
      <c r="A29" s="29"/>
      <c r="B29" s="35" t="s">
        <v>33</v>
      </c>
      <c r="C29" s="153">
        <f>SUM(D29:F29)</f>
        <v>7944.21</v>
      </c>
      <c r="D29" s="154">
        <v>4033.12</v>
      </c>
      <c r="E29" s="154">
        <v>3185.01</v>
      </c>
      <c r="F29" s="154">
        <v>726.08</v>
      </c>
      <c r="G29" s="153">
        <v>6086</v>
      </c>
      <c r="H29" s="154">
        <v>3418</v>
      </c>
      <c r="I29" s="154">
        <v>2668</v>
      </c>
      <c r="J29" s="153">
        <v>275.2</v>
      </c>
      <c r="K29" s="154">
        <v>275.2</v>
      </c>
      <c r="L29" s="164" t="s">
        <v>160</v>
      </c>
      <c r="M29" s="154">
        <f>D29+E29-G29-J29</f>
        <v>856.93</v>
      </c>
      <c r="N29" s="151">
        <f>IF(M29&gt;0,M29,0)</f>
        <v>856.93</v>
      </c>
      <c r="O29" s="55">
        <f>D29-H29</f>
        <v>615.12</v>
      </c>
      <c r="P29" s="151">
        <f>N29-O29</f>
        <v>241.81</v>
      </c>
      <c r="Q29" s="55"/>
      <c r="R29" s="55"/>
      <c r="S29" s="151">
        <f>T29+U29</f>
        <v>856.93</v>
      </c>
      <c r="T29" s="153">
        <f>O29+R29</f>
        <v>615.12</v>
      </c>
      <c r="U29" s="153">
        <f>P29</f>
        <v>241.81</v>
      </c>
      <c r="V29" s="181"/>
    </row>
    <row r="30" ht="23.1" customHeight="true" spans="1:22">
      <c r="A30" s="33"/>
      <c r="B30" s="35" t="s">
        <v>34</v>
      </c>
      <c r="C30" s="153">
        <f>SUM(D30:F30)</f>
        <v>1252.3</v>
      </c>
      <c r="D30" s="154">
        <v>853.46</v>
      </c>
      <c r="E30" s="154">
        <v>398.84</v>
      </c>
      <c r="F30" s="154">
        <v>0</v>
      </c>
      <c r="G30" s="153">
        <v>986</v>
      </c>
      <c r="H30" s="154">
        <v>669</v>
      </c>
      <c r="I30" s="154">
        <v>317</v>
      </c>
      <c r="J30" s="153">
        <v>0</v>
      </c>
      <c r="K30" s="154" t="s">
        <v>259</v>
      </c>
      <c r="L30" s="164">
        <v>0</v>
      </c>
      <c r="M30" s="154">
        <f>D30+E30-G30-J30</f>
        <v>266.3</v>
      </c>
      <c r="N30" s="151">
        <f>IF(M30&gt;0,M30,0)</f>
        <v>266.3</v>
      </c>
      <c r="O30" s="55">
        <f>D30-H30</f>
        <v>184.46</v>
      </c>
      <c r="P30" s="151">
        <f>N30-O30</f>
        <v>81.8399999999999</v>
      </c>
      <c r="Q30" s="55"/>
      <c r="R30" s="55"/>
      <c r="S30" s="151">
        <f>T30+U30</f>
        <v>266.3</v>
      </c>
      <c r="T30" s="153">
        <f>O30+R30</f>
        <v>184.46</v>
      </c>
      <c r="U30" s="153">
        <f>P30</f>
        <v>81.8399999999999</v>
      </c>
      <c r="V30" s="181"/>
    </row>
    <row r="31" s="68" customFormat="true" ht="23.1" customHeight="true" spans="1:22">
      <c r="A31" s="27">
        <v>100009</v>
      </c>
      <c r="B31" s="28" t="s">
        <v>11</v>
      </c>
      <c r="C31" s="151">
        <f t="shared" ref="C31:U31" si="11">SUM(C32:C33)</f>
        <v>5911.45</v>
      </c>
      <c r="D31" s="151">
        <v>3016.79</v>
      </c>
      <c r="E31" s="151">
        <v>2357.82</v>
      </c>
      <c r="F31" s="151">
        <v>536.84</v>
      </c>
      <c r="G31" s="151">
        <v>4512</v>
      </c>
      <c r="H31" s="151">
        <v>2541</v>
      </c>
      <c r="I31" s="151">
        <v>1971</v>
      </c>
      <c r="J31" s="151">
        <v>116.25</v>
      </c>
      <c r="K31" s="151">
        <v>116.25</v>
      </c>
      <c r="L31" s="151">
        <v>0</v>
      </c>
      <c r="M31" s="151">
        <f t="shared" si="11"/>
        <v>746.36</v>
      </c>
      <c r="N31" s="151">
        <f t="shared" si="11"/>
        <v>746.36</v>
      </c>
      <c r="O31" s="151">
        <f t="shared" si="11"/>
        <v>475.79</v>
      </c>
      <c r="P31" s="151">
        <f t="shared" si="11"/>
        <v>270.57</v>
      </c>
      <c r="Q31" s="151">
        <f t="shared" si="11"/>
        <v>0</v>
      </c>
      <c r="R31" s="151">
        <f t="shared" si="11"/>
        <v>0</v>
      </c>
      <c r="S31" s="151">
        <f t="shared" si="11"/>
        <v>746.36</v>
      </c>
      <c r="T31" s="151">
        <f t="shared" si="11"/>
        <v>475.79</v>
      </c>
      <c r="U31" s="151">
        <f t="shared" si="11"/>
        <v>270.57</v>
      </c>
      <c r="V31" s="179"/>
    </row>
    <row r="32" ht="23.1" customHeight="true" spans="1:22">
      <c r="A32" s="29"/>
      <c r="B32" s="35" t="s">
        <v>35</v>
      </c>
      <c r="C32" s="153">
        <f>SUM(D32:F32)</f>
        <v>5459.59</v>
      </c>
      <c r="D32" s="154">
        <v>2708.83</v>
      </c>
      <c r="E32" s="154">
        <v>2213.92</v>
      </c>
      <c r="F32" s="154">
        <v>536.84</v>
      </c>
      <c r="G32" s="153">
        <v>4135</v>
      </c>
      <c r="H32" s="154">
        <v>2286</v>
      </c>
      <c r="I32" s="154">
        <v>1849</v>
      </c>
      <c r="J32" s="153">
        <v>116.25</v>
      </c>
      <c r="K32" s="154">
        <v>116.25</v>
      </c>
      <c r="L32" s="164">
        <v>0</v>
      </c>
      <c r="M32" s="154">
        <f>D32+E32-G32-J32</f>
        <v>671.5</v>
      </c>
      <c r="N32" s="151">
        <f>IF(M32&gt;0,M32,0)</f>
        <v>671.5</v>
      </c>
      <c r="O32" s="55">
        <f>D32-H32</f>
        <v>422.83</v>
      </c>
      <c r="P32" s="151">
        <f>N32-O32</f>
        <v>248.67</v>
      </c>
      <c r="Q32" s="55"/>
      <c r="R32" s="55"/>
      <c r="S32" s="151">
        <f>T32+U32</f>
        <v>671.5</v>
      </c>
      <c r="T32" s="153">
        <f>O32+R32</f>
        <v>422.83</v>
      </c>
      <c r="U32" s="153">
        <f>P32</f>
        <v>248.67</v>
      </c>
      <c r="V32" s="181"/>
    </row>
    <row r="33" ht="23.1" customHeight="true" spans="1:22">
      <c r="A33" s="33"/>
      <c r="B33" s="35" t="s">
        <v>36</v>
      </c>
      <c r="C33" s="153">
        <f>SUM(D33:F33)</f>
        <v>451.86</v>
      </c>
      <c r="D33" s="154">
        <v>307.96</v>
      </c>
      <c r="E33" s="154">
        <v>143.9</v>
      </c>
      <c r="F33" s="154">
        <v>0</v>
      </c>
      <c r="G33" s="153">
        <v>377</v>
      </c>
      <c r="H33" s="154">
        <v>255</v>
      </c>
      <c r="I33" s="154">
        <v>122</v>
      </c>
      <c r="J33" s="153">
        <v>0</v>
      </c>
      <c r="K33" s="154" t="s">
        <v>259</v>
      </c>
      <c r="L33" s="164">
        <v>0</v>
      </c>
      <c r="M33" s="154">
        <f>D33+E33-G33-J33</f>
        <v>74.86</v>
      </c>
      <c r="N33" s="151">
        <f>IF(M33&gt;0,M33,0)</f>
        <v>74.86</v>
      </c>
      <c r="O33" s="55">
        <f>D33-H33</f>
        <v>52.96</v>
      </c>
      <c r="P33" s="151">
        <f>N33-O33</f>
        <v>21.9</v>
      </c>
      <c r="Q33" s="55"/>
      <c r="R33" s="55"/>
      <c r="S33" s="151">
        <f>T33+U33</f>
        <v>74.86</v>
      </c>
      <c r="T33" s="153">
        <f>O33+R33</f>
        <v>52.96</v>
      </c>
      <c r="U33" s="153">
        <f>P33</f>
        <v>21.9</v>
      </c>
      <c r="V33" s="181"/>
    </row>
    <row r="34" s="68" customFormat="true" ht="23.1" customHeight="true" spans="1:23">
      <c r="A34" s="27">
        <v>100010</v>
      </c>
      <c r="B34" s="28" t="s">
        <v>11</v>
      </c>
      <c r="C34" s="151">
        <f t="shared" ref="C34:U34" si="12">SUM(C35:C36)</f>
        <v>15840.96</v>
      </c>
      <c r="D34" s="151">
        <v>7459.44</v>
      </c>
      <c r="E34" s="151">
        <v>6630.84</v>
      </c>
      <c r="F34" s="151">
        <v>1750.68</v>
      </c>
      <c r="G34" s="151">
        <v>12065</v>
      </c>
      <c r="H34" s="151">
        <v>6524</v>
      </c>
      <c r="I34" s="151">
        <v>5541</v>
      </c>
      <c r="J34" s="151">
        <v>1414.19</v>
      </c>
      <c r="K34" s="151">
        <v>1238.31</v>
      </c>
      <c r="L34" s="151">
        <v>175.88</v>
      </c>
      <c r="M34" s="151">
        <f t="shared" si="12"/>
        <v>611.090000000001</v>
      </c>
      <c r="N34" s="151">
        <f t="shared" si="12"/>
        <v>611.090000000001</v>
      </c>
      <c r="O34" s="151">
        <f t="shared" si="12"/>
        <v>935.44</v>
      </c>
      <c r="P34" s="151">
        <f t="shared" si="12"/>
        <v>-324.349999999999</v>
      </c>
      <c r="Q34" s="151">
        <f t="shared" si="12"/>
        <v>0</v>
      </c>
      <c r="R34" s="151">
        <f t="shared" si="12"/>
        <v>0</v>
      </c>
      <c r="S34" s="151">
        <f t="shared" si="12"/>
        <v>611.090000000001</v>
      </c>
      <c r="T34" s="151">
        <f t="shared" si="12"/>
        <v>611.09</v>
      </c>
      <c r="U34" s="151">
        <f t="shared" si="12"/>
        <v>1.00541797110054e-12</v>
      </c>
      <c r="V34" s="179"/>
      <c r="W34" s="68" t="s">
        <v>160</v>
      </c>
    </row>
    <row r="35" ht="70.5" customHeight="true" spans="1:22">
      <c r="A35" s="29"/>
      <c r="B35" s="35" t="s">
        <v>37</v>
      </c>
      <c r="C35" s="153">
        <f>SUM(D35:F35)</f>
        <v>15422.54</v>
      </c>
      <c r="D35" s="154">
        <v>7180.79</v>
      </c>
      <c r="E35" s="154">
        <v>6491.07</v>
      </c>
      <c r="F35" s="154">
        <v>1750.68</v>
      </c>
      <c r="G35" s="153">
        <v>11606</v>
      </c>
      <c r="H35" s="154">
        <v>6214</v>
      </c>
      <c r="I35" s="154">
        <v>5392</v>
      </c>
      <c r="J35" s="153">
        <v>1414.19</v>
      </c>
      <c r="K35" s="154">
        <v>1238.31</v>
      </c>
      <c r="L35" s="154">
        <v>175.88</v>
      </c>
      <c r="M35" s="154">
        <f>D35+E35-G35-J35</f>
        <v>651.670000000001</v>
      </c>
      <c r="N35" s="151">
        <f>IF(M35&gt;0,M35,0)</f>
        <v>651.670000000001</v>
      </c>
      <c r="O35" s="55">
        <f>D35-H35</f>
        <v>966.79</v>
      </c>
      <c r="P35" s="151">
        <f>N35-O35</f>
        <v>-315.119999999999</v>
      </c>
      <c r="Q35" s="55"/>
      <c r="R35" s="55"/>
      <c r="S35" s="151">
        <f>T35+U35</f>
        <v>611.090000000001</v>
      </c>
      <c r="T35" s="153">
        <f>O35+R35-315.12-9.23-31.35</f>
        <v>611.09</v>
      </c>
      <c r="U35" s="153">
        <f>P35+315.12-9.23+9.23</f>
        <v>1.02318153949454e-12</v>
      </c>
      <c r="V35" s="182" t="s">
        <v>262</v>
      </c>
    </row>
    <row r="36" ht="75" customHeight="true" spans="1:22">
      <c r="A36" s="33"/>
      <c r="B36" s="35" t="s">
        <v>38</v>
      </c>
      <c r="C36" s="153">
        <f>SUM(D36:F36)</f>
        <v>418.42</v>
      </c>
      <c r="D36" s="154">
        <v>278.65</v>
      </c>
      <c r="E36" s="154">
        <v>139.77</v>
      </c>
      <c r="F36" s="154">
        <v>0</v>
      </c>
      <c r="G36" s="153">
        <v>459</v>
      </c>
      <c r="H36" s="154">
        <v>310</v>
      </c>
      <c r="I36" s="154">
        <v>149</v>
      </c>
      <c r="J36" s="153">
        <v>0</v>
      </c>
      <c r="K36" s="154" t="s">
        <v>259</v>
      </c>
      <c r="L36" s="154"/>
      <c r="M36" s="154">
        <f>D36+E36-G36-J36</f>
        <v>-40.58</v>
      </c>
      <c r="N36" s="151">
        <f>C36-G36</f>
        <v>-40.58</v>
      </c>
      <c r="O36" s="55">
        <f>D36-H36</f>
        <v>-31.35</v>
      </c>
      <c r="P36" s="151">
        <f>N36-O36</f>
        <v>-9.23000000000002</v>
      </c>
      <c r="Q36" s="55"/>
      <c r="R36" s="55"/>
      <c r="S36" s="151">
        <f>T36+U36</f>
        <v>-1.77635683940025e-14</v>
      </c>
      <c r="T36" s="153">
        <f>O36+R36+31.35</f>
        <v>0</v>
      </c>
      <c r="U36" s="153">
        <f>P36+9.23</f>
        <v>-1.77635683940025e-14</v>
      </c>
      <c r="V36" s="182" t="s">
        <v>263</v>
      </c>
    </row>
    <row r="37" s="68" customFormat="true" ht="23.1" customHeight="true" spans="1:22">
      <c r="A37" s="27">
        <v>100011</v>
      </c>
      <c r="B37" s="28" t="s">
        <v>11</v>
      </c>
      <c r="C37" s="151">
        <f t="shared" ref="C37:U37" si="13">SUM(C38:C39)</f>
        <v>9951.27</v>
      </c>
      <c r="D37" s="151">
        <v>5072.01</v>
      </c>
      <c r="E37" s="151">
        <v>3982.94</v>
      </c>
      <c r="F37" s="151">
        <v>896.32</v>
      </c>
      <c r="G37" s="151">
        <v>7619</v>
      </c>
      <c r="H37" s="151">
        <v>4302</v>
      </c>
      <c r="I37" s="151">
        <v>3317</v>
      </c>
      <c r="J37" s="151">
        <v>297.55</v>
      </c>
      <c r="K37" s="151">
        <v>297.55</v>
      </c>
      <c r="L37" s="151">
        <v>0</v>
      </c>
      <c r="M37" s="151">
        <f t="shared" si="13"/>
        <v>1138.4</v>
      </c>
      <c r="N37" s="151">
        <f t="shared" si="13"/>
        <v>1138.4</v>
      </c>
      <c r="O37" s="151">
        <f t="shared" si="13"/>
        <v>770.01</v>
      </c>
      <c r="P37" s="151">
        <f t="shared" si="13"/>
        <v>368.389999999999</v>
      </c>
      <c r="Q37" s="151">
        <f t="shared" si="13"/>
        <v>0</v>
      </c>
      <c r="R37" s="151">
        <f t="shared" si="13"/>
        <v>0</v>
      </c>
      <c r="S37" s="151">
        <f t="shared" si="13"/>
        <v>1138.4</v>
      </c>
      <c r="T37" s="151">
        <f t="shared" si="13"/>
        <v>770.01</v>
      </c>
      <c r="U37" s="151">
        <f t="shared" si="13"/>
        <v>368.389999999999</v>
      </c>
      <c r="V37" s="179"/>
    </row>
    <row r="38" ht="23.1" customHeight="true" spans="1:22">
      <c r="A38" s="29"/>
      <c r="B38" s="35" t="s">
        <v>39</v>
      </c>
      <c r="C38" s="153">
        <f>SUM(D38:F38)</f>
        <v>9541.76</v>
      </c>
      <c r="D38" s="154">
        <v>4794.98</v>
      </c>
      <c r="E38" s="154">
        <v>3850.46</v>
      </c>
      <c r="F38" s="154">
        <v>896.32</v>
      </c>
      <c r="G38" s="153">
        <v>7232</v>
      </c>
      <c r="H38" s="154">
        <v>4042</v>
      </c>
      <c r="I38" s="154">
        <v>3190</v>
      </c>
      <c r="J38" s="153">
        <v>297.55</v>
      </c>
      <c r="K38" s="154">
        <v>297.55</v>
      </c>
      <c r="L38" s="164">
        <v>0</v>
      </c>
      <c r="M38" s="154">
        <f>D38+E38-G38-J38</f>
        <v>1115.89</v>
      </c>
      <c r="N38" s="151">
        <f>IF(M38&gt;0,M38,0)</f>
        <v>1115.89</v>
      </c>
      <c r="O38" s="55">
        <f>D38-H38</f>
        <v>752.98</v>
      </c>
      <c r="P38" s="151">
        <f>N38-O38</f>
        <v>362.909999999999</v>
      </c>
      <c r="Q38" s="55"/>
      <c r="R38" s="55"/>
      <c r="S38" s="151">
        <f>T38+U38</f>
        <v>1115.89</v>
      </c>
      <c r="T38" s="153">
        <f>O38+R38</f>
        <v>752.98</v>
      </c>
      <c r="U38" s="153">
        <f>P38</f>
        <v>362.909999999999</v>
      </c>
      <c r="V38" s="181"/>
    </row>
    <row r="39" ht="23.1" customHeight="true" spans="1:22">
      <c r="A39" s="33"/>
      <c r="B39" s="35" t="s">
        <v>40</v>
      </c>
      <c r="C39" s="153">
        <f>SUM(D39:F39)</f>
        <v>409.51</v>
      </c>
      <c r="D39" s="154">
        <v>277.03</v>
      </c>
      <c r="E39" s="154">
        <v>132.48</v>
      </c>
      <c r="F39" s="154">
        <v>0</v>
      </c>
      <c r="G39" s="153">
        <v>387</v>
      </c>
      <c r="H39" s="154">
        <v>260</v>
      </c>
      <c r="I39" s="154">
        <v>127</v>
      </c>
      <c r="J39" s="153">
        <v>0</v>
      </c>
      <c r="K39" s="154" t="s">
        <v>259</v>
      </c>
      <c r="L39" s="164">
        <v>0</v>
      </c>
      <c r="M39" s="154">
        <f>D39+E39-G39-J39</f>
        <v>22.51</v>
      </c>
      <c r="N39" s="151">
        <f>IF(M39&gt;0,M39,0)</f>
        <v>22.51</v>
      </c>
      <c r="O39" s="55">
        <f>D39-H39</f>
        <v>17.03</v>
      </c>
      <c r="P39" s="151">
        <f>N39-O39</f>
        <v>5.47999999999996</v>
      </c>
      <c r="Q39" s="55"/>
      <c r="R39" s="55"/>
      <c r="S39" s="151">
        <f>T39+U39</f>
        <v>22.51</v>
      </c>
      <c r="T39" s="153">
        <f>O39+R39</f>
        <v>17.03</v>
      </c>
      <c r="U39" s="153">
        <f>P39</f>
        <v>5.47999999999996</v>
      </c>
      <c r="V39" s="181"/>
    </row>
    <row r="40" s="68" customFormat="true" ht="23.1" customHeight="true" spans="1:22">
      <c r="A40" s="27">
        <v>100012</v>
      </c>
      <c r="B40" s="28" t="s">
        <v>11</v>
      </c>
      <c r="C40" s="151">
        <f t="shared" ref="C40:U40" si="14">SUM(C41:C42)</f>
        <v>6266.17</v>
      </c>
      <c r="D40" s="151">
        <v>3466.96</v>
      </c>
      <c r="E40" s="151">
        <v>2368.93</v>
      </c>
      <c r="F40" s="151">
        <v>430.28</v>
      </c>
      <c r="G40" s="151">
        <v>4788</v>
      </c>
      <c r="H40" s="151">
        <v>2854</v>
      </c>
      <c r="I40" s="151">
        <v>1934</v>
      </c>
      <c r="J40" s="151">
        <v>-45.6999999999998</v>
      </c>
      <c r="K40" s="151">
        <v>-45.6999999999998</v>
      </c>
      <c r="L40" s="151">
        <v>0</v>
      </c>
      <c r="M40" s="151">
        <f t="shared" si="14"/>
        <v>1093.59</v>
      </c>
      <c r="N40" s="151">
        <f t="shared" si="14"/>
        <v>1093.59</v>
      </c>
      <c r="O40" s="151">
        <f t="shared" si="14"/>
        <v>612.96</v>
      </c>
      <c r="P40" s="151">
        <f t="shared" si="14"/>
        <v>480.629999999999</v>
      </c>
      <c r="Q40" s="151">
        <f t="shared" si="14"/>
        <v>125</v>
      </c>
      <c r="R40" s="151">
        <f t="shared" si="14"/>
        <v>41</v>
      </c>
      <c r="S40" s="151">
        <f t="shared" si="14"/>
        <v>1134.59</v>
      </c>
      <c r="T40" s="151">
        <f t="shared" si="14"/>
        <v>653.96</v>
      </c>
      <c r="U40" s="151">
        <f t="shared" si="14"/>
        <v>480.629999999999</v>
      </c>
      <c r="V40" s="179"/>
    </row>
    <row r="41" ht="23.1" customHeight="true" spans="1:22">
      <c r="A41" s="29"/>
      <c r="B41" s="35" t="s">
        <v>41</v>
      </c>
      <c r="C41" s="153">
        <f>SUM(D41:F41)</f>
        <v>5608.41</v>
      </c>
      <c r="D41" s="154">
        <v>3019.1</v>
      </c>
      <c r="E41" s="154">
        <v>2159.03</v>
      </c>
      <c r="F41" s="154">
        <v>430.28</v>
      </c>
      <c r="G41" s="153">
        <v>4242</v>
      </c>
      <c r="H41" s="154">
        <v>2484</v>
      </c>
      <c r="I41" s="154">
        <v>1758</v>
      </c>
      <c r="J41" s="153">
        <v>-45.6999999999998</v>
      </c>
      <c r="K41" s="154">
        <v>-45.6999999999998</v>
      </c>
      <c r="L41" s="164">
        <v>0</v>
      </c>
      <c r="M41" s="154">
        <f>D41+E41-G41-J41</f>
        <v>981.829999999999</v>
      </c>
      <c r="N41" s="151">
        <f>IF(M41&gt;0,M41,0)</f>
        <v>981.829999999999</v>
      </c>
      <c r="O41" s="55">
        <f>D41-H41</f>
        <v>535.1</v>
      </c>
      <c r="P41" s="151">
        <f>N41-O41</f>
        <v>446.729999999999</v>
      </c>
      <c r="Q41" s="55">
        <v>125</v>
      </c>
      <c r="R41" s="55">
        <f>ROUND(Q41*0.33,0)</f>
        <v>41</v>
      </c>
      <c r="S41" s="151">
        <f>T41+U41</f>
        <v>1022.83</v>
      </c>
      <c r="T41" s="153">
        <f>O41+R41</f>
        <v>576.1</v>
      </c>
      <c r="U41" s="153">
        <f>P41</f>
        <v>446.729999999999</v>
      </c>
      <c r="V41" s="182"/>
    </row>
    <row r="42" ht="23.1" customHeight="true" spans="1:22">
      <c r="A42" s="33"/>
      <c r="B42" s="35" t="s">
        <v>42</v>
      </c>
      <c r="C42" s="153">
        <f>SUM(D42:F42)</f>
        <v>657.76</v>
      </c>
      <c r="D42" s="154">
        <v>447.86</v>
      </c>
      <c r="E42" s="154">
        <v>209.9</v>
      </c>
      <c r="F42" s="154">
        <v>0</v>
      </c>
      <c r="G42" s="153">
        <v>546</v>
      </c>
      <c r="H42" s="154">
        <v>370</v>
      </c>
      <c r="I42" s="154">
        <v>176</v>
      </c>
      <c r="J42" s="153">
        <v>0</v>
      </c>
      <c r="K42" s="154" t="s">
        <v>259</v>
      </c>
      <c r="L42" s="164">
        <v>0</v>
      </c>
      <c r="M42" s="154">
        <f>D42+E42-G42-J42</f>
        <v>111.76</v>
      </c>
      <c r="N42" s="151">
        <f>IF(M42&gt;0,M42,0)</f>
        <v>111.76</v>
      </c>
      <c r="O42" s="55">
        <f>D42-H42</f>
        <v>77.86</v>
      </c>
      <c r="P42" s="151">
        <f>N42-O42</f>
        <v>33.9</v>
      </c>
      <c r="Q42" s="55"/>
      <c r="R42" s="55"/>
      <c r="S42" s="151">
        <f>T42+U42</f>
        <v>111.76</v>
      </c>
      <c r="T42" s="153">
        <f>O42+R42</f>
        <v>77.86</v>
      </c>
      <c r="U42" s="153">
        <f>P42</f>
        <v>33.9</v>
      </c>
      <c r="V42" s="181"/>
    </row>
    <row r="43" s="68" customFormat="true" ht="23.1" customHeight="true" spans="1:22">
      <c r="A43" s="27">
        <v>100013</v>
      </c>
      <c r="B43" s="28" t="s">
        <v>11</v>
      </c>
      <c r="C43" s="151">
        <f t="shared" ref="C43:U43" si="15">SUM(C44:C44)</f>
        <v>3560.92</v>
      </c>
      <c r="D43" s="151">
        <v>1951.13</v>
      </c>
      <c r="E43" s="151">
        <v>1353.31</v>
      </c>
      <c r="F43" s="151">
        <v>256.48</v>
      </c>
      <c r="G43" s="151">
        <v>2736</v>
      </c>
      <c r="H43" s="151">
        <v>1615</v>
      </c>
      <c r="I43" s="151">
        <v>1121</v>
      </c>
      <c r="J43" s="151">
        <v>56.1000000000001</v>
      </c>
      <c r="K43" s="151">
        <v>56.1000000000001</v>
      </c>
      <c r="L43" s="151">
        <v>0</v>
      </c>
      <c r="M43" s="151">
        <f t="shared" si="15"/>
        <v>512.34</v>
      </c>
      <c r="N43" s="151">
        <f t="shared" si="15"/>
        <v>512.34</v>
      </c>
      <c r="O43" s="151">
        <f t="shared" si="15"/>
        <v>336.13</v>
      </c>
      <c r="P43" s="151">
        <f t="shared" si="15"/>
        <v>176.21</v>
      </c>
      <c r="Q43" s="151">
        <f t="shared" si="15"/>
        <v>0</v>
      </c>
      <c r="R43" s="151">
        <f t="shared" si="15"/>
        <v>0</v>
      </c>
      <c r="S43" s="151">
        <f t="shared" si="15"/>
        <v>512.34</v>
      </c>
      <c r="T43" s="151">
        <f t="shared" si="15"/>
        <v>336.13</v>
      </c>
      <c r="U43" s="151">
        <f t="shared" si="15"/>
        <v>176.21</v>
      </c>
      <c r="V43" s="179"/>
    </row>
    <row r="44" ht="23.1" customHeight="true" spans="1:22">
      <c r="A44" s="29"/>
      <c r="B44" s="35" t="s">
        <v>43</v>
      </c>
      <c r="C44" s="153">
        <f>SUM(D44:F44)</f>
        <v>3560.92</v>
      </c>
      <c r="D44" s="154">
        <v>1951.13</v>
      </c>
      <c r="E44" s="154">
        <v>1353.31</v>
      </c>
      <c r="F44" s="154">
        <v>256.48</v>
      </c>
      <c r="G44" s="153">
        <v>2736</v>
      </c>
      <c r="H44" s="154">
        <v>1615</v>
      </c>
      <c r="I44" s="154">
        <v>1121</v>
      </c>
      <c r="J44" s="153">
        <v>56.1000000000001</v>
      </c>
      <c r="K44" s="154">
        <v>56.1000000000001</v>
      </c>
      <c r="L44" s="164">
        <v>0</v>
      </c>
      <c r="M44" s="154">
        <f>D44+E44-G44-J44</f>
        <v>512.34</v>
      </c>
      <c r="N44" s="151">
        <f>IF(M44&gt;0,M44,0)</f>
        <v>512.34</v>
      </c>
      <c r="O44" s="55">
        <f>D44-H44</f>
        <v>336.13</v>
      </c>
      <c r="P44" s="151">
        <f>N44-O44</f>
        <v>176.21</v>
      </c>
      <c r="Q44" s="55"/>
      <c r="R44" s="55"/>
      <c r="S44" s="151">
        <f>T44+U44</f>
        <v>512.34</v>
      </c>
      <c r="T44" s="153">
        <f>O44+R44</f>
        <v>336.13</v>
      </c>
      <c r="U44" s="153">
        <f>P44</f>
        <v>176.21</v>
      </c>
      <c r="V44" s="182"/>
    </row>
    <row r="45" s="68" customFormat="true" ht="23.1" customHeight="true" spans="1:22">
      <c r="A45" s="27">
        <v>100014</v>
      </c>
      <c r="B45" s="28" t="s">
        <v>11</v>
      </c>
      <c r="C45" s="151">
        <f t="shared" ref="C45:U45" si="16">SUM(C46:C47)</f>
        <v>2371.87</v>
      </c>
      <c r="D45" s="151">
        <v>1556.33</v>
      </c>
      <c r="E45" s="151">
        <v>779.38</v>
      </c>
      <c r="F45" s="151">
        <v>36.16</v>
      </c>
      <c r="G45" s="151">
        <v>2023</v>
      </c>
      <c r="H45" s="151">
        <v>1340</v>
      </c>
      <c r="I45" s="151">
        <v>683</v>
      </c>
      <c r="J45" s="151">
        <v>31.44</v>
      </c>
      <c r="K45" s="151">
        <v>31.44</v>
      </c>
      <c r="L45" s="151">
        <v>0</v>
      </c>
      <c r="M45" s="151">
        <f t="shared" si="16"/>
        <v>281.27</v>
      </c>
      <c r="N45" s="151">
        <f t="shared" si="16"/>
        <v>281.27</v>
      </c>
      <c r="O45" s="151">
        <f t="shared" si="16"/>
        <v>216.33</v>
      </c>
      <c r="P45" s="151">
        <f t="shared" si="16"/>
        <v>64.9400000000001</v>
      </c>
      <c r="Q45" s="151">
        <f t="shared" si="16"/>
        <v>0</v>
      </c>
      <c r="R45" s="151">
        <f t="shared" si="16"/>
        <v>0</v>
      </c>
      <c r="S45" s="151">
        <f t="shared" si="16"/>
        <v>281.27</v>
      </c>
      <c r="T45" s="151">
        <f t="shared" si="16"/>
        <v>216.33</v>
      </c>
      <c r="U45" s="151">
        <f t="shared" si="16"/>
        <v>64.9400000000001</v>
      </c>
      <c r="V45" s="179"/>
    </row>
    <row r="46" ht="23.1" customHeight="true" spans="1:22">
      <c r="A46" s="29"/>
      <c r="B46" s="35" t="s">
        <v>44</v>
      </c>
      <c r="C46" s="153">
        <f>SUM(D46:F46)</f>
        <v>1964.45</v>
      </c>
      <c r="D46" s="154">
        <v>1280.56</v>
      </c>
      <c r="E46" s="154">
        <v>647.73</v>
      </c>
      <c r="F46" s="154">
        <v>36.16</v>
      </c>
      <c r="G46" s="153">
        <v>1676</v>
      </c>
      <c r="H46" s="154">
        <v>1106</v>
      </c>
      <c r="I46" s="154">
        <v>570</v>
      </c>
      <c r="J46" s="153">
        <v>31.44</v>
      </c>
      <c r="K46" s="154">
        <v>31.44</v>
      </c>
      <c r="L46" s="164">
        <v>0</v>
      </c>
      <c r="M46" s="154">
        <f t="shared" ref="M46:M51" si="17">D46+E46-G46-J46</f>
        <v>220.85</v>
      </c>
      <c r="N46" s="151">
        <f>IF(M46&gt;0,M46,0)</f>
        <v>220.85</v>
      </c>
      <c r="O46" s="55">
        <f>D46-H46</f>
        <v>174.56</v>
      </c>
      <c r="P46" s="151">
        <f t="shared" ref="P46:P51" si="18">N46-O46</f>
        <v>46.29</v>
      </c>
      <c r="Q46" s="55"/>
      <c r="R46" s="55"/>
      <c r="S46" s="151">
        <f t="shared" ref="S46:S51" si="19">T46+U46</f>
        <v>220.85</v>
      </c>
      <c r="T46" s="153">
        <f>O46+R46</f>
        <v>174.56</v>
      </c>
      <c r="U46" s="153">
        <f>P46</f>
        <v>46.29</v>
      </c>
      <c r="V46" s="181"/>
    </row>
    <row r="47" ht="23.1" customHeight="true" spans="1:22">
      <c r="A47" s="33"/>
      <c r="B47" s="35" t="s">
        <v>45</v>
      </c>
      <c r="C47" s="153">
        <f>SUM(D47:F47)</f>
        <v>407.42</v>
      </c>
      <c r="D47" s="154">
        <v>275.77</v>
      </c>
      <c r="E47" s="154">
        <v>131.65</v>
      </c>
      <c r="F47" s="154">
        <v>0</v>
      </c>
      <c r="G47" s="153">
        <v>347</v>
      </c>
      <c r="H47" s="154">
        <v>234</v>
      </c>
      <c r="I47" s="154">
        <v>113</v>
      </c>
      <c r="J47" s="153">
        <v>0</v>
      </c>
      <c r="K47" s="154" t="s">
        <v>259</v>
      </c>
      <c r="L47" s="164">
        <v>0</v>
      </c>
      <c r="M47" s="154">
        <f t="shared" si="17"/>
        <v>60.4200000000001</v>
      </c>
      <c r="N47" s="151">
        <f>IF(M47&gt;0,M47,0)</f>
        <v>60.4200000000001</v>
      </c>
      <c r="O47" s="55">
        <f>D47-H47</f>
        <v>41.77</v>
      </c>
      <c r="P47" s="151">
        <f t="shared" si="18"/>
        <v>18.65</v>
      </c>
      <c r="Q47" s="55"/>
      <c r="R47" s="55"/>
      <c r="S47" s="151">
        <f t="shared" si="19"/>
        <v>60.4200000000001</v>
      </c>
      <c r="T47" s="153">
        <f>O47+R47</f>
        <v>41.77</v>
      </c>
      <c r="U47" s="153">
        <f>P47</f>
        <v>18.65</v>
      </c>
      <c r="V47" s="181"/>
    </row>
    <row r="48" s="68" customFormat="true" ht="23.1" customHeight="true" spans="1:22">
      <c r="A48" s="27">
        <v>100015</v>
      </c>
      <c r="B48" s="28" t="s">
        <v>11</v>
      </c>
      <c r="C48" s="151">
        <f t="shared" ref="C48:U48" si="20">SUM(C49:C50)</f>
        <v>3274.59</v>
      </c>
      <c r="D48" s="151">
        <v>1872.3</v>
      </c>
      <c r="E48" s="151">
        <v>1210.45</v>
      </c>
      <c r="F48" s="151">
        <v>191.84</v>
      </c>
      <c r="G48" s="151">
        <v>2614</v>
      </c>
      <c r="H48" s="151">
        <v>1601</v>
      </c>
      <c r="I48" s="151">
        <v>1013</v>
      </c>
      <c r="J48" s="151">
        <v>-108</v>
      </c>
      <c r="K48" s="151">
        <v>-108</v>
      </c>
      <c r="L48" s="151">
        <v>0</v>
      </c>
      <c r="M48" s="151">
        <f t="shared" si="20"/>
        <v>576.75</v>
      </c>
      <c r="N48" s="151">
        <f t="shared" si="20"/>
        <v>576.75</v>
      </c>
      <c r="O48" s="151">
        <f t="shared" si="20"/>
        <v>271.3</v>
      </c>
      <c r="P48" s="151">
        <f t="shared" si="20"/>
        <v>305.45</v>
      </c>
      <c r="Q48" s="151">
        <f t="shared" si="20"/>
        <v>0</v>
      </c>
      <c r="R48" s="151">
        <f t="shared" si="20"/>
        <v>0</v>
      </c>
      <c r="S48" s="151">
        <f t="shared" si="20"/>
        <v>576.75</v>
      </c>
      <c r="T48" s="151">
        <f t="shared" si="20"/>
        <v>271.3</v>
      </c>
      <c r="U48" s="151">
        <f t="shared" si="20"/>
        <v>305.45</v>
      </c>
      <c r="V48" s="179"/>
    </row>
    <row r="49" ht="23.1" customHeight="true" spans="1:22">
      <c r="A49" s="29"/>
      <c r="B49" s="35" t="s">
        <v>46</v>
      </c>
      <c r="C49" s="153">
        <f>SUM(D49:F49)</f>
        <v>2737.94</v>
      </c>
      <c r="D49" s="154">
        <v>1508.35</v>
      </c>
      <c r="E49" s="154">
        <v>1037.75</v>
      </c>
      <c r="F49" s="154">
        <v>191.84</v>
      </c>
      <c r="G49" s="153">
        <v>2144</v>
      </c>
      <c r="H49" s="154">
        <v>1283</v>
      </c>
      <c r="I49" s="154">
        <v>861</v>
      </c>
      <c r="J49" s="153">
        <v>-108</v>
      </c>
      <c r="K49" s="154">
        <v>-108</v>
      </c>
      <c r="L49" s="164">
        <v>0</v>
      </c>
      <c r="M49" s="154">
        <f t="shared" si="17"/>
        <v>510.1</v>
      </c>
      <c r="N49" s="151">
        <f>IF(M49&gt;0,M49,0)</f>
        <v>510.1</v>
      </c>
      <c r="O49" s="55">
        <f>D49-H49</f>
        <v>225.35</v>
      </c>
      <c r="P49" s="151">
        <f t="shared" si="18"/>
        <v>284.75</v>
      </c>
      <c r="Q49" s="55"/>
      <c r="R49" s="55"/>
      <c r="S49" s="151">
        <f t="shared" si="19"/>
        <v>510.1</v>
      </c>
      <c r="T49" s="153">
        <f>O49+R49</f>
        <v>225.35</v>
      </c>
      <c r="U49" s="153">
        <f>P49</f>
        <v>284.75</v>
      </c>
      <c r="V49" s="181"/>
    </row>
    <row r="50" ht="23.1" customHeight="true" spans="1:22">
      <c r="A50" s="33"/>
      <c r="B50" s="35" t="s">
        <v>47</v>
      </c>
      <c r="C50" s="153">
        <f>SUM(D50:F50)</f>
        <v>536.65</v>
      </c>
      <c r="D50" s="154">
        <v>363.95</v>
      </c>
      <c r="E50" s="154">
        <v>172.7</v>
      </c>
      <c r="F50" s="154">
        <v>0</v>
      </c>
      <c r="G50" s="153">
        <v>470</v>
      </c>
      <c r="H50" s="154">
        <v>318</v>
      </c>
      <c r="I50" s="154">
        <v>152</v>
      </c>
      <c r="J50" s="153">
        <v>0</v>
      </c>
      <c r="K50" s="154" t="s">
        <v>259</v>
      </c>
      <c r="L50" s="164">
        <v>0</v>
      </c>
      <c r="M50" s="154">
        <f t="shared" si="17"/>
        <v>66.65</v>
      </c>
      <c r="N50" s="151">
        <f>IF(M50&gt;0,M50,0)</f>
        <v>66.65</v>
      </c>
      <c r="O50" s="55">
        <f>D50-H50</f>
        <v>45.95</v>
      </c>
      <c r="P50" s="151">
        <f t="shared" si="18"/>
        <v>20.7</v>
      </c>
      <c r="Q50" s="55"/>
      <c r="R50" s="55"/>
      <c r="S50" s="151">
        <f t="shared" si="19"/>
        <v>66.65</v>
      </c>
      <c r="T50" s="153">
        <f>O50+R50</f>
        <v>45.95</v>
      </c>
      <c r="U50" s="153">
        <f>P50</f>
        <v>20.7</v>
      </c>
      <c r="V50" s="181"/>
    </row>
    <row r="51" ht="23.1" customHeight="true" spans="1:22">
      <c r="A51" s="31">
        <v>100016</v>
      </c>
      <c r="B51" s="35" t="s">
        <v>48</v>
      </c>
      <c r="C51" s="153">
        <f>SUM(D51:F51)</f>
        <v>1792.43</v>
      </c>
      <c r="D51" s="154">
        <v>1214.38</v>
      </c>
      <c r="E51" s="154">
        <v>578.05</v>
      </c>
      <c r="F51" s="154">
        <v>0</v>
      </c>
      <c r="G51" s="153">
        <v>1590</v>
      </c>
      <c r="H51" s="154">
        <v>1069</v>
      </c>
      <c r="I51" s="154">
        <v>521</v>
      </c>
      <c r="J51" s="153">
        <v>0</v>
      </c>
      <c r="K51" s="154" t="s">
        <v>259</v>
      </c>
      <c r="L51" s="164">
        <v>0</v>
      </c>
      <c r="M51" s="154">
        <f t="shared" si="17"/>
        <v>202.43</v>
      </c>
      <c r="N51" s="151">
        <f>IF(M51&gt;0,M51,0)</f>
        <v>202.43</v>
      </c>
      <c r="O51" s="55">
        <f>D51-H51</f>
        <v>145.38</v>
      </c>
      <c r="P51" s="151">
        <f t="shared" si="18"/>
        <v>57.05</v>
      </c>
      <c r="Q51" s="55"/>
      <c r="R51" s="55"/>
      <c r="S51" s="151">
        <f t="shared" si="19"/>
        <v>202.43</v>
      </c>
      <c r="T51" s="153">
        <f>O51+R51</f>
        <v>145.38</v>
      </c>
      <c r="U51" s="153">
        <f>P51</f>
        <v>57.05</v>
      </c>
      <c r="V51" s="181"/>
    </row>
    <row r="52" s="68" customFormat="true" ht="23.1" customHeight="true" spans="1:22">
      <c r="A52" s="27">
        <v>100017</v>
      </c>
      <c r="B52" s="28" t="s">
        <v>11</v>
      </c>
      <c r="C52" s="151">
        <f t="shared" ref="C52:U52" si="21">SUM(C53:C54)</f>
        <v>3468.94</v>
      </c>
      <c r="D52" s="151">
        <v>2119.04</v>
      </c>
      <c r="E52" s="151">
        <v>1222.54</v>
      </c>
      <c r="F52" s="151">
        <v>127.36</v>
      </c>
      <c r="G52" s="151">
        <v>2645</v>
      </c>
      <c r="H52" s="151">
        <v>1683</v>
      </c>
      <c r="I52" s="151">
        <v>962</v>
      </c>
      <c r="J52" s="151">
        <v>30.9</v>
      </c>
      <c r="K52" s="151">
        <v>30.9</v>
      </c>
      <c r="L52" s="151">
        <v>0</v>
      </c>
      <c r="M52" s="151">
        <f t="shared" si="21"/>
        <v>665.679999999999</v>
      </c>
      <c r="N52" s="151">
        <f t="shared" si="21"/>
        <v>665.679999999999</v>
      </c>
      <c r="O52" s="151">
        <f t="shared" si="21"/>
        <v>436.04</v>
      </c>
      <c r="P52" s="151">
        <f t="shared" si="21"/>
        <v>229.64</v>
      </c>
      <c r="Q52" s="151">
        <f t="shared" si="21"/>
        <v>0</v>
      </c>
      <c r="R52" s="151">
        <f t="shared" si="21"/>
        <v>0</v>
      </c>
      <c r="S52" s="151">
        <f t="shared" si="21"/>
        <v>665.679999999999</v>
      </c>
      <c r="T52" s="151">
        <f t="shared" si="21"/>
        <v>436.04</v>
      </c>
      <c r="U52" s="151">
        <f t="shared" si="21"/>
        <v>229.64</v>
      </c>
      <c r="V52" s="179"/>
    </row>
    <row r="53" ht="23.1" customHeight="true" spans="1:22">
      <c r="A53" s="29"/>
      <c r="B53" s="35" t="s">
        <v>49</v>
      </c>
      <c r="C53" s="153">
        <f>SUM(D53:F53)</f>
        <v>3005.48</v>
      </c>
      <c r="D53" s="154">
        <v>1804.32</v>
      </c>
      <c r="E53" s="154">
        <v>1073.8</v>
      </c>
      <c r="F53" s="154">
        <v>127.36</v>
      </c>
      <c r="G53" s="153">
        <v>2275</v>
      </c>
      <c r="H53" s="154">
        <v>1434</v>
      </c>
      <c r="I53" s="154">
        <v>841</v>
      </c>
      <c r="J53" s="153">
        <v>30.9</v>
      </c>
      <c r="K53" s="154">
        <v>30.9</v>
      </c>
      <c r="L53" s="164">
        <v>0</v>
      </c>
      <c r="M53" s="154">
        <f>D53+E53-G53-J53</f>
        <v>572.219999999999</v>
      </c>
      <c r="N53" s="151">
        <f>IF(M53&gt;0,M53,0)</f>
        <v>572.219999999999</v>
      </c>
      <c r="O53" s="55">
        <f>D53-H53</f>
        <v>370.32</v>
      </c>
      <c r="P53" s="151">
        <f>N53-O53</f>
        <v>201.9</v>
      </c>
      <c r="Q53" s="55"/>
      <c r="R53" s="55"/>
      <c r="S53" s="151">
        <f>T53+U53</f>
        <v>572.219999999999</v>
      </c>
      <c r="T53" s="153">
        <f>O53+R53</f>
        <v>370.32</v>
      </c>
      <c r="U53" s="153">
        <f>P53</f>
        <v>201.9</v>
      </c>
      <c r="V53" s="181"/>
    </row>
    <row r="54" ht="23.1" customHeight="true" spans="1:22">
      <c r="A54" s="33"/>
      <c r="B54" s="35" t="s">
        <v>51</v>
      </c>
      <c r="C54" s="153">
        <f>SUM(D54:F54)</f>
        <v>463.46</v>
      </c>
      <c r="D54" s="154">
        <v>314.72</v>
      </c>
      <c r="E54" s="154">
        <v>148.74</v>
      </c>
      <c r="F54" s="154">
        <v>0</v>
      </c>
      <c r="G54" s="153">
        <v>370</v>
      </c>
      <c r="H54" s="154">
        <v>249</v>
      </c>
      <c r="I54" s="154">
        <v>121</v>
      </c>
      <c r="J54" s="153">
        <v>0</v>
      </c>
      <c r="K54" s="154" t="s">
        <v>259</v>
      </c>
      <c r="L54" s="164">
        <v>0</v>
      </c>
      <c r="M54" s="154">
        <f>D54+E54-G54-J54</f>
        <v>93.46</v>
      </c>
      <c r="N54" s="151">
        <f>IF(M54&gt;0,M54,0)</f>
        <v>93.46</v>
      </c>
      <c r="O54" s="55">
        <f>D54-H54</f>
        <v>65.72</v>
      </c>
      <c r="P54" s="151">
        <f>N54-O54</f>
        <v>27.74</v>
      </c>
      <c r="Q54" s="55"/>
      <c r="R54" s="55"/>
      <c r="S54" s="151">
        <f>T54+U54</f>
        <v>93.46</v>
      </c>
      <c r="T54" s="153">
        <f>O54+R54</f>
        <v>65.72</v>
      </c>
      <c r="U54" s="153">
        <f>P54</f>
        <v>27.74</v>
      </c>
      <c r="V54" s="181"/>
    </row>
    <row r="55" ht="23.1" customHeight="true" spans="1:22">
      <c r="A55" s="31">
        <v>100018</v>
      </c>
      <c r="B55" s="152" t="s">
        <v>52</v>
      </c>
      <c r="C55" s="153">
        <f>SUM(D55:F55)</f>
        <v>2592.39</v>
      </c>
      <c r="D55" s="154">
        <v>1701.77</v>
      </c>
      <c r="E55" s="154">
        <v>856.54</v>
      </c>
      <c r="F55" s="154">
        <v>34.08</v>
      </c>
      <c r="G55" s="153">
        <v>2335</v>
      </c>
      <c r="H55" s="154">
        <v>1539</v>
      </c>
      <c r="I55" s="154">
        <v>796</v>
      </c>
      <c r="J55" s="153">
        <v>23.7</v>
      </c>
      <c r="K55" s="154">
        <v>23.7</v>
      </c>
      <c r="L55" s="164" t="s">
        <v>160</v>
      </c>
      <c r="M55" s="154">
        <f>D55+E55-G55-J55</f>
        <v>199.61</v>
      </c>
      <c r="N55" s="151">
        <f>IF(M55&gt;0,M55,0)</f>
        <v>199.61</v>
      </c>
      <c r="O55" s="55">
        <f>D55-H55</f>
        <v>162.77</v>
      </c>
      <c r="P55" s="151">
        <f>N55-O55</f>
        <v>36.84</v>
      </c>
      <c r="Q55" s="55"/>
      <c r="R55" s="55"/>
      <c r="S55" s="151">
        <f>T55+U55</f>
        <v>199.61</v>
      </c>
      <c r="T55" s="153">
        <f>O55+R55</f>
        <v>162.77</v>
      </c>
      <c r="U55" s="153">
        <f>P55</f>
        <v>36.84</v>
      </c>
      <c r="V55" s="181"/>
    </row>
    <row r="56" ht="23.1" customHeight="true" spans="1:22">
      <c r="A56" s="31">
        <v>100019</v>
      </c>
      <c r="B56" s="35" t="s">
        <v>53</v>
      </c>
      <c r="C56" s="153">
        <f>SUM(D56:F56)</f>
        <v>1997.46</v>
      </c>
      <c r="D56" s="154">
        <v>1355.48</v>
      </c>
      <c r="E56" s="154">
        <v>641.98</v>
      </c>
      <c r="F56" s="154">
        <v>0</v>
      </c>
      <c r="G56" s="153">
        <v>1693</v>
      </c>
      <c r="H56" s="154">
        <v>1146</v>
      </c>
      <c r="I56" s="154">
        <v>547</v>
      </c>
      <c r="J56" s="153">
        <v>0</v>
      </c>
      <c r="K56" s="154" t="s">
        <v>259</v>
      </c>
      <c r="L56" s="164">
        <v>0</v>
      </c>
      <c r="M56" s="154">
        <f>D56+E56-G56-J56</f>
        <v>304.46</v>
      </c>
      <c r="N56" s="151">
        <f>IF(M56&gt;0,M56,0)</f>
        <v>304.46</v>
      </c>
      <c r="O56" s="55">
        <f>D56-H56</f>
        <v>209.48</v>
      </c>
      <c r="P56" s="151">
        <f>N56-O56</f>
        <v>94.98</v>
      </c>
      <c r="Q56" s="55"/>
      <c r="R56" s="55"/>
      <c r="S56" s="151">
        <f>T56+U56</f>
        <v>304.46</v>
      </c>
      <c r="T56" s="153">
        <f>O56+R56</f>
        <v>209.48</v>
      </c>
      <c r="U56" s="153">
        <f>P56</f>
        <v>94.98</v>
      </c>
      <c r="V56" s="181"/>
    </row>
    <row r="57" s="68" customFormat="true" ht="23.1" customHeight="true" spans="1:22">
      <c r="A57" s="27">
        <v>100020</v>
      </c>
      <c r="B57" s="28" t="s">
        <v>11</v>
      </c>
      <c r="C57" s="151">
        <f t="shared" ref="C57:U57" si="22">SUM(C58:C59)</f>
        <v>2589.53</v>
      </c>
      <c r="D57" s="151">
        <v>1765.51</v>
      </c>
      <c r="E57" s="151">
        <v>824.02</v>
      </c>
      <c r="F57" s="151">
        <v>0</v>
      </c>
      <c r="G57" s="151">
        <v>2096</v>
      </c>
      <c r="H57" s="151">
        <v>1421</v>
      </c>
      <c r="I57" s="151">
        <v>675</v>
      </c>
      <c r="J57" s="151">
        <v>0</v>
      </c>
      <c r="K57" s="151">
        <v>0</v>
      </c>
      <c r="L57" s="151">
        <v>0</v>
      </c>
      <c r="M57" s="151">
        <f t="shared" si="22"/>
        <v>493.53</v>
      </c>
      <c r="N57" s="151">
        <f t="shared" si="22"/>
        <v>493.53</v>
      </c>
      <c r="O57" s="151">
        <f t="shared" si="22"/>
        <v>344.51</v>
      </c>
      <c r="P57" s="151">
        <f t="shared" si="22"/>
        <v>149.02</v>
      </c>
      <c r="Q57" s="151">
        <f t="shared" si="22"/>
        <v>0</v>
      </c>
      <c r="R57" s="151">
        <f t="shared" si="22"/>
        <v>0</v>
      </c>
      <c r="S57" s="151">
        <f t="shared" si="22"/>
        <v>493.53</v>
      </c>
      <c r="T57" s="151">
        <f t="shared" si="22"/>
        <v>344.51</v>
      </c>
      <c r="U57" s="151">
        <f t="shared" si="22"/>
        <v>149.02</v>
      </c>
      <c r="V57" s="179"/>
    </row>
    <row r="58" ht="23.1" customHeight="true" spans="1:22">
      <c r="A58" s="29"/>
      <c r="B58" s="35" t="s">
        <v>54</v>
      </c>
      <c r="C58" s="153">
        <f t="shared" ref="C58:C97" si="23">SUM(D58:F58)</f>
        <v>2044.39</v>
      </c>
      <c r="D58" s="154">
        <v>1395.67</v>
      </c>
      <c r="E58" s="154">
        <v>648.72</v>
      </c>
      <c r="F58" s="154">
        <v>0</v>
      </c>
      <c r="G58" s="153">
        <v>1653</v>
      </c>
      <c r="H58" s="154">
        <v>1123</v>
      </c>
      <c r="I58" s="154">
        <v>530</v>
      </c>
      <c r="J58" s="153">
        <v>0</v>
      </c>
      <c r="K58" s="154" t="s">
        <v>259</v>
      </c>
      <c r="L58" s="164">
        <v>0</v>
      </c>
      <c r="M58" s="154">
        <f t="shared" ref="M58:M97" si="24">D58+E58-G58-J58</f>
        <v>391.39</v>
      </c>
      <c r="N58" s="151">
        <f t="shared" ref="N58:N97" si="25">IF(M58&gt;0,M58,0)</f>
        <v>391.39</v>
      </c>
      <c r="O58" s="55">
        <f t="shared" ref="O58:O97" si="26">D58-H58</f>
        <v>272.67</v>
      </c>
      <c r="P58" s="151">
        <f t="shared" ref="P58:P97" si="27">N58-O58</f>
        <v>118.72</v>
      </c>
      <c r="Q58" s="55"/>
      <c r="R58" s="55"/>
      <c r="S58" s="151">
        <f t="shared" ref="S58:S97" si="28">T58+U58</f>
        <v>391.39</v>
      </c>
      <c r="T58" s="153">
        <f t="shared" ref="T58:T97" si="29">O58+R58</f>
        <v>272.67</v>
      </c>
      <c r="U58" s="153">
        <f t="shared" ref="U58:U97" si="30">P58</f>
        <v>118.72</v>
      </c>
      <c r="V58" s="181"/>
    </row>
    <row r="59" ht="23.1" customHeight="true" spans="1:22">
      <c r="A59" s="33"/>
      <c r="B59" s="35" t="s">
        <v>55</v>
      </c>
      <c r="C59" s="153">
        <f t="shared" si="23"/>
        <v>545.14</v>
      </c>
      <c r="D59" s="154">
        <v>369.84</v>
      </c>
      <c r="E59" s="154">
        <v>175.3</v>
      </c>
      <c r="F59" s="154">
        <v>0</v>
      </c>
      <c r="G59" s="153">
        <v>443</v>
      </c>
      <c r="H59" s="154">
        <v>298</v>
      </c>
      <c r="I59" s="154">
        <v>145</v>
      </c>
      <c r="J59" s="153">
        <v>0</v>
      </c>
      <c r="K59" s="154" t="s">
        <v>259</v>
      </c>
      <c r="L59" s="164">
        <v>0</v>
      </c>
      <c r="M59" s="154">
        <f t="shared" si="24"/>
        <v>102.14</v>
      </c>
      <c r="N59" s="151">
        <f t="shared" si="25"/>
        <v>102.14</v>
      </c>
      <c r="O59" s="55">
        <f t="shared" si="26"/>
        <v>71.84</v>
      </c>
      <c r="P59" s="151">
        <f t="shared" si="27"/>
        <v>30.3</v>
      </c>
      <c r="Q59" s="55"/>
      <c r="R59" s="55"/>
      <c r="S59" s="151">
        <f t="shared" si="28"/>
        <v>102.14</v>
      </c>
      <c r="T59" s="153">
        <f t="shared" si="29"/>
        <v>71.84</v>
      </c>
      <c r="U59" s="153">
        <f t="shared" si="30"/>
        <v>30.3</v>
      </c>
      <c r="V59" s="181"/>
    </row>
    <row r="60" ht="23.1" customHeight="true" spans="1:22">
      <c r="A60" s="31">
        <v>100021</v>
      </c>
      <c r="B60" s="35" t="s">
        <v>56</v>
      </c>
      <c r="C60" s="153">
        <f t="shared" si="23"/>
        <v>1407.21</v>
      </c>
      <c r="D60" s="154">
        <v>951.33</v>
      </c>
      <c r="E60" s="154">
        <v>455.88</v>
      </c>
      <c r="F60" s="154">
        <v>0</v>
      </c>
      <c r="G60" s="153">
        <v>1256</v>
      </c>
      <c r="H60" s="154">
        <v>842</v>
      </c>
      <c r="I60" s="154">
        <v>414</v>
      </c>
      <c r="J60" s="153">
        <v>0</v>
      </c>
      <c r="K60" s="154" t="s">
        <v>259</v>
      </c>
      <c r="L60" s="164">
        <v>0</v>
      </c>
      <c r="M60" s="154">
        <f t="shared" si="24"/>
        <v>151.21</v>
      </c>
      <c r="N60" s="151">
        <f t="shared" si="25"/>
        <v>151.21</v>
      </c>
      <c r="O60" s="55">
        <f t="shared" si="26"/>
        <v>109.33</v>
      </c>
      <c r="P60" s="151">
        <f t="shared" si="27"/>
        <v>41.88</v>
      </c>
      <c r="Q60" s="55"/>
      <c r="R60" s="55"/>
      <c r="S60" s="151">
        <f t="shared" si="28"/>
        <v>151.21</v>
      </c>
      <c r="T60" s="153">
        <f t="shared" si="29"/>
        <v>109.33</v>
      </c>
      <c r="U60" s="153">
        <f t="shared" si="30"/>
        <v>41.88</v>
      </c>
      <c r="V60" s="181"/>
    </row>
    <row r="61" ht="23.1" customHeight="true" spans="1:22">
      <c r="A61" s="31">
        <v>100022</v>
      </c>
      <c r="B61" s="35" t="s">
        <v>57</v>
      </c>
      <c r="C61" s="153">
        <f t="shared" si="23"/>
        <v>1849.66</v>
      </c>
      <c r="D61" s="154">
        <v>1220.53</v>
      </c>
      <c r="E61" s="154">
        <v>604.17</v>
      </c>
      <c r="F61" s="154">
        <v>24.96</v>
      </c>
      <c r="G61" s="153">
        <v>1521</v>
      </c>
      <c r="H61" s="154">
        <v>1010</v>
      </c>
      <c r="I61" s="154">
        <v>511</v>
      </c>
      <c r="J61" s="153">
        <v>37.86</v>
      </c>
      <c r="K61" s="154">
        <v>37.86</v>
      </c>
      <c r="L61" s="164">
        <v>0</v>
      </c>
      <c r="M61" s="154">
        <f t="shared" si="24"/>
        <v>265.84</v>
      </c>
      <c r="N61" s="151">
        <f t="shared" si="25"/>
        <v>265.84</v>
      </c>
      <c r="O61" s="55">
        <f t="shared" si="26"/>
        <v>210.53</v>
      </c>
      <c r="P61" s="151">
        <f t="shared" si="27"/>
        <v>55.3099999999998</v>
      </c>
      <c r="Q61" s="55"/>
      <c r="R61" s="55"/>
      <c r="S61" s="151">
        <f t="shared" si="28"/>
        <v>265.84</v>
      </c>
      <c r="T61" s="153">
        <f t="shared" si="29"/>
        <v>210.53</v>
      </c>
      <c r="U61" s="153">
        <f t="shared" si="30"/>
        <v>55.3099999999998</v>
      </c>
      <c r="V61" s="181"/>
    </row>
    <row r="62" ht="23.1" customHeight="true" spans="1:22">
      <c r="A62" s="31">
        <v>100023</v>
      </c>
      <c r="B62" s="152" t="s">
        <v>58</v>
      </c>
      <c r="C62" s="153">
        <f t="shared" si="23"/>
        <v>1994.42</v>
      </c>
      <c r="D62" s="154">
        <v>1361.17</v>
      </c>
      <c r="E62" s="154">
        <v>633.25</v>
      </c>
      <c r="F62" s="154">
        <v>0</v>
      </c>
      <c r="G62" s="153">
        <v>1480</v>
      </c>
      <c r="H62" s="154">
        <v>1002</v>
      </c>
      <c r="I62" s="154">
        <v>478</v>
      </c>
      <c r="J62" s="153">
        <v>0</v>
      </c>
      <c r="K62" s="154" t="s">
        <v>259</v>
      </c>
      <c r="L62" s="164">
        <v>0</v>
      </c>
      <c r="M62" s="154">
        <f t="shared" si="24"/>
        <v>514.42</v>
      </c>
      <c r="N62" s="151">
        <f t="shared" si="25"/>
        <v>514.42</v>
      </c>
      <c r="O62" s="55">
        <f t="shared" si="26"/>
        <v>359.17</v>
      </c>
      <c r="P62" s="151">
        <f t="shared" si="27"/>
        <v>155.25</v>
      </c>
      <c r="Q62" s="55"/>
      <c r="R62" s="55"/>
      <c r="S62" s="151">
        <f t="shared" si="28"/>
        <v>514.42</v>
      </c>
      <c r="T62" s="153">
        <f t="shared" si="29"/>
        <v>359.17</v>
      </c>
      <c r="U62" s="153">
        <f t="shared" si="30"/>
        <v>155.25</v>
      </c>
      <c r="V62" s="181"/>
    </row>
    <row r="63" ht="23.1" customHeight="true" spans="1:22">
      <c r="A63" s="31">
        <v>100024</v>
      </c>
      <c r="B63" s="35" t="s">
        <v>59</v>
      </c>
      <c r="C63" s="153">
        <f t="shared" si="23"/>
        <v>2360.75</v>
      </c>
      <c r="D63" s="154">
        <v>1578.3</v>
      </c>
      <c r="E63" s="154">
        <v>773.01</v>
      </c>
      <c r="F63" s="154">
        <v>9.44</v>
      </c>
      <c r="G63" s="153">
        <v>1843</v>
      </c>
      <c r="H63" s="154">
        <v>1245</v>
      </c>
      <c r="I63" s="154">
        <v>598</v>
      </c>
      <c r="J63" s="153">
        <v>1.2</v>
      </c>
      <c r="K63" s="154">
        <v>1.2</v>
      </c>
      <c r="L63" s="164">
        <v>0</v>
      </c>
      <c r="M63" s="154">
        <f t="shared" si="24"/>
        <v>507.11</v>
      </c>
      <c r="N63" s="151">
        <f t="shared" si="25"/>
        <v>507.11</v>
      </c>
      <c r="O63" s="55">
        <f t="shared" si="26"/>
        <v>333.3</v>
      </c>
      <c r="P63" s="151">
        <f t="shared" si="27"/>
        <v>173.81</v>
      </c>
      <c r="Q63" s="55"/>
      <c r="R63" s="55"/>
      <c r="S63" s="151">
        <f t="shared" si="28"/>
        <v>507.11</v>
      </c>
      <c r="T63" s="153">
        <f t="shared" si="29"/>
        <v>333.3</v>
      </c>
      <c r="U63" s="153">
        <f t="shared" si="30"/>
        <v>173.81</v>
      </c>
      <c r="V63" s="181"/>
    </row>
    <row r="64" ht="23.1" customHeight="true" spans="1:22">
      <c r="A64" s="31">
        <v>100029</v>
      </c>
      <c r="B64" s="35" t="s">
        <v>60</v>
      </c>
      <c r="C64" s="153">
        <f t="shared" si="23"/>
        <v>1869.52</v>
      </c>
      <c r="D64" s="154">
        <v>1249.47</v>
      </c>
      <c r="E64" s="154">
        <v>620.05</v>
      </c>
      <c r="F64" s="154">
        <v>0</v>
      </c>
      <c r="G64" s="153">
        <v>1698</v>
      </c>
      <c r="H64" s="154">
        <v>1145</v>
      </c>
      <c r="I64" s="154">
        <v>553</v>
      </c>
      <c r="J64" s="153">
        <v>0</v>
      </c>
      <c r="K64" s="154" t="s">
        <v>259</v>
      </c>
      <c r="L64" s="164">
        <v>0</v>
      </c>
      <c r="M64" s="154">
        <f t="shared" si="24"/>
        <v>171.52</v>
      </c>
      <c r="N64" s="151">
        <f t="shared" si="25"/>
        <v>171.52</v>
      </c>
      <c r="O64" s="55">
        <f t="shared" si="26"/>
        <v>104.47</v>
      </c>
      <c r="P64" s="151">
        <f t="shared" si="27"/>
        <v>67.0499999999997</v>
      </c>
      <c r="Q64" s="55"/>
      <c r="R64" s="55"/>
      <c r="S64" s="151">
        <f t="shared" si="28"/>
        <v>171.52</v>
      </c>
      <c r="T64" s="153">
        <f t="shared" si="29"/>
        <v>104.47</v>
      </c>
      <c r="U64" s="153">
        <f t="shared" si="30"/>
        <v>67.0499999999997</v>
      </c>
      <c r="V64" s="181"/>
    </row>
    <row r="65" ht="23.1" customHeight="true" spans="1:22">
      <c r="A65" s="31">
        <v>100025</v>
      </c>
      <c r="B65" s="35" t="s">
        <v>62</v>
      </c>
      <c r="C65" s="153">
        <f t="shared" si="23"/>
        <v>1666.37</v>
      </c>
      <c r="D65" s="154">
        <v>1130.82</v>
      </c>
      <c r="E65" s="154">
        <v>535.55</v>
      </c>
      <c r="F65" s="154">
        <v>0</v>
      </c>
      <c r="G65" s="153">
        <v>1484</v>
      </c>
      <c r="H65" s="154">
        <v>998</v>
      </c>
      <c r="I65" s="154">
        <v>486</v>
      </c>
      <c r="J65" s="153">
        <v>0</v>
      </c>
      <c r="K65" s="154" t="s">
        <v>259</v>
      </c>
      <c r="L65" s="164">
        <v>0</v>
      </c>
      <c r="M65" s="154">
        <f t="shared" si="24"/>
        <v>182.37</v>
      </c>
      <c r="N65" s="151">
        <f t="shared" si="25"/>
        <v>182.37</v>
      </c>
      <c r="O65" s="55">
        <f t="shared" si="26"/>
        <v>132.82</v>
      </c>
      <c r="P65" s="151">
        <f t="shared" si="27"/>
        <v>49.5499999999997</v>
      </c>
      <c r="Q65" s="55">
        <v>175</v>
      </c>
      <c r="R65" s="55">
        <f>ROUND(Q65*0.33,0)</f>
        <v>58</v>
      </c>
      <c r="S65" s="151">
        <f t="shared" si="28"/>
        <v>240.37</v>
      </c>
      <c r="T65" s="153">
        <f t="shared" si="29"/>
        <v>190.82</v>
      </c>
      <c r="U65" s="153">
        <f t="shared" si="30"/>
        <v>49.5499999999997</v>
      </c>
      <c r="V65" s="181"/>
    </row>
    <row r="66" ht="23.1" customHeight="true" spans="1:22">
      <c r="A66" s="31">
        <v>100026</v>
      </c>
      <c r="B66" s="35" t="s">
        <v>63</v>
      </c>
      <c r="C66" s="153">
        <f t="shared" si="23"/>
        <v>1712.26</v>
      </c>
      <c r="D66" s="154">
        <v>1168.6</v>
      </c>
      <c r="E66" s="154">
        <v>543.66</v>
      </c>
      <c r="F66" s="154">
        <v>0</v>
      </c>
      <c r="G66" s="153">
        <v>1463</v>
      </c>
      <c r="H66" s="154">
        <v>990</v>
      </c>
      <c r="I66" s="154">
        <v>473</v>
      </c>
      <c r="J66" s="153">
        <v>0</v>
      </c>
      <c r="K66" s="154" t="s">
        <v>259</v>
      </c>
      <c r="L66" s="164">
        <v>0</v>
      </c>
      <c r="M66" s="154">
        <f t="shared" si="24"/>
        <v>249.26</v>
      </c>
      <c r="N66" s="151">
        <f t="shared" si="25"/>
        <v>249.26</v>
      </c>
      <c r="O66" s="55">
        <f t="shared" si="26"/>
        <v>178.6</v>
      </c>
      <c r="P66" s="151">
        <f t="shared" si="27"/>
        <v>70.6600000000001</v>
      </c>
      <c r="Q66" s="55"/>
      <c r="R66" s="55"/>
      <c r="S66" s="151">
        <f t="shared" si="28"/>
        <v>249.26</v>
      </c>
      <c r="T66" s="153">
        <f t="shared" si="29"/>
        <v>178.6</v>
      </c>
      <c r="U66" s="153">
        <f t="shared" si="30"/>
        <v>70.6600000000001</v>
      </c>
      <c r="V66" s="181"/>
    </row>
    <row r="67" ht="23.1" customHeight="true" spans="1:22">
      <c r="A67" s="31">
        <v>100027</v>
      </c>
      <c r="B67" s="35" t="s">
        <v>64</v>
      </c>
      <c r="C67" s="153">
        <f t="shared" si="23"/>
        <v>984.53</v>
      </c>
      <c r="D67" s="154">
        <v>667.4</v>
      </c>
      <c r="E67" s="154">
        <v>317.13</v>
      </c>
      <c r="F67" s="154">
        <v>0</v>
      </c>
      <c r="G67" s="153">
        <v>821</v>
      </c>
      <c r="H67" s="154">
        <v>556</v>
      </c>
      <c r="I67" s="154">
        <v>265</v>
      </c>
      <c r="J67" s="153">
        <v>0</v>
      </c>
      <c r="K67" s="154" t="s">
        <v>259</v>
      </c>
      <c r="L67" s="164">
        <v>0</v>
      </c>
      <c r="M67" s="154">
        <f t="shared" si="24"/>
        <v>163.53</v>
      </c>
      <c r="N67" s="151">
        <f t="shared" si="25"/>
        <v>163.53</v>
      </c>
      <c r="O67" s="55">
        <f t="shared" si="26"/>
        <v>111.4</v>
      </c>
      <c r="P67" s="151">
        <f t="shared" si="27"/>
        <v>52.1300000000001</v>
      </c>
      <c r="Q67" s="55"/>
      <c r="R67" s="55"/>
      <c r="S67" s="151">
        <f t="shared" si="28"/>
        <v>163.53</v>
      </c>
      <c r="T67" s="153">
        <f t="shared" si="29"/>
        <v>111.4</v>
      </c>
      <c r="U67" s="153">
        <f t="shared" si="30"/>
        <v>52.1300000000001</v>
      </c>
      <c r="V67" s="181"/>
    </row>
    <row r="68" ht="23.1" customHeight="true" spans="1:22">
      <c r="A68" s="31">
        <v>100028</v>
      </c>
      <c r="B68" s="35" t="s">
        <v>65</v>
      </c>
      <c r="C68" s="153">
        <f t="shared" si="23"/>
        <v>1445.42</v>
      </c>
      <c r="D68" s="154">
        <v>970.13</v>
      </c>
      <c r="E68" s="154">
        <v>475.29</v>
      </c>
      <c r="F68" s="154">
        <v>0</v>
      </c>
      <c r="G68" s="153">
        <v>1402</v>
      </c>
      <c r="H68" s="154">
        <v>933</v>
      </c>
      <c r="I68" s="154">
        <v>469</v>
      </c>
      <c r="J68" s="153">
        <v>0</v>
      </c>
      <c r="K68" s="154" t="s">
        <v>259</v>
      </c>
      <c r="L68" s="164">
        <v>0</v>
      </c>
      <c r="M68" s="154">
        <f t="shared" si="24"/>
        <v>43.4200000000001</v>
      </c>
      <c r="N68" s="151">
        <f t="shared" si="25"/>
        <v>43.4200000000001</v>
      </c>
      <c r="O68" s="55">
        <f t="shared" si="26"/>
        <v>37.13</v>
      </c>
      <c r="P68" s="151">
        <f t="shared" si="27"/>
        <v>6.29000000000008</v>
      </c>
      <c r="Q68" s="55"/>
      <c r="R68" s="55"/>
      <c r="S68" s="151">
        <f t="shared" si="28"/>
        <v>43.4200000000001</v>
      </c>
      <c r="T68" s="153">
        <f t="shared" si="29"/>
        <v>37.13</v>
      </c>
      <c r="U68" s="153">
        <f t="shared" si="30"/>
        <v>6.29000000000008</v>
      </c>
      <c r="V68" s="181"/>
    </row>
    <row r="69" ht="23.1" customHeight="true" spans="1:22">
      <c r="A69" s="31">
        <v>100030</v>
      </c>
      <c r="B69" s="35" t="s">
        <v>66</v>
      </c>
      <c r="C69" s="153">
        <f t="shared" si="23"/>
        <v>1294.68</v>
      </c>
      <c r="D69" s="154">
        <v>867.77</v>
      </c>
      <c r="E69" s="154">
        <v>426.91</v>
      </c>
      <c r="F69" s="154">
        <v>0</v>
      </c>
      <c r="G69" s="153">
        <v>1167</v>
      </c>
      <c r="H69" s="154">
        <v>787</v>
      </c>
      <c r="I69" s="154">
        <v>380</v>
      </c>
      <c r="J69" s="153">
        <v>0</v>
      </c>
      <c r="K69" s="154" t="s">
        <v>259</v>
      </c>
      <c r="L69" s="164">
        <v>0</v>
      </c>
      <c r="M69" s="154">
        <f t="shared" si="24"/>
        <v>127.68</v>
      </c>
      <c r="N69" s="151">
        <f t="shared" si="25"/>
        <v>127.68</v>
      </c>
      <c r="O69" s="55">
        <f t="shared" si="26"/>
        <v>80.77</v>
      </c>
      <c r="P69" s="151">
        <f t="shared" si="27"/>
        <v>46.9100000000001</v>
      </c>
      <c r="Q69" s="55"/>
      <c r="R69" s="55"/>
      <c r="S69" s="151">
        <f t="shared" si="28"/>
        <v>127.68</v>
      </c>
      <c r="T69" s="153">
        <f t="shared" si="29"/>
        <v>80.77</v>
      </c>
      <c r="U69" s="153">
        <f t="shared" si="30"/>
        <v>46.9100000000001</v>
      </c>
      <c r="V69" s="181"/>
    </row>
    <row r="70" ht="23.1" customHeight="true" spans="1:22">
      <c r="A70" s="31">
        <v>100031</v>
      </c>
      <c r="B70" s="35" t="s">
        <v>67</v>
      </c>
      <c r="C70" s="153">
        <f t="shared" si="23"/>
        <v>1157.64</v>
      </c>
      <c r="D70" s="154">
        <v>780.62</v>
      </c>
      <c r="E70" s="154">
        <v>377.02</v>
      </c>
      <c r="F70" s="154">
        <v>0</v>
      </c>
      <c r="G70" s="153">
        <v>1014</v>
      </c>
      <c r="H70" s="154">
        <v>689</v>
      </c>
      <c r="I70" s="154">
        <v>325</v>
      </c>
      <c r="J70" s="153">
        <v>0</v>
      </c>
      <c r="K70" s="154" t="s">
        <v>259</v>
      </c>
      <c r="L70" s="164">
        <v>0</v>
      </c>
      <c r="M70" s="154">
        <f t="shared" si="24"/>
        <v>143.64</v>
      </c>
      <c r="N70" s="151">
        <f t="shared" si="25"/>
        <v>143.64</v>
      </c>
      <c r="O70" s="55">
        <f t="shared" si="26"/>
        <v>91.62</v>
      </c>
      <c r="P70" s="151">
        <f t="shared" si="27"/>
        <v>52.0199999999999</v>
      </c>
      <c r="Q70" s="55"/>
      <c r="R70" s="55"/>
      <c r="S70" s="151">
        <f t="shared" si="28"/>
        <v>143.64</v>
      </c>
      <c r="T70" s="153">
        <f t="shared" si="29"/>
        <v>91.62</v>
      </c>
      <c r="U70" s="153">
        <f t="shared" si="30"/>
        <v>52.0199999999999</v>
      </c>
      <c r="V70" s="181"/>
    </row>
    <row r="71" ht="23.1" customHeight="true" spans="1:22">
      <c r="A71" s="31">
        <v>100032</v>
      </c>
      <c r="B71" s="35" t="s">
        <v>68</v>
      </c>
      <c r="C71" s="153">
        <f t="shared" si="23"/>
        <v>1705.12</v>
      </c>
      <c r="D71" s="154">
        <v>1134.79</v>
      </c>
      <c r="E71" s="154">
        <v>570.33</v>
      </c>
      <c r="F71" s="154">
        <v>0</v>
      </c>
      <c r="G71" s="153">
        <v>1624</v>
      </c>
      <c r="H71" s="154">
        <v>1087</v>
      </c>
      <c r="I71" s="154">
        <v>537</v>
      </c>
      <c r="J71" s="153">
        <v>0</v>
      </c>
      <c r="K71" s="154" t="s">
        <v>259</v>
      </c>
      <c r="L71" s="164">
        <v>0</v>
      </c>
      <c r="M71" s="154">
        <f t="shared" si="24"/>
        <v>81.1199999999999</v>
      </c>
      <c r="N71" s="151">
        <f t="shared" si="25"/>
        <v>81.1199999999999</v>
      </c>
      <c r="O71" s="55">
        <f t="shared" si="26"/>
        <v>47.79</v>
      </c>
      <c r="P71" s="151">
        <f t="shared" si="27"/>
        <v>33.3299999999999</v>
      </c>
      <c r="Q71" s="55"/>
      <c r="R71" s="55"/>
      <c r="S71" s="151">
        <f t="shared" si="28"/>
        <v>81.1199999999999</v>
      </c>
      <c r="T71" s="153">
        <f t="shared" si="29"/>
        <v>47.79</v>
      </c>
      <c r="U71" s="153">
        <f t="shared" si="30"/>
        <v>33.3299999999999</v>
      </c>
      <c r="V71" s="181"/>
    </row>
    <row r="72" ht="23.1" customHeight="true" spans="1:22">
      <c r="A72" s="31">
        <v>100033</v>
      </c>
      <c r="B72" s="35" t="s">
        <v>69</v>
      </c>
      <c r="C72" s="153">
        <f t="shared" si="23"/>
        <v>939.12</v>
      </c>
      <c r="D72" s="154">
        <v>631.27</v>
      </c>
      <c r="E72" s="154">
        <v>307.85</v>
      </c>
      <c r="F72" s="154">
        <v>0</v>
      </c>
      <c r="G72" s="153">
        <v>878</v>
      </c>
      <c r="H72" s="154">
        <v>593</v>
      </c>
      <c r="I72" s="154">
        <v>285</v>
      </c>
      <c r="J72" s="153">
        <v>0</v>
      </c>
      <c r="K72" s="154" t="s">
        <v>259</v>
      </c>
      <c r="L72" s="164">
        <v>0</v>
      </c>
      <c r="M72" s="154">
        <f t="shared" si="24"/>
        <v>61.12</v>
      </c>
      <c r="N72" s="151">
        <f t="shared" si="25"/>
        <v>61.12</v>
      </c>
      <c r="O72" s="55">
        <f t="shared" si="26"/>
        <v>38.27</v>
      </c>
      <c r="P72" s="151">
        <f t="shared" si="27"/>
        <v>22.85</v>
      </c>
      <c r="Q72" s="55"/>
      <c r="R72" s="55"/>
      <c r="S72" s="151">
        <f t="shared" si="28"/>
        <v>61.12</v>
      </c>
      <c r="T72" s="153">
        <f t="shared" si="29"/>
        <v>38.27</v>
      </c>
      <c r="U72" s="153">
        <f t="shared" si="30"/>
        <v>22.85</v>
      </c>
      <c r="V72" s="181"/>
    </row>
    <row r="73" ht="23.1" customHeight="true" spans="1:22">
      <c r="A73" s="31">
        <v>100034</v>
      </c>
      <c r="B73" s="35" t="s">
        <v>70</v>
      </c>
      <c r="C73" s="153">
        <f t="shared" si="23"/>
        <v>846.32</v>
      </c>
      <c r="D73" s="154">
        <v>563.75</v>
      </c>
      <c r="E73" s="154">
        <v>282.57</v>
      </c>
      <c r="F73" s="154">
        <v>0</v>
      </c>
      <c r="G73" s="153">
        <v>727</v>
      </c>
      <c r="H73" s="154">
        <v>487</v>
      </c>
      <c r="I73" s="154">
        <v>240</v>
      </c>
      <c r="J73" s="153">
        <v>0</v>
      </c>
      <c r="K73" s="154" t="s">
        <v>259</v>
      </c>
      <c r="L73" s="164">
        <v>0</v>
      </c>
      <c r="M73" s="154">
        <f t="shared" si="24"/>
        <v>119.32</v>
      </c>
      <c r="N73" s="151">
        <f t="shared" si="25"/>
        <v>119.32</v>
      </c>
      <c r="O73" s="55">
        <f t="shared" si="26"/>
        <v>76.75</v>
      </c>
      <c r="P73" s="151">
        <f t="shared" si="27"/>
        <v>42.5699999999999</v>
      </c>
      <c r="Q73" s="55"/>
      <c r="R73" s="55"/>
      <c r="S73" s="151">
        <f t="shared" si="28"/>
        <v>119.32</v>
      </c>
      <c r="T73" s="153">
        <f t="shared" si="29"/>
        <v>76.75</v>
      </c>
      <c r="U73" s="153">
        <f t="shared" si="30"/>
        <v>42.5699999999999</v>
      </c>
      <c r="V73" s="181"/>
    </row>
    <row r="74" ht="23.1" customHeight="true" spans="1:22">
      <c r="A74" s="31">
        <v>100054</v>
      </c>
      <c r="B74" s="35" t="s">
        <v>71</v>
      </c>
      <c r="C74" s="153">
        <f t="shared" si="23"/>
        <v>1319.7</v>
      </c>
      <c r="D74" s="154">
        <v>882.78</v>
      </c>
      <c r="E74" s="154">
        <v>436.92</v>
      </c>
      <c r="F74" s="154">
        <v>0</v>
      </c>
      <c r="G74" s="153">
        <v>1238</v>
      </c>
      <c r="H74" s="154">
        <v>835</v>
      </c>
      <c r="I74" s="154">
        <v>403</v>
      </c>
      <c r="J74" s="153">
        <v>0</v>
      </c>
      <c r="K74" s="154" t="s">
        <v>259</v>
      </c>
      <c r="L74" s="164">
        <v>0</v>
      </c>
      <c r="M74" s="154">
        <f t="shared" si="24"/>
        <v>81.6999999999998</v>
      </c>
      <c r="N74" s="151">
        <f t="shared" si="25"/>
        <v>81.6999999999998</v>
      </c>
      <c r="O74" s="55">
        <f t="shared" si="26"/>
        <v>47.78</v>
      </c>
      <c r="P74" s="151">
        <f t="shared" si="27"/>
        <v>33.9199999999998</v>
      </c>
      <c r="Q74" s="55"/>
      <c r="R74" s="55"/>
      <c r="S74" s="151">
        <f t="shared" si="28"/>
        <v>81.6999999999998</v>
      </c>
      <c r="T74" s="153">
        <f t="shared" si="29"/>
        <v>47.78</v>
      </c>
      <c r="U74" s="153">
        <f t="shared" si="30"/>
        <v>33.9199999999998</v>
      </c>
      <c r="V74" s="181"/>
    </row>
    <row r="75" ht="23.1" customHeight="true" spans="1:22">
      <c r="A75" s="31">
        <v>100058</v>
      </c>
      <c r="B75" s="35" t="s">
        <v>72</v>
      </c>
      <c r="C75" s="153">
        <f t="shared" si="23"/>
        <v>1022.55</v>
      </c>
      <c r="D75" s="154">
        <v>694.53</v>
      </c>
      <c r="E75" s="154">
        <v>328.02</v>
      </c>
      <c r="F75" s="154">
        <v>0</v>
      </c>
      <c r="G75" s="153">
        <v>940</v>
      </c>
      <c r="H75" s="154">
        <v>628</v>
      </c>
      <c r="I75" s="154">
        <v>312</v>
      </c>
      <c r="J75" s="153">
        <v>0</v>
      </c>
      <c r="K75" s="154" t="s">
        <v>259</v>
      </c>
      <c r="L75" s="164">
        <v>0</v>
      </c>
      <c r="M75" s="154">
        <f t="shared" si="24"/>
        <v>82.55</v>
      </c>
      <c r="N75" s="151">
        <f t="shared" si="25"/>
        <v>82.55</v>
      </c>
      <c r="O75" s="55">
        <f t="shared" si="26"/>
        <v>66.53</v>
      </c>
      <c r="P75" s="151">
        <f t="shared" si="27"/>
        <v>16.02</v>
      </c>
      <c r="Q75" s="55"/>
      <c r="R75" s="55"/>
      <c r="S75" s="151">
        <f t="shared" si="28"/>
        <v>82.55</v>
      </c>
      <c r="T75" s="153">
        <f t="shared" si="29"/>
        <v>66.53</v>
      </c>
      <c r="U75" s="153">
        <f t="shared" si="30"/>
        <v>16.02</v>
      </c>
      <c r="V75" s="181"/>
    </row>
    <row r="76" ht="23.1" customHeight="true" spans="1:22">
      <c r="A76" s="31">
        <v>100060</v>
      </c>
      <c r="B76" s="35" t="s">
        <v>73</v>
      </c>
      <c r="C76" s="153">
        <f t="shared" si="23"/>
        <v>818.34</v>
      </c>
      <c r="D76" s="154">
        <v>547.56</v>
      </c>
      <c r="E76" s="154">
        <v>270.78</v>
      </c>
      <c r="F76" s="154">
        <v>0</v>
      </c>
      <c r="G76" s="153">
        <v>719</v>
      </c>
      <c r="H76" s="154">
        <v>482</v>
      </c>
      <c r="I76" s="154">
        <v>237</v>
      </c>
      <c r="J76" s="153">
        <v>0</v>
      </c>
      <c r="K76" s="154" t="s">
        <v>259</v>
      </c>
      <c r="L76" s="164">
        <v>0</v>
      </c>
      <c r="M76" s="154">
        <f t="shared" si="24"/>
        <v>99.3400000000001</v>
      </c>
      <c r="N76" s="151">
        <f t="shared" si="25"/>
        <v>99.3400000000001</v>
      </c>
      <c r="O76" s="55">
        <f t="shared" si="26"/>
        <v>65.5600000000001</v>
      </c>
      <c r="P76" s="151">
        <f t="shared" si="27"/>
        <v>33.7800000000001</v>
      </c>
      <c r="Q76" s="55"/>
      <c r="R76" s="55"/>
      <c r="S76" s="151">
        <f t="shared" si="28"/>
        <v>99.3400000000001</v>
      </c>
      <c r="T76" s="153">
        <f t="shared" si="29"/>
        <v>65.5600000000001</v>
      </c>
      <c r="U76" s="153">
        <f t="shared" si="30"/>
        <v>33.7800000000001</v>
      </c>
      <c r="V76" s="181"/>
    </row>
    <row r="77" ht="23.1" customHeight="true" spans="1:22">
      <c r="A77" s="31">
        <v>100059</v>
      </c>
      <c r="B77" s="35" t="s">
        <v>74</v>
      </c>
      <c r="C77" s="153">
        <f t="shared" si="23"/>
        <v>1381.12</v>
      </c>
      <c r="D77" s="154">
        <v>922.55</v>
      </c>
      <c r="E77" s="154">
        <v>458.57</v>
      </c>
      <c r="F77" s="154">
        <v>0</v>
      </c>
      <c r="G77" s="153">
        <v>1236</v>
      </c>
      <c r="H77" s="154">
        <v>834</v>
      </c>
      <c r="I77" s="154">
        <v>402</v>
      </c>
      <c r="J77" s="153">
        <v>0</v>
      </c>
      <c r="K77" s="154" t="s">
        <v>259</v>
      </c>
      <c r="L77" s="164">
        <v>0</v>
      </c>
      <c r="M77" s="154">
        <f t="shared" si="24"/>
        <v>145.12</v>
      </c>
      <c r="N77" s="151">
        <f t="shared" si="25"/>
        <v>145.12</v>
      </c>
      <c r="O77" s="55">
        <f t="shared" si="26"/>
        <v>88.55</v>
      </c>
      <c r="P77" s="151">
        <f t="shared" si="27"/>
        <v>56.5699999999999</v>
      </c>
      <c r="Q77" s="55"/>
      <c r="R77" s="55"/>
      <c r="S77" s="151">
        <f t="shared" si="28"/>
        <v>145.12</v>
      </c>
      <c r="T77" s="153">
        <f t="shared" si="29"/>
        <v>88.55</v>
      </c>
      <c r="U77" s="153">
        <f t="shared" si="30"/>
        <v>56.5699999999999</v>
      </c>
      <c r="V77" s="181"/>
    </row>
    <row r="78" ht="23.1" customHeight="true" spans="1:22">
      <c r="A78" s="31">
        <v>100061</v>
      </c>
      <c r="B78" s="35" t="s">
        <v>75</v>
      </c>
      <c r="C78" s="153">
        <f t="shared" si="23"/>
        <v>1617.95</v>
      </c>
      <c r="D78" s="154">
        <v>1076.97</v>
      </c>
      <c r="E78" s="154">
        <v>540.98</v>
      </c>
      <c r="F78" s="154">
        <v>0</v>
      </c>
      <c r="G78" s="153">
        <v>1516</v>
      </c>
      <c r="H78" s="154">
        <v>1018</v>
      </c>
      <c r="I78" s="154">
        <v>498</v>
      </c>
      <c r="J78" s="153">
        <v>0</v>
      </c>
      <c r="K78" s="154" t="s">
        <v>259</v>
      </c>
      <c r="L78" s="164">
        <v>0</v>
      </c>
      <c r="M78" s="154">
        <f t="shared" si="24"/>
        <v>101.95</v>
      </c>
      <c r="N78" s="151">
        <f t="shared" si="25"/>
        <v>101.95</v>
      </c>
      <c r="O78" s="55">
        <f t="shared" si="26"/>
        <v>58.97</v>
      </c>
      <c r="P78" s="151">
        <f t="shared" si="27"/>
        <v>42.98</v>
      </c>
      <c r="Q78" s="55"/>
      <c r="R78" s="55"/>
      <c r="S78" s="151">
        <f t="shared" si="28"/>
        <v>101.95</v>
      </c>
      <c r="T78" s="153">
        <f t="shared" si="29"/>
        <v>58.97</v>
      </c>
      <c r="U78" s="153">
        <f t="shared" si="30"/>
        <v>42.98</v>
      </c>
      <c r="V78" s="181"/>
    </row>
    <row r="79" ht="23.1" customHeight="true" spans="1:22">
      <c r="A79" s="31">
        <v>100062</v>
      </c>
      <c r="B79" s="35" t="s">
        <v>76</v>
      </c>
      <c r="C79" s="153">
        <f t="shared" si="23"/>
        <v>845.13</v>
      </c>
      <c r="D79" s="154">
        <v>565.84</v>
      </c>
      <c r="E79" s="154">
        <v>279.29</v>
      </c>
      <c r="F79" s="154">
        <v>0</v>
      </c>
      <c r="G79" s="153">
        <v>782</v>
      </c>
      <c r="H79" s="154">
        <v>528</v>
      </c>
      <c r="I79" s="154">
        <v>254</v>
      </c>
      <c r="J79" s="153">
        <v>0</v>
      </c>
      <c r="K79" s="154" t="s">
        <v>259</v>
      </c>
      <c r="L79" s="164">
        <v>0</v>
      </c>
      <c r="M79" s="154">
        <f t="shared" si="24"/>
        <v>63.1300000000001</v>
      </c>
      <c r="N79" s="151">
        <f t="shared" si="25"/>
        <v>63.1300000000001</v>
      </c>
      <c r="O79" s="55">
        <f t="shared" si="26"/>
        <v>37.84</v>
      </c>
      <c r="P79" s="151">
        <f t="shared" si="27"/>
        <v>25.2900000000001</v>
      </c>
      <c r="Q79" s="55"/>
      <c r="R79" s="55"/>
      <c r="S79" s="151">
        <f t="shared" si="28"/>
        <v>63.1300000000001</v>
      </c>
      <c r="T79" s="153">
        <f t="shared" si="29"/>
        <v>37.84</v>
      </c>
      <c r="U79" s="153">
        <f t="shared" si="30"/>
        <v>25.2900000000001</v>
      </c>
      <c r="V79" s="181"/>
    </row>
    <row r="80" ht="23.1" customHeight="true" spans="1:22">
      <c r="A80" s="185" t="s">
        <v>222</v>
      </c>
      <c r="B80" s="64" t="s">
        <v>80</v>
      </c>
      <c r="C80" s="153">
        <f t="shared" si="23"/>
        <v>889.56</v>
      </c>
      <c r="D80" s="154">
        <v>595.62</v>
      </c>
      <c r="E80" s="154">
        <v>293.94</v>
      </c>
      <c r="F80" s="154">
        <v>0</v>
      </c>
      <c r="G80" s="153">
        <v>781</v>
      </c>
      <c r="H80" s="154">
        <v>527</v>
      </c>
      <c r="I80" s="154">
        <v>254</v>
      </c>
      <c r="J80" s="153">
        <v>0</v>
      </c>
      <c r="K80" s="154" t="s">
        <v>259</v>
      </c>
      <c r="L80" s="164">
        <v>0</v>
      </c>
      <c r="M80" s="154">
        <f t="shared" si="24"/>
        <v>108.56</v>
      </c>
      <c r="N80" s="151">
        <f t="shared" si="25"/>
        <v>108.56</v>
      </c>
      <c r="O80" s="55">
        <f t="shared" si="26"/>
        <v>68.6200000000001</v>
      </c>
      <c r="P80" s="151">
        <f t="shared" si="27"/>
        <v>39.9400000000001</v>
      </c>
      <c r="Q80" s="55"/>
      <c r="R80" s="55"/>
      <c r="S80" s="151">
        <f t="shared" si="28"/>
        <v>108.56</v>
      </c>
      <c r="T80" s="153">
        <f t="shared" si="29"/>
        <v>68.6200000000001</v>
      </c>
      <c r="U80" s="153">
        <f t="shared" si="30"/>
        <v>39.9400000000001</v>
      </c>
      <c r="V80" s="181"/>
    </row>
    <row r="81" ht="23.1" customHeight="true" spans="1:22">
      <c r="A81" s="185" t="s">
        <v>223</v>
      </c>
      <c r="B81" s="35" t="s">
        <v>81</v>
      </c>
      <c r="C81" s="153">
        <f t="shared" si="23"/>
        <v>1145.7</v>
      </c>
      <c r="D81" s="154">
        <v>769.06</v>
      </c>
      <c r="E81" s="154">
        <v>376.64</v>
      </c>
      <c r="F81" s="154">
        <v>0</v>
      </c>
      <c r="G81" s="153">
        <v>987</v>
      </c>
      <c r="H81" s="154">
        <v>668</v>
      </c>
      <c r="I81" s="154">
        <v>319</v>
      </c>
      <c r="J81" s="153">
        <v>0</v>
      </c>
      <c r="K81" s="154" t="s">
        <v>259</v>
      </c>
      <c r="L81" s="164">
        <v>0</v>
      </c>
      <c r="M81" s="154">
        <f t="shared" si="24"/>
        <v>158.7</v>
      </c>
      <c r="N81" s="151">
        <f t="shared" si="25"/>
        <v>158.7</v>
      </c>
      <c r="O81" s="55">
        <f t="shared" si="26"/>
        <v>101.06</v>
      </c>
      <c r="P81" s="151">
        <f t="shared" si="27"/>
        <v>57.6399999999999</v>
      </c>
      <c r="Q81" s="55"/>
      <c r="R81" s="55"/>
      <c r="S81" s="151">
        <f t="shared" si="28"/>
        <v>158.7</v>
      </c>
      <c r="T81" s="153">
        <f t="shared" si="29"/>
        <v>101.06</v>
      </c>
      <c r="U81" s="153">
        <f t="shared" si="30"/>
        <v>57.6399999999999</v>
      </c>
      <c r="V81" s="181"/>
    </row>
    <row r="82" s="68" customFormat="true" ht="23.1" customHeight="true" spans="1:22">
      <c r="A82" s="185">
        <v>210004</v>
      </c>
      <c r="B82" s="35" t="s">
        <v>82</v>
      </c>
      <c r="C82" s="153">
        <f t="shared" si="23"/>
        <v>1070.65</v>
      </c>
      <c r="D82" s="154">
        <v>717.11</v>
      </c>
      <c r="E82" s="154">
        <v>353.54</v>
      </c>
      <c r="F82" s="154">
        <v>0</v>
      </c>
      <c r="G82" s="153">
        <v>960</v>
      </c>
      <c r="H82" s="154">
        <v>644</v>
      </c>
      <c r="I82" s="154">
        <v>316</v>
      </c>
      <c r="J82" s="153">
        <v>0</v>
      </c>
      <c r="K82" s="154" t="s">
        <v>259</v>
      </c>
      <c r="L82" s="164">
        <v>0</v>
      </c>
      <c r="M82" s="154">
        <f t="shared" si="24"/>
        <v>110.65</v>
      </c>
      <c r="N82" s="151">
        <f t="shared" si="25"/>
        <v>110.65</v>
      </c>
      <c r="O82" s="55">
        <f t="shared" si="26"/>
        <v>73.1099999999999</v>
      </c>
      <c r="P82" s="151">
        <f t="shared" si="27"/>
        <v>37.5400000000002</v>
      </c>
      <c r="Q82" s="55"/>
      <c r="R82" s="55"/>
      <c r="S82" s="151">
        <f t="shared" si="28"/>
        <v>110.65</v>
      </c>
      <c r="T82" s="153">
        <f t="shared" si="29"/>
        <v>73.1099999999999</v>
      </c>
      <c r="U82" s="153">
        <f t="shared" si="30"/>
        <v>37.5400000000002</v>
      </c>
      <c r="V82" s="179"/>
    </row>
    <row r="83" ht="23.1" customHeight="true" spans="1:22">
      <c r="A83" s="185" t="s">
        <v>224</v>
      </c>
      <c r="B83" s="35" t="s">
        <v>83</v>
      </c>
      <c r="C83" s="153">
        <f t="shared" si="23"/>
        <v>1149.23</v>
      </c>
      <c r="D83" s="154">
        <v>773.58</v>
      </c>
      <c r="E83" s="154">
        <v>375.65</v>
      </c>
      <c r="F83" s="154">
        <v>0</v>
      </c>
      <c r="G83" s="153">
        <v>947</v>
      </c>
      <c r="H83" s="154">
        <v>642</v>
      </c>
      <c r="I83" s="154">
        <v>305</v>
      </c>
      <c r="J83" s="153">
        <v>0</v>
      </c>
      <c r="K83" s="154" t="s">
        <v>259</v>
      </c>
      <c r="L83" s="164">
        <v>0</v>
      </c>
      <c r="M83" s="154">
        <f t="shared" si="24"/>
        <v>202.23</v>
      </c>
      <c r="N83" s="151">
        <f t="shared" si="25"/>
        <v>202.23</v>
      </c>
      <c r="O83" s="55">
        <f t="shared" si="26"/>
        <v>131.58</v>
      </c>
      <c r="P83" s="151">
        <f t="shared" si="27"/>
        <v>70.65</v>
      </c>
      <c r="Q83" s="55"/>
      <c r="R83" s="55"/>
      <c r="S83" s="151">
        <f t="shared" si="28"/>
        <v>202.23</v>
      </c>
      <c r="T83" s="153">
        <f t="shared" si="29"/>
        <v>131.58</v>
      </c>
      <c r="U83" s="153">
        <f t="shared" si="30"/>
        <v>70.65</v>
      </c>
      <c r="V83" s="181"/>
    </row>
    <row r="84" ht="23.1" customHeight="true" spans="1:22">
      <c r="A84" s="185" t="s">
        <v>225</v>
      </c>
      <c r="B84" s="35" t="s">
        <v>85</v>
      </c>
      <c r="C84" s="153">
        <f t="shared" si="23"/>
        <v>1002.34</v>
      </c>
      <c r="D84" s="154">
        <v>672.6</v>
      </c>
      <c r="E84" s="154">
        <v>329.74</v>
      </c>
      <c r="F84" s="154">
        <v>0</v>
      </c>
      <c r="G84" s="153">
        <v>867</v>
      </c>
      <c r="H84" s="154">
        <v>584</v>
      </c>
      <c r="I84" s="154">
        <v>283</v>
      </c>
      <c r="J84" s="153">
        <v>0</v>
      </c>
      <c r="K84" s="154" t="s">
        <v>259</v>
      </c>
      <c r="L84" s="164">
        <v>0</v>
      </c>
      <c r="M84" s="154">
        <f t="shared" si="24"/>
        <v>135.34</v>
      </c>
      <c r="N84" s="151">
        <f t="shared" si="25"/>
        <v>135.34</v>
      </c>
      <c r="O84" s="55">
        <f t="shared" si="26"/>
        <v>88.6</v>
      </c>
      <c r="P84" s="151">
        <f t="shared" si="27"/>
        <v>46.74</v>
      </c>
      <c r="Q84" s="55"/>
      <c r="R84" s="55"/>
      <c r="S84" s="151">
        <f t="shared" si="28"/>
        <v>135.34</v>
      </c>
      <c r="T84" s="153">
        <f t="shared" si="29"/>
        <v>88.6</v>
      </c>
      <c r="U84" s="153">
        <f t="shared" si="30"/>
        <v>46.74</v>
      </c>
      <c r="V84" s="181"/>
    </row>
    <row r="85" ht="23.1" customHeight="true" spans="1:22">
      <c r="A85" s="185">
        <v>364002</v>
      </c>
      <c r="B85" s="35" t="s">
        <v>86</v>
      </c>
      <c r="C85" s="153">
        <f t="shared" si="23"/>
        <v>1098.77</v>
      </c>
      <c r="D85" s="154">
        <v>742.3</v>
      </c>
      <c r="E85" s="154">
        <v>356.47</v>
      </c>
      <c r="F85" s="154">
        <v>0</v>
      </c>
      <c r="G85" s="153">
        <v>947</v>
      </c>
      <c r="H85" s="154">
        <v>642</v>
      </c>
      <c r="I85" s="154">
        <v>305</v>
      </c>
      <c r="J85" s="153">
        <v>0</v>
      </c>
      <c r="K85" s="154" t="s">
        <v>259</v>
      </c>
      <c r="L85" s="164">
        <v>0</v>
      </c>
      <c r="M85" s="154">
        <f t="shared" si="24"/>
        <v>151.77</v>
      </c>
      <c r="N85" s="151">
        <f t="shared" si="25"/>
        <v>151.77</v>
      </c>
      <c r="O85" s="55">
        <f t="shared" si="26"/>
        <v>100.3</v>
      </c>
      <c r="P85" s="151">
        <f t="shared" si="27"/>
        <v>51.47</v>
      </c>
      <c r="Q85" s="55"/>
      <c r="R85" s="55"/>
      <c r="S85" s="151">
        <f t="shared" si="28"/>
        <v>151.77</v>
      </c>
      <c r="T85" s="153">
        <f t="shared" si="29"/>
        <v>100.3</v>
      </c>
      <c r="U85" s="153">
        <f t="shared" si="30"/>
        <v>51.47</v>
      </c>
      <c r="V85" s="181"/>
    </row>
    <row r="86" ht="23.1" customHeight="true" spans="1:22">
      <c r="A86" s="185" t="s">
        <v>226</v>
      </c>
      <c r="B86" s="35" t="s">
        <v>87</v>
      </c>
      <c r="C86" s="153">
        <f t="shared" si="23"/>
        <v>1350.65</v>
      </c>
      <c r="D86" s="154">
        <v>906.27</v>
      </c>
      <c r="E86" s="154">
        <v>444.38</v>
      </c>
      <c r="F86" s="154">
        <v>0</v>
      </c>
      <c r="G86" s="153">
        <v>1204</v>
      </c>
      <c r="H86" s="154">
        <v>814</v>
      </c>
      <c r="I86" s="154">
        <v>390</v>
      </c>
      <c r="J86" s="153">
        <v>0</v>
      </c>
      <c r="K86" s="154" t="s">
        <v>259</v>
      </c>
      <c r="L86" s="164">
        <v>0</v>
      </c>
      <c r="M86" s="154">
        <f t="shared" si="24"/>
        <v>146.65</v>
      </c>
      <c r="N86" s="151">
        <f t="shared" si="25"/>
        <v>146.65</v>
      </c>
      <c r="O86" s="55">
        <f t="shared" si="26"/>
        <v>92.2700000000001</v>
      </c>
      <c r="P86" s="151">
        <f t="shared" si="27"/>
        <v>54.38</v>
      </c>
      <c r="Q86" s="55"/>
      <c r="R86" s="55"/>
      <c r="S86" s="151">
        <f t="shared" si="28"/>
        <v>146.65</v>
      </c>
      <c r="T86" s="153">
        <f t="shared" si="29"/>
        <v>92.2700000000001</v>
      </c>
      <c r="U86" s="153">
        <f t="shared" si="30"/>
        <v>54.38</v>
      </c>
      <c r="V86" s="181"/>
    </row>
    <row r="87" ht="23.1" customHeight="true" spans="1:22">
      <c r="A87" s="185" t="s">
        <v>227</v>
      </c>
      <c r="B87" s="35" t="s">
        <v>88</v>
      </c>
      <c r="C87" s="153">
        <f t="shared" si="23"/>
        <v>651.07</v>
      </c>
      <c r="D87" s="154">
        <v>435.16</v>
      </c>
      <c r="E87" s="154">
        <v>215.91</v>
      </c>
      <c r="F87" s="154">
        <v>0</v>
      </c>
      <c r="G87" s="153">
        <v>581</v>
      </c>
      <c r="H87" s="154">
        <v>391</v>
      </c>
      <c r="I87" s="154">
        <v>190</v>
      </c>
      <c r="J87" s="153">
        <v>0</v>
      </c>
      <c r="K87" s="154" t="s">
        <v>259</v>
      </c>
      <c r="L87" s="164">
        <v>0</v>
      </c>
      <c r="M87" s="154">
        <f t="shared" si="24"/>
        <v>70.0699999999999</v>
      </c>
      <c r="N87" s="151">
        <f t="shared" si="25"/>
        <v>70.0699999999999</v>
      </c>
      <c r="O87" s="55">
        <f t="shared" si="26"/>
        <v>44.16</v>
      </c>
      <c r="P87" s="151">
        <f t="shared" si="27"/>
        <v>25.9099999999999</v>
      </c>
      <c r="Q87" s="55"/>
      <c r="R87" s="55"/>
      <c r="S87" s="151">
        <f t="shared" si="28"/>
        <v>70.0699999999999</v>
      </c>
      <c r="T87" s="153">
        <f t="shared" si="29"/>
        <v>44.16</v>
      </c>
      <c r="U87" s="153">
        <f t="shared" si="30"/>
        <v>25.9099999999999</v>
      </c>
      <c r="V87" s="181"/>
    </row>
    <row r="88" ht="23.1" customHeight="true" spans="1:22">
      <c r="A88" s="185" t="s">
        <v>228</v>
      </c>
      <c r="B88" s="35" t="s">
        <v>89</v>
      </c>
      <c r="C88" s="153">
        <f t="shared" si="23"/>
        <v>1505.01</v>
      </c>
      <c r="D88" s="154">
        <v>1006.01</v>
      </c>
      <c r="E88" s="154">
        <v>499</v>
      </c>
      <c r="F88" s="154">
        <v>0</v>
      </c>
      <c r="G88" s="153">
        <v>1320</v>
      </c>
      <c r="H88" s="154">
        <v>890</v>
      </c>
      <c r="I88" s="154">
        <v>430</v>
      </c>
      <c r="J88" s="153">
        <v>0</v>
      </c>
      <c r="K88" s="154" t="s">
        <v>259</v>
      </c>
      <c r="L88" s="164">
        <v>0</v>
      </c>
      <c r="M88" s="154">
        <f t="shared" si="24"/>
        <v>185.01</v>
      </c>
      <c r="N88" s="151">
        <f t="shared" si="25"/>
        <v>185.01</v>
      </c>
      <c r="O88" s="55">
        <f t="shared" si="26"/>
        <v>116.01</v>
      </c>
      <c r="P88" s="151">
        <f t="shared" si="27"/>
        <v>69</v>
      </c>
      <c r="Q88" s="55"/>
      <c r="R88" s="55"/>
      <c r="S88" s="151">
        <f t="shared" si="28"/>
        <v>185.01</v>
      </c>
      <c r="T88" s="153">
        <f t="shared" si="29"/>
        <v>116.01</v>
      </c>
      <c r="U88" s="153">
        <f t="shared" si="30"/>
        <v>69</v>
      </c>
      <c r="V88" s="181"/>
    </row>
    <row r="89" ht="23.1" customHeight="true" spans="1:22">
      <c r="A89" s="185" t="s">
        <v>229</v>
      </c>
      <c r="B89" s="35" t="s">
        <v>90</v>
      </c>
      <c r="C89" s="153">
        <f t="shared" si="23"/>
        <v>962.9</v>
      </c>
      <c r="D89" s="154">
        <v>643.02</v>
      </c>
      <c r="E89" s="154">
        <v>319.88</v>
      </c>
      <c r="F89" s="154">
        <v>0</v>
      </c>
      <c r="G89" s="153">
        <v>895</v>
      </c>
      <c r="H89" s="154">
        <v>602</v>
      </c>
      <c r="I89" s="154">
        <v>293</v>
      </c>
      <c r="J89" s="153">
        <v>0</v>
      </c>
      <c r="K89" s="154" t="s">
        <v>259</v>
      </c>
      <c r="L89" s="164">
        <v>0</v>
      </c>
      <c r="M89" s="154">
        <f t="shared" si="24"/>
        <v>67.9000000000001</v>
      </c>
      <c r="N89" s="151">
        <f t="shared" si="25"/>
        <v>67.9000000000001</v>
      </c>
      <c r="O89" s="55">
        <f t="shared" si="26"/>
        <v>41.02</v>
      </c>
      <c r="P89" s="151">
        <f t="shared" si="27"/>
        <v>26.8800000000001</v>
      </c>
      <c r="Q89" s="55"/>
      <c r="R89" s="55"/>
      <c r="S89" s="151">
        <f t="shared" si="28"/>
        <v>67.9000000000001</v>
      </c>
      <c r="T89" s="153">
        <f t="shared" si="29"/>
        <v>41.02</v>
      </c>
      <c r="U89" s="153">
        <f t="shared" si="30"/>
        <v>26.8800000000001</v>
      </c>
      <c r="V89" s="181"/>
    </row>
    <row r="90" ht="23.1" customHeight="true" spans="1:22">
      <c r="A90" s="185" t="s">
        <v>230</v>
      </c>
      <c r="B90" s="35" t="s">
        <v>91</v>
      </c>
      <c r="C90" s="153">
        <f t="shared" si="23"/>
        <v>822.67</v>
      </c>
      <c r="D90" s="154">
        <v>549.36</v>
      </c>
      <c r="E90" s="154">
        <v>273.31</v>
      </c>
      <c r="F90" s="154">
        <v>0</v>
      </c>
      <c r="G90" s="153">
        <v>706</v>
      </c>
      <c r="H90" s="154">
        <v>474</v>
      </c>
      <c r="I90" s="154">
        <v>232</v>
      </c>
      <c r="J90" s="153">
        <v>0</v>
      </c>
      <c r="K90" s="154" t="s">
        <v>259</v>
      </c>
      <c r="L90" s="164" t="s">
        <v>160</v>
      </c>
      <c r="M90" s="154">
        <f t="shared" si="24"/>
        <v>116.67</v>
      </c>
      <c r="N90" s="151">
        <f t="shared" si="25"/>
        <v>116.67</v>
      </c>
      <c r="O90" s="55">
        <f t="shared" si="26"/>
        <v>75.36</v>
      </c>
      <c r="P90" s="151">
        <f t="shared" si="27"/>
        <v>41.3100000000001</v>
      </c>
      <c r="Q90" s="55"/>
      <c r="R90" s="55"/>
      <c r="S90" s="151">
        <f t="shared" si="28"/>
        <v>116.67</v>
      </c>
      <c r="T90" s="153">
        <f t="shared" si="29"/>
        <v>75.36</v>
      </c>
      <c r="U90" s="153">
        <f t="shared" si="30"/>
        <v>41.3100000000001</v>
      </c>
      <c r="V90" s="181"/>
    </row>
    <row r="91" ht="23.1" customHeight="true" spans="1:22">
      <c r="A91" s="185" t="s">
        <v>231</v>
      </c>
      <c r="B91" s="35" t="s">
        <v>92</v>
      </c>
      <c r="C91" s="153">
        <f t="shared" si="23"/>
        <v>1041.58</v>
      </c>
      <c r="D91" s="154">
        <v>700.67</v>
      </c>
      <c r="E91" s="154">
        <v>340.91</v>
      </c>
      <c r="F91" s="154">
        <v>0</v>
      </c>
      <c r="G91" s="153">
        <v>931</v>
      </c>
      <c r="H91" s="154">
        <v>633</v>
      </c>
      <c r="I91" s="154">
        <v>298</v>
      </c>
      <c r="J91" s="153">
        <v>0</v>
      </c>
      <c r="K91" s="154" t="s">
        <v>259</v>
      </c>
      <c r="L91" s="164">
        <v>0</v>
      </c>
      <c r="M91" s="154">
        <f t="shared" si="24"/>
        <v>110.58</v>
      </c>
      <c r="N91" s="151">
        <f t="shared" si="25"/>
        <v>110.58</v>
      </c>
      <c r="O91" s="55">
        <f t="shared" si="26"/>
        <v>67.67</v>
      </c>
      <c r="P91" s="151">
        <f t="shared" si="27"/>
        <v>42.91</v>
      </c>
      <c r="Q91" s="55"/>
      <c r="R91" s="55"/>
      <c r="S91" s="151">
        <f t="shared" si="28"/>
        <v>110.58</v>
      </c>
      <c r="T91" s="153">
        <f t="shared" si="29"/>
        <v>67.67</v>
      </c>
      <c r="U91" s="153">
        <f t="shared" si="30"/>
        <v>42.91</v>
      </c>
      <c r="V91" s="181"/>
    </row>
    <row r="92" ht="23.1" customHeight="true" spans="1:22">
      <c r="A92" s="185" t="s">
        <v>232</v>
      </c>
      <c r="B92" s="35" t="s">
        <v>93</v>
      </c>
      <c r="C92" s="153">
        <f t="shared" si="23"/>
        <v>1208.77</v>
      </c>
      <c r="D92" s="154">
        <v>808.3</v>
      </c>
      <c r="E92" s="154">
        <v>400.47</v>
      </c>
      <c r="F92" s="154">
        <v>0</v>
      </c>
      <c r="G92" s="153">
        <v>1075</v>
      </c>
      <c r="H92" s="154">
        <v>723</v>
      </c>
      <c r="I92" s="154">
        <v>352</v>
      </c>
      <c r="J92" s="153">
        <v>0</v>
      </c>
      <c r="K92" s="154" t="s">
        <v>259</v>
      </c>
      <c r="L92" s="164">
        <v>0</v>
      </c>
      <c r="M92" s="154">
        <f t="shared" si="24"/>
        <v>133.77</v>
      </c>
      <c r="N92" s="151">
        <f t="shared" si="25"/>
        <v>133.77</v>
      </c>
      <c r="O92" s="55">
        <f t="shared" si="26"/>
        <v>85.3</v>
      </c>
      <c r="P92" s="151">
        <f t="shared" si="27"/>
        <v>48.47</v>
      </c>
      <c r="Q92" s="55"/>
      <c r="R92" s="55"/>
      <c r="S92" s="151">
        <f t="shared" si="28"/>
        <v>133.77</v>
      </c>
      <c r="T92" s="153">
        <f t="shared" si="29"/>
        <v>85.3</v>
      </c>
      <c r="U92" s="153">
        <f t="shared" si="30"/>
        <v>48.47</v>
      </c>
      <c r="V92" s="181"/>
    </row>
    <row r="93" ht="23.1" customHeight="true" spans="1:22">
      <c r="A93" s="185" t="s">
        <v>233</v>
      </c>
      <c r="B93" s="35" t="s">
        <v>94</v>
      </c>
      <c r="C93" s="153">
        <f t="shared" si="23"/>
        <v>496.16</v>
      </c>
      <c r="D93" s="154">
        <v>335.3</v>
      </c>
      <c r="E93" s="154">
        <v>160.86</v>
      </c>
      <c r="F93" s="154">
        <v>0</v>
      </c>
      <c r="G93" s="153">
        <v>465</v>
      </c>
      <c r="H93" s="154">
        <v>314</v>
      </c>
      <c r="I93" s="154">
        <v>151</v>
      </c>
      <c r="J93" s="153">
        <v>0</v>
      </c>
      <c r="K93" s="154" t="s">
        <v>259</v>
      </c>
      <c r="L93" s="164">
        <v>0</v>
      </c>
      <c r="M93" s="154">
        <f t="shared" si="24"/>
        <v>31.16</v>
      </c>
      <c r="N93" s="151">
        <f t="shared" si="25"/>
        <v>31.16</v>
      </c>
      <c r="O93" s="55">
        <f t="shared" si="26"/>
        <v>21.3</v>
      </c>
      <c r="P93" s="151">
        <f t="shared" si="27"/>
        <v>9.86000000000001</v>
      </c>
      <c r="Q93" s="55"/>
      <c r="R93" s="55"/>
      <c r="S93" s="151">
        <f t="shared" si="28"/>
        <v>31.16</v>
      </c>
      <c r="T93" s="153">
        <f t="shared" si="29"/>
        <v>21.3</v>
      </c>
      <c r="U93" s="153">
        <f t="shared" si="30"/>
        <v>9.86000000000001</v>
      </c>
      <c r="V93" s="181"/>
    </row>
    <row r="94" ht="23.1" customHeight="true" spans="1:22">
      <c r="A94" s="185" t="s">
        <v>234</v>
      </c>
      <c r="B94" s="35" t="s">
        <v>95</v>
      </c>
      <c r="C94" s="153">
        <f t="shared" si="23"/>
        <v>902.78</v>
      </c>
      <c r="D94" s="154">
        <v>602.15</v>
      </c>
      <c r="E94" s="154">
        <v>300.63</v>
      </c>
      <c r="F94" s="154">
        <v>0</v>
      </c>
      <c r="G94" s="153">
        <v>831</v>
      </c>
      <c r="H94" s="154">
        <v>558</v>
      </c>
      <c r="I94" s="154">
        <v>273</v>
      </c>
      <c r="J94" s="153">
        <v>0</v>
      </c>
      <c r="K94" s="154" t="s">
        <v>259</v>
      </c>
      <c r="L94" s="164">
        <v>0</v>
      </c>
      <c r="M94" s="154">
        <f t="shared" si="24"/>
        <v>71.7800000000002</v>
      </c>
      <c r="N94" s="151">
        <f t="shared" si="25"/>
        <v>71.7800000000002</v>
      </c>
      <c r="O94" s="55">
        <f t="shared" si="26"/>
        <v>44.1500000000001</v>
      </c>
      <c r="P94" s="151">
        <f t="shared" si="27"/>
        <v>27.6300000000001</v>
      </c>
      <c r="Q94" s="55"/>
      <c r="R94" s="55"/>
      <c r="S94" s="151">
        <f t="shared" si="28"/>
        <v>71.7800000000002</v>
      </c>
      <c r="T94" s="153">
        <f t="shared" si="29"/>
        <v>44.1500000000001</v>
      </c>
      <c r="U94" s="153">
        <f t="shared" si="30"/>
        <v>27.6300000000001</v>
      </c>
      <c r="V94" s="181"/>
    </row>
    <row r="95" ht="23.1" customHeight="true" spans="1:22">
      <c r="A95" s="185" t="s">
        <v>235</v>
      </c>
      <c r="B95" s="35" t="s">
        <v>96</v>
      </c>
      <c r="C95" s="153">
        <f t="shared" si="23"/>
        <v>906.67</v>
      </c>
      <c r="D95" s="154">
        <v>606.28</v>
      </c>
      <c r="E95" s="154">
        <v>300.39</v>
      </c>
      <c r="F95" s="154">
        <v>0</v>
      </c>
      <c r="G95" s="153">
        <v>778</v>
      </c>
      <c r="H95" s="154">
        <v>525</v>
      </c>
      <c r="I95" s="154">
        <v>253</v>
      </c>
      <c r="J95" s="153">
        <v>0</v>
      </c>
      <c r="K95" s="154" t="s">
        <v>259</v>
      </c>
      <c r="L95" s="164">
        <v>0</v>
      </c>
      <c r="M95" s="154">
        <f t="shared" si="24"/>
        <v>128.67</v>
      </c>
      <c r="N95" s="151">
        <f t="shared" si="25"/>
        <v>128.67</v>
      </c>
      <c r="O95" s="55">
        <f t="shared" si="26"/>
        <v>81.28</v>
      </c>
      <c r="P95" s="151">
        <f t="shared" si="27"/>
        <v>47.3900000000001</v>
      </c>
      <c r="Q95" s="55"/>
      <c r="R95" s="55"/>
      <c r="S95" s="151">
        <f t="shared" si="28"/>
        <v>128.67</v>
      </c>
      <c r="T95" s="153">
        <f t="shared" si="29"/>
        <v>81.28</v>
      </c>
      <c r="U95" s="153">
        <f t="shared" si="30"/>
        <v>47.3900000000001</v>
      </c>
      <c r="V95" s="181"/>
    </row>
    <row r="96" s="70" customFormat="true" ht="23.1" customHeight="true" spans="1:22">
      <c r="A96" s="185">
        <v>100068</v>
      </c>
      <c r="B96" s="35" t="s">
        <v>84</v>
      </c>
      <c r="C96" s="153">
        <f t="shared" si="23"/>
        <v>968.35</v>
      </c>
      <c r="D96" s="154">
        <v>644.09</v>
      </c>
      <c r="E96" s="154">
        <v>324.26</v>
      </c>
      <c r="F96" s="154">
        <v>0</v>
      </c>
      <c r="G96" s="153">
        <v>901</v>
      </c>
      <c r="H96" s="154">
        <v>603</v>
      </c>
      <c r="I96" s="154">
        <v>298</v>
      </c>
      <c r="J96" s="153">
        <v>0</v>
      </c>
      <c r="K96" s="154" t="s">
        <v>259</v>
      </c>
      <c r="L96" s="164">
        <v>0</v>
      </c>
      <c r="M96" s="154">
        <f t="shared" si="24"/>
        <v>67.35</v>
      </c>
      <c r="N96" s="151">
        <f t="shared" si="25"/>
        <v>67.35</v>
      </c>
      <c r="O96" s="55">
        <f t="shared" si="26"/>
        <v>41.09</v>
      </c>
      <c r="P96" s="151">
        <f t="shared" si="27"/>
        <v>26.26</v>
      </c>
      <c r="Q96" s="55"/>
      <c r="R96" s="55"/>
      <c r="S96" s="151">
        <f t="shared" si="28"/>
        <v>67.35</v>
      </c>
      <c r="T96" s="153">
        <f t="shared" si="29"/>
        <v>41.09</v>
      </c>
      <c r="U96" s="153">
        <f t="shared" si="30"/>
        <v>26.26</v>
      </c>
      <c r="V96" s="191"/>
    </row>
    <row r="97" s="68" customFormat="true" ht="23.1" customHeight="true" spans="1:22">
      <c r="A97" s="27">
        <v>100063</v>
      </c>
      <c r="B97" s="60" t="s">
        <v>77</v>
      </c>
      <c r="C97" s="153">
        <f t="shared" si="23"/>
        <v>502.94</v>
      </c>
      <c r="D97" s="154">
        <v>337.56</v>
      </c>
      <c r="E97" s="154">
        <v>165.38</v>
      </c>
      <c r="F97" s="154">
        <v>0</v>
      </c>
      <c r="G97" s="153">
        <v>450</v>
      </c>
      <c r="H97" s="154">
        <v>304</v>
      </c>
      <c r="I97" s="154">
        <v>146</v>
      </c>
      <c r="J97" s="153">
        <v>0</v>
      </c>
      <c r="K97" s="154" t="s">
        <v>259</v>
      </c>
      <c r="L97" s="164">
        <v>0</v>
      </c>
      <c r="M97" s="154">
        <f t="shared" si="24"/>
        <v>52.94</v>
      </c>
      <c r="N97" s="151">
        <f t="shared" si="25"/>
        <v>52.94</v>
      </c>
      <c r="O97" s="55">
        <f t="shared" si="26"/>
        <v>33.56</v>
      </c>
      <c r="P97" s="151">
        <f t="shared" si="27"/>
        <v>19.38</v>
      </c>
      <c r="Q97" s="55"/>
      <c r="R97" s="55"/>
      <c r="S97" s="151">
        <f t="shared" si="28"/>
        <v>52.94</v>
      </c>
      <c r="T97" s="153">
        <f t="shared" si="29"/>
        <v>33.56</v>
      </c>
      <c r="U97" s="153">
        <f t="shared" si="30"/>
        <v>19.38</v>
      </c>
      <c r="V97" s="179"/>
    </row>
    <row r="98" s="68" customFormat="true" ht="23.1" customHeight="true" spans="1:22">
      <c r="A98" s="61" t="s">
        <v>236</v>
      </c>
      <c r="B98" s="62"/>
      <c r="C98" s="186">
        <f t="shared" ref="C98:U98" si="31">C99+C100+C101+C102+C103+C104+C105+C106</f>
        <v>10399.71</v>
      </c>
      <c r="D98" s="186">
        <v>6963.17</v>
      </c>
      <c r="E98" s="186">
        <v>3403.58</v>
      </c>
      <c r="F98" s="186">
        <v>32.96</v>
      </c>
      <c r="G98" s="186">
        <v>9071</v>
      </c>
      <c r="H98" s="186">
        <v>6082</v>
      </c>
      <c r="I98" s="186">
        <v>2989</v>
      </c>
      <c r="J98" s="186">
        <v>1.12000000000001</v>
      </c>
      <c r="K98" s="186">
        <v>-1.19999999999999</v>
      </c>
      <c r="L98" s="186">
        <v>2.32</v>
      </c>
      <c r="M98" s="186">
        <f t="shared" si="31"/>
        <v>1294.63</v>
      </c>
      <c r="N98" s="186">
        <f t="shared" si="31"/>
        <v>1294.63</v>
      </c>
      <c r="O98" s="186">
        <f t="shared" si="31"/>
        <v>881.17</v>
      </c>
      <c r="P98" s="186">
        <f t="shared" si="31"/>
        <v>413.46</v>
      </c>
      <c r="Q98" s="186">
        <f t="shared" si="31"/>
        <v>0</v>
      </c>
      <c r="R98" s="186">
        <f t="shared" si="31"/>
        <v>0</v>
      </c>
      <c r="S98" s="186">
        <f t="shared" si="31"/>
        <v>1294.63</v>
      </c>
      <c r="T98" s="186">
        <f t="shared" si="31"/>
        <v>881.17</v>
      </c>
      <c r="U98" s="186">
        <f t="shared" si="31"/>
        <v>413.46</v>
      </c>
      <c r="V98" s="179"/>
    </row>
    <row r="99" ht="23.1" customHeight="true" spans="1:22">
      <c r="A99" s="35" t="s">
        <v>103</v>
      </c>
      <c r="B99" s="35" t="s">
        <v>104</v>
      </c>
      <c r="C99" s="153">
        <f t="shared" ref="C99:C105" si="32">SUM(D99:F99)</f>
        <v>548.15</v>
      </c>
      <c r="D99" s="154">
        <v>373.25</v>
      </c>
      <c r="E99" s="154">
        <v>174.9</v>
      </c>
      <c r="F99" s="154">
        <v>0</v>
      </c>
      <c r="G99" s="153">
        <v>488</v>
      </c>
      <c r="H99" s="154">
        <v>330</v>
      </c>
      <c r="I99" s="154">
        <v>158</v>
      </c>
      <c r="J99" s="153">
        <v>0</v>
      </c>
      <c r="K99" s="154" t="s">
        <v>259</v>
      </c>
      <c r="L99" s="164">
        <v>0</v>
      </c>
      <c r="M99" s="154">
        <f t="shared" ref="M99:M105" si="33">D99+E99-G99-J99</f>
        <v>60.15</v>
      </c>
      <c r="N99" s="151">
        <f t="shared" ref="N99:N105" si="34">IF(M99&gt;0,M99,0)</f>
        <v>60.15</v>
      </c>
      <c r="O99" s="55">
        <f t="shared" ref="O99:O105" si="35">D99-H99</f>
        <v>43.25</v>
      </c>
      <c r="P99" s="151">
        <f t="shared" ref="P99:P105" si="36">N99-O99</f>
        <v>16.9</v>
      </c>
      <c r="Q99" s="55"/>
      <c r="R99" s="55"/>
      <c r="S99" s="151">
        <f t="shared" ref="S99:S105" si="37">T99+U99</f>
        <v>60.15</v>
      </c>
      <c r="T99" s="153">
        <f t="shared" ref="T99:T105" si="38">O99+R99</f>
        <v>43.25</v>
      </c>
      <c r="U99" s="153">
        <f t="shared" ref="U99:U105" si="39">P99</f>
        <v>16.9</v>
      </c>
      <c r="V99" s="181"/>
    </row>
    <row r="100" ht="23.1" customHeight="true" spans="1:22">
      <c r="A100" s="33" t="s">
        <v>99</v>
      </c>
      <c r="B100" s="35" t="s">
        <v>100</v>
      </c>
      <c r="C100" s="153">
        <f t="shared" si="32"/>
        <v>871.89</v>
      </c>
      <c r="D100" s="154">
        <v>582.41</v>
      </c>
      <c r="E100" s="154">
        <v>289.48</v>
      </c>
      <c r="F100" s="154">
        <v>0</v>
      </c>
      <c r="G100" s="153">
        <v>754</v>
      </c>
      <c r="H100" s="154">
        <v>506</v>
      </c>
      <c r="I100" s="154">
        <v>248</v>
      </c>
      <c r="J100" s="153">
        <v>0</v>
      </c>
      <c r="K100" s="154" t="s">
        <v>259</v>
      </c>
      <c r="L100" s="164">
        <v>0</v>
      </c>
      <c r="M100" s="154">
        <f t="shared" si="33"/>
        <v>117.89</v>
      </c>
      <c r="N100" s="151">
        <f t="shared" si="34"/>
        <v>117.89</v>
      </c>
      <c r="O100" s="55">
        <f t="shared" si="35"/>
        <v>76.4100000000001</v>
      </c>
      <c r="P100" s="151">
        <f t="shared" si="36"/>
        <v>41.48</v>
      </c>
      <c r="Q100" s="55"/>
      <c r="R100" s="55"/>
      <c r="S100" s="151">
        <f t="shared" si="37"/>
        <v>117.89</v>
      </c>
      <c r="T100" s="153">
        <f t="shared" si="38"/>
        <v>76.4100000000001</v>
      </c>
      <c r="U100" s="153">
        <f t="shared" si="39"/>
        <v>41.48</v>
      </c>
      <c r="V100" s="181"/>
    </row>
    <row r="101" ht="23.1" customHeight="true" spans="1:22">
      <c r="A101" s="35" t="s">
        <v>97</v>
      </c>
      <c r="B101" s="35" t="s">
        <v>98</v>
      </c>
      <c r="C101" s="153">
        <f t="shared" si="32"/>
        <v>500.8</v>
      </c>
      <c r="D101" s="154">
        <v>336.68</v>
      </c>
      <c r="E101" s="154">
        <v>164.12</v>
      </c>
      <c r="F101" s="154">
        <v>0</v>
      </c>
      <c r="G101" s="153">
        <v>456</v>
      </c>
      <c r="H101" s="154">
        <v>310</v>
      </c>
      <c r="I101" s="154">
        <v>146</v>
      </c>
      <c r="J101" s="153">
        <v>0</v>
      </c>
      <c r="K101" s="154" t="s">
        <v>259</v>
      </c>
      <c r="L101" s="164">
        <v>0</v>
      </c>
      <c r="M101" s="154">
        <f t="shared" si="33"/>
        <v>44.8</v>
      </c>
      <c r="N101" s="151">
        <f t="shared" si="34"/>
        <v>44.8</v>
      </c>
      <c r="O101" s="55">
        <f t="shared" si="35"/>
        <v>26.68</v>
      </c>
      <c r="P101" s="151">
        <f t="shared" si="36"/>
        <v>18.12</v>
      </c>
      <c r="Q101" s="55"/>
      <c r="R101" s="55"/>
      <c r="S101" s="151">
        <f t="shared" si="37"/>
        <v>44.8</v>
      </c>
      <c r="T101" s="153">
        <f t="shared" si="38"/>
        <v>26.68</v>
      </c>
      <c r="U101" s="153">
        <f t="shared" si="39"/>
        <v>18.12</v>
      </c>
      <c r="V101" s="181"/>
    </row>
    <row r="102" ht="23.1" customHeight="true" spans="1:22">
      <c r="A102" s="35" t="s">
        <v>101</v>
      </c>
      <c r="B102" s="35" t="s">
        <v>102</v>
      </c>
      <c r="C102" s="153">
        <f t="shared" si="32"/>
        <v>427.38</v>
      </c>
      <c r="D102" s="154">
        <v>288.23</v>
      </c>
      <c r="E102" s="154">
        <v>139.15</v>
      </c>
      <c r="F102" s="154">
        <v>0</v>
      </c>
      <c r="G102" s="153">
        <v>382</v>
      </c>
      <c r="H102" s="154">
        <v>259</v>
      </c>
      <c r="I102" s="154">
        <v>123</v>
      </c>
      <c r="J102" s="153">
        <v>0</v>
      </c>
      <c r="K102" s="154" t="s">
        <v>259</v>
      </c>
      <c r="L102" s="164">
        <v>0</v>
      </c>
      <c r="M102" s="154">
        <f t="shared" si="33"/>
        <v>45.38</v>
      </c>
      <c r="N102" s="151">
        <f t="shared" si="34"/>
        <v>45.38</v>
      </c>
      <c r="O102" s="55">
        <f t="shared" si="35"/>
        <v>29.23</v>
      </c>
      <c r="P102" s="151">
        <f t="shared" si="36"/>
        <v>16.15</v>
      </c>
      <c r="Q102" s="55"/>
      <c r="R102" s="55"/>
      <c r="S102" s="151">
        <f t="shared" si="37"/>
        <v>45.38</v>
      </c>
      <c r="T102" s="153">
        <f t="shared" si="38"/>
        <v>29.23</v>
      </c>
      <c r="U102" s="153">
        <f t="shared" si="39"/>
        <v>16.15</v>
      </c>
      <c r="V102" s="181"/>
    </row>
    <row r="103" ht="23.1" customHeight="true" spans="1:22">
      <c r="A103" s="35" t="s">
        <v>105</v>
      </c>
      <c r="B103" s="152" t="s">
        <v>106</v>
      </c>
      <c r="C103" s="153">
        <f t="shared" si="32"/>
        <v>240.5</v>
      </c>
      <c r="D103" s="154">
        <v>94.88</v>
      </c>
      <c r="E103" s="154">
        <v>112.66</v>
      </c>
      <c r="F103" s="154">
        <v>32.96</v>
      </c>
      <c r="G103" s="153">
        <v>179</v>
      </c>
      <c r="H103" s="154">
        <v>86</v>
      </c>
      <c r="I103" s="154">
        <v>93</v>
      </c>
      <c r="J103" s="153">
        <v>1.12000000000001</v>
      </c>
      <c r="K103" s="154">
        <v>-1.19999999999999</v>
      </c>
      <c r="L103" s="164">
        <v>2.32</v>
      </c>
      <c r="M103" s="154">
        <f t="shared" si="33"/>
        <v>27.42</v>
      </c>
      <c r="N103" s="151">
        <f t="shared" si="34"/>
        <v>27.42</v>
      </c>
      <c r="O103" s="55">
        <f t="shared" si="35"/>
        <v>8.88</v>
      </c>
      <c r="P103" s="151">
        <f t="shared" si="36"/>
        <v>18.54</v>
      </c>
      <c r="Q103" s="55"/>
      <c r="R103" s="55"/>
      <c r="S103" s="151">
        <f t="shared" si="37"/>
        <v>27.42</v>
      </c>
      <c r="T103" s="153">
        <f t="shared" si="38"/>
        <v>8.88</v>
      </c>
      <c r="U103" s="153">
        <f t="shared" si="39"/>
        <v>18.54</v>
      </c>
      <c r="V103" s="181"/>
    </row>
    <row r="104" ht="24" customHeight="true" spans="1:24">
      <c r="A104" s="181"/>
      <c r="B104" s="152" t="s">
        <v>107</v>
      </c>
      <c r="C104" s="153">
        <f t="shared" si="32"/>
        <v>569.6</v>
      </c>
      <c r="D104" s="154">
        <v>363.92</v>
      </c>
      <c r="E104" s="154">
        <v>205.68</v>
      </c>
      <c r="F104" s="154">
        <v>0</v>
      </c>
      <c r="G104" s="153">
        <v>515</v>
      </c>
      <c r="H104" s="154">
        <v>329</v>
      </c>
      <c r="I104" s="154">
        <v>186</v>
      </c>
      <c r="J104" s="153">
        <v>0</v>
      </c>
      <c r="K104" s="154" t="s">
        <v>259</v>
      </c>
      <c r="L104" s="164">
        <v>0</v>
      </c>
      <c r="M104" s="154">
        <f t="shared" si="33"/>
        <v>54.6</v>
      </c>
      <c r="N104" s="151">
        <f t="shared" si="34"/>
        <v>54.6</v>
      </c>
      <c r="O104" s="55">
        <f t="shared" si="35"/>
        <v>34.92</v>
      </c>
      <c r="P104" s="151">
        <f t="shared" si="36"/>
        <v>19.6800000000001</v>
      </c>
      <c r="Q104" s="55"/>
      <c r="R104" s="55"/>
      <c r="S104" s="151">
        <f t="shared" si="37"/>
        <v>54.6</v>
      </c>
      <c r="T104" s="153">
        <f t="shared" si="38"/>
        <v>34.92</v>
      </c>
      <c r="U104" s="153">
        <f t="shared" si="39"/>
        <v>19.6800000000001</v>
      </c>
      <c r="V104" s="180"/>
      <c r="W104" s="192"/>
      <c r="X104" s="192"/>
    </row>
    <row r="105" ht="24.75" customHeight="true" spans="1:22">
      <c r="A105" s="181"/>
      <c r="B105" s="35" t="s">
        <v>108</v>
      </c>
      <c r="C105" s="153">
        <f t="shared" si="32"/>
        <v>468.21</v>
      </c>
      <c r="D105" s="154">
        <v>313.73</v>
      </c>
      <c r="E105" s="154">
        <v>154.48</v>
      </c>
      <c r="F105" s="154">
        <v>0</v>
      </c>
      <c r="G105" s="153">
        <v>414</v>
      </c>
      <c r="H105" s="154">
        <v>281</v>
      </c>
      <c r="I105" s="154">
        <v>133</v>
      </c>
      <c r="J105" s="153">
        <v>0</v>
      </c>
      <c r="K105" s="154" t="s">
        <v>259</v>
      </c>
      <c r="L105" s="164">
        <v>0</v>
      </c>
      <c r="M105" s="154">
        <f t="shared" si="33"/>
        <v>54.21</v>
      </c>
      <c r="N105" s="151">
        <f t="shared" si="34"/>
        <v>54.21</v>
      </c>
      <c r="O105" s="55">
        <f t="shared" si="35"/>
        <v>32.73</v>
      </c>
      <c r="P105" s="151">
        <f t="shared" si="36"/>
        <v>21.48</v>
      </c>
      <c r="Q105" s="55"/>
      <c r="R105" s="55"/>
      <c r="S105" s="151">
        <f t="shared" si="37"/>
        <v>54.21</v>
      </c>
      <c r="T105" s="153">
        <f t="shared" si="38"/>
        <v>32.73</v>
      </c>
      <c r="U105" s="153">
        <f t="shared" si="39"/>
        <v>21.48</v>
      </c>
      <c r="V105" s="180"/>
    </row>
    <row r="106" ht="23.1" customHeight="true" spans="1:22">
      <c r="A106" s="27" t="s">
        <v>237</v>
      </c>
      <c r="B106" s="28" t="s">
        <v>11</v>
      </c>
      <c r="C106" s="151">
        <f t="shared" ref="C106:U106" si="40">SUM(C107:C110)</f>
        <v>6773.18</v>
      </c>
      <c r="D106" s="151">
        <v>4610.07</v>
      </c>
      <c r="E106" s="151">
        <v>2163.11</v>
      </c>
      <c r="F106" s="151">
        <v>0</v>
      </c>
      <c r="G106" s="151">
        <v>5883</v>
      </c>
      <c r="H106" s="151">
        <v>3981</v>
      </c>
      <c r="I106" s="151">
        <v>1902</v>
      </c>
      <c r="J106" s="151">
        <v>0</v>
      </c>
      <c r="K106" s="151">
        <v>0</v>
      </c>
      <c r="L106" s="151">
        <v>0</v>
      </c>
      <c r="M106" s="151">
        <f t="shared" si="40"/>
        <v>890.18</v>
      </c>
      <c r="N106" s="151">
        <f t="shared" si="40"/>
        <v>890.18</v>
      </c>
      <c r="O106" s="151">
        <f t="shared" si="40"/>
        <v>629.07</v>
      </c>
      <c r="P106" s="151">
        <f t="shared" si="40"/>
        <v>261.11</v>
      </c>
      <c r="Q106" s="151">
        <f t="shared" si="40"/>
        <v>0</v>
      </c>
      <c r="R106" s="151">
        <f t="shared" si="40"/>
        <v>0</v>
      </c>
      <c r="S106" s="151">
        <f t="shared" si="40"/>
        <v>890.18</v>
      </c>
      <c r="T106" s="151">
        <f t="shared" si="40"/>
        <v>629.07</v>
      </c>
      <c r="U106" s="151">
        <f t="shared" si="40"/>
        <v>261.11</v>
      </c>
      <c r="V106" s="180"/>
    </row>
    <row r="107" s="146" customFormat="true" ht="23.1" customHeight="true" spans="1:22">
      <c r="A107" s="29"/>
      <c r="B107" s="35" t="s">
        <v>111</v>
      </c>
      <c r="C107" s="153">
        <f>SUM(D107:F107)</f>
        <v>2467.39</v>
      </c>
      <c r="D107" s="154">
        <v>1678.75</v>
      </c>
      <c r="E107" s="154">
        <v>788.64</v>
      </c>
      <c r="F107" s="154">
        <v>0</v>
      </c>
      <c r="G107" s="153">
        <v>2219</v>
      </c>
      <c r="H107" s="154">
        <v>1500</v>
      </c>
      <c r="I107" s="154">
        <v>719</v>
      </c>
      <c r="J107" s="153">
        <v>0</v>
      </c>
      <c r="K107" s="154" t="s">
        <v>259</v>
      </c>
      <c r="L107" s="164" t="s">
        <v>160</v>
      </c>
      <c r="M107" s="154">
        <f>D107+E107-G107-J107</f>
        <v>248.39</v>
      </c>
      <c r="N107" s="151">
        <f>IF(M107&gt;0,M107,0)</f>
        <v>248.39</v>
      </c>
      <c r="O107" s="55">
        <f>D107-H107</f>
        <v>178.75</v>
      </c>
      <c r="P107" s="151">
        <f>N107-O107</f>
        <v>69.6399999999999</v>
      </c>
      <c r="Q107" s="55"/>
      <c r="R107" s="55"/>
      <c r="S107" s="151">
        <f>T107+U107</f>
        <v>248.39</v>
      </c>
      <c r="T107" s="153">
        <f>O107+R107</f>
        <v>178.75</v>
      </c>
      <c r="U107" s="153">
        <f>P107</f>
        <v>69.6399999999999</v>
      </c>
      <c r="V107" s="193"/>
    </row>
    <row r="108" ht="23.1" customHeight="true" spans="1:22">
      <c r="A108" s="29"/>
      <c r="B108" s="35" t="s">
        <v>112</v>
      </c>
      <c r="C108" s="153">
        <f>SUM(D108:F108)</f>
        <v>2277.63</v>
      </c>
      <c r="D108" s="154">
        <v>1555.26</v>
      </c>
      <c r="E108" s="154">
        <v>722.37</v>
      </c>
      <c r="F108" s="154">
        <v>0</v>
      </c>
      <c r="G108" s="153">
        <v>1922</v>
      </c>
      <c r="H108" s="154">
        <v>1300</v>
      </c>
      <c r="I108" s="154">
        <v>622</v>
      </c>
      <c r="J108" s="153">
        <v>0</v>
      </c>
      <c r="K108" s="154" t="s">
        <v>259</v>
      </c>
      <c r="L108" s="164">
        <v>0</v>
      </c>
      <c r="M108" s="154">
        <f>D108+E108-G108-J108</f>
        <v>355.63</v>
      </c>
      <c r="N108" s="151">
        <f>IF(M108&gt;0,M108,0)</f>
        <v>355.63</v>
      </c>
      <c r="O108" s="55">
        <f>D108-H108</f>
        <v>255.26</v>
      </c>
      <c r="P108" s="151">
        <f>N108-O108</f>
        <v>100.37</v>
      </c>
      <c r="Q108" s="55"/>
      <c r="R108" s="55"/>
      <c r="S108" s="151">
        <f>T108+U108</f>
        <v>355.63</v>
      </c>
      <c r="T108" s="153">
        <f>O108+R108</f>
        <v>255.26</v>
      </c>
      <c r="U108" s="153">
        <f>P108</f>
        <v>100.37</v>
      </c>
      <c r="V108" s="181"/>
    </row>
    <row r="109" ht="23.1" customHeight="true" spans="1:22">
      <c r="A109" s="29"/>
      <c r="B109" s="35" t="s">
        <v>113</v>
      </c>
      <c r="C109" s="153">
        <f>SUM(D109:F109)</f>
        <v>1611.06</v>
      </c>
      <c r="D109" s="154">
        <v>1099.32</v>
      </c>
      <c r="E109" s="154">
        <v>511.74</v>
      </c>
      <c r="F109" s="154">
        <v>0</v>
      </c>
      <c r="G109" s="153">
        <v>1374</v>
      </c>
      <c r="H109" s="154">
        <v>933</v>
      </c>
      <c r="I109" s="154">
        <v>441</v>
      </c>
      <c r="J109" s="153">
        <v>0</v>
      </c>
      <c r="K109" s="154" t="s">
        <v>259</v>
      </c>
      <c r="L109" s="164">
        <v>0</v>
      </c>
      <c r="M109" s="154">
        <f>D109+E109-G109-J109</f>
        <v>237.06</v>
      </c>
      <c r="N109" s="151">
        <f>IF(M109&gt;0,M109,0)</f>
        <v>237.06</v>
      </c>
      <c r="O109" s="55">
        <f>D109-H109</f>
        <v>166.32</v>
      </c>
      <c r="P109" s="151">
        <f>N109-O109</f>
        <v>70.74</v>
      </c>
      <c r="Q109" s="55"/>
      <c r="R109" s="55"/>
      <c r="S109" s="151">
        <f>T109+U109</f>
        <v>237.06</v>
      </c>
      <c r="T109" s="153">
        <f>O109+R109</f>
        <v>166.32</v>
      </c>
      <c r="U109" s="153">
        <f>P109</f>
        <v>70.74</v>
      </c>
      <c r="V109" s="181"/>
    </row>
    <row r="110" s="68" customFormat="true" ht="31.5" customHeight="true" spans="1:22">
      <c r="A110" s="33"/>
      <c r="B110" s="35" t="s">
        <v>114</v>
      </c>
      <c r="C110" s="153">
        <f>SUM(D110:F110)</f>
        <v>417.1</v>
      </c>
      <c r="D110" s="154">
        <v>276.74</v>
      </c>
      <c r="E110" s="154">
        <v>140.36</v>
      </c>
      <c r="F110" s="154">
        <v>0</v>
      </c>
      <c r="G110" s="153">
        <v>368</v>
      </c>
      <c r="H110" s="154">
        <v>248</v>
      </c>
      <c r="I110" s="154">
        <v>120</v>
      </c>
      <c r="J110" s="153">
        <v>0</v>
      </c>
      <c r="K110" s="154" t="s">
        <v>259</v>
      </c>
      <c r="L110" s="164">
        <v>0</v>
      </c>
      <c r="M110" s="154">
        <f>D110+E110-G110-J110</f>
        <v>49.0999999999999</v>
      </c>
      <c r="N110" s="151">
        <f>IF(M110&gt;0,M110,0)</f>
        <v>49.0999999999999</v>
      </c>
      <c r="O110" s="55">
        <f>D110-H110</f>
        <v>28.74</v>
      </c>
      <c r="P110" s="151">
        <f>N110-O110</f>
        <v>20.36</v>
      </c>
      <c r="Q110" s="55"/>
      <c r="R110" s="55"/>
      <c r="S110" s="151">
        <f>T110+U110</f>
        <v>49.0999999999999</v>
      </c>
      <c r="T110" s="153">
        <f>O110+R110</f>
        <v>28.74</v>
      </c>
      <c r="U110" s="153">
        <f>P110</f>
        <v>20.36</v>
      </c>
      <c r="V110" s="194"/>
    </row>
    <row r="111" spans="1:15">
      <c r="A111" s="187"/>
      <c r="B111" s="187"/>
      <c r="C111" s="187"/>
      <c r="D111" s="188"/>
      <c r="E111" s="187"/>
      <c r="F111" s="188"/>
      <c r="G111" s="187"/>
      <c r="H111" s="187"/>
      <c r="I111" s="187"/>
      <c r="J111" s="187"/>
      <c r="K111" s="120"/>
      <c r="L111" s="120"/>
      <c r="N111" s="189"/>
      <c r="O111" s="190"/>
    </row>
    <row r="112" spans="2:15">
      <c r="B112" s="69" t="s">
        <v>264</v>
      </c>
      <c r="D112" s="188"/>
      <c r="F112" s="188"/>
      <c r="N112" s="189"/>
      <c r="O112" s="190"/>
    </row>
    <row r="113" spans="4:15">
      <c r="D113" s="188"/>
      <c r="F113" s="188"/>
      <c r="N113" s="189"/>
      <c r="O113" s="190"/>
    </row>
    <row r="114" spans="6:15">
      <c r="F114" s="188"/>
      <c r="N114" s="189"/>
      <c r="O114" s="190"/>
    </row>
    <row r="115" spans="14:15">
      <c r="N115" s="189"/>
      <c r="O115" s="190"/>
    </row>
    <row r="116" spans="14:15">
      <c r="N116" s="189"/>
      <c r="O116" s="190"/>
    </row>
  </sheetData>
  <mergeCells count="48">
    <mergeCell ref="A2:U2"/>
    <mergeCell ref="A8:B8"/>
    <mergeCell ref="A9:B9"/>
    <mergeCell ref="A4:A7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4"/>
    <mergeCell ref="A45:A47"/>
    <mergeCell ref="A48:A50"/>
    <mergeCell ref="A52:A54"/>
    <mergeCell ref="A57:A59"/>
    <mergeCell ref="A106:A110"/>
    <mergeCell ref="B4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4:M5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C4:F5"/>
    <mergeCell ref="N4:P5"/>
    <mergeCell ref="Q4:R5"/>
    <mergeCell ref="G4:I5"/>
    <mergeCell ref="J4:L5"/>
    <mergeCell ref="S4:U5"/>
  </mergeCells>
  <printOptions horizontalCentered="true"/>
  <pageMargins left="0.159027777777778" right="0.159027777777778" top="0.388888888888889" bottom="0.388888888888889" header="0.509027777777778" footer="0.509027777777778"/>
  <pageSetup paperSize="9" scale="63" fitToHeight="0" orientation="landscape"/>
  <headerFooter alignWithMargins="0" scaleWithDoc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E34"/>
  <sheetViews>
    <sheetView zoomScale="85" zoomScaleNormal="85" workbookViewId="0">
      <selection activeCell="Q21" sqref="Q21"/>
    </sheetView>
  </sheetViews>
  <sheetFormatPr defaultColWidth="8.875" defaultRowHeight="14.25"/>
  <cols>
    <col min="1" max="1" width="8.5" style="72" customWidth="true"/>
    <col min="2" max="2" width="17.375" style="72" customWidth="true"/>
    <col min="3" max="3" width="12.25" style="124" customWidth="true"/>
    <col min="4" max="6" width="6.75" style="125" customWidth="true"/>
    <col min="7" max="7" width="10.5" style="126" customWidth="true"/>
    <col min="8" max="13" width="9" style="125" customWidth="true"/>
    <col min="14" max="14" width="9" style="126" customWidth="true"/>
    <col min="15" max="15" width="11.375" style="126" customWidth="true"/>
    <col min="16" max="16" width="9" style="126" customWidth="true"/>
    <col min="17" max="22" width="9" style="125" customWidth="true"/>
    <col min="23" max="26" width="9" style="126" customWidth="true"/>
    <col min="27" max="27" width="13.25" style="126" customWidth="true"/>
    <col min="28" max="29" width="9" style="126" customWidth="true"/>
    <col min="30" max="30" width="16.25" style="72" customWidth="true"/>
    <col min="31" max="32" width="10" style="72" customWidth="true"/>
    <col min="33" max="256" width="8.875" style="72"/>
    <col min="257" max="257" width="8.5" style="72" customWidth="true"/>
    <col min="258" max="258" width="17.375" style="72" customWidth="true"/>
    <col min="259" max="259" width="12.25" style="72" customWidth="true"/>
    <col min="260" max="262" width="6.75" style="72" customWidth="true"/>
    <col min="263" max="263" width="10.5" style="72" customWidth="true"/>
    <col min="264" max="270" width="9" style="72" customWidth="true"/>
    <col min="271" max="271" width="11.375" style="72" customWidth="true"/>
    <col min="272" max="282" width="9" style="72" customWidth="true"/>
    <col min="283" max="283" width="13.25" style="72" customWidth="true"/>
    <col min="284" max="285" width="9" style="72" customWidth="true"/>
    <col min="286" max="286" width="16.25" style="72" customWidth="true"/>
    <col min="287" max="288" width="10" style="72" customWidth="true"/>
    <col min="289" max="512" width="8.875" style="72"/>
    <col min="513" max="513" width="8.5" style="72" customWidth="true"/>
    <col min="514" max="514" width="17.375" style="72" customWidth="true"/>
    <col min="515" max="515" width="12.25" style="72" customWidth="true"/>
    <col min="516" max="518" width="6.75" style="72" customWidth="true"/>
    <col min="519" max="519" width="10.5" style="72" customWidth="true"/>
    <col min="520" max="526" width="9" style="72" customWidth="true"/>
    <col min="527" max="527" width="11.375" style="72" customWidth="true"/>
    <col min="528" max="538" width="9" style="72" customWidth="true"/>
    <col min="539" max="539" width="13.25" style="72" customWidth="true"/>
    <col min="540" max="541" width="9" style="72" customWidth="true"/>
    <col min="542" max="542" width="16.25" style="72" customWidth="true"/>
    <col min="543" max="544" width="10" style="72" customWidth="true"/>
    <col min="545" max="768" width="8.875" style="72"/>
    <col min="769" max="769" width="8.5" style="72" customWidth="true"/>
    <col min="770" max="770" width="17.375" style="72" customWidth="true"/>
    <col min="771" max="771" width="12.25" style="72" customWidth="true"/>
    <col min="772" max="774" width="6.75" style="72" customWidth="true"/>
    <col min="775" max="775" width="10.5" style="72" customWidth="true"/>
    <col min="776" max="782" width="9" style="72" customWidth="true"/>
    <col min="783" max="783" width="11.375" style="72" customWidth="true"/>
    <col min="784" max="794" width="9" style="72" customWidth="true"/>
    <col min="795" max="795" width="13.25" style="72" customWidth="true"/>
    <col min="796" max="797" width="9" style="72" customWidth="true"/>
    <col min="798" max="798" width="16.25" style="72" customWidth="true"/>
    <col min="799" max="800" width="10" style="72" customWidth="true"/>
    <col min="801" max="1024" width="8.875" style="72"/>
    <col min="1025" max="1025" width="8.5" style="72" customWidth="true"/>
    <col min="1026" max="1026" width="17.375" style="72" customWidth="true"/>
    <col min="1027" max="1027" width="12.25" style="72" customWidth="true"/>
    <col min="1028" max="1030" width="6.75" style="72" customWidth="true"/>
    <col min="1031" max="1031" width="10.5" style="72" customWidth="true"/>
    <col min="1032" max="1038" width="9" style="72" customWidth="true"/>
    <col min="1039" max="1039" width="11.375" style="72" customWidth="true"/>
    <col min="1040" max="1050" width="9" style="72" customWidth="true"/>
    <col min="1051" max="1051" width="13.25" style="72" customWidth="true"/>
    <col min="1052" max="1053" width="9" style="72" customWidth="true"/>
    <col min="1054" max="1054" width="16.25" style="72" customWidth="true"/>
    <col min="1055" max="1056" width="10" style="72" customWidth="true"/>
    <col min="1057" max="1280" width="8.875" style="72"/>
    <col min="1281" max="1281" width="8.5" style="72" customWidth="true"/>
    <col min="1282" max="1282" width="17.375" style="72" customWidth="true"/>
    <col min="1283" max="1283" width="12.25" style="72" customWidth="true"/>
    <col min="1284" max="1286" width="6.75" style="72" customWidth="true"/>
    <col min="1287" max="1287" width="10.5" style="72" customWidth="true"/>
    <col min="1288" max="1294" width="9" style="72" customWidth="true"/>
    <col min="1295" max="1295" width="11.375" style="72" customWidth="true"/>
    <col min="1296" max="1306" width="9" style="72" customWidth="true"/>
    <col min="1307" max="1307" width="13.25" style="72" customWidth="true"/>
    <col min="1308" max="1309" width="9" style="72" customWidth="true"/>
    <col min="1310" max="1310" width="16.25" style="72" customWidth="true"/>
    <col min="1311" max="1312" width="10" style="72" customWidth="true"/>
    <col min="1313" max="1536" width="8.875" style="72"/>
    <col min="1537" max="1537" width="8.5" style="72" customWidth="true"/>
    <col min="1538" max="1538" width="17.375" style="72" customWidth="true"/>
    <col min="1539" max="1539" width="12.25" style="72" customWidth="true"/>
    <col min="1540" max="1542" width="6.75" style="72" customWidth="true"/>
    <col min="1543" max="1543" width="10.5" style="72" customWidth="true"/>
    <col min="1544" max="1550" width="9" style="72" customWidth="true"/>
    <col min="1551" max="1551" width="11.375" style="72" customWidth="true"/>
    <col min="1552" max="1562" width="9" style="72" customWidth="true"/>
    <col min="1563" max="1563" width="13.25" style="72" customWidth="true"/>
    <col min="1564" max="1565" width="9" style="72" customWidth="true"/>
    <col min="1566" max="1566" width="16.25" style="72" customWidth="true"/>
    <col min="1567" max="1568" width="10" style="72" customWidth="true"/>
    <col min="1569" max="1792" width="8.875" style="72"/>
    <col min="1793" max="1793" width="8.5" style="72" customWidth="true"/>
    <col min="1794" max="1794" width="17.375" style="72" customWidth="true"/>
    <col min="1795" max="1795" width="12.25" style="72" customWidth="true"/>
    <col min="1796" max="1798" width="6.75" style="72" customWidth="true"/>
    <col min="1799" max="1799" width="10.5" style="72" customWidth="true"/>
    <col min="1800" max="1806" width="9" style="72" customWidth="true"/>
    <col min="1807" max="1807" width="11.375" style="72" customWidth="true"/>
    <col min="1808" max="1818" width="9" style="72" customWidth="true"/>
    <col min="1819" max="1819" width="13.25" style="72" customWidth="true"/>
    <col min="1820" max="1821" width="9" style="72" customWidth="true"/>
    <col min="1822" max="1822" width="16.25" style="72" customWidth="true"/>
    <col min="1823" max="1824" width="10" style="72" customWidth="true"/>
    <col min="1825" max="2048" width="8.875" style="72"/>
    <col min="2049" max="2049" width="8.5" style="72" customWidth="true"/>
    <col min="2050" max="2050" width="17.375" style="72" customWidth="true"/>
    <col min="2051" max="2051" width="12.25" style="72" customWidth="true"/>
    <col min="2052" max="2054" width="6.75" style="72" customWidth="true"/>
    <col min="2055" max="2055" width="10.5" style="72" customWidth="true"/>
    <col min="2056" max="2062" width="9" style="72" customWidth="true"/>
    <col min="2063" max="2063" width="11.375" style="72" customWidth="true"/>
    <col min="2064" max="2074" width="9" style="72" customWidth="true"/>
    <col min="2075" max="2075" width="13.25" style="72" customWidth="true"/>
    <col min="2076" max="2077" width="9" style="72" customWidth="true"/>
    <col min="2078" max="2078" width="16.25" style="72" customWidth="true"/>
    <col min="2079" max="2080" width="10" style="72" customWidth="true"/>
    <col min="2081" max="2304" width="8.875" style="72"/>
    <col min="2305" max="2305" width="8.5" style="72" customWidth="true"/>
    <col min="2306" max="2306" width="17.375" style="72" customWidth="true"/>
    <col min="2307" max="2307" width="12.25" style="72" customWidth="true"/>
    <col min="2308" max="2310" width="6.75" style="72" customWidth="true"/>
    <col min="2311" max="2311" width="10.5" style="72" customWidth="true"/>
    <col min="2312" max="2318" width="9" style="72" customWidth="true"/>
    <col min="2319" max="2319" width="11.375" style="72" customWidth="true"/>
    <col min="2320" max="2330" width="9" style="72" customWidth="true"/>
    <col min="2331" max="2331" width="13.25" style="72" customWidth="true"/>
    <col min="2332" max="2333" width="9" style="72" customWidth="true"/>
    <col min="2334" max="2334" width="16.25" style="72" customWidth="true"/>
    <col min="2335" max="2336" width="10" style="72" customWidth="true"/>
    <col min="2337" max="2560" width="8.875" style="72"/>
    <col min="2561" max="2561" width="8.5" style="72" customWidth="true"/>
    <col min="2562" max="2562" width="17.375" style="72" customWidth="true"/>
    <col min="2563" max="2563" width="12.25" style="72" customWidth="true"/>
    <col min="2564" max="2566" width="6.75" style="72" customWidth="true"/>
    <col min="2567" max="2567" width="10.5" style="72" customWidth="true"/>
    <col min="2568" max="2574" width="9" style="72" customWidth="true"/>
    <col min="2575" max="2575" width="11.375" style="72" customWidth="true"/>
    <col min="2576" max="2586" width="9" style="72" customWidth="true"/>
    <col min="2587" max="2587" width="13.25" style="72" customWidth="true"/>
    <col min="2588" max="2589" width="9" style="72" customWidth="true"/>
    <col min="2590" max="2590" width="16.25" style="72" customWidth="true"/>
    <col min="2591" max="2592" width="10" style="72" customWidth="true"/>
    <col min="2593" max="2816" width="8.875" style="72"/>
    <col min="2817" max="2817" width="8.5" style="72" customWidth="true"/>
    <col min="2818" max="2818" width="17.375" style="72" customWidth="true"/>
    <col min="2819" max="2819" width="12.25" style="72" customWidth="true"/>
    <col min="2820" max="2822" width="6.75" style="72" customWidth="true"/>
    <col min="2823" max="2823" width="10.5" style="72" customWidth="true"/>
    <col min="2824" max="2830" width="9" style="72" customWidth="true"/>
    <col min="2831" max="2831" width="11.375" style="72" customWidth="true"/>
    <col min="2832" max="2842" width="9" style="72" customWidth="true"/>
    <col min="2843" max="2843" width="13.25" style="72" customWidth="true"/>
    <col min="2844" max="2845" width="9" style="72" customWidth="true"/>
    <col min="2846" max="2846" width="16.25" style="72" customWidth="true"/>
    <col min="2847" max="2848" width="10" style="72" customWidth="true"/>
    <col min="2849" max="3072" width="8.875" style="72"/>
    <col min="3073" max="3073" width="8.5" style="72" customWidth="true"/>
    <col min="3074" max="3074" width="17.375" style="72" customWidth="true"/>
    <col min="3075" max="3075" width="12.25" style="72" customWidth="true"/>
    <col min="3076" max="3078" width="6.75" style="72" customWidth="true"/>
    <col min="3079" max="3079" width="10.5" style="72" customWidth="true"/>
    <col min="3080" max="3086" width="9" style="72" customWidth="true"/>
    <col min="3087" max="3087" width="11.375" style="72" customWidth="true"/>
    <col min="3088" max="3098" width="9" style="72" customWidth="true"/>
    <col min="3099" max="3099" width="13.25" style="72" customWidth="true"/>
    <col min="3100" max="3101" width="9" style="72" customWidth="true"/>
    <col min="3102" max="3102" width="16.25" style="72" customWidth="true"/>
    <col min="3103" max="3104" width="10" style="72" customWidth="true"/>
    <col min="3105" max="3328" width="8.875" style="72"/>
    <col min="3329" max="3329" width="8.5" style="72" customWidth="true"/>
    <col min="3330" max="3330" width="17.375" style="72" customWidth="true"/>
    <col min="3331" max="3331" width="12.25" style="72" customWidth="true"/>
    <col min="3332" max="3334" width="6.75" style="72" customWidth="true"/>
    <col min="3335" max="3335" width="10.5" style="72" customWidth="true"/>
    <col min="3336" max="3342" width="9" style="72" customWidth="true"/>
    <col min="3343" max="3343" width="11.375" style="72" customWidth="true"/>
    <col min="3344" max="3354" width="9" style="72" customWidth="true"/>
    <col min="3355" max="3355" width="13.25" style="72" customWidth="true"/>
    <col min="3356" max="3357" width="9" style="72" customWidth="true"/>
    <col min="3358" max="3358" width="16.25" style="72" customWidth="true"/>
    <col min="3359" max="3360" width="10" style="72" customWidth="true"/>
    <col min="3361" max="3584" width="8.875" style="72"/>
    <col min="3585" max="3585" width="8.5" style="72" customWidth="true"/>
    <col min="3586" max="3586" width="17.375" style="72" customWidth="true"/>
    <col min="3587" max="3587" width="12.25" style="72" customWidth="true"/>
    <col min="3588" max="3590" width="6.75" style="72" customWidth="true"/>
    <col min="3591" max="3591" width="10.5" style="72" customWidth="true"/>
    <col min="3592" max="3598" width="9" style="72" customWidth="true"/>
    <col min="3599" max="3599" width="11.375" style="72" customWidth="true"/>
    <col min="3600" max="3610" width="9" style="72" customWidth="true"/>
    <col min="3611" max="3611" width="13.25" style="72" customWidth="true"/>
    <col min="3612" max="3613" width="9" style="72" customWidth="true"/>
    <col min="3614" max="3614" width="16.25" style="72" customWidth="true"/>
    <col min="3615" max="3616" width="10" style="72" customWidth="true"/>
    <col min="3617" max="3840" width="8.875" style="72"/>
    <col min="3841" max="3841" width="8.5" style="72" customWidth="true"/>
    <col min="3842" max="3842" width="17.375" style="72" customWidth="true"/>
    <col min="3843" max="3843" width="12.25" style="72" customWidth="true"/>
    <col min="3844" max="3846" width="6.75" style="72" customWidth="true"/>
    <col min="3847" max="3847" width="10.5" style="72" customWidth="true"/>
    <col min="3848" max="3854" width="9" style="72" customWidth="true"/>
    <col min="3855" max="3855" width="11.375" style="72" customWidth="true"/>
    <col min="3856" max="3866" width="9" style="72" customWidth="true"/>
    <col min="3867" max="3867" width="13.25" style="72" customWidth="true"/>
    <col min="3868" max="3869" width="9" style="72" customWidth="true"/>
    <col min="3870" max="3870" width="16.25" style="72" customWidth="true"/>
    <col min="3871" max="3872" width="10" style="72" customWidth="true"/>
    <col min="3873" max="4096" width="8.875" style="72"/>
    <col min="4097" max="4097" width="8.5" style="72" customWidth="true"/>
    <col min="4098" max="4098" width="17.375" style="72" customWidth="true"/>
    <col min="4099" max="4099" width="12.25" style="72" customWidth="true"/>
    <col min="4100" max="4102" width="6.75" style="72" customWidth="true"/>
    <col min="4103" max="4103" width="10.5" style="72" customWidth="true"/>
    <col min="4104" max="4110" width="9" style="72" customWidth="true"/>
    <col min="4111" max="4111" width="11.375" style="72" customWidth="true"/>
    <col min="4112" max="4122" width="9" style="72" customWidth="true"/>
    <col min="4123" max="4123" width="13.25" style="72" customWidth="true"/>
    <col min="4124" max="4125" width="9" style="72" customWidth="true"/>
    <col min="4126" max="4126" width="16.25" style="72" customWidth="true"/>
    <col min="4127" max="4128" width="10" style="72" customWidth="true"/>
    <col min="4129" max="4352" width="8.875" style="72"/>
    <col min="4353" max="4353" width="8.5" style="72" customWidth="true"/>
    <col min="4354" max="4354" width="17.375" style="72" customWidth="true"/>
    <col min="4355" max="4355" width="12.25" style="72" customWidth="true"/>
    <col min="4356" max="4358" width="6.75" style="72" customWidth="true"/>
    <col min="4359" max="4359" width="10.5" style="72" customWidth="true"/>
    <col min="4360" max="4366" width="9" style="72" customWidth="true"/>
    <col min="4367" max="4367" width="11.375" style="72" customWidth="true"/>
    <col min="4368" max="4378" width="9" style="72" customWidth="true"/>
    <col min="4379" max="4379" width="13.25" style="72" customWidth="true"/>
    <col min="4380" max="4381" width="9" style="72" customWidth="true"/>
    <col min="4382" max="4382" width="16.25" style="72" customWidth="true"/>
    <col min="4383" max="4384" width="10" style="72" customWidth="true"/>
    <col min="4385" max="4608" width="8.875" style="72"/>
    <col min="4609" max="4609" width="8.5" style="72" customWidth="true"/>
    <col min="4610" max="4610" width="17.375" style="72" customWidth="true"/>
    <col min="4611" max="4611" width="12.25" style="72" customWidth="true"/>
    <col min="4612" max="4614" width="6.75" style="72" customWidth="true"/>
    <col min="4615" max="4615" width="10.5" style="72" customWidth="true"/>
    <col min="4616" max="4622" width="9" style="72" customWidth="true"/>
    <col min="4623" max="4623" width="11.375" style="72" customWidth="true"/>
    <col min="4624" max="4634" width="9" style="72" customWidth="true"/>
    <col min="4635" max="4635" width="13.25" style="72" customWidth="true"/>
    <col min="4636" max="4637" width="9" style="72" customWidth="true"/>
    <col min="4638" max="4638" width="16.25" style="72" customWidth="true"/>
    <col min="4639" max="4640" width="10" style="72" customWidth="true"/>
    <col min="4641" max="4864" width="8.875" style="72"/>
    <col min="4865" max="4865" width="8.5" style="72" customWidth="true"/>
    <col min="4866" max="4866" width="17.375" style="72" customWidth="true"/>
    <col min="4867" max="4867" width="12.25" style="72" customWidth="true"/>
    <col min="4868" max="4870" width="6.75" style="72" customWidth="true"/>
    <col min="4871" max="4871" width="10.5" style="72" customWidth="true"/>
    <col min="4872" max="4878" width="9" style="72" customWidth="true"/>
    <col min="4879" max="4879" width="11.375" style="72" customWidth="true"/>
    <col min="4880" max="4890" width="9" style="72" customWidth="true"/>
    <col min="4891" max="4891" width="13.25" style="72" customWidth="true"/>
    <col min="4892" max="4893" width="9" style="72" customWidth="true"/>
    <col min="4894" max="4894" width="16.25" style="72" customWidth="true"/>
    <col min="4895" max="4896" width="10" style="72" customWidth="true"/>
    <col min="4897" max="5120" width="8.875" style="72"/>
    <col min="5121" max="5121" width="8.5" style="72" customWidth="true"/>
    <col min="5122" max="5122" width="17.375" style="72" customWidth="true"/>
    <col min="5123" max="5123" width="12.25" style="72" customWidth="true"/>
    <col min="5124" max="5126" width="6.75" style="72" customWidth="true"/>
    <col min="5127" max="5127" width="10.5" style="72" customWidth="true"/>
    <col min="5128" max="5134" width="9" style="72" customWidth="true"/>
    <col min="5135" max="5135" width="11.375" style="72" customWidth="true"/>
    <col min="5136" max="5146" width="9" style="72" customWidth="true"/>
    <col min="5147" max="5147" width="13.25" style="72" customWidth="true"/>
    <col min="5148" max="5149" width="9" style="72" customWidth="true"/>
    <col min="5150" max="5150" width="16.25" style="72" customWidth="true"/>
    <col min="5151" max="5152" width="10" style="72" customWidth="true"/>
    <col min="5153" max="5376" width="8.875" style="72"/>
    <col min="5377" max="5377" width="8.5" style="72" customWidth="true"/>
    <col min="5378" max="5378" width="17.375" style="72" customWidth="true"/>
    <col min="5379" max="5379" width="12.25" style="72" customWidth="true"/>
    <col min="5380" max="5382" width="6.75" style="72" customWidth="true"/>
    <col min="5383" max="5383" width="10.5" style="72" customWidth="true"/>
    <col min="5384" max="5390" width="9" style="72" customWidth="true"/>
    <col min="5391" max="5391" width="11.375" style="72" customWidth="true"/>
    <col min="5392" max="5402" width="9" style="72" customWidth="true"/>
    <col min="5403" max="5403" width="13.25" style="72" customWidth="true"/>
    <col min="5404" max="5405" width="9" style="72" customWidth="true"/>
    <col min="5406" max="5406" width="16.25" style="72" customWidth="true"/>
    <col min="5407" max="5408" width="10" style="72" customWidth="true"/>
    <col min="5409" max="5632" width="8.875" style="72"/>
    <col min="5633" max="5633" width="8.5" style="72" customWidth="true"/>
    <col min="5634" max="5634" width="17.375" style="72" customWidth="true"/>
    <col min="5635" max="5635" width="12.25" style="72" customWidth="true"/>
    <col min="5636" max="5638" width="6.75" style="72" customWidth="true"/>
    <col min="5639" max="5639" width="10.5" style="72" customWidth="true"/>
    <col min="5640" max="5646" width="9" style="72" customWidth="true"/>
    <col min="5647" max="5647" width="11.375" style="72" customWidth="true"/>
    <col min="5648" max="5658" width="9" style="72" customWidth="true"/>
    <col min="5659" max="5659" width="13.25" style="72" customWidth="true"/>
    <col min="5660" max="5661" width="9" style="72" customWidth="true"/>
    <col min="5662" max="5662" width="16.25" style="72" customWidth="true"/>
    <col min="5663" max="5664" width="10" style="72" customWidth="true"/>
    <col min="5665" max="5888" width="8.875" style="72"/>
    <col min="5889" max="5889" width="8.5" style="72" customWidth="true"/>
    <col min="5890" max="5890" width="17.375" style="72" customWidth="true"/>
    <col min="5891" max="5891" width="12.25" style="72" customWidth="true"/>
    <col min="5892" max="5894" width="6.75" style="72" customWidth="true"/>
    <col min="5895" max="5895" width="10.5" style="72" customWidth="true"/>
    <col min="5896" max="5902" width="9" style="72" customWidth="true"/>
    <col min="5903" max="5903" width="11.375" style="72" customWidth="true"/>
    <col min="5904" max="5914" width="9" style="72" customWidth="true"/>
    <col min="5915" max="5915" width="13.25" style="72" customWidth="true"/>
    <col min="5916" max="5917" width="9" style="72" customWidth="true"/>
    <col min="5918" max="5918" width="16.25" style="72" customWidth="true"/>
    <col min="5919" max="5920" width="10" style="72" customWidth="true"/>
    <col min="5921" max="6144" width="8.875" style="72"/>
    <col min="6145" max="6145" width="8.5" style="72" customWidth="true"/>
    <col min="6146" max="6146" width="17.375" style="72" customWidth="true"/>
    <col min="6147" max="6147" width="12.25" style="72" customWidth="true"/>
    <col min="6148" max="6150" width="6.75" style="72" customWidth="true"/>
    <col min="6151" max="6151" width="10.5" style="72" customWidth="true"/>
    <col min="6152" max="6158" width="9" style="72" customWidth="true"/>
    <col min="6159" max="6159" width="11.375" style="72" customWidth="true"/>
    <col min="6160" max="6170" width="9" style="72" customWidth="true"/>
    <col min="6171" max="6171" width="13.25" style="72" customWidth="true"/>
    <col min="6172" max="6173" width="9" style="72" customWidth="true"/>
    <col min="6174" max="6174" width="16.25" style="72" customWidth="true"/>
    <col min="6175" max="6176" width="10" style="72" customWidth="true"/>
    <col min="6177" max="6400" width="8.875" style="72"/>
    <col min="6401" max="6401" width="8.5" style="72" customWidth="true"/>
    <col min="6402" max="6402" width="17.375" style="72" customWidth="true"/>
    <col min="6403" max="6403" width="12.25" style="72" customWidth="true"/>
    <col min="6404" max="6406" width="6.75" style="72" customWidth="true"/>
    <col min="6407" max="6407" width="10.5" style="72" customWidth="true"/>
    <col min="6408" max="6414" width="9" style="72" customWidth="true"/>
    <col min="6415" max="6415" width="11.375" style="72" customWidth="true"/>
    <col min="6416" max="6426" width="9" style="72" customWidth="true"/>
    <col min="6427" max="6427" width="13.25" style="72" customWidth="true"/>
    <col min="6428" max="6429" width="9" style="72" customWidth="true"/>
    <col min="6430" max="6430" width="16.25" style="72" customWidth="true"/>
    <col min="6431" max="6432" width="10" style="72" customWidth="true"/>
    <col min="6433" max="6656" width="8.875" style="72"/>
    <col min="6657" max="6657" width="8.5" style="72" customWidth="true"/>
    <col min="6658" max="6658" width="17.375" style="72" customWidth="true"/>
    <col min="6659" max="6659" width="12.25" style="72" customWidth="true"/>
    <col min="6660" max="6662" width="6.75" style="72" customWidth="true"/>
    <col min="6663" max="6663" width="10.5" style="72" customWidth="true"/>
    <col min="6664" max="6670" width="9" style="72" customWidth="true"/>
    <col min="6671" max="6671" width="11.375" style="72" customWidth="true"/>
    <col min="6672" max="6682" width="9" style="72" customWidth="true"/>
    <col min="6683" max="6683" width="13.25" style="72" customWidth="true"/>
    <col min="6684" max="6685" width="9" style="72" customWidth="true"/>
    <col min="6686" max="6686" width="16.25" style="72" customWidth="true"/>
    <col min="6687" max="6688" width="10" style="72" customWidth="true"/>
    <col min="6689" max="6912" width="8.875" style="72"/>
    <col min="6913" max="6913" width="8.5" style="72" customWidth="true"/>
    <col min="6914" max="6914" width="17.375" style="72" customWidth="true"/>
    <col min="6915" max="6915" width="12.25" style="72" customWidth="true"/>
    <col min="6916" max="6918" width="6.75" style="72" customWidth="true"/>
    <col min="6919" max="6919" width="10.5" style="72" customWidth="true"/>
    <col min="6920" max="6926" width="9" style="72" customWidth="true"/>
    <col min="6927" max="6927" width="11.375" style="72" customWidth="true"/>
    <col min="6928" max="6938" width="9" style="72" customWidth="true"/>
    <col min="6939" max="6939" width="13.25" style="72" customWidth="true"/>
    <col min="6940" max="6941" width="9" style="72" customWidth="true"/>
    <col min="6942" max="6942" width="16.25" style="72" customWidth="true"/>
    <col min="6943" max="6944" width="10" style="72" customWidth="true"/>
    <col min="6945" max="7168" width="8.875" style="72"/>
    <col min="7169" max="7169" width="8.5" style="72" customWidth="true"/>
    <col min="7170" max="7170" width="17.375" style="72" customWidth="true"/>
    <col min="7171" max="7171" width="12.25" style="72" customWidth="true"/>
    <col min="7172" max="7174" width="6.75" style="72" customWidth="true"/>
    <col min="7175" max="7175" width="10.5" style="72" customWidth="true"/>
    <col min="7176" max="7182" width="9" style="72" customWidth="true"/>
    <col min="7183" max="7183" width="11.375" style="72" customWidth="true"/>
    <col min="7184" max="7194" width="9" style="72" customWidth="true"/>
    <col min="7195" max="7195" width="13.25" style="72" customWidth="true"/>
    <col min="7196" max="7197" width="9" style="72" customWidth="true"/>
    <col min="7198" max="7198" width="16.25" style="72" customWidth="true"/>
    <col min="7199" max="7200" width="10" style="72" customWidth="true"/>
    <col min="7201" max="7424" width="8.875" style="72"/>
    <col min="7425" max="7425" width="8.5" style="72" customWidth="true"/>
    <col min="7426" max="7426" width="17.375" style="72" customWidth="true"/>
    <col min="7427" max="7427" width="12.25" style="72" customWidth="true"/>
    <col min="7428" max="7430" width="6.75" style="72" customWidth="true"/>
    <col min="7431" max="7431" width="10.5" style="72" customWidth="true"/>
    <col min="7432" max="7438" width="9" style="72" customWidth="true"/>
    <col min="7439" max="7439" width="11.375" style="72" customWidth="true"/>
    <col min="7440" max="7450" width="9" style="72" customWidth="true"/>
    <col min="7451" max="7451" width="13.25" style="72" customWidth="true"/>
    <col min="7452" max="7453" width="9" style="72" customWidth="true"/>
    <col min="7454" max="7454" width="16.25" style="72" customWidth="true"/>
    <col min="7455" max="7456" width="10" style="72" customWidth="true"/>
    <col min="7457" max="7680" width="8.875" style="72"/>
    <col min="7681" max="7681" width="8.5" style="72" customWidth="true"/>
    <col min="7682" max="7682" width="17.375" style="72" customWidth="true"/>
    <col min="7683" max="7683" width="12.25" style="72" customWidth="true"/>
    <col min="7684" max="7686" width="6.75" style="72" customWidth="true"/>
    <col min="7687" max="7687" width="10.5" style="72" customWidth="true"/>
    <col min="7688" max="7694" width="9" style="72" customWidth="true"/>
    <col min="7695" max="7695" width="11.375" style="72" customWidth="true"/>
    <col min="7696" max="7706" width="9" style="72" customWidth="true"/>
    <col min="7707" max="7707" width="13.25" style="72" customWidth="true"/>
    <col min="7708" max="7709" width="9" style="72" customWidth="true"/>
    <col min="7710" max="7710" width="16.25" style="72" customWidth="true"/>
    <col min="7711" max="7712" width="10" style="72" customWidth="true"/>
    <col min="7713" max="7936" width="8.875" style="72"/>
    <col min="7937" max="7937" width="8.5" style="72" customWidth="true"/>
    <col min="7938" max="7938" width="17.375" style="72" customWidth="true"/>
    <col min="7939" max="7939" width="12.25" style="72" customWidth="true"/>
    <col min="7940" max="7942" width="6.75" style="72" customWidth="true"/>
    <col min="7943" max="7943" width="10.5" style="72" customWidth="true"/>
    <col min="7944" max="7950" width="9" style="72" customWidth="true"/>
    <col min="7951" max="7951" width="11.375" style="72" customWidth="true"/>
    <col min="7952" max="7962" width="9" style="72" customWidth="true"/>
    <col min="7963" max="7963" width="13.25" style="72" customWidth="true"/>
    <col min="7964" max="7965" width="9" style="72" customWidth="true"/>
    <col min="7966" max="7966" width="16.25" style="72" customWidth="true"/>
    <col min="7967" max="7968" width="10" style="72" customWidth="true"/>
    <col min="7969" max="8192" width="8.875" style="72"/>
    <col min="8193" max="8193" width="8.5" style="72" customWidth="true"/>
    <col min="8194" max="8194" width="17.375" style="72" customWidth="true"/>
    <col min="8195" max="8195" width="12.25" style="72" customWidth="true"/>
    <col min="8196" max="8198" width="6.75" style="72" customWidth="true"/>
    <col min="8199" max="8199" width="10.5" style="72" customWidth="true"/>
    <col min="8200" max="8206" width="9" style="72" customWidth="true"/>
    <col min="8207" max="8207" width="11.375" style="72" customWidth="true"/>
    <col min="8208" max="8218" width="9" style="72" customWidth="true"/>
    <col min="8219" max="8219" width="13.25" style="72" customWidth="true"/>
    <col min="8220" max="8221" width="9" style="72" customWidth="true"/>
    <col min="8222" max="8222" width="16.25" style="72" customWidth="true"/>
    <col min="8223" max="8224" width="10" style="72" customWidth="true"/>
    <col min="8225" max="8448" width="8.875" style="72"/>
    <col min="8449" max="8449" width="8.5" style="72" customWidth="true"/>
    <col min="8450" max="8450" width="17.375" style="72" customWidth="true"/>
    <col min="8451" max="8451" width="12.25" style="72" customWidth="true"/>
    <col min="8452" max="8454" width="6.75" style="72" customWidth="true"/>
    <col min="8455" max="8455" width="10.5" style="72" customWidth="true"/>
    <col min="8456" max="8462" width="9" style="72" customWidth="true"/>
    <col min="8463" max="8463" width="11.375" style="72" customWidth="true"/>
    <col min="8464" max="8474" width="9" style="72" customWidth="true"/>
    <col min="8475" max="8475" width="13.25" style="72" customWidth="true"/>
    <col min="8476" max="8477" width="9" style="72" customWidth="true"/>
    <col min="8478" max="8478" width="16.25" style="72" customWidth="true"/>
    <col min="8479" max="8480" width="10" style="72" customWidth="true"/>
    <col min="8481" max="8704" width="8.875" style="72"/>
    <col min="8705" max="8705" width="8.5" style="72" customWidth="true"/>
    <col min="8706" max="8706" width="17.375" style="72" customWidth="true"/>
    <col min="8707" max="8707" width="12.25" style="72" customWidth="true"/>
    <col min="8708" max="8710" width="6.75" style="72" customWidth="true"/>
    <col min="8711" max="8711" width="10.5" style="72" customWidth="true"/>
    <col min="8712" max="8718" width="9" style="72" customWidth="true"/>
    <col min="8719" max="8719" width="11.375" style="72" customWidth="true"/>
    <col min="8720" max="8730" width="9" style="72" customWidth="true"/>
    <col min="8731" max="8731" width="13.25" style="72" customWidth="true"/>
    <col min="8732" max="8733" width="9" style="72" customWidth="true"/>
    <col min="8734" max="8734" width="16.25" style="72" customWidth="true"/>
    <col min="8735" max="8736" width="10" style="72" customWidth="true"/>
    <col min="8737" max="8960" width="8.875" style="72"/>
    <col min="8961" max="8961" width="8.5" style="72" customWidth="true"/>
    <col min="8962" max="8962" width="17.375" style="72" customWidth="true"/>
    <col min="8963" max="8963" width="12.25" style="72" customWidth="true"/>
    <col min="8964" max="8966" width="6.75" style="72" customWidth="true"/>
    <col min="8967" max="8967" width="10.5" style="72" customWidth="true"/>
    <col min="8968" max="8974" width="9" style="72" customWidth="true"/>
    <col min="8975" max="8975" width="11.375" style="72" customWidth="true"/>
    <col min="8976" max="8986" width="9" style="72" customWidth="true"/>
    <col min="8987" max="8987" width="13.25" style="72" customWidth="true"/>
    <col min="8988" max="8989" width="9" style="72" customWidth="true"/>
    <col min="8990" max="8990" width="16.25" style="72" customWidth="true"/>
    <col min="8991" max="8992" width="10" style="72" customWidth="true"/>
    <col min="8993" max="9216" width="8.875" style="72"/>
    <col min="9217" max="9217" width="8.5" style="72" customWidth="true"/>
    <col min="9218" max="9218" width="17.375" style="72" customWidth="true"/>
    <col min="9219" max="9219" width="12.25" style="72" customWidth="true"/>
    <col min="9220" max="9222" width="6.75" style="72" customWidth="true"/>
    <col min="9223" max="9223" width="10.5" style="72" customWidth="true"/>
    <col min="9224" max="9230" width="9" style="72" customWidth="true"/>
    <col min="9231" max="9231" width="11.375" style="72" customWidth="true"/>
    <col min="9232" max="9242" width="9" style="72" customWidth="true"/>
    <col min="9243" max="9243" width="13.25" style="72" customWidth="true"/>
    <col min="9244" max="9245" width="9" style="72" customWidth="true"/>
    <col min="9246" max="9246" width="16.25" style="72" customWidth="true"/>
    <col min="9247" max="9248" width="10" style="72" customWidth="true"/>
    <col min="9249" max="9472" width="8.875" style="72"/>
    <col min="9473" max="9473" width="8.5" style="72" customWidth="true"/>
    <col min="9474" max="9474" width="17.375" style="72" customWidth="true"/>
    <col min="9475" max="9475" width="12.25" style="72" customWidth="true"/>
    <col min="9476" max="9478" width="6.75" style="72" customWidth="true"/>
    <col min="9479" max="9479" width="10.5" style="72" customWidth="true"/>
    <col min="9480" max="9486" width="9" style="72" customWidth="true"/>
    <col min="9487" max="9487" width="11.375" style="72" customWidth="true"/>
    <col min="9488" max="9498" width="9" style="72" customWidth="true"/>
    <col min="9499" max="9499" width="13.25" style="72" customWidth="true"/>
    <col min="9500" max="9501" width="9" style="72" customWidth="true"/>
    <col min="9502" max="9502" width="16.25" style="72" customWidth="true"/>
    <col min="9503" max="9504" width="10" style="72" customWidth="true"/>
    <col min="9505" max="9728" width="8.875" style="72"/>
    <col min="9729" max="9729" width="8.5" style="72" customWidth="true"/>
    <col min="9730" max="9730" width="17.375" style="72" customWidth="true"/>
    <col min="9731" max="9731" width="12.25" style="72" customWidth="true"/>
    <col min="9732" max="9734" width="6.75" style="72" customWidth="true"/>
    <col min="9735" max="9735" width="10.5" style="72" customWidth="true"/>
    <col min="9736" max="9742" width="9" style="72" customWidth="true"/>
    <col min="9743" max="9743" width="11.375" style="72" customWidth="true"/>
    <col min="9744" max="9754" width="9" style="72" customWidth="true"/>
    <col min="9755" max="9755" width="13.25" style="72" customWidth="true"/>
    <col min="9756" max="9757" width="9" style="72" customWidth="true"/>
    <col min="9758" max="9758" width="16.25" style="72" customWidth="true"/>
    <col min="9759" max="9760" width="10" style="72" customWidth="true"/>
    <col min="9761" max="9984" width="8.875" style="72"/>
    <col min="9985" max="9985" width="8.5" style="72" customWidth="true"/>
    <col min="9986" max="9986" width="17.375" style="72" customWidth="true"/>
    <col min="9987" max="9987" width="12.25" style="72" customWidth="true"/>
    <col min="9988" max="9990" width="6.75" style="72" customWidth="true"/>
    <col min="9991" max="9991" width="10.5" style="72" customWidth="true"/>
    <col min="9992" max="9998" width="9" style="72" customWidth="true"/>
    <col min="9999" max="9999" width="11.375" style="72" customWidth="true"/>
    <col min="10000" max="10010" width="9" style="72" customWidth="true"/>
    <col min="10011" max="10011" width="13.25" style="72" customWidth="true"/>
    <col min="10012" max="10013" width="9" style="72" customWidth="true"/>
    <col min="10014" max="10014" width="16.25" style="72" customWidth="true"/>
    <col min="10015" max="10016" width="10" style="72" customWidth="true"/>
    <col min="10017" max="10240" width="8.875" style="72"/>
    <col min="10241" max="10241" width="8.5" style="72" customWidth="true"/>
    <col min="10242" max="10242" width="17.375" style="72" customWidth="true"/>
    <col min="10243" max="10243" width="12.25" style="72" customWidth="true"/>
    <col min="10244" max="10246" width="6.75" style="72" customWidth="true"/>
    <col min="10247" max="10247" width="10.5" style="72" customWidth="true"/>
    <col min="10248" max="10254" width="9" style="72" customWidth="true"/>
    <col min="10255" max="10255" width="11.375" style="72" customWidth="true"/>
    <col min="10256" max="10266" width="9" style="72" customWidth="true"/>
    <col min="10267" max="10267" width="13.25" style="72" customWidth="true"/>
    <col min="10268" max="10269" width="9" style="72" customWidth="true"/>
    <col min="10270" max="10270" width="16.25" style="72" customWidth="true"/>
    <col min="10271" max="10272" width="10" style="72" customWidth="true"/>
    <col min="10273" max="10496" width="8.875" style="72"/>
    <col min="10497" max="10497" width="8.5" style="72" customWidth="true"/>
    <col min="10498" max="10498" width="17.375" style="72" customWidth="true"/>
    <col min="10499" max="10499" width="12.25" style="72" customWidth="true"/>
    <col min="10500" max="10502" width="6.75" style="72" customWidth="true"/>
    <col min="10503" max="10503" width="10.5" style="72" customWidth="true"/>
    <col min="10504" max="10510" width="9" style="72" customWidth="true"/>
    <col min="10511" max="10511" width="11.375" style="72" customWidth="true"/>
    <col min="10512" max="10522" width="9" style="72" customWidth="true"/>
    <col min="10523" max="10523" width="13.25" style="72" customWidth="true"/>
    <col min="10524" max="10525" width="9" style="72" customWidth="true"/>
    <col min="10526" max="10526" width="16.25" style="72" customWidth="true"/>
    <col min="10527" max="10528" width="10" style="72" customWidth="true"/>
    <col min="10529" max="10752" width="8.875" style="72"/>
    <col min="10753" max="10753" width="8.5" style="72" customWidth="true"/>
    <col min="10754" max="10754" width="17.375" style="72" customWidth="true"/>
    <col min="10755" max="10755" width="12.25" style="72" customWidth="true"/>
    <col min="10756" max="10758" width="6.75" style="72" customWidth="true"/>
    <col min="10759" max="10759" width="10.5" style="72" customWidth="true"/>
    <col min="10760" max="10766" width="9" style="72" customWidth="true"/>
    <col min="10767" max="10767" width="11.375" style="72" customWidth="true"/>
    <col min="10768" max="10778" width="9" style="72" customWidth="true"/>
    <col min="10779" max="10779" width="13.25" style="72" customWidth="true"/>
    <col min="10780" max="10781" width="9" style="72" customWidth="true"/>
    <col min="10782" max="10782" width="16.25" style="72" customWidth="true"/>
    <col min="10783" max="10784" width="10" style="72" customWidth="true"/>
    <col min="10785" max="11008" width="8.875" style="72"/>
    <col min="11009" max="11009" width="8.5" style="72" customWidth="true"/>
    <col min="11010" max="11010" width="17.375" style="72" customWidth="true"/>
    <col min="11011" max="11011" width="12.25" style="72" customWidth="true"/>
    <col min="11012" max="11014" width="6.75" style="72" customWidth="true"/>
    <col min="11015" max="11015" width="10.5" style="72" customWidth="true"/>
    <col min="11016" max="11022" width="9" style="72" customWidth="true"/>
    <col min="11023" max="11023" width="11.375" style="72" customWidth="true"/>
    <col min="11024" max="11034" width="9" style="72" customWidth="true"/>
    <col min="11035" max="11035" width="13.25" style="72" customWidth="true"/>
    <col min="11036" max="11037" width="9" style="72" customWidth="true"/>
    <col min="11038" max="11038" width="16.25" style="72" customWidth="true"/>
    <col min="11039" max="11040" width="10" style="72" customWidth="true"/>
    <col min="11041" max="11264" width="8.875" style="72"/>
    <col min="11265" max="11265" width="8.5" style="72" customWidth="true"/>
    <col min="11266" max="11266" width="17.375" style="72" customWidth="true"/>
    <col min="11267" max="11267" width="12.25" style="72" customWidth="true"/>
    <col min="11268" max="11270" width="6.75" style="72" customWidth="true"/>
    <col min="11271" max="11271" width="10.5" style="72" customWidth="true"/>
    <col min="11272" max="11278" width="9" style="72" customWidth="true"/>
    <col min="11279" max="11279" width="11.375" style="72" customWidth="true"/>
    <col min="11280" max="11290" width="9" style="72" customWidth="true"/>
    <col min="11291" max="11291" width="13.25" style="72" customWidth="true"/>
    <col min="11292" max="11293" width="9" style="72" customWidth="true"/>
    <col min="11294" max="11294" width="16.25" style="72" customWidth="true"/>
    <col min="11295" max="11296" width="10" style="72" customWidth="true"/>
    <col min="11297" max="11520" width="8.875" style="72"/>
    <col min="11521" max="11521" width="8.5" style="72" customWidth="true"/>
    <col min="11522" max="11522" width="17.375" style="72" customWidth="true"/>
    <col min="11523" max="11523" width="12.25" style="72" customWidth="true"/>
    <col min="11524" max="11526" width="6.75" style="72" customWidth="true"/>
    <col min="11527" max="11527" width="10.5" style="72" customWidth="true"/>
    <col min="11528" max="11534" width="9" style="72" customWidth="true"/>
    <col min="11535" max="11535" width="11.375" style="72" customWidth="true"/>
    <col min="11536" max="11546" width="9" style="72" customWidth="true"/>
    <col min="11547" max="11547" width="13.25" style="72" customWidth="true"/>
    <col min="11548" max="11549" width="9" style="72" customWidth="true"/>
    <col min="11550" max="11550" width="16.25" style="72" customWidth="true"/>
    <col min="11551" max="11552" width="10" style="72" customWidth="true"/>
    <col min="11553" max="11776" width="8.875" style="72"/>
    <col min="11777" max="11777" width="8.5" style="72" customWidth="true"/>
    <col min="11778" max="11778" width="17.375" style="72" customWidth="true"/>
    <col min="11779" max="11779" width="12.25" style="72" customWidth="true"/>
    <col min="11780" max="11782" width="6.75" style="72" customWidth="true"/>
    <col min="11783" max="11783" width="10.5" style="72" customWidth="true"/>
    <col min="11784" max="11790" width="9" style="72" customWidth="true"/>
    <col min="11791" max="11791" width="11.375" style="72" customWidth="true"/>
    <col min="11792" max="11802" width="9" style="72" customWidth="true"/>
    <col min="11803" max="11803" width="13.25" style="72" customWidth="true"/>
    <col min="11804" max="11805" width="9" style="72" customWidth="true"/>
    <col min="11806" max="11806" width="16.25" style="72" customWidth="true"/>
    <col min="11807" max="11808" width="10" style="72" customWidth="true"/>
    <col min="11809" max="12032" width="8.875" style="72"/>
    <col min="12033" max="12033" width="8.5" style="72" customWidth="true"/>
    <col min="12034" max="12034" width="17.375" style="72" customWidth="true"/>
    <col min="12035" max="12035" width="12.25" style="72" customWidth="true"/>
    <col min="12036" max="12038" width="6.75" style="72" customWidth="true"/>
    <col min="12039" max="12039" width="10.5" style="72" customWidth="true"/>
    <col min="12040" max="12046" width="9" style="72" customWidth="true"/>
    <col min="12047" max="12047" width="11.375" style="72" customWidth="true"/>
    <col min="12048" max="12058" width="9" style="72" customWidth="true"/>
    <col min="12059" max="12059" width="13.25" style="72" customWidth="true"/>
    <col min="12060" max="12061" width="9" style="72" customWidth="true"/>
    <col min="12062" max="12062" width="16.25" style="72" customWidth="true"/>
    <col min="12063" max="12064" width="10" style="72" customWidth="true"/>
    <col min="12065" max="12288" width="8.875" style="72"/>
    <col min="12289" max="12289" width="8.5" style="72" customWidth="true"/>
    <col min="12290" max="12290" width="17.375" style="72" customWidth="true"/>
    <col min="12291" max="12291" width="12.25" style="72" customWidth="true"/>
    <col min="12292" max="12294" width="6.75" style="72" customWidth="true"/>
    <col min="12295" max="12295" width="10.5" style="72" customWidth="true"/>
    <col min="12296" max="12302" width="9" style="72" customWidth="true"/>
    <col min="12303" max="12303" width="11.375" style="72" customWidth="true"/>
    <col min="12304" max="12314" width="9" style="72" customWidth="true"/>
    <col min="12315" max="12315" width="13.25" style="72" customWidth="true"/>
    <col min="12316" max="12317" width="9" style="72" customWidth="true"/>
    <col min="12318" max="12318" width="16.25" style="72" customWidth="true"/>
    <col min="12319" max="12320" width="10" style="72" customWidth="true"/>
    <col min="12321" max="12544" width="8.875" style="72"/>
    <col min="12545" max="12545" width="8.5" style="72" customWidth="true"/>
    <col min="12546" max="12546" width="17.375" style="72" customWidth="true"/>
    <col min="12547" max="12547" width="12.25" style="72" customWidth="true"/>
    <col min="12548" max="12550" width="6.75" style="72" customWidth="true"/>
    <col min="12551" max="12551" width="10.5" style="72" customWidth="true"/>
    <col min="12552" max="12558" width="9" style="72" customWidth="true"/>
    <col min="12559" max="12559" width="11.375" style="72" customWidth="true"/>
    <col min="12560" max="12570" width="9" style="72" customWidth="true"/>
    <col min="12571" max="12571" width="13.25" style="72" customWidth="true"/>
    <col min="12572" max="12573" width="9" style="72" customWidth="true"/>
    <col min="12574" max="12574" width="16.25" style="72" customWidth="true"/>
    <col min="12575" max="12576" width="10" style="72" customWidth="true"/>
    <col min="12577" max="12800" width="8.875" style="72"/>
    <col min="12801" max="12801" width="8.5" style="72" customWidth="true"/>
    <col min="12802" max="12802" width="17.375" style="72" customWidth="true"/>
    <col min="12803" max="12803" width="12.25" style="72" customWidth="true"/>
    <col min="12804" max="12806" width="6.75" style="72" customWidth="true"/>
    <col min="12807" max="12807" width="10.5" style="72" customWidth="true"/>
    <col min="12808" max="12814" width="9" style="72" customWidth="true"/>
    <col min="12815" max="12815" width="11.375" style="72" customWidth="true"/>
    <col min="12816" max="12826" width="9" style="72" customWidth="true"/>
    <col min="12827" max="12827" width="13.25" style="72" customWidth="true"/>
    <col min="12828" max="12829" width="9" style="72" customWidth="true"/>
    <col min="12830" max="12830" width="16.25" style="72" customWidth="true"/>
    <col min="12831" max="12832" width="10" style="72" customWidth="true"/>
    <col min="12833" max="13056" width="8.875" style="72"/>
    <col min="13057" max="13057" width="8.5" style="72" customWidth="true"/>
    <col min="13058" max="13058" width="17.375" style="72" customWidth="true"/>
    <col min="13059" max="13059" width="12.25" style="72" customWidth="true"/>
    <col min="13060" max="13062" width="6.75" style="72" customWidth="true"/>
    <col min="13063" max="13063" width="10.5" style="72" customWidth="true"/>
    <col min="13064" max="13070" width="9" style="72" customWidth="true"/>
    <col min="13071" max="13071" width="11.375" style="72" customWidth="true"/>
    <col min="13072" max="13082" width="9" style="72" customWidth="true"/>
    <col min="13083" max="13083" width="13.25" style="72" customWidth="true"/>
    <col min="13084" max="13085" width="9" style="72" customWidth="true"/>
    <col min="13086" max="13086" width="16.25" style="72" customWidth="true"/>
    <col min="13087" max="13088" width="10" style="72" customWidth="true"/>
    <col min="13089" max="13312" width="8.875" style="72"/>
    <col min="13313" max="13313" width="8.5" style="72" customWidth="true"/>
    <col min="13314" max="13314" width="17.375" style="72" customWidth="true"/>
    <col min="13315" max="13315" width="12.25" style="72" customWidth="true"/>
    <col min="13316" max="13318" width="6.75" style="72" customWidth="true"/>
    <col min="13319" max="13319" width="10.5" style="72" customWidth="true"/>
    <col min="13320" max="13326" width="9" style="72" customWidth="true"/>
    <col min="13327" max="13327" width="11.375" style="72" customWidth="true"/>
    <col min="13328" max="13338" width="9" style="72" customWidth="true"/>
    <col min="13339" max="13339" width="13.25" style="72" customWidth="true"/>
    <col min="13340" max="13341" width="9" style="72" customWidth="true"/>
    <col min="13342" max="13342" width="16.25" style="72" customWidth="true"/>
    <col min="13343" max="13344" width="10" style="72" customWidth="true"/>
    <col min="13345" max="13568" width="8.875" style="72"/>
    <col min="13569" max="13569" width="8.5" style="72" customWidth="true"/>
    <col min="13570" max="13570" width="17.375" style="72" customWidth="true"/>
    <col min="13571" max="13571" width="12.25" style="72" customWidth="true"/>
    <col min="13572" max="13574" width="6.75" style="72" customWidth="true"/>
    <col min="13575" max="13575" width="10.5" style="72" customWidth="true"/>
    <col min="13576" max="13582" width="9" style="72" customWidth="true"/>
    <col min="13583" max="13583" width="11.375" style="72" customWidth="true"/>
    <col min="13584" max="13594" width="9" style="72" customWidth="true"/>
    <col min="13595" max="13595" width="13.25" style="72" customWidth="true"/>
    <col min="13596" max="13597" width="9" style="72" customWidth="true"/>
    <col min="13598" max="13598" width="16.25" style="72" customWidth="true"/>
    <col min="13599" max="13600" width="10" style="72" customWidth="true"/>
    <col min="13601" max="13824" width="8.875" style="72"/>
    <col min="13825" max="13825" width="8.5" style="72" customWidth="true"/>
    <col min="13826" max="13826" width="17.375" style="72" customWidth="true"/>
    <col min="13827" max="13827" width="12.25" style="72" customWidth="true"/>
    <col min="13828" max="13830" width="6.75" style="72" customWidth="true"/>
    <col min="13831" max="13831" width="10.5" style="72" customWidth="true"/>
    <col min="13832" max="13838" width="9" style="72" customWidth="true"/>
    <col min="13839" max="13839" width="11.375" style="72" customWidth="true"/>
    <col min="13840" max="13850" width="9" style="72" customWidth="true"/>
    <col min="13851" max="13851" width="13.25" style="72" customWidth="true"/>
    <col min="13852" max="13853" width="9" style="72" customWidth="true"/>
    <col min="13854" max="13854" width="16.25" style="72" customWidth="true"/>
    <col min="13855" max="13856" width="10" style="72" customWidth="true"/>
    <col min="13857" max="14080" width="8.875" style="72"/>
    <col min="14081" max="14081" width="8.5" style="72" customWidth="true"/>
    <col min="14082" max="14082" width="17.375" style="72" customWidth="true"/>
    <col min="14083" max="14083" width="12.25" style="72" customWidth="true"/>
    <col min="14084" max="14086" width="6.75" style="72" customWidth="true"/>
    <col min="14087" max="14087" width="10.5" style="72" customWidth="true"/>
    <col min="14088" max="14094" width="9" style="72" customWidth="true"/>
    <col min="14095" max="14095" width="11.375" style="72" customWidth="true"/>
    <col min="14096" max="14106" width="9" style="72" customWidth="true"/>
    <col min="14107" max="14107" width="13.25" style="72" customWidth="true"/>
    <col min="14108" max="14109" width="9" style="72" customWidth="true"/>
    <col min="14110" max="14110" width="16.25" style="72" customWidth="true"/>
    <col min="14111" max="14112" width="10" style="72" customWidth="true"/>
    <col min="14113" max="14336" width="8.875" style="72"/>
    <col min="14337" max="14337" width="8.5" style="72" customWidth="true"/>
    <col min="14338" max="14338" width="17.375" style="72" customWidth="true"/>
    <col min="14339" max="14339" width="12.25" style="72" customWidth="true"/>
    <col min="14340" max="14342" width="6.75" style="72" customWidth="true"/>
    <col min="14343" max="14343" width="10.5" style="72" customWidth="true"/>
    <col min="14344" max="14350" width="9" style="72" customWidth="true"/>
    <col min="14351" max="14351" width="11.375" style="72" customWidth="true"/>
    <col min="14352" max="14362" width="9" style="72" customWidth="true"/>
    <col min="14363" max="14363" width="13.25" style="72" customWidth="true"/>
    <col min="14364" max="14365" width="9" style="72" customWidth="true"/>
    <col min="14366" max="14366" width="16.25" style="72" customWidth="true"/>
    <col min="14367" max="14368" width="10" style="72" customWidth="true"/>
    <col min="14369" max="14592" width="8.875" style="72"/>
    <col min="14593" max="14593" width="8.5" style="72" customWidth="true"/>
    <col min="14594" max="14594" width="17.375" style="72" customWidth="true"/>
    <col min="14595" max="14595" width="12.25" style="72" customWidth="true"/>
    <col min="14596" max="14598" width="6.75" style="72" customWidth="true"/>
    <col min="14599" max="14599" width="10.5" style="72" customWidth="true"/>
    <col min="14600" max="14606" width="9" style="72" customWidth="true"/>
    <col min="14607" max="14607" width="11.375" style="72" customWidth="true"/>
    <col min="14608" max="14618" width="9" style="72" customWidth="true"/>
    <col min="14619" max="14619" width="13.25" style="72" customWidth="true"/>
    <col min="14620" max="14621" width="9" style="72" customWidth="true"/>
    <col min="14622" max="14622" width="16.25" style="72" customWidth="true"/>
    <col min="14623" max="14624" width="10" style="72" customWidth="true"/>
    <col min="14625" max="14848" width="8.875" style="72"/>
    <col min="14849" max="14849" width="8.5" style="72" customWidth="true"/>
    <col min="14850" max="14850" width="17.375" style="72" customWidth="true"/>
    <col min="14851" max="14851" width="12.25" style="72" customWidth="true"/>
    <col min="14852" max="14854" width="6.75" style="72" customWidth="true"/>
    <col min="14855" max="14855" width="10.5" style="72" customWidth="true"/>
    <col min="14856" max="14862" width="9" style="72" customWidth="true"/>
    <col min="14863" max="14863" width="11.375" style="72" customWidth="true"/>
    <col min="14864" max="14874" width="9" style="72" customWidth="true"/>
    <col min="14875" max="14875" width="13.25" style="72" customWidth="true"/>
    <col min="14876" max="14877" width="9" style="72" customWidth="true"/>
    <col min="14878" max="14878" width="16.25" style="72" customWidth="true"/>
    <col min="14879" max="14880" width="10" style="72" customWidth="true"/>
    <col min="14881" max="15104" width="8.875" style="72"/>
    <col min="15105" max="15105" width="8.5" style="72" customWidth="true"/>
    <col min="15106" max="15106" width="17.375" style="72" customWidth="true"/>
    <col min="15107" max="15107" width="12.25" style="72" customWidth="true"/>
    <col min="15108" max="15110" width="6.75" style="72" customWidth="true"/>
    <col min="15111" max="15111" width="10.5" style="72" customWidth="true"/>
    <col min="15112" max="15118" width="9" style="72" customWidth="true"/>
    <col min="15119" max="15119" width="11.375" style="72" customWidth="true"/>
    <col min="15120" max="15130" width="9" style="72" customWidth="true"/>
    <col min="15131" max="15131" width="13.25" style="72" customWidth="true"/>
    <col min="15132" max="15133" width="9" style="72" customWidth="true"/>
    <col min="15134" max="15134" width="16.25" style="72" customWidth="true"/>
    <col min="15135" max="15136" width="10" style="72" customWidth="true"/>
    <col min="15137" max="15360" width="8.875" style="72"/>
    <col min="15361" max="15361" width="8.5" style="72" customWidth="true"/>
    <col min="15362" max="15362" width="17.375" style="72" customWidth="true"/>
    <col min="15363" max="15363" width="12.25" style="72" customWidth="true"/>
    <col min="15364" max="15366" width="6.75" style="72" customWidth="true"/>
    <col min="15367" max="15367" width="10.5" style="72" customWidth="true"/>
    <col min="15368" max="15374" width="9" style="72" customWidth="true"/>
    <col min="15375" max="15375" width="11.375" style="72" customWidth="true"/>
    <col min="15376" max="15386" width="9" style="72" customWidth="true"/>
    <col min="15387" max="15387" width="13.25" style="72" customWidth="true"/>
    <col min="15388" max="15389" width="9" style="72" customWidth="true"/>
    <col min="15390" max="15390" width="16.25" style="72" customWidth="true"/>
    <col min="15391" max="15392" width="10" style="72" customWidth="true"/>
    <col min="15393" max="15616" width="8.875" style="72"/>
    <col min="15617" max="15617" width="8.5" style="72" customWidth="true"/>
    <col min="15618" max="15618" width="17.375" style="72" customWidth="true"/>
    <col min="15619" max="15619" width="12.25" style="72" customWidth="true"/>
    <col min="15620" max="15622" width="6.75" style="72" customWidth="true"/>
    <col min="15623" max="15623" width="10.5" style="72" customWidth="true"/>
    <col min="15624" max="15630" width="9" style="72" customWidth="true"/>
    <col min="15631" max="15631" width="11.375" style="72" customWidth="true"/>
    <col min="15632" max="15642" width="9" style="72" customWidth="true"/>
    <col min="15643" max="15643" width="13.25" style="72" customWidth="true"/>
    <col min="15644" max="15645" width="9" style="72" customWidth="true"/>
    <col min="15646" max="15646" width="16.25" style="72" customWidth="true"/>
    <col min="15647" max="15648" width="10" style="72" customWidth="true"/>
    <col min="15649" max="15872" width="8.875" style="72"/>
    <col min="15873" max="15873" width="8.5" style="72" customWidth="true"/>
    <col min="15874" max="15874" width="17.375" style="72" customWidth="true"/>
    <col min="15875" max="15875" width="12.25" style="72" customWidth="true"/>
    <col min="15876" max="15878" width="6.75" style="72" customWidth="true"/>
    <col min="15879" max="15879" width="10.5" style="72" customWidth="true"/>
    <col min="15880" max="15886" width="9" style="72" customWidth="true"/>
    <col min="15887" max="15887" width="11.375" style="72" customWidth="true"/>
    <col min="15888" max="15898" width="9" style="72" customWidth="true"/>
    <col min="15899" max="15899" width="13.25" style="72" customWidth="true"/>
    <col min="15900" max="15901" width="9" style="72" customWidth="true"/>
    <col min="15902" max="15902" width="16.25" style="72" customWidth="true"/>
    <col min="15903" max="15904" width="10" style="72" customWidth="true"/>
    <col min="15905" max="16128" width="8.875" style="72"/>
    <col min="16129" max="16129" width="8.5" style="72" customWidth="true"/>
    <col min="16130" max="16130" width="17.375" style="72" customWidth="true"/>
    <col min="16131" max="16131" width="12.25" style="72" customWidth="true"/>
    <col min="16132" max="16134" width="6.75" style="72" customWidth="true"/>
    <col min="16135" max="16135" width="10.5" style="72" customWidth="true"/>
    <col min="16136" max="16142" width="9" style="72" customWidth="true"/>
    <col min="16143" max="16143" width="11.375" style="72" customWidth="true"/>
    <col min="16144" max="16154" width="9" style="72" customWidth="true"/>
    <col min="16155" max="16155" width="13.25" style="72" customWidth="true"/>
    <col min="16156" max="16157" width="9" style="72" customWidth="true"/>
    <col min="16158" max="16158" width="16.25" style="72" customWidth="true"/>
    <col min="16159" max="16160" width="10" style="72" customWidth="true"/>
    <col min="16161" max="16384" width="8.875" style="72"/>
  </cols>
  <sheetData>
    <row r="1" ht="20.25" spans="1:15">
      <c r="A1" s="10" t="s">
        <v>265</v>
      </c>
      <c r="O1" s="110">
        <f>O8/N10</f>
        <v>0.623816811199909</v>
      </c>
    </row>
    <row r="2" ht="25.5" customHeight="true" spans="1:29">
      <c r="A2" s="79" t="s">
        <v>266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</row>
    <row r="3" ht="16.15" hidden="true" customHeight="true" spans="2:29">
      <c r="B3" s="72">
        <v>1</v>
      </c>
      <c r="C3" s="124">
        <v>2</v>
      </c>
      <c r="D3" s="72">
        <v>3</v>
      </c>
      <c r="E3" s="124">
        <v>4</v>
      </c>
      <c r="F3" s="72">
        <v>5</v>
      </c>
      <c r="G3" s="124">
        <v>6</v>
      </c>
      <c r="H3" s="72">
        <v>7</v>
      </c>
      <c r="I3" s="124">
        <v>8</v>
      </c>
      <c r="J3" s="72">
        <v>9</v>
      </c>
      <c r="K3" s="124">
        <v>10</v>
      </c>
      <c r="L3" s="72">
        <v>11</v>
      </c>
      <c r="M3" s="124">
        <v>12</v>
      </c>
      <c r="N3" s="72">
        <v>13</v>
      </c>
      <c r="O3" s="124">
        <v>14</v>
      </c>
      <c r="P3" s="72">
        <v>15</v>
      </c>
      <c r="Q3" s="124">
        <v>16</v>
      </c>
      <c r="R3" s="72">
        <v>17</v>
      </c>
      <c r="S3" s="124">
        <v>18</v>
      </c>
      <c r="T3" s="72">
        <v>19</v>
      </c>
      <c r="U3" s="124">
        <v>20</v>
      </c>
      <c r="V3" s="72">
        <v>21</v>
      </c>
      <c r="W3" s="124">
        <v>22</v>
      </c>
      <c r="X3" s="72">
        <v>23</v>
      </c>
      <c r="Y3" s="124">
        <v>24</v>
      </c>
      <c r="AB3" s="134"/>
      <c r="AC3" s="134"/>
    </row>
    <row r="4" s="67" customFormat="true" ht="39" customHeight="true" spans="1:30">
      <c r="A4" s="81" t="s">
        <v>240</v>
      </c>
      <c r="B4" s="80" t="s">
        <v>211</v>
      </c>
      <c r="C4" s="81"/>
      <c r="D4" s="82" t="s">
        <v>267</v>
      </c>
      <c r="E4" s="82"/>
      <c r="F4" s="82"/>
      <c r="G4" s="82"/>
      <c r="H4" s="131" t="s">
        <v>268</v>
      </c>
      <c r="I4" s="100"/>
      <c r="J4" s="100"/>
      <c r="K4" s="100"/>
      <c r="L4" s="100"/>
      <c r="M4" s="100"/>
      <c r="N4" s="100"/>
      <c r="O4" s="100"/>
      <c r="P4" s="100"/>
      <c r="Q4" s="15" t="s">
        <v>269</v>
      </c>
      <c r="R4" s="15"/>
      <c r="S4" s="15"/>
      <c r="T4" s="15"/>
      <c r="U4" s="15"/>
      <c r="V4" s="15"/>
      <c r="W4" s="15"/>
      <c r="X4" s="15"/>
      <c r="Y4" s="15"/>
      <c r="Z4" s="14" t="s">
        <v>270</v>
      </c>
      <c r="AA4" s="14"/>
      <c r="AB4" s="14"/>
      <c r="AC4" s="14"/>
      <c r="AD4" s="135" t="s">
        <v>271</v>
      </c>
    </row>
    <row r="5" s="67" customFormat="true" ht="24.75" customHeight="true" spans="1:30">
      <c r="A5" s="84"/>
      <c r="B5" s="83"/>
      <c r="C5" s="84"/>
      <c r="D5" s="102" t="s">
        <v>272</v>
      </c>
      <c r="E5" s="102"/>
      <c r="F5" s="102"/>
      <c r="G5" s="101" t="s">
        <v>273</v>
      </c>
      <c r="H5" s="14" t="s">
        <v>274</v>
      </c>
      <c r="I5" s="14"/>
      <c r="J5" s="14"/>
      <c r="K5" s="14" t="s">
        <v>275</v>
      </c>
      <c r="L5" s="14"/>
      <c r="M5" s="14"/>
      <c r="N5" s="103" t="s">
        <v>276</v>
      </c>
      <c r="O5" s="103"/>
      <c r="P5" s="103"/>
      <c r="Q5" s="14" t="s">
        <v>274</v>
      </c>
      <c r="R5" s="14"/>
      <c r="S5" s="14"/>
      <c r="T5" s="14" t="s">
        <v>275</v>
      </c>
      <c r="U5" s="14"/>
      <c r="V5" s="14"/>
      <c r="W5" s="103" t="s">
        <v>276</v>
      </c>
      <c r="X5" s="103"/>
      <c r="Y5" s="103"/>
      <c r="Z5" s="14"/>
      <c r="AA5" s="14"/>
      <c r="AB5" s="14"/>
      <c r="AC5" s="14"/>
      <c r="AD5" s="136"/>
    </row>
    <row r="6" s="67" customFormat="true" ht="19.5" customHeight="true" spans="1:30">
      <c r="A6" s="84"/>
      <c r="B6" s="83"/>
      <c r="C6" s="84"/>
      <c r="D6" s="86" t="s">
        <v>11</v>
      </c>
      <c r="E6" s="86" t="s">
        <v>277</v>
      </c>
      <c r="F6" s="86" t="s">
        <v>278</v>
      </c>
      <c r="G6" s="104"/>
      <c r="H6" s="86" t="s">
        <v>11</v>
      </c>
      <c r="I6" s="86" t="s">
        <v>277</v>
      </c>
      <c r="J6" s="86" t="s">
        <v>278</v>
      </c>
      <c r="K6" s="86" t="s">
        <v>11</v>
      </c>
      <c r="L6" s="86" t="s">
        <v>277</v>
      </c>
      <c r="M6" s="86" t="s">
        <v>278</v>
      </c>
      <c r="N6" s="103" t="s">
        <v>11</v>
      </c>
      <c r="O6" s="103" t="s">
        <v>247</v>
      </c>
      <c r="P6" s="103" t="s">
        <v>248</v>
      </c>
      <c r="Q6" s="102" t="s">
        <v>11</v>
      </c>
      <c r="R6" s="86" t="s">
        <v>277</v>
      </c>
      <c r="S6" s="86" t="s">
        <v>278</v>
      </c>
      <c r="T6" s="102" t="s">
        <v>11</v>
      </c>
      <c r="U6" s="86" t="s">
        <v>277</v>
      </c>
      <c r="V6" s="86" t="s">
        <v>278</v>
      </c>
      <c r="W6" s="103" t="s">
        <v>11</v>
      </c>
      <c r="X6" s="103" t="s">
        <v>248</v>
      </c>
      <c r="Y6" s="103" t="s">
        <v>279</v>
      </c>
      <c r="Z6" s="103" t="s">
        <v>11</v>
      </c>
      <c r="AA6" s="103" t="s">
        <v>247</v>
      </c>
      <c r="AB6" s="103" t="s">
        <v>248</v>
      </c>
      <c r="AC6" s="103" t="s">
        <v>279</v>
      </c>
      <c r="AD6" s="136"/>
    </row>
    <row r="7" s="67" customFormat="true" ht="18.95" customHeight="true" spans="1:30">
      <c r="A7" s="88"/>
      <c r="B7" s="87"/>
      <c r="C7" s="88"/>
      <c r="D7" s="89"/>
      <c r="E7" s="89"/>
      <c r="F7" s="89"/>
      <c r="G7" s="105"/>
      <c r="H7" s="89"/>
      <c r="I7" s="89"/>
      <c r="J7" s="89"/>
      <c r="K7" s="89"/>
      <c r="L7" s="89"/>
      <c r="M7" s="89"/>
      <c r="N7" s="103"/>
      <c r="O7" s="103"/>
      <c r="P7" s="103"/>
      <c r="Q7" s="102"/>
      <c r="R7" s="89"/>
      <c r="S7" s="89"/>
      <c r="T7" s="102"/>
      <c r="U7" s="89"/>
      <c r="V7" s="89"/>
      <c r="W7" s="103"/>
      <c r="X7" s="103"/>
      <c r="Y7" s="103"/>
      <c r="Z7" s="103"/>
      <c r="AA7" s="103"/>
      <c r="AB7" s="103"/>
      <c r="AC7" s="103"/>
      <c r="AD7" s="137"/>
    </row>
    <row r="8" s="67" customFormat="true" ht="18.95" hidden="true" customHeight="true" spans="1:30">
      <c r="A8" s="88"/>
      <c r="B8" s="87" t="s">
        <v>280</v>
      </c>
      <c r="C8" s="88"/>
      <c r="D8" s="89" t="s">
        <v>160</v>
      </c>
      <c r="E8" s="89">
        <v>119</v>
      </c>
      <c r="F8" s="89">
        <v>794</v>
      </c>
      <c r="G8" s="105">
        <v>1945</v>
      </c>
      <c r="H8" s="89"/>
      <c r="I8" s="89"/>
      <c r="J8" s="89"/>
      <c r="K8" s="89"/>
      <c r="L8" s="89">
        <v>5979</v>
      </c>
      <c r="M8" s="89">
        <v>63475</v>
      </c>
      <c r="N8" s="103"/>
      <c r="O8" s="103">
        <v>27515</v>
      </c>
      <c r="P8" s="103"/>
      <c r="Q8" s="102"/>
      <c r="R8" s="89"/>
      <c r="S8" s="89"/>
      <c r="T8" s="102"/>
      <c r="U8" s="89"/>
      <c r="V8" s="89"/>
      <c r="W8" s="103"/>
      <c r="X8" s="103"/>
      <c r="Y8" s="103"/>
      <c r="Z8" s="103"/>
      <c r="AA8" s="103">
        <f>G9+O9</f>
        <v>29460</v>
      </c>
      <c r="AB8" s="103" t="s">
        <v>160</v>
      </c>
      <c r="AC8" s="103"/>
      <c r="AD8" s="138"/>
    </row>
    <row r="9" s="67" customFormat="true" ht="18.95" hidden="true" customHeight="true" spans="1:30">
      <c r="A9" s="88"/>
      <c r="B9" s="87" t="s">
        <v>281</v>
      </c>
      <c r="C9" s="88"/>
      <c r="D9" s="89"/>
      <c r="E9" s="89"/>
      <c r="F9" s="132" t="s">
        <v>282</v>
      </c>
      <c r="G9" s="105">
        <f>E8*3+F8*2</f>
        <v>1945</v>
      </c>
      <c r="H9" s="89"/>
      <c r="I9" s="89"/>
      <c r="J9" s="89"/>
      <c r="K9" s="89"/>
      <c r="L9" s="89"/>
      <c r="M9" s="89"/>
      <c r="N9" s="103"/>
      <c r="O9" s="103">
        <v>27515</v>
      </c>
      <c r="P9" s="103" t="s">
        <v>160</v>
      </c>
      <c r="Q9" s="102"/>
      <c r="R9" s="89"/>
      <c r="S9" s="89"/>
      <c r="T9" s="102"/>
      <c r="U9" s="89"/>
      <c r="V9" s="89"/>
      <c r="W9" s="103"/>
      <c r="X9" s="103"/>
      <c r="Y9" s="103"/>
      <c r="Z9" s="103"/>
      <c r="AA9" s="103"/>
      <c r="AB9" s="103"/>
      <c r="AC9" s="103"/>
      <c r="AD9" s="138"/>
    </row>
    <row r="10" s="68" customFormat="true" ht="15.95" hidden="true" customHeight="true" spans="1:30">
      <c r="A10" s="90" t="s">
        <v>283</v>
      </c>
      <c r="B10" s="90"/>
      <c r="C10" s="91"/>
      <c r="D10" s="55">
        <f t="shared" ref="D10:AC10" si="0">D11</f>
        <v>915</v>
      </c>
      <c r="E10" s="55">
        <f t="shared" si="0"/>
        <v>119</v>
      </c>
      <c r="F10" s="55">
        <f t="shared" si="0"/>
        <v>797</v>
      </c>
      <c r="G10" s="55">
        <f t="shared" si="0"/>
        <v>1945</v>
      </c>
      <c r="H10" s="55">
        <f t="shared" si="0"/>
        <v>64180</v>
      </c>
      <c r="I10" s="55">
        <f t="shared" si="0"/>
        <v>5499</v>
      </c>
      <c r="J10" s="55">
        <f t="shared" si="0"/>
        <v>58681</v>
      </c>
      <c r="K10" s="55">
        <f t="shared" si="0"/>
        <v>69454</v>
      </c>
      <c r="L10" s="55">
        <f t="shared" si="0"/>
        <v>5979</v>
      </c>
      <c r="M10" s="55">
        <f t="shared" si="0"/>
        <v>63475</v>
      </c>
      <c r="N10" s="55">
        <f t="shared" si="0"/>
        <v>44107.5</v>
      </c>
      <c r="O10" s="55">
        <f t="shared" si="0"/>
        <v>27515</v>
      </c>
      <c r="P10" s="55">
        <f t="shared" si="0"/>
        <v>16592.5</v>
      </c>
      <c r="Q10" s="55">
        <f t="shared" si="0"/>
        <v>27669</v>
      </c>
      <c r="R10" s="55">
        <f t="shared" si="0"/>
        <v>3850</v>
      </c>
      <c r="S10" s="55">
        <f t="shared" si="0"/>
        <v>23819</v>
      </c>
      <c r="T10" s="55">
        <f t="shared" si="0"/>
        <v>29940</v>
      </c>
      <c r="U10" s="55">
        <f t="shared" si="0"/>
        <v>4188</v>
      </c>
      <c r="V10" s="55">
        <f t="shared" si="0"/>
        <v>25752</v>
      </c>
      <c r="W10" s="55">
        <f t="shared" si="0"/>
        <v>23847.4</v>
      </c>
      <c r="X10" s="55">
        <f t="shared" si="0"/>
        <v>14308.44</v>
      </c>
      <c r="Y10" s="55">
        <f t="shared" si="0"/>
        <v>9538.96</v>
      </c>
      <c r="Z10" s="55">
        <f t="shared" si="0"/>
        <v>69905.9</v>
      </c>
      <c r="AA10" s="55">
        <f t="shared" si="0"/>
        <v>29460</v>
      </c>
      <c r="AB10" s="55">
        <f t="shared" si="0"/>
        <v>30906.94</v>
      </c>
      <c r="AC10" s="55">
        <f t="shared" si="0"/>
        <v>9538.96</v>
      </c>
      <c r="AD10" s="139"/>
    </row>
    <row r="11" s="68" customFormat="true" ht="22.5" customHeight="true" spans="1:30">
      <c r="A11" s="90" t="s">
        <v>171</v>
      </c>
      <c r="B11" s="90"/>
      <c r="C11" s="91"/>
      <c r="D11" s="55">
        <f t="shared" ref="D11:AC11" si="1">D12+D33</f>
        <v>915</v>
      </c>
      <c r="E11" s="55">
        <f t="shared" si="1"/>
        <v>119</v>
      </c>
      <c r="F11" s="55">
        <f t="shared" si="1"/>
        <v>797</v>
      </c>
      <c r="G11" s="55">
        <f t="shared" si="1"/>
        <v>1945</v>
      </c>
      <c r="H11" s="55">
        <f t="shared" si="1"/>
        <v>64180</v>
      </c>
      <c r="I11" s="55">
        <f t="shared" si="1"/>
        <v>5499</v>
      </c>
      <c r="J11" s="55">
        <f t="shared" si="1"/>
        <v>58681</v>
      </c>
      <c r="K11" s="55">
        <f t="shared" si="1"/>
        <v>69454</v>
      </c>
      <c r="L11" s="55">
        <f t="shared" si="1"/>
        <v>5979</v>
      </c>
      <c r="M11" s="55">
        <f t="shared" si="1"/>
        <v>63475</v>
      </c>
      <c r="N11" s="55">
        <f t="shared" si="1"/>
        <v>44107.5</v>
      </c>
      <c r="O11" s="55">
        <f t="shared" si="1"/>
        <v>27515</v>
      </c>
      <c r="P11" s="55">
        <f t="shared" si="1"/>
        <v>16592.5</v>
      </c>
      <c r="Q11" s="55">
        <f t="shared" si="1"/>
        <v>27669</v>
      </c>
      <c r="R11" s="55">
        <f t="shared" si="1"/>
        <v>3850</v>
      </c>
      <c r="S11" s="55">
        <f t="shared" si="1"/>
        <v>23819</v>
      </c>
      <c r="T11" s="55">
        <f t="shared" si="1"/>
        <v>29940</v>
      </c>
      <c r="U11" s="55">
        <f t="shared" si="1"/>
        <v>4188</v>
      </c>
      <c r="V11" s="55">
        <f t="shared" si="1"/>
        <v>25752</v>
      </c>
      <c r="W11" s="55">
        <f t="shared" si="1"/>
        <v>23847.4</v>
      </c>
      <c r="X11" s="55">
        <f t="shared" si="1"/>
        <v>14308.44</v>
      </c>
      <c r="Y11" s="55">
        <f t="shared" si="1"/>
        <v>9538.96</v>
      </c>
      <c r="Z11" s="55">
        <f t="shared" si="1"/>
        <v>69905.9</v>
      </c>
      <c r="AA11" s="55">
        <f t="shared" si="1"/>
        <v>29460</v>
      </c>
      <c r="AB11" s="55">
        <f t="shared" si="1"/>
        <v>30906.94</v>
      </c>
      <c r="AC11" s="55">
        <f t="shared" si="1"/>
        <v>9538.96</v>
      </c>
      <c r="AD11" s="139"/>
    </row>
    <row r="12" s="68" customFormat="true" ht="27.75" customHeight="true" spans="1:30">
      <c r="A12" s="90" t="s">
        <v>215</v>
      </c>
      <c r="B12" s="90"/>
      <c r="C12" s="91"/>
      <c r="D12" s="55">
        <f t="shared" ref="D12:AC12" si="2">SUM(D14:D32)</f>
        <v>912</v>
      </c>
      <c r="E12" s="55">
        <f t="shared" si="2"/>
        <v>119</v>
      </c>
      <c r="F12" s="55">
        <f t="shared" si="2"/>
        <v>794</v>
      </c>
      <c r="G12" s="55">
        <f t="shared" si="2"/>
        <v>1945</v>
      </c>
      <c r="H12" s="55">
        <f t="shared" si="2"/>
        <v>63930</v>
      </c>
      <c r="I12" s="55">
        <f t="shared" si="2"/>
        <v>5499</v>
      </c>
      <c r="J12" s="55">
        <f t="shared" si="2"/>
        <v>58431</v>
      </c>
      <c r="K12" s="55">
        <f t="shared" si="2"/>
        <v>69197</v>
      </c>
      <c r="L12" s="55">
        <f t="shared" si="2"/>
        <v>5979</v>
      </c>
      <c r="M12" s="55">
        <f t="shared" si="2"/>
        <v>63218</v>
      </c>
      <c r="N12" s="55">
        <f t="shared" si="2"/>
        <v>43955.4</v>
      </c>
      <c r="O12" s="55">
        <f t="shared" si="2"/>
        <v>27420.12</v>
      </c>
      <c r="P12" s="55">
        <f t="shared" si="2"/>
        <v>16535.28</v>
      </c>
      <c r="Q12" s="55">
        <f t="shared" si="2"/>
        <v>27567</v>
      </c>
      <c r="R12" s="55">
        <f t="shared" si="2"/>
        <v>3850</v>
      </c>
      <c r="S12" s="55">
        <f t="shared" si="2"/>
        <v>23717</v>
      </c>
      <c r="T12" s="55">
        <f t="shared" si="2"/>
        <v>29836</v>
      </c>
      <c r="U12" s="55">
        <f t="shared" si="2"/>
        <v>4188</v>
      </c>
      <c r="V12" s="55">
        <f t="shared" si="2"/>
        <v>25648</v>
      </c>
      <c r="W12" s="55">
        <f t="shared" si="2"/>
        <v>23765</v>
      </c>
      <c r="X12" s="55">
        <f t="shared" si="2"/>
        <v>14259</v>
      </c>
      <c r="Y12" s="55">
        <f t="shared" si="2"/>
        <v>9506</v>
      </c>
      <c r="Z12" s="55">
        <f t="shared" si="2"/>
        <v>69665.4</v>
      </c>
      <c r="AA12" s="55">
        <f t="shared" si="2"/>
        <v>29365.12</v>
      </c>
      <c r="AB12" s="55">
        <f t="shared" si="2"/>
        <v>30794.28</v>
      </c>
      <c r="AC12" s="55">
        <f t="shared" si="2"/>
        <v>9506</v>
      </c>
      <c r="AD12" s="139"/>
    </row>
    <row r="13" s="68" customFormat="true" ht="20.25" customHeight="true" spans="1:30">
      <c r="A13" s="27">
        <v>100001</v>
      </c>
      <c r="B13" s="127" t="s">
        <v>258</v>
      </c>
      <c r="C13" s="28"/>
      <c r="D13" s="55">
        <f t="shared" ref="D13:AC13" si="3">SUM(D14:D15)</f>
        <v>0</v>
      </c>
      <c r="E13" s="55">
        <f t="shared" si="3"/>
        <v>0</v>
      </c>
      <c r="F13" s="55">
        <f t="shared" si="3"/>
        <v>0</v>
      </c>
      <c r="G13" s="55">
        <f t="shared" si="3"/>
        <v>0</v>
      </c>
      <c r="H13" s="55">
        <f t="shared" si="3"/>
        <v>58</v>
      </c>
      <c r="I13" s="55">
        <f t="shared" si="3"/>
        <v>0</v>
      </c>
      <c r="J13" s="55">
        <f t="shared" si="3"/>
        <v>58</v>
      </c>
      <c r="K13" s="55">
        <f t="shared" si="3"/>
        <v>64</v>
      </c>
      <c r="L13" s="55">
        <f t="shared" si="3"/>
        <v>0</v>
      </c>
      <c r="M13" s="55">
        <f t="shared" si="3"/>
        <v>64</v>
      </c>
      <c r="N13" s="55">
        <f t="shared" si="3"/>
        <v>36.6</v>
      </c>
      <c r="O13" s="55">
        <f t="shared" si="3"/>
        <v>22.83</v>
      </c>
      <c r="P13" s="55">
        <f t="shared" si="3"/>
        <v>13.77</v>
      </c>
      <c r="Q13" s="55">
        <f t="shared" si="3"/>
        <v>23</v>
      </c>
      <c r="R13" s="55">
        <f t="shared" si="3"/>
        <v>0</v>
      </c>
      <c r="S13" s="55">
        <f t="shared" si="3"/>
        <v>23</v>
      </c>
      <c r="T13" s="55">
        <f t="shared" si="3"/>
        <v>26</v>
      </c>
      <c r="U13" s="55">
        <f t="shared" si="3"/>
        <v>0</v>
      </c>
      <c r="V13" s="55">
        <f t="shared" si="3"/>
        <v>26</v>
      </c>
      <c r="W13" s="55">
        <f t="shared" si="3"/>
        <v>19.6</v>
      </c>
      <c r="X13" s="55">
        <f t="shared" si="3"/>
        <v>11.76</v>
      </c>
      <c r="Y13" s="55">
        <f t="shared" si="3"/>
        <v>7.84</v>
      </c>
      <c r="Z13" s="55">
        <f t="shared" si="3"/>
        <v>56.2</v>
      </c>
      <c r="AA13" s="55">
        <f t="shared" si="3"/>
        <v>22.83</v>
      </c>
      <c r="AB13" s="55">
        <f t="shared" si="3"/>
        <v>25.53</v>
      </c>
      <c r="AC13" s="55">
        <f t="shared" si="3"/>
        <v>7.84</v>
      </c>
      <c r="AD13" s="139"/>
    </row>
    <row r="14" ht="27" customHeight="true" spans="1:30">
      <c r="A14" s="29"/>
      <c r="B14" s="128" t="s">
        <v>109</v>
      </c>
      <c r="C14" s="31" t="s">
        <v>284</v>
      </c>
      <c r="D14" s="96">
        <f t="shared" ref="D14:D31" si="4">E14+F14</f>
        <v>0</v>
      </c>
      <c r="E14" s="96">
        <v>0</v>
      </c>
      <c r="F14" s="96">
        <v>0</v>
      </c>
      <c r="G14" s="106">
        <f t="shared" ref="G14:G32" si="5">E14*3+F14*2</f>
        <v>0</v>
      </c>
      <c r="H14" s="96">
        <f t="shared" ref="H14:H32" si="6">I14+J14</f>
        <v>35</v>
      </c>
      <c r="I14" s="96">
        <v>0</v>
      </c>
      <c r="J14" s="96">
        <v>35</v>
      </c>
      <c r="K14" s="96">
        <v>41</v>
      </c>
      <c r="L14" s="96">
        <v>0</v>
      </c>
      <c r="M14" s="96">
        <v>41</v>
      </c>
      <c r="N14" s="133">
        <f t="shared" ref="N14:N32" si="7">ROUND((L14*1.3+M14*0.6)/2+(I14*1.3+J14*0.6)/2,2)</f>
        <v>22.8</v>
      </c>
      <c r="O14" s="106">
        <f t="shared" ref="O14:O32" si="8">ROUND(N14*$O$1,2)</f>
        <v>14.22</v>
      </c>
      <c r="P14" s="106">
        <f t="shared" ref="P14:P32" si="9">N14-O14</f>
        <v>8.58</v>
      </c>
      <c r="Q14" s="96">
        <v>14</v>
      </c>
      <c r="R14" s="96">
        <v>0</v>
      </c>
      <c r="S14" s="96">
        <v>14</v>
      </c>
      <c r="T14" s="96">
        <v>17</v>
      </c>
      <c r="U14" s="96">
        <v>0</v>
      </c>
      <c r="V14" s="96">
        <v>17</v>
      </c>
      <c r="W14" s="133">
        <f t="shared" ref="W14:W32" si="10">ROUND((U14*1+V14*0.8)/2+(R14*1+S14*0.8)/2,2)</f>
        <v>12.4</v>
      </c>
      <c r="X14" s="106">
        <f t="shared" ref="X14:X32" si="11">ROUND(W14*0.6,2)</f>
        <v>7.44</v>
      </c>
      <c r="Y14" s="106">
        <f t="shared" ref="Y14:Y32" si="12">W14-X14</f>
        <v>4.96</v>
      </c>
      <c r="Z14" s="106">
        <f t="shared" ref="Z14:Z32" si="13">SUM(AA14:AC14)</f>
        <v>35.2</v>
      </c>
      <c r="AA14" s="106">
        <f t="shared" ref="AA14:AA32" si="14">G14+O14</f>
        <v>14.22</v>
      </c>
      <c r="AB14" s="106">
        <f t="shared" ref="AB14:AB32" si="15">P14+X14</f>
        <v>16.02</v>
      </c>
      <c r="AC14" s="106">
        <f t="shared" ref="AC14:AC32" si="16">Y14</f>
        <v>4.96</v>
      </c>
      <c r="AD14" s="140"/>
    </row>
    <row r="15" ht="25.5" customHeight="true" spans="1:30">
      <c r="A15" s="29"/>
      <c r="B15" s="128" t="s">
        <v>110</v>
      </c>
      <c r="C15" s="31" t="s">
        <v>284</v>
      </c>
      <c r="D15" s="96">
        <f t="shared" si="4"/>
        <v>0</v>
      </c>
      <c r="E15" s="96">
        <v>0</v>
      </c>
      <c r="F15" s="96">
        <v>0</v>
      </c>
      <c r="G15" s="106">
        <f t="shared" si="5"/>
        <v>0</v>
      </c>
      <c r="H15" s="96">
        <f t="shared" si="6"/>
        <v>23</v>
      </c>
      <c r="I15" s="96">
        <v>0</v>
      </c>
      <c r="J15" s="96">
        <v>23</v>
      </c>
      <c r="K15" s="96">
        <v>23</v>
      </c>
      <c r="L15" s="96">
        <v>0</v>
      </c>
      <c r="M15" s="96">
        <v>23</v>
      </c>
      <c r="N15" s="133">
        <f t="shared" si="7"/>
        <v>13.8</v>
      </c>
      <c r="O15" s="106">
        <f t="shared" si="8"/>
        <v>8.61</v>
      </c>
      <c r="P15" s="106">
        <f t="shared" si="9"/>
        <v>5.19</v>
      </c>
      <c r="Q15" s="96">
        <v>9</v>
      </c>
      <c r="R15" s="96">
        <v>0</v>
      </c>
      <c r="S15" s="96">
        <v>9</v>
      </c>
      <c r="T15" s="96">
        <v>9</v>
      </c>
      <c r="U15" s="96">
        <v>0</v>
      </c>
      <c r="V15" s="96">
        <v>9</v>
      </c>
      <c r="W15" s="133">
        <f t="shared" si="10"/>
        <v>7.2</v>
      </c>
      <c r="X15" s="106">
        <f t="shared" si="11"/>
        <v>4.32</v>
      </c>
      <c r="Y15" s="106">
        <f t="shared" si="12"/>
        <v>2.88</v>
      </c>
      <c r="Z15" s="106">
        <f t="shared" si="13"/>
        <v>21</v>
      </c>
      <c r="AA15" s="106">
        <f t="shared" si="14"/>
        <v>8.61</v>
      </c>
      <c r="AB15" s="106">
        <f t="shared" si="15"/>
        <v>9.51</v>
      </c>
      <c r="AC15" s="106">
        <f t="shared" si="16"/>
        <v>2.88</v>
      </c>
      <c r="AD15" s="140"/>
    </row>
    <row r="16" ht="27" customHeight="true" spans="1:30">
      <c r="A16" s="31">
        <v>100003</v>
      </c>
      <c r="B16" s="128" t="s">
        <v>22</v>
      </c>
      <c r="C16" s="31" t="s">
        <v>284</v>
      </c>
      <c r="D16" s="96">
        <f t="shared" si="4"/>
        <v>137</v>
      </c>
      <c r="E16" s="96">
        <v>21</v>
      </c>
      <c r="F16" s="96">
        <v>116</v>
      </c>
      <c r="G16" s="106">
        <f t="shared" si="5"/>
        <v>295</v>
      </c>
      <c r="H16" s="96">
        <f t="shared" si="6"/>
        <v>9627</v>
      </c>
      <c r="I16" s="96">
        <v>908</v>
      </c>
      <c r="J16" s="96">
        <v>8719</v>
      </c>
      <c r="K16" s="96">
        <v>10039</v>
      </c>
      <c r="L16" s="96">
        <v>1058</v>
      </c>
      <c r="M16" s="96">
        <v>8981</v>
      </c>
      <c r="N16" s="133">
        <f t="shared" si="7"/>
        <v>6587.9</v>
      </c>
      <c r="O16" s="106">
        <f t="shared" si="8"/>
        <v>4109.64</v>
      </c>
      <c r="P16" s="106">
        <f t="shared" si="9"/>
        <v>2478.26</v>
      </c>
      <c r="Q16" s="96">
        <v>4175</v>
      </c>
      <c r="R16" s="96">
        <v>636</v>
      </c>
      <c r="S16" s="96">
        <v>3539</v>
      </c>
      <c r="T16" s="96">
        <v>4385</v>
      </c>
      <c r="U16" s="96">
        <v>741</v>
      </c>
      <c r="V16" s="96">
        <v>3644</v>
      </c>
      <c r="W16" s="133">
        <f t="shared" si="10"/>
        <v>3561.7</v>
      </c>
      <c r="X16" s="106">
        <f t="shared" si="11"/>
        <v>2137.02</v>
      </c>
      <c r="Y16" s="106">
        <f t="shared" si="12"/>
        <v>1424.68</v>
      </c>
      <c r="Z16" s="106">
        <f t="shared" si="13"/>
        <v>10444.6</v>
      </c>
      <c r="AA16" s="106">
        <f t="shared" si="14"/>
        <v>4404.64</v>
      </c>
      <c r="AB16" s="106">
        <f t="shared" si="15"/>
        <v>4615.28</v>
      </c>
      <c r="AC16" s="106">
        <f t="shared" si="16"/>
        <v>1424.68</v>
      </c>
      <c r="AD16" s="141"/>
    </row>
    <row r="17" ht="30" customHeight="true" spans="1:30">
      <c r="A17" s="31">
        <v>100004</v>
      </c>
      <c r="B17" s="128" t="s">
        <v>25</v>
      </c>
      <c r="C17" s="31" t="s">
        <v>284</v>
      </c>
      <c r="D17" s="96">
        <f t="shared" si="4"/>
        <v>33</v>
      </c>
      <c r="E17" s="96">
        <v>1</v>
      </c>
      <c r="F17" s="96">
        <v>32</v>
      </c>
      <c r="G17" s="106">
        <f t="shared" si="5"/>
        <v>67</v>
      </c>
      <c r="H17" s="96">
        <f t="shared" si="6"/>
        <v>2443</v>
      </c>
      <c r="I17" s="96">
        <v>60</v>
      </c>
      <c r="J17" s="96">
        <v>2383</v>
      </c>
      <c r="K17" s="96">
        <v>2636</v>
      </c>
      <c r="L17" s="96">
        <v>75</v>
      </c>
      <c r="M17" s="96">
        <v>2561</v>
      </c>
      <c r="N17" s="133">
        <f t="shared" si="7"/>
        <v>1570.95</v>
      </c>
      <c r="O17" s="106">
        <f t="shared" si="8"/>
        <v>979.99</v>
      </c>
      <c r="P17" s="106">
        <f t="shared" si="9"/>
        <v>590.96</v>
      </c>
      <c r="Q17" s="96">
        <v>1009</v>
      </c>
      <c r="R17" s="96">
        <v>42</v>
      </c>
      <c r="S17" s="96">
        <v>967</v>
      </c>
      <c r="T17" s="96">
        <v>1092</v>
      </c>
      <c r="U17" s="96">
        <v>53</v>
      </c>
      <c r="V17" s="96">
        <v>1039</v>
      </c>
      <c r="W17" s="133">
        <f t="shared" si="10"/>
        <v>849.9</v>
      </c>
      <c r="X17" s="106">
        <f t="shared" si="11"/>
        <v>509.94</v>
      </c>
      <c r="Y17" s="106">
        <f t="shared" si="12"/>
        <v>339.96</v>
      </c>
      <c r="Z17" s="106">
        <f t="shared" si="13"/>
        <v>2487.85</v>
      </c>
      <c r="AA17" s="106">
        <f t="shared" si="14"/>
        <v>1046.99</v>
      </c>
      <c r="AB17" s="106">
        <f t="shared" si="15"/>
        <v>1100.9</v>
      </c>
      <c r="AC17" s="106">
        <f t="shared" si="16"/>
        <v>339.96</v>
      </c>
      <c r="AD17" s="141" t="s">
        <v>160</v>
      </c>
    </row>
    <row r="18" ht="15.95" customHeight="true" spans="1:30">
      <c r="A18" s="31">
        <v>100005</v>
      </c>
      <c r="B18" s="128" t="s">
        <v>27</v>
      </c>
      <c r="C18" s="31" t="s">
        <v>284</v>
      </c>
      <c r="D18" s="96">
        <f t="shared" si="4"/>
        <v>70</v>
      </c>
      <c r="E18" s="96">
        <v>6</v>
      </c>
      <c r="F18" s="96">
        <v>64</v>
      </c>
      <c r="G18" s="106">
        <f t="shared" si="5"/>
        <v>146</v>
      </c>
      <c r="H18" s="96">
        <f t="shared" si="6"/>
        <v>5033</v>
      </c>
      <c r="I18" s="96">
        <v>284</v>
      </c>
      <c r="J18" s="96">
        <v>4749</v>
      </c>
      <c r="K18" s="96">
        <v>5433</v>
      </c>
      <c r="L18" s="96">
        <v>335</v>
      </c>
      <c r="M18" s="96">
        <v>5098</v>
      </c>
      <c r="N18" s="133">
        <f t="shared" si="7"/>
        <v>3356.45</v>
      </c>
      <c r="O18" s="106">
        <f t="shared" si="8"/>
        <v>2093.81</v>
      </c>
      <c r="P18" s="106">
        <f t="shared" si="9"/>
        <v>1262.64</v>
      </c>
      <c r="Q18" s="96">
        <v>2127</v>
      </c>
      <c r="R18" s="96">
        <v>199</v>
      </c>
      <c r="S18" s="96">
        <v>1928</v>
      </c>
      <c r="T18" s="96">
        <v>2303</v>
      </c>
      <c r="U18" s="96">
        <v>235</v>
      </c>
      <c r="V18" s="96">
        <v>2068</v>
      </c>
      <c r="W18" s="133">
        <f t="shared" si="10"/>
        <v>1815.4</v>
      </c>
      <c r="X18" s="106">
        <f t="shared" si="11"/>
        <v>1089.24</v>
      </c>
      <c r="Y18" s="106">
        <f t="shared" si="12"/>
        <v>726.16</v>
      </c>
      <c r="Z18" s="106">
        <f t="shared" si="13"/>
        <v>5317.85</v>
      </c>
      <c r="AA18" s="106">
        <f t="shared" si="14"/>
        <v>2239.81</v>
      </c>
      <c r="AB18" s="106">
        <f t="shared" si="15"/>
        <v>2351.88</v>
      </c>
      <c r="AC18" s="106">
        <f t="shared" si="16"/>
        <v>726.16</v>
      </c>
      <c r="AD18" s="140"/>
    </row>
    <row r="19" ht="15.95" customHeight="true" spans="1:30">
      <c r="A19" s="31">
        <v>100006</v>
      </c>
      <c r="B19" s="128" t="s">
        <v>29</v>
      </c>
      <c r="C19" s="31" t="s">
        <v>284</v>
      </c>
      <c r="D19" s="96">
        <f t="shared" si="4"/>
        <v>106</v>
      </c>
      <c r="E19" s="96">
        <v>12</v>
      </c>
      <c r="F19" s="96">
        <v>94</v>
      </c>
      <c r="G19" s="106">
        <f t="shared" si="5"/>
        <v>224</v>
      </c>
      <c r="H19" s="96">
        <f t="shared" si="6"/>
        <v>7429</v>
      </c>
      <c r="I19" s="96">
        <v>526</v>
      </c>
      <c r="J19" s="96">
        <v>6903</v>
      </c>
      <c r="K19" s="96">
        <v>8035</v>
      </c>
      <c r="L19" s="96">
        <v>603</v>
      </c>
      <c r="M19" s="96">
        <v>7432</v>
      </c>
      <c r="N19" s="133">
        <f t="shared" si="7"/>
        <v>5034.35</v>
      </c>
      <c r="O19" s="106">
        <f t="shared" si="8"/>
        <v>3140.51</v>
      </c>
      <c r="P19" s="106">
        <f t="shared" si="9"/>
        <v>1893.84</v>
      </c>
      <c r="Q19" s="96">
        <v>3170</v>
      </c>
      <c r="R19" s="96">
        <v>368</v>
      </c>
      <c r="S19" s="96">
        <v>2802</v>
      </c>
      <c r="T19" s="96">
        <v>3436</v>
      </c>
      <c r="U19" s="96">
        <v>422</v>
      </c>
      <c r="V19" s="96">
        <v>3014</v>
      </c>
      <c r="W19" s="133">
        <f t="shared" si="10"/>
        <v>2721.4</v>
      </c>
      <c r="X19" s="106">
        <f t="shared" si="11"/>
        <v>1632.84</v>
      </c>
      <c r="Y19" s="106">
        <f t="shared" si="12"/>
        <v>1088.56</v>
      </c>
      <c r="Z19" s="106">
        <f t="shared" si="13"/>
        <v>7979.75</v>
      </c>
      <c r="AA19" s="106">
        <f t="shared" si="14"/>
        <v>3364.51</v>
      </c>
      <c r="AB19" s="106">
        <f t="shared" si="15"/>
        <v>3526.68</v>
      </c>
      <c r="AC19" s="106">
        <f t="shared" si="16"/>
        <v>1088.56</v>
      </c>
      <c r="AD19" s="140"/>
    </row>
    <row r="20" ht="15.95" customHeight="true" spans="1:30">
      <c r="A20" s="31">
        <v>100007</v>
      </c>
      <c r="B20" s="128" t="s">
        <v>31</v>
      </c>
      <c r="C20" s="31" t="s">
        <v>284</v>
      </c>
      <c r="D20" s="96">
        <f t="shared" si="4"/>
        <v>87</v>
      </c>
      <c r="E20" s="96">
        <v>17</v>
      </c>
      <c r="F20" s="96">
        <v>70</v>
      </c>
      <c r="G20" s="106">
        <f t="shared" si="5"/>
        <v>191</v>
      </c>
      <c r="H20" s="96">
        <f t="shared" si="6"/>
        <v>5391</v>
      </c>
      <c r="I20" s="96">
        <v>818</v>
      </c>
      <c r="J20" s="96">
        <v>4573</v>
      </c>
      <c r="K20" s="96">
        <v>6518</v>
      </c>
      <c r="L20" s="96">
        <v>845</v>
      </c>
      <c r="M20" s="96">
        <v>5673</v>
      </c>
      <c r="N20" s="133">
        <f t="shared" si="7"/>
        <v>4154.75</v>
      </c>
      <c r="O20" s="106">
        <f t="shared" si="8"/>
        <v>2591.8</v>
      </c>
      <c r="P20" s="106">
        <f t="shared" si="9"/>
        <v>1562.95</v>
      </c>
      <c r="Q20" s="96">
        <v>2429</v>
      </c>
      <c r="R20" s="96">
        <v>573</v>
      </c>
      <c r="S20" s="96">
        <v>1856</v>
      </c>
      <c r="T20" s="96">
        <v>2894</v>
      </c>
      <c r="U20" s="96">
        <v>592</v>
      </c>
      <c r="V20" s="96">
        <v>2302</v>
      </c>
      <c r="W20" s="133">
        <f t="shared" si="10"/>
        <v>2245.7</v>
      </c>
      <c r="X20" s="106">
        <f t="shared" si="11"/>
        <v>1347.42</v>
      </c>
      <c r="Y20" s="106">
        <f t="shared" si="12"/>
        <v>898.28</v>
      </c>
      <c r="Z20" s="106">
        <f t="shared" si="13"/>
        <v>6591.45</v>
      </c>
      <c r="AA20" s="106">
        <f t="shared" si="14"/>
        <v>2782.8</v>
      </c>
      <c r="AB20" s="106">
        <f t="shared" si="15"/>
        <v>2910.37</v>
      </c>
      <c r="AC20" s="106">
        <f t="shared" si="16"/>
        <v>898.28</v>
      </c>
      <c r="AD20" s="140"/>
    </row>
    <row r="21" ht="15.95" customHeight="true" spans="1:30">
      <c r="A21" s="31">
        <v>100008</v>
      </c>
      <c r="B21" s="128" t="s">
        <v>33</v>
      </c>
      <c r="C21" s="31" t="s">
        <v>284</v>
      </c>
      <c r="D21" s="96">
        <f t="shared" si="4"/>
        <v>68</v>
      </c>
      <c r="E21" s="96">
        <v>11</v>
      </c>
      <c r="F21" s="96">
        <v>57</v>
      </c>
      <c r="G21" s="106">
        <f t="shared" si="5"/>
        <v>147</v>
      </c>
      <c r="H21" s="96">
        <f t="shared" si="6"/>
        <v>4784</v>
      </c>
      <c r="I21" s="96">
        <v>541</v>
      </c>
      <c r="J21" s="96">
        <v>4243</v>
      </c>
      <c r="K21" s="96">
        <v>5118</v>
      </c>
      <c r="L21" s="96">
        <v>567</v>
      </c>
      <c r="M21" s="96">
        <v>4551</v>
      </c>
      <c r="N21" s="133">
        <f t="shared" si="7"/>
        <v>3358.4</v>
      </c>
      <c r="O21" s="106">
        <f t="shared" si="8"/>
        <v>2095.03</v>
      </c>
      <c r="P21" s="106">
        <f t="shared" si="9"/>
        <v>1263.37</v>
      </c>
      <c r="Q21" s="96">
        <v>2101</v>
      </c>
      <c r="R21" s="96">
        <v>379</v>
      </c>
      <c r="S21" s="96">
        <v>1722</v>
      </c>
      <c r="T21" s="96">
        <v>2243</v>
      </c>
      <c r="U21" s="96">
        <v>397</v>
      </c>
      <c r="V21" s="96">
        <v>1846</v>
      </c>
      <c r="W21" s="133">
        <f t="shared" si="10"/>
        <v>1815.2</v>
      </c>
      <c r="X21" s="106">
        <f t="shared" si="11"/>
        <v>1089.12</v>
      </c>
      <c r="Y21" s="106">
        <f t="shared" si="12"/>
        <v>726.08</v>
      </c>
      <c r="Z21" s="106">
        <f t="shared" si="13"/>
        <v>5320.6</v>
      </c>
      <c r="AA21" s="106">
        <f t="shared" si="14"/>
        <v>2242.03</v>
      </c>
      <c r="AB21" s="106">
        <f t="shared" si="15"/>
        <v>2352.49</v>
      </c>
      <c r="AC21" s="106">
        <f t="shared" si="16"/>
        <v>726.08</v>
      </c>
      <c r="AD21" s="140"/>
    </row>
    <row r="22" ht="15.95" customHeight="true" spans="1:30">
      <c r="A22" s="31">
        <v>100009</v>
      </c>
      <c r="B22" s="128" t="s">
        <v>35</v>
      </c>
      <c r="C22" s="31" t="s">
        <v>284</v>
      </c>
      <c r="D22" s="96">
        <f t="shared" si="4"/>
        <v>51</v>
      </c>
      <c r="E22" s="96">
        <v>10</v>
      </c>
      <c r="F22" s="96">
        <v>41</v>
      </c>
      <c r="G22" s="106">
        <f t="shared" si="5"/>
        <v>112</v>
      </c>
      <c r="H22" s="96">
        <f t="shared" si="6"/>
        <v>3479</v>
      </c>
      <c r="I22" s="96">
        <v>446</v>
      </c>
      <c r="J22" s="96">
        <v>3033</v>
      </c>
      <c r="K22" s="96">
        <v>3717</v>
      </c>
      <c r="L22" s="96">
        <v>481</v>
      </c>
      <c r="M22" s="96">
        <v>3236</v>
      </c>
      <c r="N22" s="133">
        <f t="shared" si="7"/>
        <v>2483.25</v>
      </c>
      <c r="O22" s="106">
        <f t="shared" si="8"/>
        <v>1549.09</v>
      </c>
      <c r="P22" s="106">
        <f t="shared" si="9"/>
        <v>934.16</v>
      </c>
      <c r="Q22" s="96">
        <v>1543</v>
      </c>
      <c r="R22" s="96">
        <v>312</v>
      </c>
      <c r="S22" s="96">
        <v>1231</v>
      </c>
      <c r="T22" s="96">
        <v>1650</v>
      </c>
      <c r="U22" s="96">
        <v>337</v>
      </c>
      <c r="V22" s="96">
        <v>1313</v>
      </c>
      <c r="W22" s="133">
        <f t="shared" si="10"/>
        <v>1342.1</v>
      </c>
      <c r="X22" s="106">
        <f t="shared" si="11"/>
        <v>805.26</v>
      </c>
      <c r="Y22" s="106">
        <f t="shared" si="12"/>
        <v>536.84</v>
      </c>
      <c r="Z22" s="106">
        <f t="shared" si="13"/>
        <v>3937.35</v>
      </c>
      <c r="AA22" s="106">
        <f t="shared" si="14"/>
        <v>1661.09</v>
      </c>
      <c r="AB22" s="106">
        <f t="shared" si="15"/>
        <v>1739.42</v>
      </c>
      <c r="AC22" s="106">
        <f t="shared" si="16"/>
        <v>536.84</v>
      </c>
      <c r="AD22" s="140"/>
    </row>
    <row r="23" ht="15.95" customHeight="true" spans="1:30">
      <c r="A23" s="31">
        <v>100010</v>
      </c>
      <c r="B23" s="128" t="s">
        <v>37</v>
      </c>
      <c r="C23" s="31" t="s">
        <v>284</v>
      </c>
      <c r="D23" s="96">
        <f t="shared" si="4"/>
        <v>166</v>
      </c>
      <c r="E23" s="96">
        <v>33</v>
      </c>
      <c r="F23" s="96">
        <v>133</v>
      </c>
      <c r="G23" s="106">
        <f t="shared" si="5"/>
        <v>365</v>
      </c>
      <c r="H23" s="96">
        <f t="shared" si="6"/>
        <v>11490</v>
      </c>
      <c r="I23" s="96">
        <v>1546</v>
      </c>
      <c r="J23" s="96">
        <v>9944</v>
      </c>
      <c r="K23" s="96">
        <v>11855</v>
      </c>
      <c r="L23" s="96">
        <v>1584</v>
      </c>
      <c r="M23" s="96">
        <v>10271</v>
      </c>
      <c r="N23" s="133">
        <f t="shared" si="7"/>
        <v>8099</v>
      </c>
      <c r="O23" s="106">
        <f t="shared" si="8"/>
        <v>5052.29</v>
      </c>
      <c r="P23" s="106">
        <f t="shared" si="9"/>
        <v>3046.71</v>
      </c>
      <c r="Q23" s="96">
        <v>5118</v>
      </c>
      <c r="R23" s="96">
        <v>1082</v>
      </c>
      <c r="S23" s="96">
        <v>4036</v>
      </c>
      <c r="T23" s="96">
        <v>5276</v>
      </c>
      <c r="U23" s="96">
        <v>1109</v>
      </c>
      <c r="V23" s="96">
        <v>4167</v>
      </c>
      <c r="W23" s="133">
        <f t="shared" si="10"/>
        <v>4376.7</v>
      </c>
      <c r="X23" s="106">
        <f t="shared" si="11"/>
        <v>2626.02</v>
      </c>
      <c r="Y23" s="106">
        <f t="shared" si="12"/>
        <v>1750.68</v>
      </c>
      <c r="Z23" s="106">
        <f t="shared" si="13"/>
        <v>12840.7</v>
      </c>
      <c r="AA23" s="106">
        <f t="shared" si="14"/>
        <v>5417.29</v>
      </c>
      <c r="AB23" s="106">
        <f t="shared" si="15"/>
        <v>5672.73</v>
      </c>
      <c r="AC23" s="106">
        <f t="shared" si="16"/>
        <v>1750.68</v>
      </c>
      <c r="AD23" s="140"/>
    </row>
    <row r="24" ht="15.95" customHeight="true" spans="1:30">
      <c r="A24" s="31">
        <v>100011</v>
      </c>
      <c r="B24" s="128" t="s">
        <v>39</v>
      </c>
      <c r="C24" s="31" t="s">
        <v>284</v>
      </c>
      <c r="D24" s="96">
        <f t="shared" si="4"/>
        <v>86</v>
      </c>
      <c r="E24" s="96">
        <v>7</v>
      </c>
      <c r="F24" s="96">
        <v>79</v>
      </c>
      <c r="G24" s="106">
        <f t="shared" si="5"/>
        <v>179</v>
      </c>
      <c r="H24" s="96">
        <f t="shared" si="6"/>
        <v>6265</v>
      </c>
      <c r="I24" s="96">
        <v>334</v>
      </c>
      <c r="J24" s="96">
        <v>5931</v>
      </c>
      <c r="K24" s="96">
        <v>6693</v>
      </c>
      <c r="L24" s="96">
        <v>397</v>
      </c>
      <c r="M24" s="96">
        <v>6296</v>
      </c>
      <c r="N24" s="133">
        <f t="shared" si="7"/>
        <v>4143.25</v>
      </c>
      <c r="O24" s="106">
        <f t="shared" si="8"/>
        <v>2584.63</v>
      </c>
      <c r="P24" s="106">
        <f t="shared" si="9"/>
        <v>1558.62</v>
      </c>
      <c r="Q24" s="96">
        <v>2642</v>
      </c>
      <c r="R24" s="96">
        <v>234</v>
      </c>
      <c r="S24" s="96">
        <v>2408</v>
      </c>
      <c r="T24" s="96">
        <v>2832</v>
      </c>
      <c r="U24" s="96">
        <v>278</v>
      </c>
      <c r="V24" s="96">
        <v>2554</v>
      </c>
      <c r="W24" s="133">
        <f t="shared" si="10"/>
        <v>2240.8</v>
      </c>
      <c r="X24" s="106">
        <f t="shared" si="11"/>
        <v>1344.48</v>
      </c>
      <c r="Y24" s="106">
        <f t="shared" si="12"/>
        <v>896.32</v>
      </c>
      <c r="Z24" s="106">
        <f t="shared" si="13"/>
        <v>6563.05</v>
      </c>
      <c r="AA24" s="106">
        <f t="shared" si="14"/>
        <v>2763.63</v>
      </c>
      <c r="AB24" s="106">
        <f t="shared" si="15"/>
        <v>2903.1</v>
      </c>
      <c r="AC24" s="106">
        <f t="shared" si="16"/>
        <v>896.32</v>
      </c>
      <c r="AD24" s="140"/>
    </row>
    <row r="25" ht="15.95" customHeight="true" spans="1:30">
      <c r="A25" s="31">
        <v>100012</v>
      </c>
      <c r="B25" s="128" t="s">
        <v>41</v>
      </c>
      <c r="C25" s="31" t="s">
        <v>284</v>
      </c>
      <c r="D25" s="96">
        <f t="shared" si="4"/>
        <v>44</v>
      </c>
      <c r="E25" s="96">
        <v>1</v>
      </c>
      <c r="F25" s="96">
        <v>43</v>
      </c>
      <c r="G25" s="106">
        <f t="shared" si="5"/>
        <v>89</v>
      </c>
      <c r="H25" s="96">
        <f t="shared" si="6"/>
        <v>3097</v>
      </c>
      <c r="I25" s="96">
        <v>36</v>
      </c>
      <c r="J25" s="96">
        <v>3061</v>
      </c>
      <c r="K25" s="96">
        <v>3449</v>
      </c>
      <c r="L25" s="96">
        <v>34</v>
      </c>
      <c r="M25" s="96">
        <v>3415</v>
      </c>
      <c r="N25" s="133">
        <f t="shared" si="7"/>
        <v>1988.3</v>
      </c>
      <c r="O25" s="106">
        <f t="shared" si="8"/>
        <v>1240.33</v>
      </c>
      <c r="P25" s="106">
        <f t="shared" si="9"/>
        <v>747.97</v>
      </c>
      <c r="Q25" s="96">
        <v>1267</v>
      </c>
      <c r="R25" s="96">
        <v>25</v>
      </c>
      <c r="S25" s="96">
        <v>1242</v>
      </c>
      <c r="T25" s="96">
        <v>1410</v>
      </c>
      <c r="U25" s="96">
        <v>24</v>
      </c>
      <c r="V25" s="96">
        <v>1386</v>
      </c>
      <c r="W25" s="133">
        <f t="shared" si="10"/>
        <v>1075.7</v>
      </c>
      <c r="X25" s="106">
        <f t="shared" si="11"/>
        <v>645.42</v>
      </c>
      <c r="Y25" s="106">
        <f t="shared" si="12"/>
        <v>430.28</v>
      </c>
      <c r="Z25" s="106">
        <f t="shared" si="13"/>
        <v>3153</v>
      </c>
      <c r="AA25" s="106">
        <f t="shared" si="14"/>
        <v>1329.33</v>
      </c>
      <c r="AB25" s="106">
        <f t="shared" si="15"/>
        <v>1393.39</v>
      </c>
      <c r="AC25" s="106">
        <f t="shared" si="16"/>
        <v>430.28</v>
      </c>
      <c r="AD25" s="140"/>
    </row>
    <row r="26" s="118" customFormat="true" ht="15.95" customHeight="true" spans="1:30">
      <c r="A26" s="31">
        <v>100013</v>
      </c>
      <c r="B26" s="128" t="s">
        <v>43</v>
      </c>
      <c r="C26" s="31" t="s">
        <v>284</v>
      </c>
      <c r="D26" s="96">
        <f t="shared" si="4"/>
        <v>24</v>
      </c>
      <c r="E26" s="96">
        <v>0</v>
      </c>
      <c r="F26" s="96">
        <v>24</v>
      </c>
      <c r="G26" s="106">
        <f t="shared" si="5"/>
        <v>48</v>
      </c>
      <c r="H26" s="96">
        <f t="shared" si="6"/>
        <v>1872</v>
      </c>
      <c r="I26" s="96">
        <v>0</v>
      </c>
      <c r="J26" s="96">
        <v>1872</v>
      </c>
      <c r="K26" s="96">
        <v>2078</v>
      </c>
      <c r="L26" s="96">
        <v>0</v>
      </c>
      <c r="M26" s="96">
        <v>2078</v>
      </c>
      <c r="N26" s="133">
        <f t="shared" si="7"/>
        <v>1185</v>
      </c>
      <c r="O26" s="106">
        <f t="shared" si="8"/>
        <v>739.22</v>
      </c>
      <c r="P26" s="106">
        <f t="shared" si="9"/>
        <v>445.78</v>
      </c>
      <c r="Q26" s="96">
        <v>760</v>
      </c>
      <c r="R26" s="96">
        <v>0</v>
      </c>
      <c r="S26" s="96">
        <v>760</v>
      </c>
      <c r="T26" s="96">
        <v>843</v>
      </c>
      <c r="U26" s="96">
        <v>0</v>
      </c>
      <c r="V26" s="96">
        <v>843</v>
      </c>
      <c r="W26" s="133">
        <f t="shared" si="10"/>
        <v>641.2</v>
      </c>
      <c r="X26" s="106">
        <f t="shared" si="11"/>
        <v>384.72</v>
      </c>
      <c r="Y26" s="106">
        <f t="shared" si="12"/>
        <v>256.48</v>
      </c>
      <c r="Z26" s="106">
        <f t="shared" si="13"/>
        <v>1874.2</v>
      </c>
      <c r="AA26" s="106">
        <f t="shared" si="14"/>
        <v>787.22</v>
      </c>
      <c r="AB26" s="106">
        <f t="shared" si="15"/>
        <v>830.5</v>
      </c>
      <c r="AC26" s="106">
        <f t="shared" si="16"/>
        <v>256.48</v>
      </c>
      <c r="AD26" s="142"/>
    </row>
    <row r="27" s="118" customFormat="true" ht="15.95" customHeight="true" spans="1:30">
      <c r="A27" s="31">
        <v>100014</v>
      </c>
      <c r="B27" s="128" t="s">
        <v>44</v>
      </c>
      <c r="C27" s="31" t="s">
        <v>284</v>
      </c>
      <c r="D27" s="96">
        <f t="shared" si="4"/>
        <v>4</v>
      </c>
      <c r="E27" s="96">
        <v>0</v>
      </c>
      <c r="F27" s="96">
        <v>4</v>
      </c>
      <c r="G27" s="106">
        <f t="shared" si="5"/>
        <v>8</v>
      </c>
      <c r="H27" s="96">
        <f t="shared" si="6"/>
        <v>275</v>
      </c>
      <c r="I27" s="96">
        <v>0</v>
      </c>
      <c r="J27" s="96">
        <v>275</v>
      </c>
      <c r="K27" s="96">
        <v>280</v>
      </c>
      <c r="L27" s="96">
        <v>0</v>
      </c>
      <c r="M27" s="96">
        <v>280</v>
      </c>
      <c r="N27" s="133">
        <f t="shared" si="7"/>
        <v>166.5</v>
      </c>
      <c r="O27" s="106">
        <f t="shared" si="8"/>
        <v>103.87</v>
      </c>
      <c r="P27" s="106">
        <f t="shared" si="9"/>
        <v>62.63</v>
      </c>
      <c r="Q27" s="96">
        <v>112</v>
      </c>
      <c r="R27" s="96">
        <v>0</v>
      </c>
      <c r="S27" s="96">
        <v>112</v>
      </c>
      <c r="T27" s="96">
        <v>114</v>
      </c>
      <c r="U27" s="96">
        <v>0</v>
      </c>
      <c r="V27" s="96">
        <v>114</v>
      </c>
      <c r="W27" s="133">
        <f t="shared" si="10"/>
        <v>90.4</v>
      </c>
      <c r="X27" s="106">
        <f t="shared" si="11"/>
        <v>54.24</v>
      </c>
      <c r="Y27" s="106">
        <f t="shared" si="12"/>
        <v>36.16</v>
      </c>
      <c r="Z27" s="106">
        <f t="shared" si="13"/>
        <v>264.9</v>
      </c>
      <c r="AA27" s="106">
        <f t="shared" si="14"/>
        <v>111.87</v>
      </c>
      <c r="AB27" s="106">
        <f t="shared" si="15"/>
        <v>116.87</v>
      </c>
      <c r="AC27" s="106">
        <f t="shared" si="16"/>
        <v>36.16</v>
      </c>
      <c r="AD27" s="142"/>
    </row>
    <row r="28" s="118" customFormat="true" ht="15.95" customHeight="true" spans="1:30">
      <c r="A28" s="31">
        <v>100015</v>
      </c>
      <c r="B28" s="128" t="s">
        <v>46</v>
      </c>
      <c r="C28" s="31" t="s">
        <v>284</v>
      </c>
      <c r="D28" s="96">
        <f t="shared" si="4"/>
        <v>20</v>
      </c>
      <c r="E28" s="96">
        <v>0</v>
      </c>
      <c r="F28" s="96">
        <v>20</v>
      </c>
      <c r="G28" s="106">
        <f t="shared" si="5"/>
        <v>40</v>
      </c>
      <c r="H28" s="96">
        <f t="shared" si="6"/>
        <v>1377</v>
      </c>
      <c r="I28" s="96">
        <v>0</v>
      </c>
      <c r="J28" s="96">
        <v>1377</v>
      </c>
      <c r="K28" s="96">
        <v>1577</v>
      </c>
      <c r="L28" s="96">
        <v>0</v>
      </c>
      <c r="M28" s="96">
        <v>1577</v>
      </c>
      <c r="N28" s="133">
        <f t="shared" si="7"/>
        <v>886.2</v>
      </c>
      <c r="O28" s="106">
        <f t="shared" si="8"/>
        <v>552.83</v>
      </c>
      <c r="P28" s="106">
        <f t="shared" si="9"/>
        <v>333.37</v>
      </c>
      <c r="Q28" s="96">
        <v>559</v>
      </c>
      <c r="R28" s="96">
        <v>0</v>
      </c>
      <c r="S28" s="96">
        <v>559</v>
      </c>
      <c r="T28" s="96">
        <v>640</v>
      </c>
      <c r="U28" s="96">
        <v>0</v>
      </c>
      <c r="V28" s="96">
        <v>640</v>
      </c>
      <c r="W28" s="133">
        <f t="shared" si="10"/>
        <v>479.6</v>
      </c>
      <c r="X28" s="106">
        <f t="shared" si="11"/>
        <v>287.76</v>
      </c>
      <c r="Y28" s="106">
        <f t="shared" si="12"/>
        <v>191.84</v>
      </c>
      <c r="Z28" s="106">
        <f t="shared" si="13"/>
        <v>1405.8</v>
      </c>
      <c r="AA28" s="106">
        <f t="shared" si="14"/>
        <v>592.83</v>
      </c>
      <c r="AB28" s="106">
        <f t="shared" si="15"/>
        <v>621.13</v>
      </c>
      <c r="AC28" s="106">
        <f t="shared" si="16"/>
        <v>191.84</v>
      </c>
      <c r="AD28" s="142"/>
    </row>
    <row r="29" ht="15.95" customHeight="true" spans="1:30">
      <c r="A29" s="31">
        <v>100018</v>
      </c>
      <c r="B29" s="128" t="s">
        <v>52</v>
      </c>
      <c r="C29" s="31" t="s">
        <v>284</v>
      </c>
      <c r="D29" s="96">
        <f t="shared" si="4"/>
        <v>3</v>
      </c>
      <c r="E29" s="96">
        <v>0</v>
      </c>
      <c r="F29" s="96">
        <v>3</v>
      </c>
      <c r="G29" s="106">
        <f t="shared" si="5"/>
        <v>6</v>
      </c>
      <c r="H29" s="96">
        <f t="shared" si="6"/>
        <v>255</v>
      </c>
      <c r="I29" s="96">
        <v>0</v>
      </c>
      <c r="J29" s="96">
        <v>255</v>
      </c>
      <c r="K29" s="96">
        <v>268</v>
      </c>
      <c r="L29" s="96">
        <v>0</v>
      </c>
      <c r="M29" s="96">
        <v>268</v>
      </c>
      <c r="N29" s="133">
        <f t="shared" si="7"/>
        <v>156.9</v>
      </c>
      <c r="O29" s="106">
        <f t="shared" si="8"/>
        <v>97.88</v>
      </c>
      <c r="P29" s="106">
        <f t="shared" si="9"/>
        <v>59.02</v>
      </c>
      <c r="Q29" s="96">
        <v>104</v>
      </c>
      <c r="R29" s="96">
        <v>0</v>
      </c>
      <c r="S29" s="96">
        <v>104</v>
      </c>
      <c r="T29" s="96">
        <v>109</v>
      </c>
      <c r="U29" s="96">
        <v>0</v>
      </c>
      <c r="V29" s="96">
        <v>109</v>
      </c>
      <c r="W29" s="133">
        <f t="shared" si="10"/>
        <v>85.2</v>
      </c>
      <c r="X29" s="106">
        <f t="shared" si="11"/>
        <v>51.12</v>
      </c>
      <c r="Y29" s="106">
        <f t="shared" si="12"/>
        <v>34.08</v>
      </c>
      <c r="Z29" s="106">
        <f t="shared" si="13"/>
        <v>248.1</v>
      </c>
      <c r="AA29" s="106">
        <f t="shared" si="14"/>
        <v>103.88</v>
      </c>
      <c r="AB29" s="106">
        <f t="shared" si="15"/>
        <v>110.14</v>
      </c>
      <c r="AC29" s="106">
        <f t="shared" si="16"/>
        <v>34.08</v>
      </c>
      <c r="AD29" s="140"/>
    </row>
    <row r="30" ht="15.95" customHeight="true" spans="1:30">
      <c r="A30" s="31">
        <v>100022</v>
      </c>
      <c r="B30" s="128" t="s">
        <v>57</v>
      </c>
      <c r="C30" s="31" t="s">
        <v>284</v>
      </c>
      <c r="D30" s="96">
        <f t="shared" si="4"/>
        <v>3</v>
      </c>
      <c r="E30" s="96">
        <v>0</v>
      </c>
      <c r="F30" s="96">
        <v>3</v>
      </c>
      <c r="G30" s="106">
        <f t="shared" si="5"/>
        <v>6</v>
      </c>
      <c r="H30" s="96">
        <f t="shared" si="6"/>
        <v>181</v>
      </c>
      <c r="I30" s="96">
        <v>0</v>
      </c>
      <c r="J30" s="96">
        <v>181</v>
      </c>
      <c r="K30" s="96">
        <v>201</v>
      </c>
      <c r="L30" s="96">
        <v>0</v>
      </c>
      <c r="M30" s="96">
        <v>201</v>
      </c>
      <c r="N30" s="133">
        <f t="shared" si="7"/>
        <v>114.6</v>
      </c>
      <c r="O30" s="106">
        <f t="shared" si="8"/>
        <v>71.49</v>
      </c>
      <c r="P30" s="106">
        <f t="shared" si="9"/>
        <v>43.11</v>
      </c>
      <c r="Q30" s="96">
        <v>74</v>
      </c>
      <c r="R30" s="96">
        <v>0</v>
      </c>
      <c r="S30" s="96">
        <v>74</v>
      </c>
      <c r="T30" s="96">
        <v>82</v>
      </c>
      <c r="U30" s="96">
        <v>0</v>
      </c>
      <c r="V30" s="96">
        <v>82</v>
      </c>
      <c r="W30" s="133">
        <f t="shared" si="10"/>
        <v>62.4</v>
      </c>
      <c r="X30" s="106">
        <f t="shared" si="11"/>
        <v>37.44</v>
      </c>
      <c r="Y30" s="106">
        <f t="shared" si="12"/>
        <v>24.96</v>
      </c>
      <c r="Z30" s="106">
        <f t="shared" si="13"/>
        <v>183</v>
      </c>
      <c r="AA30" s="106">
        <f t="shared" si="14"/>
        <v>77.49</v>
      </c>
      <c r="AB30" s="106">
        <f t="shared" si="15"/>
        <v>80.55</v>
      </c>
      <c r="AC30" s="106">
        <f t="shared" si="16"/>
        <v>24.96</v>
      </c>
      <c r="AD30" s="140"/>
    </row>
    <row r="31" ht="15.95" customHeight="true" spans="1:30">
      <c r="A31" s="129">
        <v>100017</v>
      </c>
      <c r="B31" s="128" t="s">
        <v>49</v>
      </c>
      <c r="C31" s="31" t="s">
        <v>284</v>
      </c>
      <c r="D31" s="96">
        <f t="shared" si="4"/>
        <v>10</v>
      </c>
      <c r="E31" s="96">
        <v>0</v>
      </c>
      <c r="F31" s="96">
        <v>10</v>
      </c>
      <c r="G31" s="106">
        <f t="shared" si="5"/>
        <v>20</v>
      </c>
      <c r="H31" s="96">
        <f t="shared" si="6"/>
        <v>829</v>
      </c>
      <c r="I31" s="96">
        <v>0</v>
      </c>
      <c r="J31" s="96">
        <v>829</v>
      </c>
      <c r="K31" s="96">
        <v>1134</v>
      </c>
      <c r="L31" s="96">
        <v>0</v>
      </c>
      <c r="M31" s="96">
        <v>1134</v>
      </c>
      <c r="N31" s="133">
        <f t="shared" si="7"/>
        <v>588.9</v>
      </c>
      <c r="O31" s="106">
        <f t="shared" si="8"/>
        <v>367.37</v>
      </c>
      <c r="P31" s="106">
        <f t="shared" si="9"/>
        <v>221.53</v>
      </c>
      <c r="Q31" s="96">
        <v>336</v>
      </c>
      <c r="R31" s="96">
        <v>0</v>
      </c>
      <c r="S31" s="96">
        <v>336</v>
      </c>
      <c r="T31" s="96">
        <v>460</v>
      </c>
      <c r="U31" s="96">
        <v>0</v>
      </c>
      <c r="V31" s="96">
        <v>460</v>
      </c>
      <c r="W31" s="133">
        <f t="shared" si="10"/>
        <v>318.4</v>
      </c>
      <c r="X31" s="106">
        <f t="shared" si="11"/>
        <v>191.04</v>
      </c>
      <c r="Y31" s="106">
        <f t="shared" si="12"/>
        <v>127.36</v>
      </c>
      <c r="Z31" s="106">
        <f t="shared" si="13"/>
        <v>927.3</v>
      </c>
      <c r="AA31" s="106">
        <f t="shared" si="14"/>
        <v>387.37</v>
      </c>
      <c r="AB31" s="106">
        <f t="shared" si="15"/>
        <v>412.57</v>
      </c>
      <c r="AC31" s="106">
        <f t="shared" si="16"/>
        <v>127.36</v>
      </c>
      <c r="AD31" s="140"/>
    </row>
    <row r="32" s="123" customFormat="true" ht="15.95" customHeight="true" spans="1:30">
      <c r="A32" s="130"/>
      <c r="B32" s="128" t="s">
        <v>59</v>
      </c>
      <c r="C32" s="31"/>
      <c r="D32" s="96"/>
      <c r="E32" s="96">
        <v>0</v>
      </c>
      <c r="F32" s="96">
        <v>1</v>
      </c>
      <c r="G32" s="106">
        <f t="shared" si="5"/>
        <v>2</v>
      </c>
      <c r="H32" s="96">
        <f t="shared" si="6"/>
        <v>45</v>
      </c>
      <c r="I32" s="96">
        <v>0</v>
      </c>
      <c r="J32" s="96">
        <v>45</v>
      </c>
      <c r="K32" s="96">
        <v>102</v>
      </c>
      <c r="L32" s="96">
        <v>0</v>
      </c>
      <c r="M32" s="96">
        <v>102</v>
      </c>
      <c r="N32" s="133">
        <f t="shared" si="7"/>
        <v>44.1</v>
      </c>
      <c r="O32" s="106">
        <f t="shared" si="8"/>
        <v>27.51</v>
      </c>
      <c r="P32" s="106">
        <f t="shared" si="9"/>
        <v>16.59</v>
      </c>
      <c r="Q32" s="96">
        <v>18</v>
      </c>
      <c r="R32" s="96">
        <v>0</v>
      </c>
      <c r="S32" s="96">
        <v>18</v>
      </c>
      <c r="T32" s="96">
        <v>41</v>
      </c>
      <c r="U32" s="96">
        <v>0</v>
      </c>
      <c r="V32" s="96">
        <v>41</v>
      </c>
      <c r="W32" s="133">
        <f t="shared" si="10"/>
        <v>23.6</v>
      </c>
      <c r="X32" s="106">
        <f t="shared" si="11"/>
        <v>14.16</v>
      </c>
      <c r="Y32" s="106">
        <f t="shared" si="12"/>
        <v>9.44</v>
      </c>
      <c r="Z32" s="106">
        <f t="shared" si="13"/>
        <v>69.7</v>
      </c>
      <c r="AA32" s="106">
        <f t="shared" si="14"/>
        <v>29.51</v>
      </c>
      <c r="AB32" s="106">
        <f t="shared" si="15"/>
        <v>30.75</v>
      </c>
      <c r="AC32" s="106">
        <f t="shared" si="16"/>
        <v>9.44</v>
      </c>
      <c r="AD32" s="143"/>
    </row>
    <row r="33" s="68" customFormat="true" ht="15.95" customHeight="true" spans="2:30">
      <c r="B33" s="127" t="s">
        <v>236</v>
      </c>
      <c r="C33" s="91"/>
      <c r="D33" s="55">
        <f t="shared" ref="D33:AC33" si="17">SUM(D34:D34)</f>
        <v>3</v>
      </c>
      <c r="E33" s="55">
        <v>0</v>
      </c>
      <c r="F33" s="55">
        <v>3</v>
      </c>
      <c r="G33" s="55">
        <f t="shared" si="17"/>
        <v>0</v>
      </c>
      <c r="H33" s="55">
        <f t="shared" si="17"/>
        <v>250</v>
      </c>
      <c r="I33" s="55">
        <v>0</v>
      </c>
      <c r="J33" s="55">
        <v>250</v>
      </c>
      <c r="K33" s="55">
        <v>257</v>
      </c>
      <c r="L33" s="55">
        <v>0</v>
      </c>
      <c r="M33" s="55">
        <v>257</v>
      </c>
      <c r="N33" s="55">
        <f t="shared" si="17"/>
        <v>152.1</v>
      </c>
      <c r="O33" s="55">
        <f t="shared" si="17"/>
        <v>94.88</v>
      </c>
      <c r="P33" s="55">
        <f t="shared" si="17"/>
        <v>57.22</v>
      </c>
      <c r="Q33" s="55">
        <v>102</v>
      </c>
      <c r="R33" s="55">
        <v>0</v>
      </c>
      <c r="S33" s="55">
        <v>102</v>
      </c>
      <c r="T33" s="55">
        <v>104</v>
      </c>
      <c r="U33" s="55">
        <v>0</v>
      </c>
      <c r="V33" s="55">
        <v>104</v>
      </c>
      <c r="W33" s="55">
        <f t="shared" si="17"/>
        <v>82.4</v>
      </c>
      <c r="X33" s="55">
        <f t="shared" si="17"/>
        <v>49.44</v>
      </c>
      <c r="Y33" s="55">
        <f t="shared" si="17"/>
        <v>32.96</v>
      </c>
      <c r="Z33" s="55">
        <f t="shared" si="17"/>
        <v>240.5</v>
      </c>
      <c r="AA33" s="55">
        <f t="shared" si="17"/>
        <v>94.88</v>
      </c>
      <c r="AB33" s="55">
        <f t="shared" si="17"/>
        <v>112.66</v>
      </c>
      <c r="AC33" s="55">
        <f t="shared" si="17"/>
        <v>32.96</v>
      </c>
      <c r="AD33" s="139"/>
    </row>
    <row r="34" ht="63.75" customHeight="true" spans="1:31">
      <c r="A34" s="31">
        <v>49001</v>
      </c>
      <c r="B34" s="128" t="s">
        <v>106</v>
      </c>
      <c r="C34" s="31" t="s">
        <v>285</v>
      </c>
      <c r="D34" s="96">
        <f>E34+F34</f>
        <v>3</v>
      </c>
      <c r="E34" s="96">
        <v>0</v>
      </c>
      <c r="F34" s="96">
        <v>3</v>
      </c>
      <c r="G34" s="106">
        <v>0</v>
      </c>
      <c r="H34" s="96">
        <f>I34+J34</f>
        <v>250</v>
      </c>
      <c r="I34" s="96">
        <v>0</v>
      </c>
      <c r="J34" s="96">
        <v>250</v>
      </c>
      <c r="K34" s="96">
        <v>257</v>
      </c>
      <c r="L34" s="96">
        <v>0</v>
      </c>
      <c r="M34" s="96">
        <v>257</v>
      </c>
      <c r="N34" s="133">
        <f>ROUND((L34*1.3+M34*0.6)/2+(I34*1.3+J34*0.6)/2,2)</f>
        <v>152.1</v>
      </c>
      <c r="O34" s="106">
        <f>ROUND(N34*$O$1,2)</f>
        <v>94.88</v>
      </c>
      <c r="P34" s="106">
        <f>N34-O34</f>
        <v>57.22</v>
      </c>
      <c r="Q34" s="96">
        <v>102</v>
      </c>
      <c r="R34" s="96">
        <v>0</v>
      </c>
      <c r="S34" s="96">
        <v>102</v>
      </c>
      <c r="T34" s="96">
        <v>104</v>
      </c>
      <c r="U34" s="96">
        <v>0</v>
      </c>
      <c r="V34" s="96">
        <v>104</v>
      </c>
      <c r="W34" s="133">
        <f>ROUND((U34*1+V34*0.8)/2+(R34*1+S34*0.8)/2,2)</f>
        <v>82.4</v>
      </c>
      <c r="X34" s="106">
        <f>ROUND(W34*0.6,2)</f>
        <v>49.44</v>
      </c>
      <c r="Y34" s="106">
        <f>W34-X34</f>
        <v>32.96</v>
      </c>
      <c r="Z34" s="106">
        <f>SUM(AA34:AC34)</f>
        <v>240.5</v>
      </c>
      <c r="AA34" s="106">
        <f>G34+O34</f>
        <v>94.88</v>
      </c>
      <c r="AB34" s="106">
        <f>P34+X34+6</f>
        <v>112.66</v>
      </c>
      <c r="AC34" s="106">
        <f>Y34</f>
        <v>32.96</v>
      </c>
      <c r="AD34" s="144" t="s">
        <v>286</v>
      </c>
      <c r="AE34" s="145" t="s">
        <v>160</v>
      </c>
    </row>
  </sheetData>
  <mergeCells count="47">
    <mergeCell ref="A2:AC2"/>
    <mergeCell ref="AB3:AC3"/>
    <mergeCell ref="D4:G4"/>
    <mergeCell ref="H4:P4"/>
    <mergeCell ref="Q4:Y4"/>
    <mergeCell ref="D5:F5"/>
    <mergeCell ref="H5:J5"/>
    <mergeCell ref="K5:M5"/>
    <mergeCell ref="N5:P5"/>
    <mergeCell ref="Q5:S5"/>
    <mergeCell ref="T5:V5"/>
    <mergeCell ref="W5:Y5"/>
    <mergeCell ref="A10:B10"/>
    <mergeCell ref="A11:B11"/>
    <mergeCell ref="A12:B12"/>
    <mergeCell ref="A4:A7"/>
    <mergeCell ref="A13:A15"/>
    <mergeCell ref="B4:B7"/>
    <mergeCell ref="C4:C7"/>
    <mergeCell ref="D6:D7"/>
    <mergeCell ref="E6:E7"/>
    <mergeCell ref="F6:F7"/>
    <mergeCell ref="G5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4:AD7"/>
    <mergeCell ref="Z4:AC5"/>
  </mergeCells>
  <pageMargins left="0.708661417322835" right="0.708661417322835" top="0.748031496062992" bottom="0.748031496062992" header="0.31496062992126" footer="0.31496062992126"/>
  <pageSetup paperSize="8" scale="6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Z110"/>
  <sheetViews>
    <sheetView workbookViewId="0">
      <selection activeCell="M16" sqref="M16"/>
    </sheetView>
  </sheetViews>
  <sheetFormatPr defaultColWidth="9" defaultRowHeight="14.25"/>
  <cols>
    <col min="1" max="1" width="9.125" style="71" customWidth="true"/>
    <col min="2" max="2" width="18.375" style="72" customWidth="true"/>
    <col min="3" max="3" width="7" style="73" customWidth="true"/>
    <col min="4" max="4" width="13.125" style="74" customWidth="true"/>
    <col min="5" max="5" width="10.75" style="75" customWidth="true"/>
    <col min="6" max="6" width="11.25" style="76" customWidth="true"/>
    <col min="7" max="7" width="10.25" style="75" customWidth="true"/>
    <col min="8" max="8" width="12.625" style="74" customWidth="true"/>
    <col min="9" max="9" width="10.25" style="74" customWidth="true"/>
    <col min="10" max="10" width="10.375" style="74" customWidth="true"/>
    <col min="11" max="11" width="11" style="74" customWidth="true"/>
    <col min="12" max="12" width="10.625" style="74" customWidth="true"/>
    <col min="13" max="13" width="10" style="74" customWidth="true"/>
    <col min="14" max="14" width="8.5" style="74" customWidth="true"/>
    <col min="15" max="15" width="9.5" style="74" customWidth="true"/>
    <col min="16" max="16" width="9.625" style="75" customWidth="true"/>
    <col min="17" max="17" width="11.875" style="75" customWidth="true"/>
    <col min="18" max="18" width="9.625" style="75" customWidth="true"/>
    <col min="19" max="19" width="8.625" style="75" customWidth="true"/>
    <col min="20" max="20" width="9.625" style="77" customWidth="true"/>
    <col min="21" max="21" width="11.875" style="77" customWidth="true"/>
    <col min="22" max="22" width="9.625" style="77" customWidth="true"/>
    <col min="23" max="23" width="10.5" style="77" customWidth="true"/>
    <col min="24" max="27" width="10" style="71" customWidth="true"/>
    <col min="28" max="246" width="8.875" style="71" customWidth="true"/>
    <col min="247" max="255" width="9" style="78"/>
    <col min="256" max="256" width="9.125" style="78" customWidth="true"/>
    <col min="257" max="257" width="18.375" style="78" customWidth="true"/>
    <col min="258" max="258" width="7" style="78" customWidth="true"/>
    <col min="259" max="259" width="13.125" style="78" customWidth="true"/>
    <col min="260" max="260" width="10.75" style="78" customWidth="true"/>
    <col min="261" max="261" width="11.25" style="78" customWidth="true"/>
    <col min="262" max="262" width="10.25" style="78" customWidth="true"/>
    <col min="263" max="263" width="12.625" style="78" customWidth="true"/>
    <col min="264" max="264" width="10.25" style="78" customWidth="true"/>
    <col min="265" max="265" width="10.375" style="78" customWidth="true"/>
    <col min="266" max="266" width="11" style="78" customWidth="true"/>
    <col min="267" max="267" width="10.625" style="78" customWidth="true"/>
    <col min="268" max="268" width="10" style="78" customWidth="true"/>
    <col min="269" max="269" width="8.5" style="78" customWidth="true"/>
    <col min="270" max="270" width="9.5" style="78" customWidth="true"/>
    <col min="271" max="271" width="9.625" style="78" customWidth="true"/>
    <col min="272" max="272" width="11.875" style="78" customWidth="true"/>
    <col min="273" max="273" width="9.625" style="78" customWidth="true"/>
    <col min="274" max="274" width="8.625" style="78" customWidth="true"/>
    <col min="275" max="275" width="9.625" style="78" customWidth="true"/>
    <col min="276" max="276" width="11.875" style="78" customWidth="true"/>
    <col min="277" max="277" width="9.625" style="78" customWidth="true"/>
    <col min="278" max="278" width="10.5" style="78" customWidth="true"/>
    <col min="279" max="283" width="10" style="78" customWidth="true"/>
    <col min="284" max="502" width="8.875" style="78" customWidth="true"/>
    <col min="503" max="511" width="9" style="78"/>
    <col min="512" max="512" width="9.125" style="78" customWidth="true"/>
    <col min="513" max="513" width="18.375" style="78" customWidth="true"/>
    <col min="514" max="514" width="7" style="78" customWidth="true"/>
    <col min="515" max="515" width="13.125" style="78" customWidth="true"/>
    <col min="516" max="516" width="10.75" style="78" customWidth="true"/>
    <col min="517" max="517" width="11.25" style="78" customWidth="true"/>
    <col min="518" max="518" width="10.25" style="78" customWidth="true"/>
    <col min="519" max="519" width="12.625" style="78" customWidth="true"/>
    <col min="520" max="520" width="10.25" style="78" customWidth="true"/>
    <col min="521" max="521" width="10.375" style="78" customWidth="true"/>
    <col min="522" max="522" width="11" style="78" customWidth="true"/>
    <col min="523" max="523" width="10.625" style="78" customWidth="true"/>
    <col min="524" max="524" width="10" style="78" customWidth="true"/>
    <col min="525" max="525" width="8.5" style="78" customWidth="true"/>
    <col min="526" max="526" width="9.5" style="78" customWidth="true"/>
    <col min="527" max="527" width="9.625" style="78" customWidth="true"/>
    <col min="528" max="528" width="11.875" style="78" customWidth="true"/>
    <col min="529" max="529" width="9.625" style="78" customWidth="true"/>
    <col min="530" max="530" width="8.625" style="78" customWidth="true"/>
    <col min="531" max="531" width="9.625" style="78" customWidth="true"/>
    <col min="532" max="532" width="11.875" style="78" customWidth="true"/>
    <col min="533" max="533" width="9.625" style="78" customWidth="true"/>
    <col min="534" max="534" width="10.5" style="78" customWidth="true"/>
    <col min="535" max="539" width="10" style="78" customWidth="true"/>
    <col min="540" max="758" width="8.875" style="78" customWidth="true"/>
    <col min="759" max="767" width="9" style="78"/>
    <col min="768" max="768" width="9.125" style="78" customWidth="true"/>
    <col min="769" max="769" width="18.375" style="78" customWidth="true"/>
    <col min="770" max="770" width="7" style="78" customWidth="true"/>
    <col min="771" max="771" width="13.125" style="78" customWidth="true"/>
    <col min="772" max="772" width="10.75" style="78" customWidth="true"/>
    <col min="773" max="773" width="11.25" style="78" customWidth="true"/>
    <col min="774" max="774" width="10.25" style="78" customWidth="true"/>
    <col min="775" max="775" width="12.625" style="78" customWidth="true"/>
    <col min="776" max="776" width="10.25" style="78" customWidth="true"/>
    <col min="777" max="777" width="10.375" style="78" customWidth="true"/>
    <col min="778" max="778" width="11" style="78" customWidth="true"/>
    <col min="779" max="779" width="10.625" style="78" customWidth="true"/>
    <col min="780" max="780" width="10" style="78" customWidth="true"/>
    <col min="781" max="781" width="8.5" style="78" customWidth="true"/>
    <col min="782" max="782" width="9.5" style="78" customWidth="true"/>
    <col min="783" max="783" width="9.625" style="78" customWidth="true"/>
    <col min="784" max="784" width="11.875" style="78" customWidth="true"/>
    <col min="785" max="785" width="9.625" style="78" customWidth="true"/>
    <col min="786" max="786" width="8.625" style="78" customWidth="true"/>
    <col min="787" max="787" width="9.625" style="78" customWidth="true"/>
    <col min="788" max="788" width="11.875" style="78" customWidth="true"/>
    <col min="789" max="789" width="9.625" style="78" customWidth="true"/>
    <col min="790" max="790" width="10.5" style="78" customWidth="true"/>
    <col min="791" max="795" width="10" style="78" customWidth="true"/>
    <col min="796" max="1014" width="8.875" style="78" customWidth="true"/>
    <col min="1015" max="1023" width="9" style="78"/>
    <col min="1024" max="1024" width="9.125" style="78" customWidth="true"/>
    <col min="1025" max="1025" width="18.375" style="78" customWidth="true"/>
    <col min="1026" max="1026" width="7" style="78" customWidth="true"/>
    <col min="1027" max="1027" width="13.125" style="78" customWidth="true"/>
    <col min="1028" max="1028" width="10.75" style="78" customWidth="true"/>
    <col min="1029" max="1029" width="11.25" style="78" customWidth="true"/>
    <col min="1030" max="1030" width="10.25" style="78" customWidth="true"/>
    <col min="1031" max="1031" width="12.625" style="78" customWidth="true"/>
    <col min="1032" max="1032" width="10.25" style="78" customWidth="true"/>
    <col min="1033" max="1033" width="10.375" style="78" customWidth="true"/>
    <col min="1034" max="1034" width="11" style="78" customWidth="true"/>
    <col min="1035" max="1035" width="10.625" style="78" customWidth="true"/>
    <col min="1036" max="1036" width="10" style="78" customWidth="true"/>
    <col min="1037" max="1037" width="8.5" style="78" customWidth="true"/>
    <col min="1038" max="1038" width="9.5" style="78" customWidth="true"/>
    <col min="1039" max="1039" width="9.625" style="78" customWidth="true"/>
    <col min="1040" max="1040" width="11.875" style="78" customWidth="true"/>
    <col min="1041" max="1041" width="9.625" style="78" customWidth="true"/>
    <col min="1042" max="1042" width="8.625" style="78" customWidth="true"/>
    <col min="1043" max="1043" width="9.625" style="78" customWidth="true"/>
    <col min="1044" max="1044" width="11.875" style="78" customWidth="true"/>
    <col min="1045" max="1045" width="9.625" style="78" customWidth="true"/>
    <col min="1046" max="1046" width="10.5" style="78" customWidth="true"/>
    <col min="1047" max="1051" width="10" style="78" customWidth="true"/>
    <col min="1052" max="1270" width="8.875" style="78" customWidth="true"/>
    <col min="1271" max="1279" width="9" style="78"/>
    <col min="1280" max="1280" width="9.125" style="78" customWidth="true"/>
    <col min="1281" max="1281" width="18.375" style="78" customWidth="true"/>
    <col min="1282" max="1282" width="7" style="78" customWidth="true"/>
    <col min="1283" max="1283" width="13.125" style="78" customWidth="true"/>
    <col min="1284" max="1284" width="10.75" style="78" customWidth="true"/>
    <col min="1285" max="1285" width="11.25" style="78" customWidth="true"/>
    <col min="1286" max="1286" width="10.25" style="78" customWidth="true"/>
    <col min="1287" max="1287" width="12.625" style="78" customWidth="true"/>
    <col min="1288" max="1288" width="10.25" style="78" customWidth="true"/>
    <col min="1289" max="1289" width="10.375" style="78" customWidth="true"/>
    <col min="1290" max="1290" width="11" style="78" customWidth="true"/>
    <col min="1291" max="1291" width="10.625" style="78" customWidth="true"/>
    <col min="1292" max="1292" width="10" style="78" customWidth="true"/>
    <col min="1293" max="1293" width="8.5" style="78" customWidth="true"/>
    <col min="1294" max="1294" width="9.5" style="78" customWidth="true"/>
    <col min="1295" max="1295" width="9.625" style="78" customWidth="true"/>
    <col min="1296" max="1296" width="11.875" style="78" customWidth="true"/>
    <col min="1297" max="1297" width="9.625" style="78" customWidth="true"/>
    <col min="1298" max="1298" width="8.625" style="78" customWidth="true"/>
    <col min="1299" max="1299" width="9.625" style="78" customWidth="true"/>
    <col min="1300" max="1300" width="11.875" style="78" customWidth="true"/>
    <col min="1301" max="1301" width="9.625" style="78" customWidth="true"/>
    <col min="1302" max="1302" width="10.5" style="78" customWidth="true"/>
    <col min="1303" max="1307" width="10" style="78" customWidth="true"/>
    <col min="1308" max="1526" width="8.875" style="78" customWidth="true"/>
    <col min="1527" max="1535" width="9" style="78"/>
    <col min="1536" max="1536" width="9.125" style="78" customWidth="true"/>
    <col min="1537" max="1537" width="18.375" style="78" customWidth="true"/>
    <col min="1538" max="1538" width="7" style="78" customWidth="true"/>
    <col min="1539" max="1539" width="13.125" style="78" customWidth="true"/>
    <col min="1540" max="1540" width="10.75" style="78" customWidth="true"/>
    <col min="1541" max="1541" width="11.25" style="78" customWidth="true"/>
    <col min="1542" max="1542" width="10.25" style="78" customWidth="true"/>
    <col min="1543" max="1543" width="12.625" style="78" customWidth="true"/>
    <col min="1544" max="1544" width="10.25" style="78" customWidth="true"/>
    <col min="1545" max="1545" width="10.375" style="78" customWidth="true"/>
    <col min="1546" max="1546" width="11" style="78" customWidth="true"/>
    <col min="1547" max="1547" width="10.625" style="78" customWidth="true"/>
    <col min="1548" max="1548" width="10" style="78" customWidth="true"/>
    <col min="1549" max="1549" width="8.5" style="78" customWidth="true"/>
    <col min="1550" max="1550" width="9.5" style="78" customWidth="true"/>
    <col min="1551" max="1551" width="9.625" style="78" customWidth="true"/>
    <col min="1552" max="1552" width="11.875" style="78" customWidth="true"/>
    <col min="1553" max="1553" width="9.625" style="78" customWidth="true"/>
    <col min="1554" max="1554" width="8.625" style="78" customWidth="true"/>
    <col min="1555" max="1555" width="9.625" style="78" customWidth="true"/>
    <col min="1556" max="1556" width="11.875" style="78" customWidth="true"/>
    <col min="1557" max="1557" width="9.625" style="78" customWidth="true"/>
    <col min="1558" max="1558" width="10.5" style="78" customWidth="true"/>
    <col min="1559" max="1563" width="10" style="78" customWidth="true"/>
    <col min="1564" max="1782" width="8.875" style="78" customWidth="true"/>
    <col min="1783" max="1791" width="9" style="78"/>
    <col min="1792" max="1792" width="9.125" style="78" customWidth="true"/>
    <col min="1793" max="1793" width="18.375" style="78" customWidth="true"/>
    <col min="1794" max="1794" width="7" style="78" customWidth="true"/>
    <col min="1795" max="1795" width="13.125" style="78" customWidth="true"/>
    <col min="1796" max="1796" width="10.75" style="78" customWidth="true"/>
    <col min="1797" max="1797" width="11.25" style="78" customWidth="true"/>
    <col min="1798" max="1798" width="10.25" style="78" customWidth="true"/>
    <col min="1799" max="1799" width="12.625" style="78" customWidth="true"/>
    <col min="1800" max="1800" width="10.25" style="78" customWidth="true"/>
    <col min="1801" max="1801" width="10.375" style="78" customWidth="true"/>
    <col min="1802" max="1802" width="11" style="78" customWidth="true"/>
    <col min="1803" max="1803" width="10.625" style="78" customWidth="true"/>
    <col min="1804" max="1804" width="10" style="78" customWidth="true"/>
    <col min="1805" max="1805" width="8.5" style="78" customWidth="true"/>
    <col min="1806" max="1806" width="9.5" style="78" customWidth="true"/>
    <col min="1807" max="1807" width="9.625" style="78" customWidth="true"/>
    <col min="1808" max="1808" width="11.875" style="78" customWidth="true"/>
    <col min="1809" max="1809" width="9.625" style="78" customWidth="true"/>
    <col min="1810" max="1810" width="8.625" style="78" customWidth="true"/>
    <col min="1811" max="1811" width="9.625" style="78" customWidth="true"/>
    <col min="1812" max="1812" width="11.875" style="78" customWidth="true"/>
    <col min="1813" max="1813" width="9.625" style="78" customWidth="true"/>
    <col min="1814" max="1814" width="10.5" style="78" customWidth="true"/>
    <col min="1815" max="1819" width="10" style="78" customWidth="true"/>
    <col min="1820" max="2038" width="8.875" style="78" customWidth="true"/>
    <col min="2039" max="2047" width="9" style="78"/>
    <col min="2048" max="2048" width="9.125" style="78" customWidth="true"/>
    <col min="2049" max="2049" width="18.375" style="78" customWidth="true"/>
    <col min="2050" max="2050" width="7" style="78" customWidth="true"/>
    <col min="2051" max="2051" width="13.125" style="78" customWidth="true"/>
    <col min="2052" max="2052" width="10.75" style="78" customWidth="true"/>
    <col min="2053" max="2053" width="11.25" style="78" customWidth="true"/>
    <col min="2054" max="2054" width="10.25" style="78" customWidth="true"/>
    <col min="2055" max="2055" width="12.625" style="78" customWidth="true"/>
    <col min="2056" max="2056" width="10.25" style="78" customWidth="true"/>
    <col min="2057" max="2057" width="10.375" style="78" customWidth="true"/>
    <col min="2058" max="2058" width="11" style="78" customWidth="true"/>
    <col min="2059" max="2059" width="10.625" style="78" customWidth="true"/>
    <col min="2060" max="2060" width="10" style="78" customWidth="true"/>
    <col min="2061" max="2061" width="8.5" style="78" customWidth="true"/>
    <col min="2062" max="2062" width="9.5" style="78" customWidth="true"/>
    <col min="2063" max="2063" width="9.625" style="78" customWidth="true"/>
    <col min="2064" max="2064" width="11.875" style="78" customWidth="true"/>
    <col min="2065" max="2065" width="9.625" style="78" customWidth="true"/>
    <col min="2066" max="2066" width="8.625" style="78" customWidth="true"/>
    <col min="2067" max="2067" width="9.625" style="78" customWidth="true"/>
    <col min="2068" max="2068" width="11.875" style="78" customWidth="true"/>
    <col min="2069" max="2069" width="9.625" style="78" customWidth="true"/>
    <col min="2070" max="2070" width="10.5" style="78" customWidth="true"/>
    <col min="2071" max="2075" width="10" style="78" customWidth="true"/>
    <col min="2076" max="2294" width="8.875" style="78" customWidth="true"/>
    <col min="2295" max="2303" width="9" style="78"/>
    <col min="2304" max="2304" width="9.125" style="78" customWidth="true"/>
    <col min="2305" max="2305" width="18.375" style="78" customWidth="true"/>
    <col min="2306" max="2306" width="7" style="78" customWidth="true"/>
    <col min="2307" max="2307" width="13.125" style="78" customWidth="true"/>
    <col min="2308" max="2308" width="10.75" style="78" customWidth="true"/>
    <col min="2309" max="2309" width="11.25" style="78" customWidth="true"/>
    <col min="2310" max="2310" width="10.25" style="78" customWidth="true"/>
    <col min="2311" max="2311" width="12.625" style="78" customWidth="true"/>
    <col min="2312" max="2312" width="10.25" style="78" customWidth="true"/>
    <col min="2313" max="2313" width="10.375" style="78" customWidth="true"/>
    <col min="2314" max="2314" width="11" style="78" customWidth="true"/>
    <col min="2315" max="2315" width="10.625" style="78" customWidth="true"/>
    <col min="2316" max="2316" width="10" style="78" customWidth="true"/>
    <col min="2317" max="2317" width="8.5" style="78" customWidth="true"/>
    <col min="2318" max="2318" width="9.5" style="78" customWidth="true"/>
    <col min="2319" max="2319" width="9.625" style="78" customWidth="true"/>
    <col min="2320" max="2320" width="11.875" style="78" customWidth="true"/>
    <col min="2321" max="2321" width="9.625" style="78" customWidth="true"/>
    <col min="2322" max="2322" width="8.625" style="78" customWidth="true"/>
    <col min="2323" max="2323" width="9.625" style="78" customWidth="true"/>
    <col min="2324" max="2324" width="11.875" style="78" customWidth="true"/>
    <col min="2325" max="2325" width="9.625" style="78" customWidth="true"/>
    <col min="2326" max="2326" width="10.5" style="78" customWidth="true"/>
    <col min="2327" max="2331" width="10" style="78" customWidth="true"/>
    <col min="2332" max="2550" width="8.875" style="78" customWidth="true"/>
    <col min="2551" max="2559" width="9" style="78"/>
    <col min="2560" max="2560" width="9.125" style="78" customWidth="true"/>
    <col min="2561" max="2561" width="18.375" style="78" customWidth="true"/>
    <col min="2562" max="2562" width="7" style="78" customWidth="true"/>
    <col min="2563" max="2563" width="13.125" style="78" customWidth="true"/>
    <col min="2564" max="2564" width="10.75" style="78" customWidth="true"/>
    <col min="2565" max="2565" width="11.25" style="78" customWidth="true"/>
    <col min="2566" max="2566" width="10.25" style="78" customWidth="true"/>
    <col min="2567" max="2567" width="12.625" style="78" customWidth="true"/>
    <col min="2568" max="2568" width="10.25" style="78" customWidth="true"/>
    <col min="2569" max="2569" width="10.375" style="78" customWidth="true"/>
    <col min="2570" max="2570" width="11" style="78" customWidth="true"/>
    <col min="2571" max="2571" width="10.625" style="78" customWidth="true"/>
    <col min="2572" max="2572" width="10" style="78" customWidth="true"/>
    <col min="2573" max="2573" width="8.5" style="78" customWidth="true"/>
    <col min="2574" max="2574" width="9.5" style="78" customWidth="true"/>
    <col min="2575" max="2575" width="9.625" style="78" customWidth="true"/>
    <col min="2576" max="2576" width="11.875" style="78" customWidth="true"/>
    <col min="2577" max="2577" width="9.625" style="78" customWidth="true"/>
    <col min="2578" max="2578" width="8.625" style="78" customWidth="true"/>
    <col min="2579" max="2579" width="9.625" style="78" customWidth="true"/>
    <col min="2580" max="2580" width="11.875" style="78" customWidth="true"/>
    <col min="2581" max="2581" width="9.625" style="78" customWidth="true"/>
    <col min="2582" max="2582" width="10.5" style="78" customWidth="true"/>
    <col min="2583" max="2587" width="10" style="78" customWidth="true"/>
    <col min="2588" max="2806" width="8.875" style="78" customWidth="true"/>
    <col min="2807" max="2815" width="9" style="78"/>
    <col min="2816" max="2816" width="9.125" style="78" customWidth="true"/>
    <col min="2817" max="2817" width="18.375" style="78" customWidth="true"/>
    <col min="2818" max="2818" width="7" style="78" customWidth="true"/>
    <col min="2819" max="2819" width="13.125" style="78" customWidth="true"/>
    <col min="2820" max="2820" width="10.75" style="78" customWidth="true"/>
    <col min="2821" max="2821" width="11.25" style="78" customWidth="true"/>
    <col min="2822" max="2822" width="10.25" style="78" customWidth="true"/>
    <col min="2823" max="2823" width="12.625" style="78" customWidth="true"/>
    <col min="2824" max="2824" width="10.25" style="78" customWidth="true"/>
    <col min="2825" max="2825" width="10.375" style="78" customWidth="true"/>
    <col min="2826" max="2826" width="11" style="78" customWidth="true"/>
    <col min="2827" max="2827" width="10.625" style="78" customWidth="true"/>
    <col min="2828" max="2828" width="10" style="78" customWidth="true"/>
    <col min="2829" max="2829" width="8.5" style="78" customWidth="true"/>
    <col min="2830" max="2830" width="9.5" style="78" customWidth="true"/>
    <col min="2831" max="2831" width="9.625" style="78" customWidth="true"/>
    <col min="2832" max="2832" width="11.875" style="78" customWidth="true"/>
    <col min="2833" max="2833" width="9.625" style="78" customWidth="true"/>
    <col min="2834" max="2834" width="8.625" style="78" customWidth="true"/>
    <col min="2835" max="2835" width="9.625" style="78" customWidth="true"/>
    <col min="2836" max="2836" width="11.875" style="78" customWidth="true"/>
    <col min="2837" max="2837" width="9.625" style="78" customWidth="true"/>
    <col min="2838" max="2838" width="10.5" style="78" customWidth="true"/>
    <col min="2839" max="2843" width="10" style="78" customWidth="true"/>
    <col min="2844" max="3062" width="8.875" style="78" customWidth="true"/>
    <col min="3063" max="3071" width="9" style="78"/>
    <col min="3072" max="3072" width="9.125" style="78" customWidth="true"/>
    <col min="3073" max="3073" width="18.375" style="78" customWidth="true"/>
    <col min="3074" max="3074" width="7" style="78" customWidth="true"/>
    <col min="3075" max="3075" width="13.125" style="78" customWidth="true"/>
    <col min="3076" max="3076" width="10.75" style="78" customWidth="true"/>
    <col min="3077" max="3077" width="11.25" style="78" customWidth="true"/>
    <col min="3078" max="3078" width="10.25" style="78" customWidth="true"/>
    <col min="3079" max="3079" width="12.625" style="78" customWidth="true"/>
    <col min="3080" max="3080" width="10.25" style="78" customWidth="true"/>
    <col min="3081" max="3081" width="10.375" style="78" customWidth="true"/>
    <col min="3082" max="3082" width="11" style="78" customWidth="true"/>
    <col min="3083" max="3083" width="10.625" style="78" customWidth="true"/>
    <col min="3084" max="3084" width="10" style="78" customWidth="true"/>
    <col min="3085" max="3085" width="8.5" style="78" customWidth="true"/>
    <col min="3086" max="3086" width="9.5" style="78" customWidth="true"/>
    <col min="3087" max="3087" width="9.625" style="78" customWidth="true"/>
    <col min="3088" max="3088" width="11.875" style="78" customWidth="true"/>
    <col min="3089" max="3089" width="9.625" style="78" customWidth="true"/>
    <col min="3090" max="3090" width="8.625" style="78" customWidth="true"/>
    <col min="3091" max="3091" width="9.625" style="78" customWidth="true"/>
    <col min="3092" max="3092" width="11.875" style="78" customWidth="true"/>
    <col min="3093" max="3093" width="9.625" style="78" customWidth="true"/>
    <col min="3094" max="3094" width="10.5" style="78" customWidth="true"/>
    <col min="3095" max="3099" width="10" style="78" customWidth="true"/>
    <col min="3100" max="3318" width="8.875" style="78" customWidth="true"/>
    <col min="3319" max="3327" width="9" style="78"/>
    <col min="3328" max="3328" width="9.125" style="78" customWidth="true"/>
    <col min="3329" max="3329" width="18.375" style="78" customWidth="true"/>
    <col min="3330" max="3330" width="7" style="78" customWidth="true"/>
    <col min="3331" max="3331" width="13.125" style="78" customWidth="true"/>
    <col min="3332" max="3332" width="10.75" style="78" customWidth="true"/>
    <col min="3333" max="3333" width="11.25" style="78" customWidth="true"/>
    <col min="3334" max="3334" width="10.25" style="78" customWidth="true"/>
    <col min="3335" max="3335" width="12.625" style="78" customWidth="true"/>
    <col min="3336" max="3336" width="10.25" style="78" customWidth="true"/>
    <col min="3337" max="3337" width="10.375" style="78" customWidth="true"/>
    <col min="3338" max="3338" width="11" style="78" customWidth="true"/>
    <col min="3339" max="3339" width="10.625" style="78" customWidth="true"/>
    <col min="3340" max="3340" width="10" style="78" customWidth="true"/>
    <col min="3341" max="3341" width="8.5" style="78" customWidth="true"/>
    <col min="3342" max="3342" width="9.5" style="78" customWidth="true"/>
    <col min="3343" max="3343" width="9.625" style="78" customWidth="true"/>
    <col min="3344" max="3344" width="11.875" style="78" customWidth="true"/>
    <col min="3345" max="3345" width="9.625" style="78" customWidth="true"/>
    <col min="3346" max="3346" width="8.625" style="78" customWidth="true"/>
    <col min="3347" max="3347" width="9.625" style="78" customWidth="true"/>
    <col min="3348" max="3348" width="11.875" style="78" customWidth="true"/>
    <col min="3349" max="3349" width="9.625" style="78" customWidth="true"/>
    <col min="3350" max="3350" width="10.5" style="78" customWidth="true"/>
    <col min="3351" max="3355" width="10" style="78" customWidth="true"/>
    <col min="3356" max="3574" width="8.875" style="78" customWidth="true"/>
    <col min="3575" max="3583" width="9" style="78"/>
    <col min="3584" max="3584" width="9.125" style="78" customWidth="true"/>
    <col min="3585" max="3585" width="18.375" style="78" customWidth="true"/>
    <col min="3586" max="3586" width="7" style="78" customWidth="true"/>
    <col min="3587" max="3587" width="13.125" style="78" customWidth="true"/>
    <col min="3588" max="3588" width="10.75" style="78" customWidth="true"/>
    <col min="3589" max="3589" width="11.25" style="78" customWidth="true"/>
    <col min="3590" max="3590" width="10.25" style="78" customWidth="true"/>
    <col min="3591" max="3591" width="12.625" style="78" customWidth="true"/>
    <col min="3592" max="3592" width="10.25" style="78" customWidth="true"/>
    <col min="3593" max="3593" width="10.375" style="78" customWidth="true"/>
    <col min="3594" max="3594" width="11" style="78" customWidth="true"/>
    <col min="3595" max="3595" width="10.625" style="78" customWidth="true"/>
    <col min="3596" max="3596" width="10" style="78" customWidth="true"/>
    <col min="3597" max="3597" width="8.5" style="78" customWidth="true"/>
    <col min="3598" max="3598" width="9.5" style="78" customWidth="true"/>
    <col min="3599" max="3599" width="9.625" style="78" customWidth="true"/>
    <col min="3600" max="3600" width="11.875" style="78" customWidth="true"/>
    <col min="3601" max="3601" width="9.625" style="78" customWidth="true"/>
    <col min="3602" max="3602" width="8.625" style="78" customWidth="true"/>
    <col min="3603" max="3603" width="9.625" style="78" customWidth="true"/>
    <col min="3604" max="3604" width="11.875" style="78" customWidth="true"/>
    <col min="3605" max="3605" width="9.625" style="78" customWidth="true"/>
    <col min="3606" max="3606" width="10.5" style="78" customWidth="true"/>
    <col min="3607" max="3611" width="10" style="78" customWidth="true"/>
    <col min="3612" max="3830" width="8.875" style="78" customWidth="true"/>
    <col min="3831" max="3839" width="9" style="78"/>
    <col min="3840" max="3840" width="9.125" style="78" customWidth="true"/>
    <col min="3841" max="3841" width="18.375" style="78" customWidth="true"/>
    <col min="3842" max="3842" width="7" style="78" customWidth="true"/>
    <col min="3843" max="3843" width="13.125" style="78" customWidth="true"/>
    <col min="3844" max="3844" width="10.75" style="78" customWidth="true"/>
    <col min="3845" max="3845" width="11.25" style="78" customWidth="true"/>
    <col min="3846" max="3846" width="10.25" style="78" customWidth="true"/>
    <col min="3847" max="3847" width="12.625" style="78" customWidth="true"/>
    <col min="3848" max="3848" width="10.25" style="78" customWidth="true"/>
    <col min="3849" max="3849" width="10.375" style="78" customWidth="true"/>
    <col min="3850" max="3850" width="11" style="78" customWidth="true"/>
    <col min="3851" max="3851" width="10.625" style="78" customWidth="true"/>
    <col min="3852" max="3852" width="10" style="78" customWidth="true"/>
    <col min="3853" max="3853" width="8.5" style="78" customWidth="true"/>
    <col min="3854" max="3854" width="9.5" style="78" customWidth="true"/>
    <col min="3855" max="3855" width="9.625" style="78" customWidth="true"/>
    <col min="3856" max="3856" width="11.875" style="78" customWidth="true"/>
    <col min="3857" max="3857" width="9.625" style="78" customWidth="true"/>
    <col min="3858" max="3858" width="8.625" style="78" customWidth="true"/>
    <col min="3859" max="3859" width="9.625" style="78" customWidth="true"/>
    <col min="3860" max="3860" width="11.875" style="78" customWidth="true"/>
    <col min="3861" max="3861" width="9.625" style="78" customWidth="true"/>
    <col min="3862" max="3862" width="10.5" style="78" customWidth="true"/>
    <col min="3863" max="3867" width="10" style="78" customWidth="true"/>
    <col min="3868" max="4086" width="8.875" style="78" customWidth="true"/>
    <col min="4087" max="4095" width="9" style="78"/>
    <col min="4096" max="4096" width="9.125" style="78" customWidth="true"/>
    <col min="4097" max="4097" width="18.375" style="78" customWidth="true"/>
    <col min="4098" max="4098" width="7" style="78" customWidth="true"/>
    <col min="4099" max="4099" width="13.125" style="78" customWidth="true"/>
    <col min="4100" max="4100" width="10.75" style="78" customWidth="true"/>
    <col min="4101" max="4101" width="11.25" style="78" customWidth="true"/>
    <col min="4102" max="4102" width="10.25" style="78" customWidth="true"/>
    <col min="4103" max="4103" width="12.625" style="78" customWidth="true"/>
    <col min="4104" max="4104" width="10.25" style="78" customWidth="true"/>
    <col min="4105" max="4105" width="10.375" style="78" customWidth="true"/>
    <col min="4106" max="4106" width="11" style="78" customWidth="true"/>
    <col min="4107" max="4107" width="10.625" style="78" customWidth="true"/>
    <col min="4108" max="4108" width="10" style="78" customWidth="true"/>
    <col min="4109" max="4109" width="8.5" style="78" customWidth="true"/>
    <col min="4110" max="4110" width="9.5" style="78" customWidth="true"/>
    <col min="4111" max="4111" width="9.625" style="78" customWidth="true"/>
    <col min="4112" max="4112" width="11.875" style="78" customWidth="true"/>
    <col min="4113" max="4113" width="9.625" style="78" customWidth="true"/>
    <col min="4114" max="4114" width="8.625" style="78" customWidth="true"/>
    <col min="4115" max="4115" width="9.625" style="78" customWidth="true"/>
    <col min="4116" max="4116" width="11.875" style="78" customWidth="true"/>
    <col min="4117" max="4117" width="9.625" style="78" customWidth="true"/>
    <col min="4118" max="4118" width="10.5" style="78" customWidth="true"/>
    <col min="4119" max="4123" width="10" style="78" customWidth="true"/>
    <col min="4124" max="4342" width="8.875" style="78" customWidth="true"/>
    <col min="4343" max="4351" width="9" style="78"/>
    <col min="4352" max="4352" width="9.125" style="78" customWidth="true"/>
    <col min="4353" max="4353" width="18.375" style="78" customWidth="true"/>
    <col min="4354" max="4354" width="7" style="78" customWidth="true"/>
    <col min="4355" max="4355" width="13.125" style="78" customWidth="true"/>
    <col min="4356" max="4356" width="10.75" style="78" customWidth="true"/>
    <col min="4357" max="4357" width="11.25" style="78" customWidth="true"/>
    <col min="4358" max="4358" width="10.25" style="78" customWidth="true"/>
    <col min="4359" max="4359" width="12.625" style="78" customWidth="true"/>
    <col min="4360" max="4360" width="10.25" style="78" customWidth="true"/>
    <col min="4361" max="4361" width="10.375" style="78" customWidth="true"/>
    <col min="4362" max="4362" width="11" style="78" customWidth="true"/>
    <col min="4363" max="4363" width="10.625" style="78" customWidth="true"/>
    <col min="4364" max="4364" width="10" style="78" customWidth="true"/>
    <col min="4365" max="4365" width="8.5" style="78" customWidth="true"/>
    <col min="4366" max="4366" width="9.5" style="78" customWidth="true"/>
    <col min="4367" max="4367" width="9.625" style="78" customWidth="true"/>
    <col min="4368" max="4368" width="11.875" style="78" customWidth="true"/>
    <col min="4369" max="4369" width="9.625" style="78" customWidth="true"/>
    <col min="4370" max="4370" width="8.625" style="78" customWidth="true"/>
    <col min="4371" max="4371" width="9.625" style="78" customWidth="true"/>
    <col min="4372" max="4372" width="11.875" style="78" customWidth="true"/>
    <col min="4373" max="4373" width="9.625" style="78" customWidth="true"/>
    <col min="4374" max="4374" width="10.5" style="78" customWidth="true"/>
    <col min="4375" max="4379" width="10" style="78" customWidth="true"/>
    <col min="4380" max="4598" width="8.875" style="78" customWidth="true"/>
    <col min="4599" max="4607" width="9" style="78"/>
    <col min="4608" max="4608" width="9.125" style="78" customWidth="true"/>
    <col min="4609" max="4609" width="18.375" style="78" customWidth="true"/>
    <col min="4610" max="4610" width="7" style="78" customWidth="true"/>
    <col min="4611" max="4611" width="13.125" style="78" customWidth="true"/>
    <col min="4612" max="4612" width="10.75" style="78" customWidth="true"/>
    <col min="4613" max="4613" width="11.25" style="78" customWidth="true"/>
    <col min="4614" max="4614" width="10.25" style="78" customWidth="true"/>
    <col min="4615" max="4615" width="12.625" style="78" customWidth="true"/>
    <col min="4616" max="4616" width="10.25" style="78" customWidth="true"/>
    <col min="4617" max="4617" width="10.375" style="78" customWidth="true"/>
    <col min="4618" max="4618" width="11" style="78" customWidth="true"/>
    <col min="4619" max="4619" width="10.625" style="78" customWidth="true"/>
    <col min="4620" max="4620" width="10" style="78" customWidth="true"/>
    <col min="4621" max="4621" width="8.5" style="78" customWidth="true"/>
    <col min="4622" max="4622" width="9.5" style="78" customWidth="true"/>
    <col min="4623" max="4623" width="9.625" style="78" customWidth="true"/>
    <col min="4624" max="4624" width="11.875" style="78" customWidth="true"/>
    <col min="4625" max="4625" width="9.625" style="78" customWidth="true"/>
    <col min="4626" max="4626" width="8.625" style="78" customWidth="true"/>
    <col min="4627" max="4627" width="9.625" style="78" customWidth="true"/>
    <col min="4628" max="4628" width="11.875" style="78" customWidth="true"/>
    <col min="4629" max="4629" width="9.625" style="78" customWidth="true"/>
    <col min="4630" max="4630" width="10.5" style="78" customWidth="true"/>
    <col min="4631" max="4635" width="10" style="78" customWidth="true"/>
    <col min="4636" max="4854" width="8.875" style="78" customWidth="true"/>
    <col min="4855" max="4863" width="9" style="78"/>
    <col min="4864" max="4864" width="9.125" style="78" customWidth="true"/>
    <col min="4865" max="4865" width="18.375" style="78" customWidth="true"/>
    <col min="4866" max="4866" width="7" style="78" customWidth="true"/>
    <col min="4867" max="4867" width="13.125" style="78" customWidth="true"/>
    <col min="4868" max="4868" width="10.75" style="78" customWidth="true"/>
    <col min="4869" max="4869" width="11.25" style="78" customWidth="true"/>
    <col min="4870" max="4870" width="10.25" style="78" customWidth="true"/>
    <col min="4871" max="4871" width="12.625" style="78" customWidth="true"/>
    <col min="4872" max="4872" width="10.25" style="78" customWidth="true"/>
    <col min="4873" max="4873" width="10.375" style="78" customWidth="true"/>
    <col min="4874" max="4874" width="11" style="78" customWidth="true"/>
    <col min="4875" max="4875" width="10.625" style="78" customWidth="true"/>
    <col min="4876" max="4876" width="10" style="78" customWidth="true"/>
    <col min="4877" max="4877" width="8.5" style="78" customWidth="true"/>
    <col min="4878" max="4878" width="9.5" style="78" customWidth="true"/>
    <col min="4879" max="4879" width="9.625" style="78" customWidth="true"/>
    <col min="4880" max="4880" width="11.875" style="78" customWidth="true"/>
    <col min="4881" max="4881" width="9.625" style="78" customWidth="true"/>
    <col min="4882" max="4882" width="8.625" style="78" customWidth="true"/>
    <col min="4883" max="4883" width="9.625" style="78" customWidth="true"/>
    <col min="4884" max="4884" width="11.875" style="78" customWidth="true"/>
    <col min="4885" max="4885" width="9.625" style="78" customWidth="true"/>
    <col min="4886" max="4886" width="10.5" style="78" customWidth="true"/>
    <col min="4887" max="4891" width="10" style="78" customWidth="true"/>
    <col min="4892" max="5110" width="8.875" style="78" customWidth="true"/>
    <col min="5111" max="5119" width="9" style="78"/>
    <col min="5120" max="5120" width="9.125" style="78" customWidth="true"/>
    <col min="5121" max="5121" width="18.375" style="78" customWidth="true"/>
    <col min="5122" max="5122" width="7" style="78" customWidth="true"/>
    <col min="5123" max="5123" width="13.125" style="78" customWidth="true"/>
    <col min="5124" max="5124" width="10.75" style="78" customWidth="true"/>
    <col min="5125" max="5125" width="11.25" style="78" customWidth="true"/>
    <col min="5126" max="5126" width="10.25" style="78" customWidth="true"/>
    <col min="5127" max="5127" width="12.625" style="78" customWidth="true"/>
    <col min="5128" max="5128" width="10.25" style="78" customWidth="true"/>
    <col min="5129" max="5129" width="10.375" style="78" customWidth="true"/>
    <col min="5130" max="5130" width="11" style="78" customWidth="true"/>
    <col min="5131" max="5131" width="10.625" style="78" customWidth="true"/>
    <col min="5132" max="5132" width="10" style="78" customWidth="true"/>
    <col min="5133" max="5133" width="8.5" style="78" customWidth="true"/>
    <col min="5134" max="5134" width="9.5" style="78" customWidth="true"/>
    <col min="5135" max="5135" width="9.625" style="78" customWidth="true"/>
    <col min="5136" max="5136" width="11.875" style="78" customWidth="true"/>
    <col min="5137" max="5137" width="9.625" style="78" customWidth="true"/>
    <col min="5138" max="5138" width="8.625" style="78" customWidth="true"/>
    <col min="5139" max="5139" width="9.625" style="78" customWidth="true"/>
    <col min="5140" max="5140" width="11.875" style="78" customWidth="true"/>
    <col min="5141" max="5141" width="9.625" style="78" customWidth="true"/>
    <col min="5142" max="5142" width="10.5" style="78" customWidth="true"/>
    <col min="5143" max="5147" width="10" style="78" customWidth="true"/>
    <col min="5148" max="5366" width="8.875" style="78" customWidth="true"/>
    <col min="5367" max="5375" width="9" style="78"/>
    <col min="5376" max="5376" width="9.125" style="78" customWidth="true"/>
    <col min="5377" max="5377" width="18.375" style="78" customWidth="true"/>
    <col min="5378" max="5378" width="7" style="78" customWidth="true"/>
    <col min="5379" max="5379" width="13.125" style="78" customWidth="true"/>
    <col min="5380" max="5380" width="10.75" style="78" customWidth="true"/>
    <col min="5381" max="5381" width="11.25" style="78" customWidth="true"/>
    <col min="5382" max="5382" width="10.25" style="78" customWidth="true"/>
    <col min="5383" max="5383" width="12.625" style="78" customWidth="true"/>
    <col min="5384" max="5384" width="10.25" style="78" customWidth="true"/>
    <col min="5385" max="5385" width="10.375" style="78" customWidth="true"/>
    <col min="5386" max="5386" width="11" style="78" customWidth="true"/>
    <col min="5387" max="5387" width="10.625" style="78" customWidth="true"/>
    <col min="5388" max="5388" width="10" style="78" customWidth="true"/>
    <col min="5389" max="5389" width="8.5" style="78" customWidth="true"/>
    <col min="5390" max="5390" width="9.5" style="78" customWidth="true"/>
    <col min="5391" max="5391" width="9.625" style="78" customWidth="true"/>
    <col min="5392" max="5392" width="11.875" style="78" customWidth="true"/>
    <col min="5393" max="5393" width="9.625" style="78" customWidth="true"/>
    <col min="5394" max="5394" width="8.625" style="78" customWidth="true"/>
    <col min="5395" max="5395" width="9.625" style="78" customWidth="true"/>
    <col min="5396" max="5396" width="11.875" style="78" customWidth="true"/>
    <col min="5397" max="5397" width="9.625" style="78" customWidth="true"/>
    <col min="5398" max="5398" width="10.5" style="78" customWidth="true"/>
    <col min="5399" max="5403" width="10" style="78" customWidth="true"/>
    <col min="5404" max="5622" width="8.875" style="78" customWidth="true"/>
    <col min="5623" max="5631" width="9" style="78"/>
    <col min="5632" max="5632" width="9.125" style="78" customWidth="true"/>
    <col min="5633" max="5633" width="18.375" style="78" customWidth="true"/>
    <col min="5634" max="5634" width="7" style="78" customWidth="true"/>
    <col min="5635" max="5635" width="13.125" style="78" customWidth="true"/>
    <col min="5636" max="5636" width="10.75" style="78" customWidth="true"/>
    <col min="5637" max="5637" width="11.25" style="78" customWidth="true"/>
    <col min="5638" max="5638" width="10.25" style="78" customWidth="true"/>
    <col min="5639" max="5639" width="12.625" style="78" customWidth="true"/>
    <col min="5640" max="5640" width="10.25" style="78" customWidth="true"/>
    <col min="5641" max="5641" width="10.375" style="78" customWidth="true"/>
    <col min="5642" max="5642" width="11" style="78" customWidth="true"/>
    <col min="5643" max="5643" width="10.625" style="78" customWidth="true"/>
    <col min="5644" max="5644" width="10" style="78" customWidth="true"/>
    <col min="5645" max="5645" width="8.5" style="78" customWidth="true"/>
    <col min="5646" max="5646" width="9.5" style="78" customWidth="true"/>
    <col min="5647" max="5647" width="9.625" style="78" customWidth="true"/>
    <col min="5648" max="5648" width="11.875" style="78" customWidth="true"/>
    <col min="5649" max="5649" width="9.625" style="78" customWidth="true"/>
    <col min="5650" max="5650" width="8.625" style="78" customWidth="true"/>
    <col min="5651" max="5651" width="9.625" style="78" customWidth="true"/>
    <col min="5652" max="5652" width="11.875" style="78" customWidth="true"/>
    <col min="5653" max="5653" width="9.625" style="78" customWidth="true"/>
    <col min="5654" max="5654" width="10.5" style="78" customWidth="true"/>
    <col min="5655" max="5659" width="10" style="78" customWidth="true"/>
    <col min="5660" max="5878" width="8.875" style="78" customWidth="true"/>
    <col min="5879" max="5887" width="9" style="78"/>
    <col min="5888" max="5888" width="9.125" style="78" customWidth="true"/>
    <col min="5889" max="5889" width="18.375" style="78" customWidth="true"/>
    <col min="5890" max="5890" width="7" style="78" customWidth="true"/>
    <col min="5891" max="5891" width="13.125" style="78" customWidth="true"/>
    <col min="5892" max="5892" width="10.75" style="78" customWidth="true"/>
    <col min="5893" max="5893" width="11.25" style="78" customWidth="true"/>
    <col min="5894" max="5894" width="10.25" style="78" customWidth="true"/>
    <col min="5895" max="5895" width="12.625" style="78" customWidth="true"/>
    <col min="5896" max="5896" width="10.25" style="78" customWidth="true"/>
    <col min="5897" max="5897" width="10.375" style="78" customWidth="true"/>
    <col min="5898" max="5898" width="11" style="78" customWidth="true"/>
    <col min="5899" max="5899" width="10.625" style="78" customWidth="true"/>
    <col min="5900" max="5900" width="10" style="78" customWidth="true"/>
    <col min="5901" max="5901" width="8.5" style="78" customWidth="true"/>
    <col min="5902" max="5902" width="9.5" style="78" customWidth="true"/>
    <col min="5903" max="5903" width="9.625" style="78" customWidth="true"/>
    <col min="5904" max="5904" width="11.875" style="78" customWidth="true"/>
    <col min="5905" max="5905" width="9.625" style="78" customWidth="true"/>
    <col min="5906" max="5906" width="8.625" style="78" customWidth="true"/>
    <col min="5907" max="5907" width="9.625" style="78" customWidth="true"/>
    <col min="5908" max="5908" width="11.875" style="78" customWidth="true"/>
    <col min="5909" max="5909" width="9.625" style="78" customWidth="true"/>
    <col min="5910" max="5910" width="10.5" style="78" customWidth="true"/>
    <col min="5911" max="5915" width="10" style="78" customWidth="true"/>
    <col min="5916" max="6134" width="8.875" style="78" customWidth="true"/>
    <col min="6135" max="6143" width="9" style="78"/>
    <col min="6144" max="6144" width="9.125" style="78" customWidth="true"/>
    <col min="6145" max="6145" width="18.375" style="78" customWidth="true"/>
    <col min="6146" max="6146" width="7" style="78" customWidth="true"/>
    <col min="6147" max="6147" width="13.125" style="78" customWidth="true"/>
    <col min="6148" max="6148" width="10.75" style="78" customWidth="true"/>
    <col min="6149" max="6149" width="11.25" style="78" customWidth="true"/>
    <col min="6150" max="6150" width="10.25" style="78" customWidth="true"/>
    <col min="6151" max="6151" width="12.625" style="78" customWidth="true"/>
    <col min="6152" max="6152" width="10.25" style="78" customWidth="true"/>
    <col min="6153" max="6153" width="10.375" style="78" customWidth="true"/>
    <col min="6154" max="6154" width="11" style="78" customWidth="true"/>
    <col min="6155" max="6155" width="10.625" style="78" customWidth="true"/>
    <col min="6156" max="6156" width="10" style="78" customWidth="true"/>
    <col min="6157" max="6157" width="8.5" style="78" customWidth="true"/>
    <col min="6158" max="6158" width="9.5" style="78" customWidth="true"/>
    <col min="6159" max="6159" width="9.625" style="78" customWidth="true"/>
    <col min="6160" max="6160" width="11.875" style="78" customWidth="true"/>
    <col min="6161" max="6161" width="9.625" style="78" customWidth="true"/>
    <col min="6162" max="6162" width="8.625" style="78" customWidth="true"/>
    <col min="6163" max="6163" width="9.625" style="78" customWidth="true"/>
    <col min="6164" max="6164" width="11.875" style="78" customWidth="true"/>
    <col min="6165" max="6165" width="9.625" style="78" customWidth="true"/>
    <col min="6166" max="6166" width="10.5" style="78" customWidth="true"/>
    <col min="6167" max="6171" width="10" style="78" customWidth="true"/>
    <col min="6172" max="6390" width="8.875" style="78" customWidth="true"/>
    <col min="6391" max="6399" width="9" style="78"/>
    <col min="6400" max="6400" width="9.125" style="78" customWidth="true"/>
    <col min="6401" max="6401" width="18.375" style="78" customWidth="true"/>
    <col min="6402" max="6402" width="7" style="78" customWidth="true"/>
    <col min="6403" max="6403" width="13.125" style="78" customWidth="true"/>
    <col min="6404" max="6404" width="10.75" style="78" customWidth="true"/>
    <col min="6405" max="6405" width="11.25" style="78" customWidth="true"/>
    <col min="6406" max="6406" width="10.25" style="78" customWidth="true"/>
    <col min="6407" max="6407" width="12.625" style="78" customWidth="true"/>
    <col min="6408" max="6408" width="10.25" style="78" customWidth="true"/>
    <col min="6409" max="6409" width="10.375" style="78" customWidth="true"/>
    <col min="6410" max="6410" width="11" style="78" customWidth="true"/>
    <col min="6411" max="6411" width="10.625" style="78" customWidth="true"/>
    <col min="6412" max="6412" width="10" style="78" customWidth="true"/>
    <col min="6413" max="6413" width="8.5" style="78" customWidth="true"/>
    <col min="6414" max="6414" width="9.5" style="78" customWidth="true"/>
    <col min="6415" max="6415" width="9.625" style="78" customWidth="true"/>
    <col min="6416" max="6416" width="11.875" style="78" customWidth="true"/>
    <col min="6417" max="6417" width="9.625" style="78" customWidth="true"/>
    <col min="6418" max="6418" width="8.625" style="78" customWidth="true"/>
    <col min="6419" max="6419" width="9.625" style="78" customWidth="true"/>
    <col min="6420" max="6420" width="11.875" style="78" customWidth="true"/>
    <col min="6421" max="6421" width="9.625" style="78" customWidth="true"/>
    <col min="6422" max="6422" width="10.5" style="78" customWidth="true"/>
    <col min="6423" max="6427" width="10" style="78" customWidth="true"/>
    <col min="6428" max="6646" width="8.875" style="78" customWidth="true"/>
    <col min="6647" max="6655" width="9" style="78"/>
    <col min="6656" max="6656" width="9.125" style="78" customWidth="true"/>
    <col min="6657" max="6657" width="18.375" style="78" customWidth="true"/>
    <col min="6658" max="6658" width="7" style="78" customWidth="true"/>
    <col min="6659" max="6659" width="13.125" style="78" customWidth="true"/>
    <col min="6660" max="6660" width="10.75" style="78" customWidth="true"/>
    <col min="6661" max="6661" width="11.25" style="78" customWidth="true"/>
    <col min="6662" max="6662" width="10.25" style="78" customWidth="true"/>
    <col min="6663" max="6663" width="12.625" style="78" customWidth="true"/>
    <col min="6664" max="6664" width="10.25" style="78" customWidth="true"/>
    <col min="6665" max="6665" width="10.375" style="78" customWidth="true"/>
    <col min="6666" max="6666" width="11" style="78" customWidth="true"/>
    <col min="6667" max="6667" width="10.625" style="78" customWidth="true"/>
    <col min="6668" max="6668" width="10" style="78" customWidth="true"/>
    <col min="6669" max="6669" width="8.5" style="78" customWidth="true"/>
    <col min="6670" max="6670" width="9.5" style="78" customWidth="true"/>
    <col min="6671" max="6671" width="9.625" style="78" customWidth="true"/>
    <col min="6672" max="6672" width="11.875" style="78" customWidth="true"/>
    <col min="6673" max="6673" width="9.625" style="78" customWidth="true"/>
    <col min="6674" max="6674" width="8.625" style="78" customWidth="true"/>
    <col min="6675" max="6675" width="9.625" style="78" customWidth="true"/>
    <col min="6676" max="6676" width="11.875" style="78" customWidth="true"/>
    <col min="6677" max="6677" width="9.625" style="78" customWidth="true"/>
    <col min="6678" max="6678" width="10.5" style="78" customWidth="true"/>
    <col min="6679" max="6683" width="10" style="78" customWidth="true"/>
    <col min="6684" max="6902" width="8.875" style="78" customWidth="true"/>
    <col min="6903" max="6911" width="9" style="78"/>
    <col min="6912" max="6912" width="9.125" style="78" customWidth="true"/>
    <col min="6913" max="6913" width="18.375" style="78" customWidth="true"/>
    <col min="6914" max="6914" width="7" style="78" customWidth="true"/>
    <col min="6915" max="6915" width="13.125" style="78" customWidth="true"/>
    <col min="6916" max="6916" width="10.75" style="78" customWidth="true"/>
    <col min="6917" max="6917" width="11.25" style="78" customWidth="true"/>
    <col min="6918" max="6918" width="10.25" style="78" customWidth="true"/>
    <col min="6919" max="6919" width="12.625" style="78" customWidth="true"/>
    <col min="6920" max="6920" width="10.25" style="78" customWidth="true"/>
    <col min="6921" max="6921" width="10.375" style="78" customWidth="true"/>
    <col min="6922" max="6922" width="11" style="78" customWidth="true"/>
    <col min="6923" max="6923" width="10.625" style="78" customWidth="true"/>
    <col min="6924" max="6924" width="10" style="78" customWidth="true"/>
    <col min="6925" max="6925" width="8.5" style="78" customWidth="true"/>
    <col min="6926" max="6926" width="9.5" style="78" customWidth="true"/>
    <col min="6927" max="6927" width="9.625" style="78" customWidth="true"/>
    <col min="6928" max="6928" width="11.875" style="78" customWidth="true"/>
    <col min="6929" max="6929" width="9.625" style="78" customWidth="true"/>
    <col min="6930" max="6930" width="8.625" style="78" customWidth="true"/>
    <col min="6931" max="6931" width="9.625" style="78" customWidth="true"/>
    <col min="6932" max="6932" width="11.875" style="78" customWidth="true"/>
    <col min="6933" max="6933" width="9.625" style="78" customWidth="true"/>
    <col min="6934" max="6934" width="10.5" style="78" customWidth="true"/>
    <col min="6935" max="6939" width="10" style="78" customWidth="true"/>
    <col min="6940" max="7158" width="8.875" style="78" customWidth="true"/>
    <col min="7159" max="7167" width="9" style="78"/>
    <col min="7168" max="7168" width="9.125" style="78" customWidth="true"/>
    <col min="7169" max="7169" width="18.375" style="78" customWidth="true"/>
    <col min="7170" max="7170" width="7" style="78" customWidth="true"/>
    <col min="7171" max="7171" width="13.125" style="78" customWidth="true"/>
    <col min="7172" max="7172" width="10.75" style="78" customWidth="true"/>
    <col min="7173" max="7173" width="11.25" style="78" customWidth="true"/>
    <col min="7174" max="7174" width="10.25" style="78" customWidth="true"/>
    <col min="7175" max="7175" width="12.625" style="78" customWidth="true"/>
    <col min="7176" max="7176" width="10.25" style="78" customWidth="true"/>
    <col min="7177" max="7177" width="10.375" style="78" customWidth="true"/>
    <col min="7178" max="7178" width="11" style="78" customWidth="true"/>
    <col min="7179" max="7179" width="10.625" style="78" customWidth="true"/>
    <col min="7180" max="7180" width="10" style="78" customWidth="true"/>
    <col min="7181" max="7181" width="8.5" style="78" customWidth="true"/>
    <col min="7182" max="7182" width="9.5" style="78" customWidth="true"/>
    <col min="7183" max="7183" width="9.625" style="78" customWidth="true"/>
    <col min="7184" max="7184" width="11.875" style="78" customWidth="true"/>
    <col min="7185" max="7185" width="9.625" style="78" customWidth="true"/>
    <col min="7186" max="7186" width="8.625" style="78" customWidth="true"/>
    <col min="7187" max="7187" width="9.625" style="78" customWidth="true"/>
    <col min="7188" max="7188" width="11.875" style="78" customWidth="true"/>
    <col min="7189" max="7189" width="9.625" style="78" customWidth="true"/>
    <col min="7190" max="7190" width="10.5" style="78" customWidth="true"/>
    <col min="7191" max="7195" width="10" style="78" customWidth="true"/>
    <col min="7196" max="7414" width="8.875" style="78" customWidth="true"/>
    <col min="7415" max="7423" width="9" style="78"/>
    <col min="7424" max="7424" width="9.125" style="78" customWidth="true"/>
    <col min="7425" max="7425" width="18.375" style="78" customWidth="true"/>
    <col min="7426" max="7426" width="7" style="78" customWidth="true"/>
    <col min="7427" max="7427" width="13.125" style="78" customWidth="true"/>
    <col min="7428" max="7428" width="10.75" style="78" customWidth="true"/>
    <col min="7429" max="7429" width="11.25" style="78" customWidth="true"/>
    <col min="7430" max="7430" width="10.25" style="78" customWidth="true"/>
    <col min="7431" max="7431" width="12.625" style="78" customWidth="true"/>
    <col min="7432" max="7432" width="10.25" style="78" customWidth="true"/>
    <col min="7433" max="7433" width="10.375" style="78" customWidth="true"/>
    <col min="7434" max="7434" width="11" style="78" customWidth="true"/>
    <col min="7435" max="7435" width="10.625" style="78" customWidth="true"/>
    <col min="7436" max="7436" width="10" style="78" customWidth="true"/>
    <col min="7437" max="7437" width="8.5" style="78" customWidth="true"/>
    <col min="7438" max="7438" width="9.5" style="78" customWidth="true"/>
    <col min="7439" max="7439" width="9.625" style="78" customWidth="true"/>
    <col min="7440" max="7440" width="11.875" style="78" customWidth="true"/>
    <col min="7441" max="7441" width="9.625" style="78" customWidth="true"/>
    <col min="7442" max="7442" width="8.625" style="78" customWidth="true"/>
    <col min="7443" max="7443" width="9.625" style="78" customWidth="true"/>
    <col min="7444" max="7444" width="11.875" style="78" customWidth="true"/>
    <col min="7445" max="7445" width="9.625" style="78" customWidth="true"/>
    <col min="7446" max="7446" width="10.5" style="78" customWidth="true"/>
    <col min="7447" max="7451" width="10" style="78" customWidth="true"/>
    <col min="7452" max="7670" width="8.875" style="78" customWidth="true"/>
    <col min="7671" max="7679" width="9" style="78"/>
    <col min="7680" max="7680" width="9.125" style="78" customWidth="true"/>
    <col min="7681" max="7681" width="18.375" style="78" customWidth="true"/>
    <col min="7682" max="7682" width="7" style="78" customWidth="true"/>
    <col min="7683" max="7683" width="13.125" style="78" customWidth="true"/>
    <col min="7684" max="7684" width="10.75" style="78" customWidth="true"/>
    <col min="7685" max="7685" width="11.25" style="78" customWidth="true"/>
    <col min="7686" max="7686" width="10.25" style="78" customWidth="true"/>
    <col min="7687" max="7687" width="12.625" style="78" customWidth="true"/>
    <col min="7688" max="7688" width="10.25" style="78" customWidth="true"/>
    <col min="7689" max="7689" width="10.375" style="78" customWidth="true"/>
    <col min="7690" max="7690" width="11" style="78" customWidth="true"/>
    <col min="7691" max="7691" width="10.625" style="78" customWidth="true"/>
    <col min="7692" max="7692" width="10" style="78" customWidth="true"/>
    <col min="7693" max="7693" width="8.5" style="78" customWidth="true"/>
    <col min="7694" max="7694" width="9.5" style="78" customWidth="true"/>
    <col min="7695" max="7695" width="9.625" style="78" customWidth="true"/>
    <col min="7696" max="7696" width="11.875" style="78" customWidth="true"/>
    <col min="7697" max="7697" width="9.625" style="78" customWidth="true"/>
    <col min="7698" max="7698" width="8.625" style="78" customWidth="true"/>
    <col min="7699" max="7699" width="9.625" style="78" customWidth="true"/>
    <col min="7700" max="7700" width="11.875" style="78" customWidth="true"/>
    <col min="7701" max="7701" width="9.625" style="78" customWidth="true"/>
    <col min="7702" max="7702" width="10.5" style="78" customWidth="true"/>
    <col min="7703" max="7707" width="10" style="78" customWidth="true"/>
    <col min="7708" max="7926" width="8.875" style="78" customWidth="true"/>
    <col min="7927" max="7935" width="9" style="78"/>
    <col min="7936" max="7936" width="9.125" style="78" customWidth="true"/>
    <col min="7937" max="7937" width="18.375" style="78" customWidth="true"/>
    <col min="7938" max="7938" width="7" style="78" customWidth="true"/>
    <col min="7939" max="7939" width="13.125" style="78" customWidth="true"/>
    <col min="7940" max="7940" width="10.75" style="78" customWidth="true"/>
    <col min="7941" max="7941" width="11.25" style="78" customWidth="true"/>
    <col min="7942" max="7942" width="10.25" style="78" customWidth="true"/>
    <col min="7943" max="7943" width="12.625" style="78" customWidth="true"/>
    <col min="7944" max="7944" width="10.25" style="78" customWidth="true"/>
    <col min="7945" max="7945" width="10.375" style="78" customWidth="true"/>
    <col min="7946" max="7946" width="11" style="78" customWidth="true"/>
    <col min="7947" max="7947" width="10.625" style="78" customWidth="true"/>
    <col min="7948" max="7948" width="10" style="78" customWidth="true"/>
    <col min="7949" max="7949" width="8.5" style="78" customWidth="true"/>
    <col min="7950" max="7950" width="9.5" style="78" customWidth="true"/>
    <col min="7951" max="7951" width="9.625" style="78" customWidth="true"/>
    <col min="7952" max="7952" width="11.875" style="78" customWidth="true"/>
    <col min="7953" max="7953" width="9.625" style="78" customWidth="true"/>
    <col min="7954" max="7954" width="8.625" style="78" customWidth="true"/>
    <col min="7955" max="7955" width="9.625" style="78" customWidth="true"/>
    <col min="7956" max="7956" width="11.875" style="78" customWidth="true"/>
    <col min="7957" max="7957" width="9.625" style="78" customWidth="true"/>
    <col min="7958" max="7958" width="10.5" style="78" customWidth="true"/>
    <col min="7959" max="7963" width="10" style="78" customWidth="true"/>
    <col min="7964" max="8182" width="8.875" style="78" customWidth="true"/>
    <col min="8183" max="8191" width="9" style="78"/>
    <col min="8192" max="8192" width="9.125" style="78" customWidth="true"/>
    <col min="8193" max="8193" width="18.375" style="78" customWidth="true"/>
    <col min="8194" max="8194" width="7" style="78" customWidth="true"/>
    <col min="8195" max="8195" width="13.125" style="78" customWidth="true"/>
    <col min="8196" max="8196" width="10.75" style="78" customWidth="true"/>
    <col min="8197" max="8197" width="11.25" style="78" customWidth="true"/>
    <col min="8198" max="8198" width="10.25" style="78" customWidth="true"/>
    <col min="8199" max="8199" width="12.625" style="78" customWidth="true"/>
    <col min="8200" max="8200" width="10.25" style="78" customWidth="true"/>
    <col min="8201" max="8201" width="10.375" style="78" customWidth="true"/>
    <col min="8202" max="8202" width="11" style="78" customWidth="true"/>
    <col min="8203" max="8203" width="10.625" style="78" customWidth="true"/>
    <col min="8204" max="8204" width="10" style="78" customWidth="true"/>
    <col min="8205" max="8205" width="8.5" style="78" customWidth="true"/>
    <col min="8206" max="8206" width="9.5" style="78" customWidth="true"/>
    <col min="8207" max="8207" width="9.625" style="78" customWidth="true"/>
    <col min="8208" max="8208" width="11.875" style="78" customWidth="true"/>
    <col min="8209" max="8209" width="9.625" style="78" customWidth="true"/>
    <col min="8210" max="8210" width="8.625" style="78" customWidth="true"/>
    <col min="8211" max="8211" width="9.625" style="78" customWidth="true"/>
    <col min="8212" max="8212" width="11.875" style="78" customWidth="true"/>
    <col min="8213" max="8213" width="9.625" style="78" customWidth="true"/>
    <col min="8214" max="8214" width="10.5" style="78" customWidth="true"/>
    <col min="8215" max="8219" width="10" style="78" customWidth="true"/>
    <col min="8220" max="8438" width="8.875" style="78" customWidth="true"/>
    <col min="8439" max="8447" width="9" style="78"/>
    <col min="8448" max="8448" width="9.125" style="78" customWidth="true"/>
    <col min="8449" max="8449" width="18.375" style="78" customWidth="true"/>
    <col min="8450" max="8450" width="7" style="78" customWidth="true"/>
    <col min="8451" max="8451" width="13.125" style="78" customWidth="true"/>
    <col min="8452" max="8452" width="10.75" style="78" customWidth="true"/>
    <col min="8453" max="8453" width="11.25" style="78" customWidth="true"/>
    <col min="8454" max="8454" width="10.25" style="78" customWidth="true"/>
    <col min="8455" max="8455" width="12.625" style="78" customWidth="true"/>
    <col min="8456" max="8456" width="10.25" style="78" customWidth="true"/>
    <col min="8457" max="8457" width="10.375" style="78" customWidth="true"/>
    <col min="8458" max="8458" width="11" style="78" customWidth="true"/>
    <col min="8459" max="8459" width="10.625" style="78" customWidth="true"/>
    <col min="8460" max="8460" width="10" style="78" customWidth="true"/>
    <col min="8461" max="8461" width="8.5" style="78" customWidth="true"/>
    <col min="8462" max="8462" width="9.5" style="78" customWidth="true"/>
    <col min="8463" max="8463" width="9.625" style="78" customWidth="true"/>
    <col min="8464" max="8464" width="11.875" style="78" customWidth="true"/>
    <col min="8465" max="8465" width="9.625" style="78" customWidth="true"/>
    <col min="8466" max="8466" width="8.625" style="78" customWidth="true"/>
    <col min="8467" max="8467" width="9.625" style="78" customWidth="true"/>
    <col min="8468" max="8468" width="11.875" style="78" customWidth="true"/>
    <col min="8469" max="8469" width="9.625" style="78" customWidth="true"/>
    <col min="8470" max="8470" width="10.5" style="78" customWidth="true"/>
    <col min="8471" max="8475" width="10" style="78" customWidth="true"/>
    <col min="8476" max="8694" width="8.875" style="78" customWidth="true"/>
    <col min="8695" max="8703" width="9" style="78"/>
    <col min="8704" max="8704" width="9.125" style="78" customWidth="true"/>
    <col min="8705" max="8705" width="18.375" style="78" customWidth="true"/>
    <col min="8706" max="8706" width="7" style="78" customWidth="true"/>
    <col min="8707" max="8707" width="13.125" style="78" customWidth="true"/>
    <col min="8708" max="8708" width="10.75" style="78" customWidth="true"/>
    <col min="8709" max="8709" width="11.25" style="78" customWidth="true"/>
    <col min="8710" max="8710" width="10.25" style="78" customWidth="true"/>
    <col min="8711" max="8711" width="12.625" style="78" customWidth="true"/>
    <col min="8712" max="8712" width="10.25" style="78" customWidth="true"/>
    <col min="8713" max="8713" width="10.375" style="78" customWidth="true"/>
    <col min="8714" max="8714" width="11" style="78" customWidth="true"/>
    <col min="8715" max="8715" width="10.625" style="78" customWidth="true"/>
    <col min="8716" max="8716" width="10" style="78" customWidth="true"/>
    <col min="8717" max="8717" width="8.5" style="78" customWidth="true"/>
    <col min="8718" max="8718" width="9.5" style="78" customWidth="true"/>
    <col min="8719" max="8719" width="9.625" style="78" customWidth="true"/>
    <col min="8720" max="8720" width="11.875" style="78" customWidth="true"/>
    <col min="8721" max="8721" width="9.625" style="78" customWidth="true"/>
    <col min="8722" max="8722" width="8.625" style="78" customWidth="true"/>
    <col min="8723" max="8723" width="9.625" style="78" customWidth="true"/>
    <col min="8724" max="8724" width="11.875" style="78" customWidth="true"/>
    <col min="8725" max="8725" width="9.625" style="78" customWidth="true"/>
    <col min="8726" max="8726" width="10.5" style="78" customWidth="true"/>
    <col min="8727" max="8731" width="10" style="78" customWidth="true"/>
    <col min="8732" max="8950" width="8.875" style="78" customWidth="true"/>
    <col min="8951" max="8959" width="9" style="78"/>
    <col min="8960" max="8960" width="9.125" style="78" customWidth="true"/>
    <col min="8961" max="8961" width="18.375" style="78" customWidth="true"/>
    <col min="8962" max="8962" width="7" style="78" customWidth="true"/>
    <col min="8963" max="8963" width="13.125" style="78" customWidth="true"/>
    <col min="8964" max="8964" width="10.75" style="78" customWidth="true"/>
    <col min="8965" max="8965" width="11.25" style="78" customWidth="true"/>
    <col min="8966" max="8966" width="10.25" style="78" customWidth="true"/>
    <col min="8967" max="8967" width="12.625" style="78" customWidth="true"/>
    <col min="8968" max="8968" width="10.25" style="78" customWidth="true"/>
    <col min="8969" max="8969" width="10.375" style="78" customWidth="true"/>
    <col min="8970" max="8970" width="11" style="78" customWidth="true"/>
    <col min="8971" max="8971" width="10.625" style="78" customWidth="true"/>
    <col min="8972" max="8972" width="10" style="78" customWidth="true"/>
    <col min="8973" max="8973" width="8.5" style="78" customWidth="true"/>
    <col min="8974" max="8974" width="9.5" style="78" customWidth="true"/>
    <col min="8975" max="8975" width="9.625" style="78" customWidth="true"/>
    <col min="8976" max="8976" width="11.875" style="78" customWidth="true"/>
    <col min="8977" max="8977" width="9.625" style="78" customWidth="true"/>
    <col min="8978" max="8978" width="8.625" style="78" customWidth="true"/>
    <col min="8979" max="8979" width="9.625" style="78" customWidth="true"/>
    <col min="8980" max="8980" width="11.875" style="78" customWidth="true"/>
    <col min="8981" max="8981" width="9.625" style="78" customWidth="true"/>
    <col min="8982" max="8982" width="10.5" style="78" customWidth="true"/>
    <col min="8983" max="8987" width="10" style="78" customWidth="true"/>
    <col min="8988" max="9206" width="8.875" style="78" customWidth="true"/>
    <col min="9207" max="9215" width="9" style="78"/>
    <col min="9216" max="9216" width="9.125" style="78" customWidth="true"/>
    <col min="9217" max="9217" width="18.375" style="78" customWidth="true"/>
    <col min="9218" max="9218" width="7" style="78" customWidth="true"/>
    <col min="9219" max="9219" width="13.125" style="78" customWidth="true"/>
    <col min="9220" max="9220" width="10.75" style="78" customWidth="true"/>
    <col min="9221" max="9221" width="11.25" style="78" customWidth="true"/>
    <col min="9222" max="9222" width="10.25" style="78" customWidth="true"/>
    <col min="9223" max="9223" width="12.625" style="78" customWidth="true"/>
    <col min="9224" max="9224" width="10.25" style="78" customWidth="true"/>
    <col min="9225" max="9225" width="10.375" style="78" customWidth="true"/>
    <col min="9226" max="9226" width="11" style="78" customWidth="true"/>
    <col min="9227" max="9227" width="10.625" style="78" customWidth="true"/>
    <col min="9228" max="9228" width="10" style="78" customWidth="true"/>
    <col min="9229" max="9229" width="8.5" style="78" customWidth="true"/>
    <col min="9230" max="9230" width="9.5" style="78" customWidth="true"/>
    <col min="9231" max="9231" width="9.625" style="78" customWidth="true"/>
    <col min="9232" max="9232" width="11.875" style="78" customWidth="true"/>
    <col min="9233" max="9233" width="9.625" style="78" customWidth="true"/>
    <col min="9234" max="9234" width="8.625" style="78" customWidth="true"/>
    <col min="9235" max="9235" width="9.625" style="78" customWidth="true"/>
    <col min="9236" max="9236" width="11.875" style="78" customWidth="true"/>
    <col min="9237" max="9237" width="9.625" style="78" customWidth="true"/>
    <col min="9238" max="9238" width="10.5" style="78" customWidth="true"/>
    <col min="9239" max="9243" width="10" style="78" customWidth="true"/>
    <col min="9244" max="9462" width="8.875" style="78" customWidth="true"/>
    <col min="9463" max="9471" width="9" style="78"/>
    <col min="9472" max="9472" width="9.125" style="78" customWidth="true"/>
    <col min="9473" max="9473" width="18.375" style="78" customWidth="true"/>
    <col min="9474" max="9474" width="7" style="78" customWidth="true"/>
    <col min="9475" max="9475" width="13.125" style="78" customWidth="true"/>
    <col min="9476" max="9476" width="10.75" style="78" customWidth="true"/>
    <col min="9477" max="9477" width="11.25" style="78" customWidth="true"/>
    <col min="9478" max="9478" width="10.25" style="78" customWidth="true"/>
    <col min="9479" max="9479" width="12.625" style="78" customWidth="true"/>
    <col min="9480" max="9480" width="10.25" style="78" customWidth="true"/>
    <col min="9481" max="9481" width="10.375" style="78" customWidth="true"/>
    <col min="9482" max="9482" width="11" style="78" customWidth="true"/>
    <col min="9483" max="9483" width="10.625" style="78" customWidth="true"/>
    <col min="9484" max="9484" width="10" style="78" customWidth="true"/>
    <col min="9485" max="9485" width="8.5" style="78" customWidth="true"/>
    <col min="9486" max="9486" width="9.5" style="78" customWidth="true"/>
    <col min="9487" max="9487" width="9.625" style="78" customWidth="true"/>
    <col min="9488" max="9488" width="11.875" style="78" customWidth="true"/>
    <col min="9489" max="9489" width="9.625" style="78" customWidth="true"/>
    <col min="9490" max="9490" width="8.625" style="78" customWidth="true"/>
    <col min="9491" max="9491" width="9.625" style="78" customWidth="true"/>
    <col min="9492" max="9492" width="11.875" style="78" customWidth="true"/>
    <col min="9493" max="9493" width="9.625" style="78" customWidth="true"/>
    <col min="9494" max="9494" width="10.5" style="78" customWidth="true"/>
    <col min="9495" max="9499" width="10" style="78" customWidth="true"/>
    <col min="9500" max="9718" width="8.875" style="78" customWidth="true"/>
    <col min="9719" max="9727" width="9" style="78"/>
    <col min="9728" max="9728" width="9.125" style="78" customWidth="true"/>
    <col min="9729" max="9729" width="18.375" style="78" customWidth="true"/>
    <col min="9730" max="9730" width="7" style="78" customWidth="true"/>
    <col min="9731" max="9731" width="13.125" style="78" customWidth="true"/>
    <col min="9732" max="9732" width="10.75" style="78" customWidth="true"/>
    <col min="9733" max="9733" width="11.25" style="78" customWidth="true"/>
    <col min="9734" max="9734" width="10.25" style="78" customWidth="true"/>
    <col min="9735" max="9735" width="12.625" style="78" customWidth="true"/>
    <col min="9736" max="9736" width="10.25" style="78" customWidth="true"/>
    <col min="9737" max="9737" width="10.375" style="78" customWidth="true"/>
    <col min="9738" max="9738" width="11" style="78" customWidth="true"/>
    <col min="9739" max="9739" width="10.625" style="78" customWidth="true"/>
    <col min="9740" max="9740" width="10" style="78" customWidth="true"/>
    <col min="9741" max="9741" width="8.5" style="78" customWidth="true"/>
    <col min="9742" max="9742" width="9.5" style="78" customWidth="true"/>
    <col min="9743" max="9743" width="9.625" style="78" customWidth="true"/>
    <col min="9744" max="9744" width="11.875" style="78" customWidth="true"/>
    <col min="9745" max="9745" width="9.625" style="78" customWidth="true"/>
    <col min="9746" max="9746" width="8.625" style="78" customWidth="true"/>
    <col min="9747" max="9747" width="9.625" style="78" customWidth="true"/>
    <col min="9748" max="9748" width="11.875" style="78" customWidth="true"/>
    <col min="9749" max="9749" width="9.625" style="78" customWidth="true"/>
    <col min="9750" max="9750" width="10.5" style="78" customWidth="true"/>
    <col min="9751" max="9755" width="10" style="78" customWidth="true"/>
    <col min="9756" max="9974" width="8.875" style="78" customWidth="true"/>
    <col min="9975" max="9983" width="9" style="78"/>
    <col min="9984" max="9984" width="9.125" style="78" customWidth="true"/>
    <col min="9985" max="9985" width="18.375" style="78" customWidth="true"/>
    <col min="9986" max="9986" width="7" style="78" customWidth="true"/>
    <col min="9987" max="9987" width="13.125" style="78" customWidth="true"/>
    <col min="9988" max="9988" width="10.75" style="78" customWidth="true"/>
    <col min="9989" max="9989" width="11.25" style="78" customWidth="true"/>
    <col min="9990" max="9990" width="10.25" style="78" customWidth="true"/>
    <col min="9991" max="9991" width="12.625" style="78" customWidth="true"/>
    <col min="9992" max="9992" width="10.25" style="78" customWidth="true"/>
    <col min="9993" max="9993" width="10.375" style="78" customWidth="true"/>
    <col min="9994" max="9994" width="11" style="78" customWidth="true"/>
    <col min="9995" max="9995" width="10.625" style="78" customWidth="true"/>
    <col min="9996" max="9996" width="10" style="78" customWidth="true"/>
    <col min="9997" max="9997" width="8.5" style="78" customWidth="true"/>
    <col min="9998" max="9998" width="9.5" style="78" customWidth="true"/>
    <col min="9999" max="9999" width="9.625" style="78" customWidth="true"/>
    <col min="10000" max="10000" width="11.875" style="78" customWidth="true"/>
    <col min="10001" max="10001" width="9.625" style="78" customWidth="true"/>
    <col min="10002" max="10002" width="8.625" style="78" customWidth="true"/>
    <col min="10003" max="10003" width="9.625" style="78" customWidth="true"/>
    <col min="10004" max="10004" width="11.875" style="78" customWidth="true"/>
    <col min="10005" max="10005" width="9.625" style="78" customWidth="true"/>
    <col min="10006" max="10006" width="10.5" style="78" customWidth="true"/>
    <col min="10007" max="10011" width="10" style="78" customWidth="true"/>
    <col min="10012" max="10230" width="8.875" style="78" customWidth="true"/>
    <col min="10231" max="10239" width="9" style="78"/>
    <col min="10240" max="10240" width="9.125" style="78" customWidth="true"/>
    <col min="10241" max="10241" width="18.375" style="78" customWidth="true"/>
    <col min="10242" max="10242" width="7" style="78" customWidth="true"/>
    <col min="10243" max="10243" width="13.125" style="78" customWidth="true"/>
    <col min="10244" max="10244" width="10.75" style="78" customWidth="true"/>
    <col min="10245" max="10245" width="11.25" style="78" customWidth="true"/>
    <col min="10246" max="10246" width="10.25" style="78" customWidth="true"/>
    <col min="10247" max="10247" width="12.625" style="78" customWidth="true"/>
    <col min="10248" max="10248" width="10.25" style="78" customWidth="true"/>
    <col min="10249" max="10249" width="10.375" style="78" customWidth="true"/>
    <col min="10250" max="10250" width="11" style="78" customWidth="true"/>
    <col min="10251" max="10251" width="10.625" style="78" customWidth="true"/>
    <col min="10252" max="10252" width="10" style="78" customWidth="true"/>
    <col min="10253" max="10253" width="8.5" style="78" customWidth="true"/>
    <col min="10254" max="10254" width="9.5" style="78" customWidth="true"/>
    <col min="10255" max="10255" width="9.625" style="78" customWidth="true"/>
    <col min="10256" max="10256" width="11.875" style="78" customWidth="true"/>
    <col min="10257" max="10257" width="9.625" style="78" customWidth="true"/>
    <col min="10258" max="10258" width="8.625" style="78" customWidth="true"/>
    <col min="10259" max="10259" width="9.625" style="78" customWidth="true"/>
    <col min="10260" max="10260" width="11.875" style="78" customWidth="true"/>
    <col min="10261" max="10261" width="9.625" style="78" customWidth="true"/>
    <col min="10262" max="10262" width="10.5" style="78" customWidth="true"/>
    <col min="10263" max="10267" width="10" style="78" customWidth="true"/>
    <col min="10268" max="10486" width="8.875" style="78" customWidth="true"/>
    <col min="10487" max="10495" width="9" style="78"/>
    <col min="10496" max="10496" width="9.125" style="78" customWidth="true"/>
    <col min="10497" max="10497" width="18.375" style="78" customWidth="true"/>
    <col min="10498" max="10498" width="7" style="78" customWidth="true"/>
    <col min="10499" max="10499" width="13.125" style="78" customWidth="true"/>
    <col min="10500" max="10500" width="10.75" style="78" customWidth="true"/>
    <col min="10501" max="10501" width="11.25" style="78" customWidth="true"/>
    <col min="10502" max="10502" width="10.25" style="78" customWidth="true"/>
    <col min="10503" max="10503" width="12.625" style="78" customWidth="true"/>
    <col min="10504" max="10504" width="10.25" style="78" customWidth="true"/>
    <col min="10505" max="10505" width="10.375" style="78" customWidth="true"/>
    <col min="10506" max="10506" width="11" style="78" customWidth="true"/>
    <col min="10507" max="10507" width="10.625" style="78" customWidth="true"/>
    <col min="10508" max="10508" width="10" style="78" customWidth="true"/>
    <col min="10509" max="10509" width="8.5" style="78" customWidth="true"/>
    <col min="10510" max="10510" width="9.5" style="78" customWidth="true"/>
    <col min="10511" max="10511" width="9.625" style="78" customWidth="true"/>
    <col min="10512" max="10512" width="11.875" style="78" customWidth="true"/>
    <col min="10513" max="10513" width="9.625" style="78" customWidth="true"/>
    <col min="10514" max="10514" width="8.625" style="78" customWidth="true"/>
    <col min="10515" max="10515" width="9.625" style="78" customWidth="true"/>
    <col min="10516" max="10516" width="11.875" style="78" customWidth="true"/>
    <col min="10517" max="10517" width="9.625" style="78" customWidth="true"/>
    <col min="10518" max="10518" width="10.5" style="78" customWidth="true"/>
    <col min="10519" max="10523" width="10" style="78" customWidth="true"/>
    <col min="10524" max="10742" width="8.875" style="78" customWidth="true"/>
    <col min="10743" max="10751" width="9" style="78"/>
    <col min="10752" max="10752" width="9.125" style="78" customWidth="true"/>
    <col min="10753" max="10753" width="18.375" style="78" customWidth="true"/>
    <col min="10754" max="10754" width="7" style="78" customWidth="true"/>
    <col min="10755" max="10755" width="13.125" style="78" customWidth="true"/>
    <col min="10756" max="10756" width="10.75" style="78" customWidth="true"/>
    <col min="10757" max="10757" width="11.25" style="78" customWidth="true"/>
    <col min="10758" max="10758" width="10.25" style="78" customWidth="true"/>
    <col min="10759" max="10759" width="12.625" style="78" customWidth="true"/>
    <col min="10760" max="10760" width="10.25" style="78" customWidth="true"/>
    <col min="10761" max="10761" width="10.375" style="78" customWidth="true"/>
    <col min="10762" max="10762" width="11" style="78" customWidth="true"/>
    <col min="10763" max="10763" width="10.625" style="78" customWidth="true"/>
    <col min="10764" max="10764" width="10" style="78" customWidth="true"/>
    <col min="10765" max="10765" width="8.5" style="78" customWidth="true"/>
    <col min="10766" max="10766" width="9.5" style="78" customWidth="true"/>
    <col min="10767" max="10767" width="9.625" style="78" customWidth="true"/>
    <col min="10768" max="10768" width="11.875" style="78" customWidth="true"/>
    <col min="10769" max="10769" width="9.625" style="78" customWidth="true"/>
    <col min="10770" max="10770" width="8.625" style="78" customWidth="true"/>
    <col min="10771" max="10771" width="9.625" style="78" customWidth="true"/>
    <col min="10772" max="10772" width="11.875" style="78" customWidth="true"/>
    <col min="10773" max="10773" width="9.625" style="78" customWidth="true"/>
    <col min="10774" max="10774" width="10.5" style="78" customWidth="true"/>
    <col min="10775" max="10779" width="10" style="78" customWidth="true"/>
    <col min="10780" max="10998" width="8.875" style="78" customWidth="true"/>
    <col min="10999" max="11007" width="9" style="78"/>
    <col min="11008" max="11008" width="9.125" style="78" customWidth="true"/>
    <col min="11009" max="11009" width="18.375" style="78" customWidth="true"/>
    <col min="11010" max="11010" width="7" style="78" customWidth="true"/>
    <col min="11011" max="11011" width="13.125" style="78" customWidth="true"/>
    <col min="11012" max="11012" width="10.75" style="78" customWidth="true"/>
    <col min="11013" max="11013" width="11.25" style="78" customWidth="true"/>
    <col min="11014" max="11014" width="10.25" style="78" customWidth="true"/>
    <col min="11015" max="11015" width="12.625" style="78" customWidth="true"/>
    <col min="11016" max="11016" width="10.25" style="78" customWidth="true"/>
    <col min="11017" max="11017" width="10.375" style="78" customWidth="true"/>
    <col min="11018" max="11018" width="11" style="78" customWidth="true"/>
    <col min="11019" max="11019" width="10.625" style="78" customWidth="true"/>
    <col min="11020" max="11020" width="10" style="78" customWidth="true"/>
    <col min="11021" max="11021" width="8.5" style="78" customWidth="true"/>
    <col min="11022" max="11022" width="9.5" style="78" customWidth="true"/>
    <col min="11023" max="11023" width="9.625" style="78" customWidth="true"/>
    <col min="11024" max="11024" width="11.875" style="78" customWidth="true"/>
    <col min="11025" max="11025" width="9.625" style="78" customWidth="true"/>
    <col min="11026" max="11026" width="8.625" style="78" customWidth="true"/>
    <col min="11027" max="11027" width="9.625" style="78" customWidth="true"/>
    <col min="11028" max="11028" width="11.875" style="78" customWidth="true"/>
    <col min="11029" max="11029" width="9.625" style="78" customWidth="true"/>
    <col min="11030" max="11030" width="10.5" style="78" customWidth="true"/>
    <col min="11031" max="11035" width="10" style="78" customWidth="true"/>
    <col min="11036" max="11254" width="8.875" style="78" customWidth="true"/>
    <col min="11255" max="11263" width="9" style="78"/>
    <col min="11264" max="11264" width="9.125" style="78" customWidth="true"/>
    <col min="11265" max="11265" width="18.375" style="78" customWidth="true"/>
    <col min="11266" max="11266" width="7" style="78" customWidth="true"/>
    <col min="11267" max="11267" width="13.125" style="78" customWidth="true"/>
    <col min="11268" max="11268" width="10.75" style="78" customWidth="true"/>
    <col min="11269" max="11269" width="11.25" style="78" customWidth="true"/>
    <col min="11270" max="11270" width="10.25" style="78" customWidth="true"/>
    <col min="11271" max="11271" width="12.625" style="78" customWidth="true"/>
    <col min="11272" max="11272" width="10.25" style="78" customWidth="true"/>
    <col min="11273" max="11273" width="10.375" style="78" customWidth="true"/>
    <col min="11274" max="11274" width="11" style="78" customWidth="true"/>
    <col min="11275" max="11275" width="10.625" style="78" customWidth="true"/>
    <col min="11276" max="11276" width="10" style="78" customWidth="true"/>
    <col min="11277" max="11277" width="8.5" style="78" customWidth="true"/>
    <col min="11278" max="11278" width="9.5" style="78" customWidth="true"/>
    <col min="11279" max="11279" width="9.625" style="78" customWidth="true"/>
    <col min="11280" max="11280" width="11.875" style="78" customWidth="true"/>
    <col min="11281" max="11281" width="9.625" style="78" customWidth="true"/>
    <col min="11282" max="11282" width="8.625" style="78" customWidth="true"/>
    <col min="11283" max="11283" width="9.625" style="78" customWidth="true"/>
    <col min="11284" max="11284" width="11.875" style="78" customWidth="true"/>
    <col min="11285" max="11285" width="9.625" style="78" customWidth="true"/>
    <col min="11286" max="11286" width="10.5" style="78" customWidth="true"/>
    <col min="11287" max="11291" width="10" style="78" customWidth="true"/>
    <col min="11292" max="11510" width="8.875" style="78" customWidth="true"/>
    <col min="11511" max="11519" width="9" style="78"/>
    <col min="11520" max="11520" width="9.125" style="78" customWidth="true"/>
    <col min="11521" max="11521" width="18.375" style="78" customWidth="true"/>
    <col min="11522" max="11522" width="7" style="78" customWidth="true"/>
    <col min="11523" max="11523" width="13.125" style="78" customWidth="true"/>
    <col min="11524" max="11524" width="10.75" style="78" customWidth="true"/>
    <col min="11525" max="11525" width="11.25" style="78" customWidth="true"/>
    <col min="11526" max="11526" width="10.25" style="78" customWidth="true"/>
    <col min="11527" max="11527" width="12.625" style="78" customWidth="true"/>
    <col min="11528" max="11528" width="10.25" style="78" customWidth="true"/>
    <col min="11529" max="11529" width="10.375" style="78" customWidth="true"/>
    <col min="11530" max="11530" width="11" style="78" customWidth="true"/>
    <col min="11531" max="11531" width="10.625" style="78" customWidth="true"/>
    <col min="11532" max="11532" width="10" style="78" customWidth="true"/>
    <col min="11533" max="11533" width="8.5" style="78" customWidth="true"/>
    <col min="11534" max="11534" width="9.5" style="78" customWidth="true"/>
    <col min="11535" max="11535" width="9.625" style="78" customWidth="true"/>
    <col min="11536" max="11536" width="11.875" style="78" customWidth="true"/>
    <col min="11537" max="11537" width="9.625" style="78" customWidth="true"/>
    <col min="11538" max="11538" width="8.625" style="78" customWidth="true"/>
    <col min="11539" max="11539" width="9.625" style="78" customWidth="true"/>
    <col min="11540" max="11540" width="11.875" style="78" customWidth="true"/>
    <col min="11541" max="11541" width="9.625" style="78" customWidth="true"/>
    <col min="11542" max="11542" width="10.5" style="78" customWidth="true"/>
    <col min="11543" max="11547" width="10" style="78" customWidth="true"/>
    <col min="11548" max="11766" width="8.875" style="78" customWidth="true"/>
    <col min="11767" max="11775" width="9" style="78"/>
    <col min="11776" max="11776" width="9.125" style="78" customWidth="true"/>
    <col min="11777" max="11777" width="18.375" style="78" customWidth="true"/>
    <col min="11778" max="11778" width="7" style="78" customWidth="true"/>
    <col min="11779" max="11779" width="13.125" style="78" customWidth="true"/>
    <col min="11780" max="11780" width="10.75" style="78" customWidth="true"/>
    <col min="11781" max="11781" width="11.25" style="78" customWidth="true"/>
    <col min="11782" max="11782" width="10.25" style="78" customWidth="true"/>
    <col min="11783" max="11783" width="12.625" style="78" customWidth="true"/>
    <col min="11784" max="11784" width="10.25" style="78" customWidth="true"/>
    <col min="11785" max="11785" width="10.375" style="78" customWidth="true"/>
    <col min="11786" max="11786" width="11" style="78" customWidth="true"/>
    <col min="11787" max="11787" width="10.625" style="78" customWidth="true"/>
    <col min="11788" max="11788" width="10" style="78" customWidth="true"/>
    <col min="11789" max="11789" width="8.5" style="78" customWidth="true"/>
    <col min="11790" max="11790" width="9.5" style="78" customWidth="true"/>
    <col min="11791" max="11791" width="9.625" style="78" customWidth="true"/>
    <col min="11792" max="11792" width="11.875" style="78" customWidth="true"/>
    <col min="11793" max="11793" width="9.625" style="78" customWidth="true"/>
    <col min="11794" max="11794" width="8.625" style="78" customWidth="true"/>
    <col min="11795" max="11795" width="9.625" style="78" customWidth="true"/>
    <col min="11796" max="11796" width="11.875" style="78" customWidth="true"/>
    <col min="11797" max="11797" width="9.625" style="78" customWidth="true"/>
    <col min="11798" max="11798" width="10.5" style="78" customWidth="true"/>
    <col min="11799" max="11803" width="10" style="78" customWidth="true"/>
    <col min="11804" max="12022" width="8.875" style="78" customWidth="true"/>
    <col min="12023" max="12031" width="9" style="78"/>
    <col min="12032" max="12032" width="9.125" style="78" customWidth="true"/>
    <col min="12033" max="12033" width="18.375" style="78" customWidth="true"/>
    <col min="12034" max="12034" width="7" style="78" customWidth="true"/>
    <col min="12035" max="12035" width="13.125" style="78" customWidth="true"/>
    <col min="12036" max="12036" width="10.75" style="78" customWidth="true"/>
    <col min="12037" max="12037" width="11.25" style="78" customWidth="true"/>
    <col min="12038" max="12038" width="10.25" style="78" customWidth="true"/>
    <col min="12039" max="12039" width="12.625" style="78" customWidth="true"/>
    <col min="12040" max="12040" width="10.25" style="78" customWidth="true"/>
    <col min="12041" max="12041" width="10.375" style="78" customWidth="true"/>
    <col min="12042" max="12042" width="11" style="78" customWidth="true"/>
    <col min="12043" max="12043" width="10.625" style="78" customWidth="true"/>
    <col min="12044" max="12044" width="10" style="78" customWidth="true"/>
    <col min="12045" max="12045" width="8.5" style="78" customWidth="true"/>
    <col min="12046" max="12046" width="9.5" style="78" customWidth="true"/>
    <col min="12047" max="12047" width="9.625" style="78" customWidth="true"/>
    <col min="12048" max="12048" width="11.875" style="78" customWidth="true"/>
    <col min="12049" max="12049" width="9.625" style="78" customWidth="true"/>
    <col min="12050" max="12050" width="8.625" style="78" customWidth="true"/>
    <col min="12051" max="12051" width="9.625" style="78" customWidth="true"/>
    <col min="12052" max="12052" width="11.875" style="78" customWidth="true"/>
    <col min="12053" max="12053" width="9.625" style="78" customWidth="true"/>
    <col min="12054" max="12054" width="10.5" style="78" customWidth="true"/>
    <col min="12055" max="12059" width="10" style="78" customWidth="true"/>
    <col min="12060" max="12278" width="8.875" style="78" customWidth="true"/>
    <col min="12279" max="12287" width="9" style="78"/>
    <col min="12288" max="12288" width="9.125" style="78" customWidth="true"/>
    <col min="12289" max="12289" width="18.375" style="78" customWidth="true"/>
    <col min="12290" max="12290" width="7" style="78" customWidth="true"/>
    <col min="12291" max="12291" width="13.125" style="78" customWidth="true"/>
    <col min="12292" max="12292" width="10.75" style="78" customWidth="true"/>
    <col min="12293" max="12293" width="11.25" style="78" customWidth="true"/>
    <col min="12294" max="12294" width="10.25" style="78" customWidth="true"/>
    <col min="12295" max="12295" width="12.625" style="78" customWidth="true"/>
    <col min="12296" max="12296" width="10.25" style="78" customWidth="true"/>
    <col min="12297" max="12297" width="10.375" style="78" customWidth="true"/>
    <col min="12298" max="12298" width="11" style="78" customWidth="true"/>
    <col min="12299" max="12299" width="10.625" style="78" customWidth="true"/>
    <col min="12300" max="12300" width="10" style="78" customWidth="true"/>
    <col min="12301" max="12301" width="8.5" style="78" customWidth="true"/>
    <col min="12302" max="12302" width="9.5" style="78" customWidth="true"/>
    <col min="12303" max="12303" width="9.625" style="78" customWidth="true"/>
    <col min="12304" max="12304" width="11.875" style="78" customWidth="true"/>
    <col min="12305" max="12305" width="9.625" style="78" customWidth="true"/>
    <col min="12306" max="12306" width="8.625" style="78" customWidth="true"/>
    <col min="12307" max="12307" width="9.625" style="78" customWidth="true"/>
    <col min="12308" max="12308" width="11.875" style="78" customWidth="true"/>
    <col min="12309" max="12309" width="9.625" style="78" customWidth="true"/>
    <col min="12310" max="12310" width="10.5" style="78" customWidth="true"/>
    <col min="12311" max="12315" width="10" style="78" customWidth="true"/>
    <col min="12316" max="12534" width="8.875" style="78" customWidth="true"/>
    <col min="12535" max="12543" width="9" style="78"/>
    <col min="12544" max="12544" width="9.125" style="78" customWidth="true"/>
    <col min="12545" max="12545" width="18.375" style="78" customWidth="true"/>
    <col min="12546" max="12546" width="7" style="78" customWidth="true"/>
    <col min="12547" max="12547" width="13.125" style="78" customWidth="true"/>
    <col min="12548" max="12548" width="10.75" style="78" customWidth="true"/>
    <col min="12549" max="12549" width="11.25" style="78" customWidth="true"/>
    <col min="12550" max="12550" width="10.25" style="78" customWidth="true"/>
    <col min="12551" max="12551" width="12.625" style="78" customWidth="true"/>
    <col min="12552" max="12552" width="10.25" style="78" customWidth="true"/>
    <col min="12553" max="12553" width="10.375" style="78" customWidth="true"/>
    <col min="12554" max="12554" width="11" style="78" customWidth="true"/>
    <col min="12555" max="12555" width="10.625" style="78" customWidth="true"/>
    <col min="12556" max="12556" width="10" style="78" customWidth="true"/>
    <col min="12557" max="12557" width="8.5" style="78" customWidth="true"/>
    <col min="12558" max="12558" width="9.5" style="78" customWidth="true"/>
    <col min="12559" max="12559" width="9.625" style="78" customWidth="true"/>
    <col min="12560" max="12560" width="11.875" style="78" customWidth="true"/>
    <col min="12561" max="12561" width="9.625" style="78" customWidth="true"/>
    <col min="12562" max="12562" width="8.625" style="78" customWidth="true"/>
    <col min="12563" max="12563" width="9.625" style="78" customWidth="true"/>
    <col min="12564" max="12564" width="11.875" style="78" customWidth="true"/>
    <col min="12565" max="12565" width="9.625" style="78" customWidth="true"/>
    <col min="12566" max="12566" width="10.5" style="78" customWidth="true"/>
    <col min="12567" max="12571" width="10" style="78" customWidth="true"/>
    <col min="12572" max="12790" width="8.875" style="78" customWidth="true"/>
    <col min="12791" max="12799" width="9" style="78"/>
    <col min="12800" max="12800" width="9.125" style="78" customWidth="true"/>
    <col min="12801" max="12801" width="18.375" style="78" customWidth="true"/>
    <col min="12802" max="12802" width="7" style="78" customWidth="true"/>
    <col min="12803" max="12803" width="13.125" style="78" customWidth="true"/>
    <col min="12804" max="12804" width="10.75" style="78" customWidth="true"/>
    <col min="12805" max="12805" width="11.25" style="78" customWidth="true"/>
    <col min="12806" max="12806" width="10.25" style="78" customWidth="true"/>
    <col min="12807" max="12807" width="12.625" style="78" customWidth="true"/>
    <col min="12808" max="12808" width="10.25" style="78" customWidth="true"/>
    <col min="12809" max="12809" width="10.375" style="78" customWidth="true"/>
    <col min="12810" max="12810" width="11" style="78" customWidth="true"/>
    <col min="12811" max="12811" width="10.625" style="78" customWidth="true"/>
    <col min="12812" max="12812" width="10" style="78" customWidth="true"/>
    <col min="12813" max="12813" width="8.5" style="78" customWidth="true"/>
    <col min="12814" max="12814" width="9.5" style="78" customWidth="true"/>
    <col min="12815" max="12815" width="9.625" style="78" customWidth="true"/>
    <col min="12816" max="12816" width="11.875" style="78" customWidth="true"/>
    <col min="12817" max="12817" width="9.625" style="78" customWidth="true"/>
    <col min="12818" max="12818" width="8.625" style="78" customWidth="true"/>
    <col min="12819" max="12819" width="9.625" style="78" customWidth="true"/>
    <col min="12820" max="12820" width="11.875" style="78" customWidth="true"/>
    <col min="12821" max="12821" width="9.625" style="78" customWidth="true"/>
    <col min="12822" max="12822" width="10.5" style="78" customWidth="true"/>
    <col min="12823" max="12827" width="10" style="78" customWidth="true"/>
    <col min="12828" max="13046" width="8.875" style="78" customWidth="true"/>
    <col min="13047" max="13055" width="9" style="78"/>
    <col min="13056" max="13056" width="9.125" style="78" customWidth="true"/>
    <col min="13057" max="13057" width="18.375" style="78" customWidth="true"/>
    <col min="13058" max="13058" width="7" style="78" customWidth="true"/>
    <col min="13059" max="13059" width="13.125" style="78" customWidth="true"/>
    <col min="13060" max="13060" width="10.75" style="78" customWidth="true"/>
    <col min="13061" max="13061" width="11.25" style="78" customWidth="true"/>
    <col min="13062" max="13062" width="10.25" style="78" customWidth="true"/>
    <col min="13063" max="13063" width="12.625" style="78" customWidth="true"/>
    <col min="13064" max="13064" width="10.25" style="78" customWidth="true"/>
    <col min="13065" max="13065" width="10.375" style="78" customWidth="true"/>
    <col min="13066" max="13066" width="11" style="78" customWidth="true"/>
    <col min="13067" max="13067" width="10.625" style="78" customWidth="true"/>
    <col min="13068" max="13068" width="10" style="78" customWidth="true"/>
    <col min="13069" max="13069" width="8.5" style="78" customWidth="true"/>
    <col min="13070" max="13070" width="9.5" style="78" customWidth="true"/>
    <col min="13071" max="13071" width="9.625" style="78" customWidth="true"/>
    <col min="13072" max="13072" width="11.875" style="78" customWidth="true"/>
    <col min="13073" max="13073" width="9.625" style="78" customWidth="true"/>
    <col min="13074" max="13074" width="8.625" style="78" customWidth="true"/>
    <col min="13075" max="13075" width="9.625" style="78" customWidth="true"/>
    <col min="13076" max="13076" width="11.875" style="78" customWidth="true"/>
    <col min="13077" max="13077" width="9.625" style="78" customWidth="true"/>
    <col min="13078" max="13078" width="10.5" style="78" customWidth="true"/>
    <col min="13079" max="13083" width="10" style="78" customWidth="true"/>
    <col min="13084" max="13302" width="8.875" style="78" customWidth="true"/>
    <col min="13303" max="13311" width="9" style="78"/>
    <col min="13312" max="13312" width="9.125" style="78" customWidth="true"/>
    <col min="13313" max="13313" width="18.375" style="78" customWidth="true"/>
    <col min="13314" max="13314" width="7" style="78" customWidth="true"/>
    <col min="13315" max="13315" width="13.125" style="78" customWidth="true"/>
    <col min="13316" max="13316" width="10.75" style="78" customWidth="true"/>
    <col min="13317" max="13317" width="11.25" style="78" customWidth="true"/>
    <col min="13318" max="13318" width="10.25" style="78" customWidth="true"/>
    <col min="13319" max="13319" width="12.625" style="78" customWidth="true"/>
    <col min="13320" max="13320" width="10.25" style="78" customWidth="true"/>
    <col min="13321" max="13321" width="10.375" style="78" customWidth="true"/>
    <col min="13322" max="13322" width="11" style="78" customWidth="true"/>
    <col min="13323" max="13323" width="10.625" style="78" customWidth="true"/>
    <col min="13324" max="13324" width="10" style="78" customWidth="true"/>
    <col min="13325" max="13325" width="8.5" style="78" customWidth="true"/>
    <col min="13326" max="13326" width="9.5" style="78" customWidth="true"/>
    <col min="13327" max="13327" width="9.625" style="78" customWidth="true"/>
    <col min="13328" max="13328" width="11.875" style="78" customWidth="true"/>
    <col min="13329" max="13329" width="9.625" style="78" customWidth="true"/>
    <col min="13330" max="13330" width="8.625" style="78" customWidth="true"/>
    <col min="13331" max="13331" width="9.625" style="78" customWidth="true"/>
    <col min="13332" max="13332" width="11.875" style="78" customWidth="true"/>
    <col min="13333" max="13333" width="9.625" style="78" customWidth="true"/>
    <col min="13334" max="13334" width="10.5" style="78" customWidth="true"/>
    <col min="13335" max="13339" width="10" style="78" customWidth="true"/>
    <col min="13340" max="13558" width="8.875" style="78" customWidth="true"/>
    <col min="13559" max="13567" width="9" style="78"/>
    <col min="13568" max="13568" width="9.125" style="78" customWidth="true"/>
    <col min="13569" max="13569" width="18.375" style="78" customWidth="true"/>
    <col min="13570" max="13570" width="7" style="78" customWidth="true"/>
    <col min="13571" max="13571" width="13.125" style="78" customWidth="true"/>
    <col min="13572" max="13572" width="10.75" style="78" customWidth="true"/>
    <col min="13573" max="13573" width="11.25" style="78" customWidth="true"/>
    <col min="13574" max="13574" width="10.25" style="78" customWidth="true"/>
    <col min="13575" max="13575" width="12.625" style="78" customWidth="true"/>
    <col min="13576" max="13576" width="10.25" style="78" customWidth="true"/>
    <col min="13577" max="13577" width="10.375" style="78" customWidth="true"/>
    <col min="13578" max="13578" width="11" style="78" customWidth="true"/>
    <col min="13579" max="13579" width="10.625" style="78" customWidth="true"/>
    <col min="13580" max="13580" width="10" style="78" customWidth="true"/>
    <col min="13581" max="13581" width="8.5" style="78" customWidth="true"/>
    <col min="13582" max="13582" width="9.5" style="78" customWidth="true"/>
    <col min="13583" max="13583" width="9.625" style="78" customWidth="true"/>
    <col min="13584" max="13584" width="11.875" style="78" customWidth="true"/>
    <col min="13585" max="13585" width="9.625" style="78" customWidth="true"/>
    <col min="13586" max="13586" width="8.625" style="78" customWidth="true"/>
    <col min="13587" max="13587" width="9.625" style="78" customWidth="true"/>
    <col min="13588" max="13588" width="11.875" style="78" customWidth="true"/>
    <col min="13589" max="13589" width="9.625" style="78" customWidth="true"/>
    <col min="13590" max="13590" width="10.5" style="78" customWidth="true"/>
    <col min="13591" max="13595" width="10" style="78" customWidth="true"/>
    <col min="13596" max="13814" width="8.875" style="78" customWidth="true"/>
    <col min="13815" max="13823" width="9" style="78"/>
    <col min="13824" max="13824" width="9.125" style="78" customWidth="true"/>
    <col min="13825" max="13825" width="18.375" style="78" customWidth="true"/>
    <col min="13826" max="13826" width="7" style="78" customWidth="true"/>
    <col min="13827" max="13827" width="13.125" style="78" customWidth="true"/>
    <col min="13828" max="13828" width="10.75" style="78" customWidth="true"/>
    <col min="13829" max="13829" width="11.25" style="78" customWidth="true"/>
    <col min="13830" max="13830" width="10.25" style="78" customWidth="true"/>
    <col min="13831" max="13831" width="12.625" style="78" customWidth="true"/>
    <col min="13832" max="13832" width="10.25" style="78" customWidth="true"/>
    <col min="13833" max="13833" width="10.375" style="78" customWidth="true"/>
    <col min="13834" max="13834" width="11" style="78" customWidth="true"/>
    <col min="13835" max="13835" width="10.625" style="78" customWidth="true"/>
    <col min="13836" max="13836" width="10" style="78" customWidth="true"/>
    <col min="13837" max="13837" width="8.5" style="78" customWidth="true"/>
    <col min="13838" max="13838" width="9.5" style="78" customWidth="true"/>
    <col min="13839" max="13839" width="9.625" style="78" customWidth="true"/>
    <col min="13840" max="13840" width="11.875" style="78" customWidth="true"/>
    <col min="13841" max="13841" width="9.625" style="78" customWidth="true"/>
    <col min="13842" max="13842" width="8.625" style="78" customWidth="true"/>
    <col min="13843" max="13843" width="9.625" style="78" customWidth="true"/>
    <col min="13844" max="13844" width="11.875" style="78" customWidth="true"/>
    <col min="13845" max="13845" width="9.625" style="78" customWidth="true"/>
    <col min="13846" max="13846" width="10.5" style="78" customWidth="true"/>
    <col min="13847" max="13851" width="10" style="78" customWidth="true"/>
    <col min="13852" max="14070" width="8.875" style="78" customWidth="true"/>
    <col min="14071" max="14079" width="9" style="78"/>
    <col min="14080" max="14080" width="9.125" style="78" customWidth="true"/>
    <col min="14081" max="14081" width="18.375" style="78" customWidth="true"/>
    <col min="14082" max="14082" width="7" style="78" customWidth="true"/>
    <col min="14083" max="14083" width="13.125" style="78" customWidth="true"/>
    <col min="14084" max="14084" width="10.75" style="78" customWidth="true"/>
    <col min="14085" max="14085" width="11.25" style="78" customWidth="true"/>
    <col min="14086" max="14086" width="10.25" style="78" customWidth="true"/>
    <col min="14087" max="14087" width="12.625" style="78" customWidth="true"/>
    <col min="14088" max="14088" width="10.25" style="78" customWidth="true"/>
    <col min="14089" max="14089" width="10.375" style="78" customWidth="true"/>
    <col min="14090" max="14090" width="11" style="78" customWidth="true"/>
    <col min="14091" max="14091" width="10.625" style="78" customWidth="true"/>
    <col min="14092" max="14092" width="10" style="78" customWidth="true"/>
    <col min="14093" max="14093" width="8.5" style="78" customWidth="true"/>
    <col min="14094" max="14094" width="9.5" style="78" customWidth="true"/>
    <col min="14095" max="14095" width="9.625" style="78" customWidth="true"/>
    <col min="14096" max="14096" width="11.875" style="78" customWidth="true"/>
    <col min="14097" max="14097" width="9.625" style="78" customWidth="true"/>
    <col min="14098" max="14098" width="8.625" style="78" customWidth="true"/>
    <col min="14099" max="14099" width="9.625" style="78" customWidth="true"/>
    <col min="14100" max="14100" width="11.875" style="78" customWidth="true"/>
    <col min="14101" max="14101" width="9.625" style="78" customWidth="true"/>
    <col min="14102" max="14102" width="10.5" style="78" customWidth="true"/>
    <col min="14103" max="14107" width="10" style="78" customWidth="true"/>
    <col min="14108" max="14326" width="8.875" style="78" customWidth="true"/>
    <col min="14327" max="14335" width="9" style="78"/>
    <col min="14336" max="14336" width="9.125" style="78" customWidth="true"/>
    <col min="14337" max="14337" width="18.375" style="78" customWidth="true"/>
    <col min="14338" max="14338" width="7" style="78" customWidth="true"/>
    <col min="14339" max="14339" width="13.125" style="78" customWidth="true"/>
    <col min="14340" max="14340" width="10.75" style="78" customWidth="true"/>
    <col min="14341" max="14341" width="11.25" style="78" customWidth="true"/>
    <col min="14342" max="14342" width="10.25" style="78" customWidth="true"/>
    <col min="14343" max="14343" width="12.625" style="78" customWidth="true"/>
    <col min="14344" max="14344" width="10.25" style="78" customWidth="true"/>
    <col min="14345" max="14345" width="10.375" style="78" customWidth="true"/>
    <col min="14346" max="14346" width="11" style="78" customWidth="true"/>
    <col min="14347" max="14347" width="10.625" style="78" customWidth="true"/>
    <col min="14348" max="14348" width="10" style="78" customWidth="true"/>
    <col min="14349" max="14349" width="8.5" style="78" customWidth="true"/>
    <col min="14350" max="14350" width="9.5" style="78" customWidth="true"/>
    <col min="14351" max="14351" width="9.625" style="78" customWidth="true"/>
    <col min="14352" max="14352" width="11.875" style="78" customWidth="true"/>
    <col min="14353" max="14353" width="9.625" style="78" customWidth="true"/>
    <col min="14354" max="14354" width="8.625" style="78" customWidth="true"/>
    <col min="14355" max="14355" width="9.625" style="78" customWidth="true"/>
    <col min="14356" max="14356" width="11.875" style="78" customWidth="true"/>
    <col min="14357" max="14357" width="9.625" style="78" customWidth="true"/>
    <col min="14358" max="14358" width="10.5" style="78" customWidth="true"/>
    <col min="14359" max="14363" width="10" style="78" customWidth="true"/>
    <col min="14364" max="14582" width="8.875" style="78" customWidth="true"/>
    <col min="14583" max="14591" width="9" style="78"/>
    <col min="14592" max="14592" width="9.125" style="78" customWidth="true"/>
    <col min="14593" max="14593" width="18.375" style="78" customWidth="true"/>
    <col min="14594" max="14594" width="7" style="78" customWidth="true"/>
    <col min="14595" max="14595" width="13.125" style="78" customWidth="true"/>
    <col min="14596" max="14596" width="10.75" style="78" customWidth="true"/>
    <col min="14597" max="14597" width="11.25" style="78" customWidth="true"/>
    <col min="14598" max="14598" width="10.25" style="78" customWidth="true"/>
    <col min="14599" max="14599" width="12.625" style="78" customWidth="true"/>
    <col min="14600" max="14600" width="10.25" style="78" customWidth="true"/>
    <col min="14601" max="14601" width="10.375" style="78" customWidth="true"/>
    <col min="14602" max="14602" width="11" style="78" customWidth="true"/>
    <col min="14603" max="14603" width="10.625" style="78" customWidth="true"/>
    <col min="14604" max="14604" width="10" style="78" customWidth="true"/>
    <col min="14605" max="14605" width="8.5" style="78" customWidth="true"/>
    <col min="14606" max="14606" width="9.5" style="78" customWidth="true"/>
    <col min="14607" max="14607" width="9.625" style="78" customWidth="true"/>
    <col min="14608" max="14608" width="11.875" style="78" customWidth="true"/>
    <col min="14609" max="14609" width="9.625" style="78" customWidth="true"/>
    <col min="14610" max="14610" width="8.625" style="78" customWidth="true"/>
    <col min="14611" max="14611" width="9.625" style="78" customWidth="true"/>
    <col min="14612" max="14612" width="11.875" style="78" customWidth="true"/>
    <col min="14613" max="14613" width="9.625" style="78" customWidth="true"/>
    <col min="14614" max="14614" width="10.5" style="78" customWidth="true"/>
    <col min="14615" max="14619" width="10" style="78" customWidth="true"/>
    <col min="14620" max="14838" width="8.875" style="78" customWidth="true"/>
    <col min="14839" max="14847" width="9" style="78"/>
    <col min="14848" max="14848" width="9.125" style="78" customWidth="true"/>
    <col min="14849" max="14849" width="18.375" style="78" customWidth="true"/>
    <col min="14850" max="14850" width="7" style="78" customWidth="true"/>
    <col min="14851" max="14851" width="13.125" style="78" customWidth="true"/>
    <col min="14852" max="14852" width="10.75" style="78" customWidth="true"/>
    <col min="14853" max="14853" width="11.25" style="78" customWidth="true"/>
    <col min="14854" max="14854" width="10.25" style="78" customWidth="true"/>
    <col min="14855" max="14855" width="12.625" style="78" customWidth="true"/>
    <col min="14856" max="14856" width="10.25" style="78" customWidth="true"/>
    <col min="14857" max="14857" width="10.375" style="78" customWidth="true"/>
    <col min="14858" max="14858" width="11" style="78" customWidth="true"/>
    <col min="14859" max="14859" width="10.625" style="78" customWidth="true"/>
    <col min="14860" max="14860" width="10" style="78" customWidth="true"/>
    <col min="14861" max="14861" width="8.5" style="78" customWidth="true"/>
    <col min="14862" max="14862" width="9.5" style="78" customWidth="true"/>
    <col min="14863" max="14863" width="9.625" style="78" customWidth="true"/>
    <col min="14864" max="14864" width="11.875" style="78" customWidth="true"/>
    <col min="14865" max="14865" width="9.625" style="78" customWidth="true"/>
    <col min="14866" max="14866" width="8.625" style="78" customWidth="true"/>
    <col min="14867" max="14867" width="9.625" style="78" customWidth="true"/>
    <col min="14868" max="14868" width="11.875" style="78" customWidth="true"/>
    <col min="14869" max="14869" width="9.625" style="78" customWidth="true"/>
    <col min="14870" max="14870" width="10.5" style="78" customWidth="true"/>
    <col min="14871" max="14875" width="10" style="78" customWidth="true"/>
    <col min="14876" max="15094" width="8.875" style="78" customWidth="true"/>
    <col min="15095" max="15103" width="9" style="78"/>
    <col min="15104" max="15104" width="9.125" style="78" customWidth="true"/>
    <col min="15105" max="15105" width="18.375" style="78" customWidth="true"/>
    <col min="15106" max="15106" width="7" style="78" customWidth="true"/>
    <col min="15107" max="15107" width="13.125" style="78" customWidth="true"/>
    <col min="15108" max="15108" width="10.75" style="78" customWidth="true"/>
    <col min="15109" max="15109" width="11.25" style="78" customWidth="true"/>
    <col min="15110" max="15110" width="10.25" style="78" customWidth="true"/>
    <col min="15111" max="15111" width="12.625" style="78" customWidth="true"/>
    <col min="15112" max="15112" width="10.25" style="78" customWidth="true"/>
    <col min="15113" max="15113" width="10.375" style="78" customWidth="true"/>
    <col min="15114" max="15114" width="11" style="78" customWidth="true"/>
    <col min="15115" max="15115" width="10.625" style="78" customWidth="true"/>
    <col min="15116" max="15116" width="10" style="78" customWidth="true"/>
    <col min="15117" max="15117" width="8.5" style="78" customWidth="true"/>
    <col min="15118" max="15118" width="9.5" style="78" customWidth="true"/>
    <col min="15119" max="15119" width="9.625" style="78" customWidth="true"/>
    <col min="15120" max="15120" width="11.875" style="78" customWidth="true"/>
    <col min="15121" max="15121" width="9.625" style="78" customWidth="true"/>
    <col min="15122" max="15122" width="8.625" style="78" customWidth="true"/>
    <col min="15123" max="15123" width="9.625" style="78" customWidth="true"/>
    <col min="15124" max="15124" width="11.875" style="78" customWidth="true"/>
    <col min="15125" max="15125" width="9.625" style="78" customWidth="true"/>
    <col min="15126" max="15126" width="10.5" style="78" customWidth="true"/>
    <col min="15127" max="15131" width="10" style="78" customWidth="true"/>
    <col min="15132" max="15350" width="8.875" style="78" customWidth="true"/>
    <col min="15351" max="15359" width="9" style="78"/>
    <col min="15360" max="15360" width="9.125" style="78" customWidth="true"/>
    <col min="15361" max="15361" width="18.375" style="78" customWidth="true"/>
    <col min="15362" max="15362" width="7" style="78" customWidth="true"/>
    <col min="15363" max="15363" width="13.125" style="78" customWidth="true"/>
    <col min="15364" max="15364" width="10.75" style="78" customWidth="true"/>
    <col min="15365" max="15365" width="11.25" style="78" customWidth="true"/>
    <col min="15366" max="15366" width="10.25" style="78" customWidth="true"/>
    <col min="15367" max="15367" width="12.625" style="78" customWidth="true"/>
    <col min="15368" max="15368" width="10.25" style="78" customWidth="true"/>
    <col min="15369" max="15369" width="10.375" style="78" customWidth="true"/>
    <col min="15370" max="15370" width="11" style="78" customWidth="true"/>
    <col min="15371" max="15371" width="10.625" style="78" customWidth="true"/>
    <col min="15372" max="15372" width="10" style="78" customWidth="true"/>
    <col min="15373" max="15373" width="8.5" style="78" customWidth="true"/>
    <col min="15374" max="15374" width="9.5" style="78" customWidth="true"/>
    <col min="15375" max="15375" width="9.625" style="78" customWidth="true"/>
    <col min="15376" max="15376" width="11.875" style="78" customWidth="true"/>
    <col min="15377" max="15377" width="9.625" style="78" customWidth="true"/>
    <col min="15378" max="15378" width="8.625" style="78" customWidth="true"/>
    <col min="15379" max="15379" width="9.625" style="78" customWidth="true"/>
    <col min="15380" max="15380" width="11.875" style="78" customWidth="true"/>
    <col min="15381" max="15381" width="9.625" style="78" customWidth="true"/>
    <col min="15382" max="15382" width="10.5" style="78" customWidth="true"/>
    <col min="15383" max="15387" width="10" style="78" customWidth="true"/>
    <col min="15388" max="15606" width="8.875" style="78" customWidth="true"/>
    <col min="15607" max="15615" width="9" style="78"/>
    <col min="15616" max="15616" width="9.125" style="78" customWidth="true"/>
    <col min="15617" max="15617" width="18.375" style="78" customWidth="true"/>
    <col min="15618" max="15618" width="7" style="78" customWidth="true"/>
    <col min="15619" max="15619" width="13.125" style="78" customWidth="true"/>
    <col min="15620" max="15620" width="10.75" style="78" customWidth="true"/>
    <col min="15621" max="15621" width="11.25" style="78" customWidth="true"/>
    <col min="15622" max="15622" width="10.25" style="78" customWidth="true"/>
    <col min="15623" max="15623" width="12.625" style="78" customWidth="true"/>
    <col min="15624" max="15624" width="10.25" style="78" customWidth="true"/>
    <col min="15625" max="15625" width="10.375" style="78" customWidth="true"/>
    <col min="15626" max="15626" width="11" style="78" customWidth="true"/>
    <col min="15627" max="15627" width="10.625" style="78" customWidth="true"/>
    <col min="15628" max="15628" width="10" style="78" customWidth="true"/>
    <col min="15629" max="15629" width="8.5" style="78" customWidth="true"/>
    <col min="15630" max="15630" width="9.5" style="78" customWidth="true"/>
    <col min="15631" max="15631" width="9.625" style="78" customWidth="true"/>
    <col min="15632" max="15632" width="11.875" style="78" customWidth="true"/>
    <col min="15633" max="15633" width="9.625" style="78" customWidth="true"/>
    <col min="15634" max="15634" width="8.625" style="78" customWidth="true"/>
    <col min="15635" max="15635" width="9.625" style="78" customWidth="true"/>
    <col min="15636" max="15636" width="11.875" style="78" customWidth="true"/>
    <col min="15637" max="15637" width="9.625" style="78" customWidth="true"/>
    <col min="15638" max="15638" width="10.5" style="78" customWidth="true"/>
    <col min="15639" max="15643" width="10" style="78" customWidth="true"/>
    <col min="15644" max="15862" width="8.875" style="78" customWidth="true"/>
    <col min="15863" max="15871" width="9" style="78"/>
    <col min="15872" max="15872" width="9.125" style="78" customWidth="true"/>
    <col min="15873" max="15873" width="18.375" style="78" customWidth="true"/>
    <col min="15874" max="15874" width="7" style="78" customWidth="true"/>
    <col min="15875" max="15875" width="13.125" style="78" customWidth="true"/>
    <col min="15876" max="15876" width="10.75" style="78" customWidth="true"/>
    <col min="15877" max="15877" width="11.25" style="78" customWidth="true"/>
    <col min="15878" max="15878" width="10.25" style="78" customWidth="true"/>
    <col min="15879" max="15879" width="12.625" style="78" customWidth="true"/>
    <col min="15880" max="15880" width="10.25" style="78" customWidth="true"/>
    <col min="15881" max="15881" width="10.375" style="78" customWidth="true"/>
    <col min="15882" max="15882" width="11" style="78" customWidth="true"/>
    <col min="15883" max="15883" width="10.625" style="78" customWidth="true"/>
    <col min="15884" max="15884" width="10" style="78" customWidth="true"/>
    <col min="15885" max="15885" width="8.5" style="78" customWidth="true"/>
    <col min="15886" max="15886" width="9.5" style="78" customWidth="true"/>
    <col min="15887" max="15887" width="9.625" style="78" customWidth="true"/>
    <col min="15888" max="15888" width="11.875" style="78" customWidth="true"/>
    <col min="15889" max="15889" width="9.625" style="78" customWidth="true"/>
    <col min="15890" max="15890" width="8.625" style="78" customWidth="true"/>
    <col min="15891" max="15891" width="9.625" style="78" customWidth="true"/>
    <col min="15892" max="15892" width="11.875" style="78" customWidth="true"/>
    <col min="15893" max="15893" width="9.625" style="78" customWidth="true"/>
    <col min="15894" max="15894" width="10.5" style="78" customWidth="true"/>
    <col min="15895" max="15899" width="10" style="78" customWidth="true"/>
    <col min="15900" max="16118" width="8.875" style="78" customWidth="true"/>
    <col min="16119" max="16127" width="9" style="78"/>
    <col min="16128" max="16128" width="9.125" style="78" customWidth="true"/>
    <col min="16129" max="16129" width="18.375" style="78" customWidth="true"/>
    <col min="16130" max="16130" width="7" style="78" customWidth="true"/>
    <col min="16131" max="16131" width="13.125" style="78" customWidth="true"/>
    <col min="16132" max="16132" width="10.75" style="78" customWidth="true"/>
    <col min="16133" max="16133" width="11.25" style="78" customWidth="true"/>
    <col min="16134" max="16134" width="10.25" style="78" customWidth="true"/>
    <col min="16135" max="16135" width="12.625" style="78" customWidth="true"/>
    <col min="16136" max="16136" width="10.25" style="78" customWidth="true"/>
    <col min="16137" max="16137" width="10.375" style="78" customWidth="true"/>
    <col min="16138" max="16138" width="11" style="78" customWidth="true"/>
    <col min="16139" max="16139" width="10.625" style="78" customWidth="true"/>
    <col min="16140" max="16140" width="10" style="78" customWidth="true"/>
    <col min="16141" max="16141" width="8.5" style="78" customWidth="true"/>
    <col min="16142" max="16142" width="9.5" style="78" customWidth="true"/>
    <col min="16143" max="16143" width="9.625" style="78" customWidth="true"/>
    <col min="16144" max="16144" width="11.875" style="78" customWidth="true"/>
    <col min="16145" max="16145" width="9.625" style="78" customWidth="true"/>
    <col min="16146" max="16146" width="8.625" style="78" customWidth="true"/>
    <col min="16147" max="16147" width="9.625" style="78" customWidth="true"/>
    <col min="16148" max="16148" width="11.875" style="78" customWidth="true"/>
    <col min="16149" max="16149" width="9.625" style="78" customWidth="true"/>
    <col min="16150" max="16150" width="10.5" style="78" customWidth="true"/>
    <col min="16151" max="16155" width="10" style="78" customWidth="true"/>
    <col min="16156" max="16374" width="8.875" style="78" customWidth="true"/>
    <col min="16375" max="16384" width="9" style="78"/>
  </cols>
  <sheetData>
    <row r="1" ht="20.25" spans="1:19">
      <c r="A1" s="10" t="s">
        <v>287</v>
      </c>
      <c r="E1" s="74"/>
      <c r="F1" s="74"/>
      <c r="G1" s="74"/>
      <c r="P1" s="74"/>
      <c r="Q1" s="110">
        <v>0.6</v>
      </c>
      <c r="R1" s="74"/>
      <c r="S1" s="74"/>
    </row>
    <row r="2" ht="25.5" customHeight="true" spans="1:23">
      <c r="A2" s="79" t="s">
        <v>288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111"/>
      <c r="U2" s="111"/>
      <c r="V2" s="111"/>
      <c r="W2" s="111"/>
    </row>
    <row r="3" ht="23.1" customHeight="true" spans="22:23">
      <c r="V3" s="114"/>
      <c r="W3" s="114"/>
    </row>
    <row r="4" s="67" customFormat="true" ht="39" customHeight="true" spans="1:23">
      <c r="A4" s="80" t="s">
        <v>240</v>
      </c>
      <c r="B4" s="80" t="s">
        <v>211</v>
      </c>
      <c r="C4" s="81"/>
      <c r="D4" s="82" t="s">
        <v>289</v>
      </c>
      <c r="E4" s="97"/>
      <c r="F4" s="98" t="s">
        <v>290</v>
      </c>
      <c r="G4" s="99"/>
      <c r="H4" s="100" t="s">
        <v>291</v>
      </c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12"/>
      <c r="T4" s="14" t="s">
        <v>292</v>
      </c>
      <c r="U4" s="14"/>
      <c r="V4" s="14"/>
      <c r="W4" s="14"/>
    </row>
    <row r="5" s="67" customFormat="true" ht="24.75" customHeight="true" spans="1:23">
      <c r="A5" s="83"/>
      <c r="B5" s="83"/>
      <c r="C5" s="84"/>
      <c r="D5" s="85" t="s">
        <v>272</v>
      </c>
      <c r="E5" s="101" t="s">
        <v>293</v>
      </c>
      <c r="F5" s="102" t="s">
        <v>272</v>
      </c>
      <c r="G5" s="103" t="s">
        <v>294</v>
      </c>
      <c r="H5" s="80" t="s">
        <v>274</v>
      </c>
      <c r="I5" s="107" t="s">
        <v>295</v>
      </c>
      <c r="J5" s="108"/>
      <c r="K5" s="109"/>
      <c r="L5" s="80" t="s">
        <v>275</v>
      </c>
      <c r="M5" s="107" t="s">
        <v>295</v>
      </c>
      <c r="N5" s="108"/>
      <c r="O5" s="109"/>
      <c r="P5" s="103" t="s">
        <v>276</v>
      </c>
      <c r="Q5" s="103"/>
      <c r="R5" s="103"/>
      <c r="S5" s="103"/>
      <c r="T5" s="14"/>
      <c r="U5" s="14"/>
      <c r="V5" s="14"/>
      <c r="W5" s="14"/>
    </row>
    <row r="6" s="67" customFormat="true" ht="19.5" customHeight="true" spans="1:23">
      <c r="A6" s="83"/>
      <c r="B6" s="83"/>
      <c r="C6" s="84"/>
      <c r="D6" s="86"/>
      <c r="E6" s="104"/>
      <c r="F6" s="102"/>
      <c r="G6" s="103"/>
      <c r="H6" s="83"/>
      <c r="I6" s="103" t="s">
        <v>296</v>
      </c>
      <c r="J6" s="103" t="s">
        <v>297</v>
      </c>
      <c r="K6" s="103" t="s">
        <v>298</v>
      </c>
      <c r="L6" s="83"/>
      <c r="M6" s="103" t="s">
        <v>296</v>
      </c>
      <c r="N6" s="103" t="s">
        <v>297</v>
      </c>
      <c r="O6" s="103" t="s">
        <v>298</v>
      </c>
      <c r="P6" s="103" t="s">
        <v>11</v>
      </c>
      <c r="Q6" s="103" t="s">
        <v>247</v>
      </c>
      <c r="R6" s="103" t="s">
        <v>248</v>
      </c>
      <c r="S6" s="103" t="s">
        <v>299</v>
      </c>
      <c r="T6" s="103" t="s">
        <v>11</v>
      </c>
      <c r="U6" s="103" t="s">
        <v>247</v>
      </c>
      <c r="V6" s="103" t="s">
        <v>248</v>
      </c>
      <c r="W6" s="103" t="s">
        <v>299</v>
      </c>
    </row>
    <row r="7" s="67" customFormat="true" ht="18.95" customHeight="true" spans="1:23">
      <c r="A7" s="87"/>
      <c r="B7" s="87"/>
      <c r="C7" s="88"/>
      <c r="D7" s="89"/>
      <c r="E7" s="105"/>
      <c r="F7" s="102"/>
      <c r="G7" s="103"/>
      <c r="H7" s="87"/>
      <c r="I7" s="103" t="s">
        <v>296</v>
      </c>
      <c r="J7" s="103" t="s">
        <v>297</v>
      </c>
      <c r="K7" s="103" t="s">
        <v>298</v>
      </c>
      <c r="L7" s="87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</row>
    <row r="8" s="68" customFormat="true" ht="15.95" customHeight="true" spans="1:23">
      <c r="A8" s="90" t="s">
        <v>171</v>
      </c>
      <c r="B8" s="90"/>
      <c r="C8" s="91"/>
      <c r="D8" s="55">
        <v>1407</v>
      </c>
      <c r="E8" s="55">
        <v>1125.8</v>
      </c>
      <c r="F8" s="55">
        <v>38063</v>
      </c>
      <c r="G8" s="55">
        <v>19032.5</v>
      </c>
      <c r="H8" s="55">
        <v>252984</v>
      </c>
      <c r="I8" s="55">
        <v>105224</v>
      </c>
      <c r="J8" s="55">
        <v>25768</v>
      </c>
      <c r="K8" s="55">
        <v>121992</v>
      </c>
      <c r="L8" s="55">
        <v>263762</v>
      </c>
      <c r="M8" s="55">
        <v>109024</v>
      </c>
      <c r="N8" s="55">
        <v>28591</v>
      </c>
      <c r="O8" s="55">
        <v>126147</v>
      </c>
      <c r="P8" s="55">
        <v>83399.28</v>
      </c>
      <c r="Q8" s="55">
        <v>50039.89</v>
      </c>
      <c r="R8" s="55">
        <v>33359.07</v>
      </c>
      <c r="S8" s="55">
        <v>0</v>
      </c>
      <c r="T8" s="55">
        <v>103556.06</v>
      </c>
      <c r="U8" s="55">
        <v>70198.19</v>
      </c>
      <c r="V8" s="55">
        <v>33357.87</v>
      </c>
      <c r="W8" s="55">
        <v>0</v>
      </c>
    </row>
    <row r="9" s="68" customFormat="true" ht="15.95" customHeight="true" spans="2:23">
      <c r="B9" s="92" t="s">
        <v>215</v>
      </c>
      <c r="C9" s="93"/>
      <c r="D9" s="94">
        <v>1274</v>
      </c>
      <c r="E9" s="94">
        <v>1019.4</v>
      </c>
      <c r="F9" s="94">
        <v>34412</v>
      </c>
      <c r="G9" s="94">
        <v>17207</v>
      </c>
      <c r="H9" s="94">
        <v>227681</v>
      </c>
      <c r="I9" s="94">
        <v>95175</v>
      </c>
      <c r="J9" s="94">
        <v>23130</v>
      </c>
      <c r="K9" s="94">
        <v>109376</v>
      </c>
      <c r="L9" s="94">
        <v>237550</v>
      </c>
      <c r="M9" s="94">
        <v>98569</v>
      </c>
      <c r="N9" s="94">
        <v>25680</v>
      </c>
      <c r="O9" s="94">
        <v>113301</v>
      </c>
      <c r="P9" s="94">
        <v>75171.97</v>
      </c>
      <c r="Q9" s="94">
        <v>45103.5</v>
      </c>
      <c r="R9" s="94">
        <v>30068.15</v>
      </c>
      <c r="S9" s="94">
        <v>0</v>
      </c>
      <c r="T9" s="94">
        <v>93396.85</v>
      </c>
      <c r="U9" s="94">
        <v>63329.9</v>
      </c>
      <c r="V9" s="94">
        <v>30066.95</v>
      </c>
      <c r="W9" s="94">
        <v>0</v>
      </c>
    </row>
    <row r="10" s="68" customFormat="true" ht="21" customHeight="true" spans="1:23">
      <c r="A10" s="31">
        <v>100003</v>
      </c>
      <c r="B10" s="92" t="s">
        <v>11</v>
      </c>
      <c r="C10" s="28"/>
      <c r="D10" s="95">
        <v>42</v>
      </c>
      <c r="E10" s="95">
        <v>33.8</v>
      </c>
      <c r="F10" s="95">
        <v>1062</v>
      </c>
      <c r="G10" s="95">
        <v>532</v>
      </c>
      <c r="H10" s="95">
        <v>6504</v>
      </c>
      <c r="I10" s="95">
        <v>2193</v>
      </c>
      <c r="J10" s="95">
        <v>753</v>
      </c>
      <c r="K10" s="95">
        <v>3558</v>
      </c>
      <c r="L10" s="95">
        <v>6660</v>
      </c>
      <c r="M10" s="95">
        <v>2221</v>
      </c>
      <c r="N10" s="95">
        <v>820</v>
      </c>
      <c r="O10" s="95">
        <v>3619</v>
      </c>
      <c r="P10" s="95">
        <v>2020.1</v>
      </c>
      <c r="Q10" s="95">
        <v>1212.38</v>
      </c>
      <c r="R10" s="95">
        <v>807.4</v>
      </c>
      <c r="S10" s="95">
        <v>0</v>
      </c>
      <c r="T10" s="95">
        <v>2584.38</v>
      </c>
      <c r="U10" s="95">
        <v>1778.18</v>
      </c>
      <c r="V10" s="95">
        <v>806.2</v>
      </c>
      <c r="W10" s="95">
        <v>0</v>
      </c>
    </row>
    <row r="11" ht="22.5" customHeight="true" spans="1:23">
      <c r="A11" s="31"/>
      <c r="B11" s="35" t="s">
        <v>22</v>
      </c>
      <c r="C11" s="31" t="s">
        <v>284</v>
      </c>
      <c r="D11" s="96">
        <v>37</v>
      </c>
      <c r="E11" s="106">
        <v>29.8</v>
      </c>
      <c r="F11" s="96">
        <v>927</v>
      </c>
      <c r="G11" s="106">
        <v>464.5</v>
      </c>
      <c r="H11" s="96">
        <v>5454</v>
      </c>
      <c r="I11" s="96">
        <v>1818</v>
      </c>
      <c r="J11" s="96">
        <v>635</v>
      </c>
      <c r="K11" s="96">
        <v>3001</v>
      </c>
      <c r="L11" s="96">
        <v>5742</v>
      </c>
      <c r="M11" s="96">
        <v>1915</v>
      </c>
      <c r="N11" s="96">
        <v>707</v>
      </c>
      <c r="O11" s="96">
        <v>3120</v>
      </c>
      <c r="P11" s="106">
        <v>1716</v>
      </c>
      <c r="Q11" s="106">
        <v>1029.92</v>
      </c>
      <c r="R11" s="113">
        <v>685.76</v>
      </c>
      <c r="S11" s="106"/>
      <c r="T11" s="113">
        <v>2208.78</v>
      </c>
      <c r="U11" s="106">
        <v>1524.22</v>
      </c>
      <c r="V11" s="106">
        <v>684.56</v>
      </c>
      <c r="W11" s="106">
        <v>0</v>
      </c>
    </row>
    <row r="12" ht="21" customHeight="true" spans="1:23">
      <c r="A12" s="31"/>
      <c r="B12" s="35" t="s">
        <v>24</v>
      </c>
      <c r="C12" s="31" t="s">
        <v>284</v>
      </c>
      <c r="D12" s="96">
        <v>5</v>
      </c>
      <c r="E12" s="106">
        <v>4</v>
      </c>
      <c r="F12" s="96">
        <v>135</v>
      </c>
      <c r="G12" s="106">
        <v>67.5</v>
      </c>
      <c r="H12" s="96">
        <v>1050</v>
      </c>
      <c r="I12" s="96">
        <v>375</v>
      </c>
      <c r="J12" s="96">
        <v>118</v>
      </c>
      <c r="K12" s="96">
        <v>557</v>
      </c>
      <c r="L12" s="96">
        <v>918</v>
      </c>
      <c r="M12" s="96">
        <v>306</v>
      </c>
      <c r="N12" s="96">
        <v>113</v>
      </c>
      <c r="O12" s="96">
        <v>499</v>
      </c>
      <c r="P12" s="106">
        <v>304.1</v>
      </c>
      <c r="Q12" s="113">
        <v>182.46</v>
      </c>
      <c r="R12" s="106">
        <v>121.64</v>
      </c>
      <c r="S12" s="106"/>
      <c r="T12" s="106">
        <v>375.6</v>
      </c>
      <c r="U12" s="106">
        <v>253.96</v>
      </c>
      <c r="V12" s="106">
        <v>121.64</v>
      </c>
      <c r="W12" s="106">
        <v>0</v>
      </c>
    </row>
    <row r="13" s="68" customFormat="true" ht="21" customHeight="true" spans="1:23">
      <c r="A13" s="31">
        <v>100004</v>
      </c>
      <c r="B13" s="92" t="s">
        <v>11</v>
      </c>
      <c r="C13" s="28"/>
      <c r="D13" s="95">
        <v>51</v>
      </c>
      <c r="E13" s="95">
        <v>40.8</v>
      </c>
      <c r="F13" s="95">
        <v>1287</v>
      </c>
      <c r="G13" s="95">
        <v>643.5</v>
      </c>
      <c r="H13" s="95">
        <v>7508</v>
      </c>
      <c r="I13" s="95">
        <v>3795</v>
      </c>
      <c r="J13" s="95">
        <v>648</v>
      </c>
      <c r="K13" s="95">
        <v>3065</v>
      </c>
      <c r="L13" s="95">
        <v>8253</v>
      </c>
      <c r="M13" s="95">
        <v>4662</v>
      </c>
      <c r="N13" s="95">
        <v>663</v>
      </c>
      <c r="O13" s="95">
        <v>2928</v>
      </c>
      <c r="P13" s="95">
        <v>2736.09</v>
      </c>
      <c r="Q13" s="95">
        <v>1641.66</v>
      </c>
      <c r="R13" s="95">
        <v>1094.43</v>
      </c>
      <c r="S13" s="95">
        <v>0</v>
      </c>
      <c r="T13" s="95">
        <v>3420.39</v>
      </c>
      <c r="U13" s="95">
        <v>2325.96</v>
      </c>
      <c r="V13" s="95">
        <v>1094.43</v>
      </c>
      <c r="W13" s="95">
        <v>0</v>
      </c>
    </row>
    <row r="14" ht="21" customHeight="true" spans="1:23">
      <c r="A14" s="31"/>
      <c r="B14" s="35" t="s">
        <v>25</v>
      </c>
      <c r="C14" s="31" t="s">
        <v>284</v>
      </c>
      <c r="D14" s="96">
        <v>33</v>
      </c>
      <c r="E14" s="106">
        <v>26.4</v>
      </c>
      <c r="F14" s="96">
        <v>829</v>
      </c>
      <c r="G14" s="106">
        <v>414.5</v>
      </c>
      <c r="H14" s="96">
        <v>4895</v>
      </c>
      <c r="I14" s="96">
        <v>2579</v>
      </c>
      <c r="J14" s="96">
        <v>404</v>
      </c>
      <c r="K14" s="96">
        <v>1912</v>
      </c>
      <c r="L14" s="96">
        <v>5134</v>
      </c>
      <c r="M14" s="96">
        <v>3092</v>
      </c>
      <c r="N14" s="96">
        <v>377</v>
      </c>
      <c r="O14" s="96">
        <v>1665</v>
      </c>
      <c r="P14" s="106">
        <v>1769.96</v>
      </c>
      <c r="Q14" s="113">
        <v>1061.98</v>
      </c>
      <c r="R14" s="113">
        <v>707.98</v>
      </c>
      <c r="S14" s="106"/>
      <c r="T14" s="106">
        <v>2210.86</v>
      </c>
      <c r="U14" s="106">
        <v>1502.88</v>
      </c>
      <c r="V14" s="106">
        <v>707.98</v>
      </c>
      <c r="W14" s="106">
        <v>0</v>
      </c>
    </row>
    <row r="15" ht="21" customHeight="true" spans="1:23">
      <c r="A15" s="31"/>
      <c r="B15" s="35" t="s">
        <v>26</v>
      </c>
      <c r="C15" s="31" t="s">
        <v>284</v>
      </c>
      <c r="D15" s="96">
        <v>18</v>
      </c>
      <c r="E15" s="106">
        <v>14.4</v>
      </c>
      <c r="F15" s="96">
        <v>458</v>
      </c>
      <c r="G15" s="106">
        <v>229</v>
      </c>
      <c r="H15" s="96">
        <v>2613</v>
      </c>
      <c r="I15" s="96">
        <v>1216</v>
      </c>
      <c r="J15" s="96">
        <v>244</v>
      </c>
      <c r="K15" s="96">
        <v>1153</v>
      </c>
      <c r="L15" s="96">
        <v>3119</v>
      </c>
      <c r="M15" s="96">
        <v>1570</v>
      </c>
      <c r="N15" s="96">
        <v>286</v>
      </c>
      <c r="O15" s="96">
        <v>1263</v>
      </c>
      <c r="P15" s="106">
        <v>966.13</v>
      </c>
      <c r="Q15" s="113">
        <v>579.68</v>
      </c>
      <c r="R15" s="106">
        <v>386.45</v>
      </c>
      <c r="S15" s="106"/>
      <c r="T15" s="106">
        <v>1209.53</v>
      </c>
      <c r="U15" s="106">
        <v>823.08</v>
      </c>
      <c r="V15" s="106">
        <v>386.45</v>
      </c>
      <c r="W15" s="106">
        <v>0</v>
      </c>
    </row>
    <row r="16" s="68" customFormat="true" ht="21" customHeight="true" spans="1:23">
      <c r="A16" s="31">
        <v>100005</v>
      </c>
      <c r="B16" s="92" t="s">
        <v>11</v>
      </c>
      <c r="C16" s="28"/>
      <c r="D16" s="95">
        <v>52</v>
      </c>
      <c r="E16" s="95">
        <v>41.6</v>
      </c>
      <c r="F16" s="95">
        <v>1310</v>
      </c>
      <c r="G16" s="95">
        <v>655</v>
      </c>
      <c r="H16" s="95">
        <v>7911</v>
      </c>
      <c r="I16" s="95">
        <v>2820</v>
      </c>
      <c r="J16" s="95">
        <v>889</v>
      </c>
      <c r="K16" s="95">
        <v>4202</v>
      </c>
      <c r="L16" s="95">
        <v>8206</v>
      </c>
      <c r="M16" s="95">
        <v>2919</v>
      </c>
      <c r="N16" s="95">
        <v>977</v>
      </c>
      <c r="O16" s="95">
        <v>4310</v>
      </c>
      <c r="P16" s="95">
        <v>2506.8</v>
      </c>
      <c r="Q16" s="95">
        <v>1504.08</v>
      </c>
      <c r="R16" s="95">
        <v>1002.72</v>
      </c>
      <c r="S16" s="95">
        <v>0</v>
      </c>
      <c r="T16" s="95">
        <v>3203.4</v>
      </c>
      <c r="U16" s="95">
        <v>2200.68</v>
      </c>
      <c r="V16" s="95">
        <v>1002.72</v>
      </c>
      <c r="W16" s="95">
        <v>0</v>
      </c>
    </row>
    <row r="17" ht="21" customHeight="true" spans="1:23">
      <c r="A17" s="31"/>
      <c r="B17" s="35" t="s">
        <v>27</v>
      </c>
      <c r="C17" s="31" t="s">
        <v>284</v>
      </c>
      <c r="D17" s="96">
        <v>46</v>
      </c>
      <c r="E17" s="106">
        <v>36.8</v>
      </c>
      <c r="F17" s="96">
        <v>1155</v>
      </c>
      <c r="G17" s="106">
        <v>577.5</v>
      </c>
      <c r="H17" s="96">
        <v>6750</v>
      </c>
      <c r="I17" s="96">
        <v>2396</v>
      </c>
      <c r="J17" s="96">
        <v>760</v>
      </c>
      <c r="K17" s="96">
        <v>3594</v>
      </c>
      <c r="L17" s="96">
        <v>7152</v>
      </c>
      <c r="M17" s="96">
        <v>2545</v>
      </c>
      <c r="N17" s="96">
        <v>851</v>
      </c>
      <c r="O17" s="96">
        <v>3756</v>
      </c>
      <c r="P17" s="106">
        <v>2161.34</v>
      </c>
      <c r="Q17" s="113">
        <v>1296.8</v>
      </c>
      <c r="R17" s="106">
        <v>864.54</v>
      </c>
      <c r="S17" s="106"/>
      <c r="T17" s="106">
        <v>2775.64</v>
      </c>
      <c r="U17" s="106">
        <v>1911.1</v>
      </c>
      <c r="V17" s="106">
        <v>864.54</v>
      </c>
      <c r="W17" s="106">
        <v>0</v>
      </c>
    </row>
    <row r="18" ht="21" customHeight="true" spans="1:23">
      <c r="A18" s="31"/>
      <c r="B18" s="35" t="s">
        <v>28</v>
      </c>
      <c r="C18" s="31" t="s">
        <v>284</v>
      </c>
      <c r="D18" s="96">
        <v>6</v>
      </c>
      <c r="E18" s="106">
        <v>4.8</v>
      </c>
      <c r="F18" s="96">
        <v>155</v>
      </c>
      <c r="G18" s="106">
        <v>77.5</v>
      </c>
      <c r="H18" s="96">
        <v>1161</v>
      </c>
      <c r="I18" s="96">
        <v>424</v>
      </c>
      <c r="J18" s="96">
        <v>129</v>
      </c>
      <c r="K18" s="96">
        <v>608</v>
      </c>
      <c r="L18" s="96">
        <v>1054</v>
      </c>
      <c r="M18" s="96">
        <v>374</v>
      </c>
      <c r="N18" s="96">
        <v>126</v>
      </c>
      <c r="O18" s="96">
        <v>554</v>
      </c>
      <c r="P18" s="106">
        <v>345.46</v>
      </c>
      <c r="Q18" s="113">
        <v>207.28</v>
      </c>
      <c r="R18" s="106">
        <v>138.18</v>
      </c>
      <c r="S18" s="106"/>
      <c r="T18" s="106">
        <v>427.76</v>
      </c>
      <c r="U18" s="106">
        <v>289.58</v>
      </c>
      <c r="V18" s="106">
        <v>138.18</v>
      </c>
      <c r="W18" s="106">
        <v>0</v>
      </c>
    </row>
    <row r="19" s="68" customFormat="true" ht="21" customHeight="true" spans="1:23">
      <c r="A19" s="31">
        <v>100006</v>
      </c>
      <c r="B19" s="92" t="s">
        <v>11</v>
      </c>
      <c r="C19" s="28"/>
      <c r="D19" s="95">
        <v>51</v>
      </c>
      <c r="E19" s="95">
        <v>40.8</v>
      </c>
      <c r="F19" s="95">
        <v>1260</v>
      </c>
      <c r="G19" s="95">
        <v>630</v>
      </c>
      <c r="H19" s="95">
        <v>7601</v>
      </c>
      <c r="I19" s="95">
        <v>2533</v>
      </c>
      <c r="J19" s="95">
        <v>884</v>
      </c>
      <c r="K19" s="95">
        <v>4184</v>
      </c>
      <c r="L19" s="95">
        <v>7940</v>
      </c>
      <c r="M19" s="95">
        <v>2647</v>
      </c>
      <c r="N19" s="95">
        <v>978</v>
      </c>
      <c r="O19" s="95">
        <v>4315</v>
      </c>
      <c r="P19" s="95">
        <v>2381.72</v>
      </c>
      <c r="Q19" s="95">
        <v>1429.03</v>
      </c>
      <c r="R19" s="95">
        <v>952.69</v>
      </c>
      <c r="S19" s="95">
        <v>0</v>
      </c>
      <c r="T19" s="95">
        <v>3052.52</v>
      </c>
      <c r="U19" s="95">
        <v>2099.83</v>
      </c>
      <c r="V19" s="95">
        <v>952.69</v>
      </c>
      <c r="W19" s="95">
        <v>0</v>
      </c>
    </row>
    <row r="20" ht="21" customHeight="true" spans="1:23">
      <c r="A20" s="31"/>
      <c r="B20" s="35" t="s">
        <v>29</v>
      </c>
      <c r="C20" s="31" t="s">
        <v>284</v>
      </c>
      <c r="D20" s="96">
        <v>42</v>
      </c>
      <c r="E20" s="106">
        <v>33.6</v>
      </c>
      <c r="F20" s="96">
        <v>1045</v>
      </c>
      <c r="G20" s="106">
        <v>522.5</v>
      </c>
      <c r="H20" s="96">
        <v>6112</v>
      </c>
      <c r="I20" s="96">
        <v>2037</v>
      </c>
      <c r="J20" s="96">
        <v>711</v>
      </c>
      <c r="K20" s="96">
        <v>3364</v>
      </c>
      <c r="L20" s="96">
        <v>6473</v>
      </c>
      <c r="M20" s="96">
        <v>2158</v>
      </c>
      <c r="N20" s="96">
        <v>797</v>
      </c>
      <c r="O20" s="96">
        <v>3518</v>
      </c>
      <c r="P20" s="106">
        <v>1928.74</v>
      </c>
      <c r="Q20" s="113">
        <v>1157.24</v>
      </c>
      <c r="R20" s="106">
        <v>771.5</v>
      </c>
      <c r="S20" s="106"/>
      <c r="T20" s="106">
        <v>2484.84</v>
      </c>
      <c r="U20" s="106">
        <v>1713.34</v>
      </c>
      <c r="V20" s="106">
        <v>771.5</v>
      </c>
      <c r="W20" s="106">
        <v>0</v>
      </c>
    </row>
    <row r="21" ht="21" customHeight="true" spans="1:23">
      <c r="A21" s="31"/>
      <c r="B21" s="35" t="s">
        <v>30</v>
      </c>
      <c r="C21" s="31" t="s">
        <v>284</v>
      </c>
      <c r="D21" s="96">
        <v>9</v>
      </c>
      <c r="E21" s="106">
        <v>7.2</v>
      </c>
      <c r="F21" s="96">
        <v>215</v>
      </c>
      <c r="G21" s="106">
        <v>107.5</v>
      </c>
      <c r="H21" s="96">
        <v>1489</v>
      </c>
      <c r="I21" s="96">
        <v>496</v>
      </c>
      <c r="J21" s="96">
        <v>173</v>
      </c>
      <c r="K21" s="96">
        <v>820</v>
      </c>
      <c r="L21" s="96">
        <v>1467</v>
      </c>
      <c r="M21" s="96">
        <v>489</v>
      </c>
      <c r="N21" s="96">
        <v>181</v>
      </c>
      <c r="O21" s="96">
        <v>797</v>
      </c>
      <c r="P21" s="106">
        <v>452.98</v>
      </c>
      <c r="Q21" s="113">
        <v>271.79</v>
      </c>
      <c r="R21" s="106">
        <v>181.19</v>
      </c>
      <c r="S21" s="106"/>
      <c r="T21" s="106">
        <v>567.68</v>
      </c>
      <c r="U21" s="106">
        <v>386.49</v>
      </c>
      <c r="V21" s="106">
        <v>181.19</v>
      </c>
      <c r="W21" s="106">
        <v>0</v>
      </c>
    </row>
    <row r="22" s="68" customFormat="true" ht="21" customHeight="true" spans="1:23">
      <c r="A22" s="31">
        <v>100007</v>
      </c>
      <c r="B22" s="92" t="s">
        <v>11</v>
      </c>
      <c r="C22" s="28"/>
      <c r="D22" s="95">
        <v>50</v>
      </c>
      <c r="E22" s="95">
        <v>40</v>
      </c>
      <c r="F22" s="95">
        <v>1235</v>
      </c>
      <c r="G22" s="95">
        <v>617.5</v>
      </c>
      <c r="H22" s="95">
        <v>8116</v>
      </c>
      <c r="I22" s="95">
        <v>2729</v>
      </c>
      <c r="J22" s="95">
        <v>941</v>
      </c>
      <c r="K22" s="95">
        <v>4446</v>
      </c>
      <c r="L22" s="95">
        <v>8417</v>
      </c>
      <c r="M22" s="95">
        <v>2826</v>
      </c>
      <c r="N22" s="95">
        <v>1033</v>
      </c>
      <c r="O22" s="95">
        <v>4558</v>
      </c>
      <c r="P22" s="95">
        <v>2538.26</v>
      </c>
      <c r="Q22" s="95">
        <v>1522.95</v>
      </c>
      <c r="R22" s="95">
        <v>1015.31</v>
      </c>
      <c r="S22" s="95">
        <v>0</v>
      </c>
      <c r="T22" s="95">
        <v>3195.76</v>
      </c>
      <c r="U22" s="95">
        <v>2180.45</v>
      </c>
      <c r="V22" s="95">
        <v>1015.31</v>
      </c>
      <c r="W22" s="95">
        <v>0</v>
      </c>
    </row>
    <row r="23" ht="21" customHeight="true" spans="1:23">
      <c r="A23" s="31"/>
      <c r="B23" s="35" t="s">
        <v>31</v>
      </c>
      <c r="C23" s="31" t="s">
        <v>284</v>
      </c>
      <c r="D23" s="96">
        <v>44</v>
      </c>
      <c r="E23" s="106">
        <v>35.2</v>
      </c>
      <c r="F23" s="96">
        <v>1087</v>
      </c>
      <c r="G23" s="106">
        <v>543.5</v>
      </c>
      <c r="H23" s="96">
        <v>7000</v>
      </c>
      <c r="I23" s="96">
        <v>2333</v>
      </c>
      <c r="J23" s="96">
        <v>815</v>
      </c>
      <c r="K23" s="96">
        <v>3852</v>
      </c>
      <c r="L23" s="96">
        <v>7406</v>
      </c>
      <c r="M23" s="96">
        <v>2469</v>
      </c>
      <c r="N23" s="96">
        <v>912</v>
      </c>
      <c r="O23" s="96">
        <v>4025</v>
      </c>
      <c r="P23" s="106">
        <v>2207.87</v>
      </c>
      <c r="Q23" s="113">
        <v>1324.72</v>
      </c>
      <c r="R23" s="106">
        <v>883.15</v>
      </c>
      <c r="S23" s="106"/>
      <c r="T23" s="106">
        <v>2786.57</v>
      </c>
      <c r="U23" s="106">
        <v>1903.42</v>
      </c>
      <c r="V23" s="106">
        <v>883.15</v>
      </c>
      <c r="W23" s="106">
        <v>0</v>
      </c>
    </row>
    <row r="24" ht="21" customHeight="true" spans="1:23">
      <c r="A24" s="31"/>
      <c r="B24" s="35" t="s">
        <v>32</v>
      </c>
      <c r="C24" s="31" t="s">
        <v>284</v>
      </c>
      <c r="D24" s="96">
        <v>6</v>
      </c>
      <c r="E24" s="106">
        <v>4.8</v>
      </c>
      <c r="F24" s="96">
        <v>148</v>
      </c>
      <c r="G24" s="106">
        <v>74</v>
      </c>
      <c r="H24" s="96">
        <v>1116</v>
      </c>
      <c r="I24" s="96">
        <v>396</v>
      </c>
      <c r="J24" s="96">
        <v>126</v>
      </c>
      <c r="K24" s="96">
        <v>594</v>
      </c>
      <c r="L24" s="96">
        <v>1011</v>
      </c>
      <c r="M24" s="96">
        <v>357</v>
      </c>
      <c r="N24" s="96">
        <v>121</v>
      </c>
      <c r="O24" s="96">
        <v>533</v>
      </c>
      <c r="P24" s="106">
        <v>330.39</v>
      </c>
      <c r="Q24" s="113">
        <v>198.23</v>
      </c>
      <c r="R24" s="106">
        <v>132.16</v>
      </c>
      <c r="S24" s="106"/>
      <c r="T24" s="106">
        <v>409.19</v>
      </c>
      <c r="U24" s="106">
        <v>277.03</v>
      </c>
      <c r="V24" s="106">
        <v>132.16</v>
      </c>
      <c r="W24" s="106">
        <v>0</v>
      </c>
    </row>
    <row r="25" s="68" customFormat="true" ht="21" customHeight="true" spans="1:23">
      <c r="A25" s="31">
        <v>100008</v>
      </c>
      <c r="B25" s="92" t="s">
        <v>11</v>
      </c>
      <c r="C25" s="28"/>
      <c r="D25" s="95">
        <v>60</v>
      </c>
      <c r="E25" s="95">
        <v>48</v>
      </c>
      <c r="F25" s="95">
        <v>1499</v>
      </c>
      <c r="G25" s="95">
        <v>749.5</v>
      </c>
      <c r="H25" s="95">
        <v>9620</v>
      </c>
      <c r="I25" s="95">
        <v>3375</v>
      </c>
      <c r="J25" s="95">
        <v>1090</v>
      </c>
      <c r="K25" s="95">
        <v>5155</v>
      </c>
      <c r="L25" s="95">
        <v>10212</v>
      </c>
      <c r="M25" s="95">
        <v>3625</v>
      </c>
      <c r="N25" s="95">
        <v>1217</v>
      </c>
      <c r="O25" s="95">
        <v>5370</v>
      </c>
      <c r="P25" s="95">
        <v>3078.41</v>
      </c>
      <c r="Q25" s="95">
        <v>1847.05</v>
      </c>
      <c r="R25" s="95">
        <v>1231.36</v>
      </c>
      <c r="S25" s="95">
        <v>0</v>
      </c>
      <c r="T25" s="95">
        <v>3875.91</v>
      </c>
      <c r="U25" s="95">
        <v>2644.55</v>
      </c>
      <c r="V25" s="95">
        <v>1231.36</v>
      </c>
      <c r="W25" s="95">
        <v>0</v>
      </c>
    </row>
    <row r="26" ht="21" customHeight="true" spans="1:23">
      <c r="A26" s="31"/>
      <c r="B26" s="35" t="s">
        <v>33</v>
      </c>
      <c r="C26" s="31" t="s">
        <v>284</v>
      </c>
      <c r="D26" s="96">
        <v>41</v>
      </c>
      <c r="E26" s="106">
        <v>32.8</v>
      </c>
      <c r="F26" s="96">
        <v>1019</v>
      </c>
      <c r="G26" s="106">
        <v>509.5</v>
      </c>
      <c r="H26" s="96">
        <v>6641</v>
      </c>
      <c r="I26" s="96">
        <v>2214</v>
      </c>
      <c r="J26" s="96">
        <v>773</v>
      </c>
      <c r="K26" s="96">
        <v>3654</v>
      </c>
      <c r="L26" s="96">
        <v>6939</v>
      </c>
      <c r="M26" s="96">
        <v>2313</v>
      </c>
      <c r="N26" s="96">
        <v>855</v>
      </c>
      <c r="O26" s="96">
        <v>3771</v>
      </c>
      <c r="P26" s="106">
        <v>2081.31</v>
      </c>
      <c r="Q26" s="113">
        <v>1248.79</v>
      </c>
      <c r="R26" s="106">
        <v>832.52</v>
      </c>
      <c r="S26" s="106"/>
      <c r="T26" s="106">
        <v>2623.61</v>
      </c>
      <c r="U26" s="106">
        <v>1791.09</v>
      </c>
      <c r="V26" s="106">
        <v>832.52</v>
      </c>
      <c r="W26" s="106">
        <v>0</v>
      </c>
    </row>
    <row r="27" ht="21" customHeight="true" spans="1:23">
      <c r="A27" s="31"/>
      <c r="B27" s="35" t="s">
        <v>34</v>
      </c>
      <c r="C27" s="31" t="s">
        <v>284</v>
      </c>
      <c r="D27" s="96">
        <v>19</v>
      </c>
      <c r="E27" s="106">
        <v>15.2</v>
      </c>
      <c r="F27" s="96">
        <v>480</v>
      </c>
      <c r="G27" s="106">
        <v>240</v>
      </c>
      <c r="H27" s="96">
        <v>2979</v>
      </c>
      <c r="I27" s="96">
        <v>1161</v>
      </c>
      <c r="J27" s="96">
        <v>317</v>
      </c>
      <c r="K27" s="96">
        <v>1501</v>
      </c>
      <c r="L27" s="96">
        <v>3273</v>
      </c>
      <c r="M27" s="96">
        <v>1312</v>
      </c>
      <c r="N27" s="96">
        <v>362</v>
      </c>
      <c r="O27" s="96">
        <v>1599</v>
      </c>
      <c r="P27" s="106">
        <v>997.1</v>
      </c>
      <c r="Q27" s="113">
        <v>598.26</v>
      </c>
      <c r="R27" s="106">
        <v>398.84</v>
      </c>
      <c r="S27" s="106"/>
      <c r="T27" s="106">
        <v>1252.3</v>
      </c>
      <c r="U27" s="106">
        <v>853.46</v>
      </c>
      <c r="V27" s="106">
        <v>398.84</v>
      </c>
      <c r="W27" s="106">
        <v>0</v>
      </c>
    </row>
    <row r="28" s="68" customFormat="true" ht="21" customHeight="true" spans="1:23">
      <c r="A28" s="31">
        <v>100009</v>
      </c>
      <c r="B28" s="92" t="s">
        <v>11</v>
      </c>
      <c r="C28" s="28"/>
      <c r="D28" s="95">
        <v>32</v>
      </c>
      <c r="E28" s="95">
        <v>25.6</v>
      </c>
      <c r="F28" s="95">
        <v>805</v>
      </c>
      <c r="G28" s="95">
        <v>402.5</v>
      </c>
      <c r="H28" s="95">
        <v>4794</v>
      </c>
      <c r="I28" s="95">
        <v>1800</v>
      </c>
      <c r="J28" s="95">
        <v>522</v>
      </c>
      <c r="K28" s="95">
        <v>2472</v>
      </c>
      <c r="L28" s="95">
        <v>5090</v>
      </c>
      <c r="M28" s="95">
        <v>1806</v>
      </c>
      <c r="N28" s="95">
        <v>607</v>
      </c>
      <c r="O28" s="95">
        <v>2677</v>
      </c>
      <c r="P28" s="95">
        <v>1546</v>
      </c>
      <c r="Q28" s="95">
        <v>927.6</v>
      </c>
      <c r="R28" s="95">
        <v>618.4</v>
      </c>
      <c r="S28" s="95">
        <v>0</v>
      </c>
      <c r="T28" s="95">
        <v>1974.1</v>
      </c>
      <c r="U28" s="95">
        <v>1355.7</v>
      </c>
      <c r="V28" s="95">
        <v>618.4</v>
      </c>
      <c r="W28" s="95">
        <v>0</v>
      </c>
    </row>
    <row r="29" ht="21" customHeight="true" spans="1:23">
      <c r="A29" s="31"/>
      <c r="B29" s="35" t="s">
        <v>35</v>
      </c>
      <c r="C29" s="31" t="s">
        <v>284</v>
      </c>
      <c r="D29" s="96">
        <v>25</v>
      </c>
      <c r="E29" s="106">
        <v>20</v>
      </c>
      <c r="F29" s="96">
        <v>632</v>
      </c>
      <c r="G29" s="106">
        <v>316</v>
      </c>
      <c r="H29" s="96">
        <v>3690</v>
      </c>
      <c r="I29" s="96">
        <v>1363</v>
      </c>
      <c r="J29" s="96">
        <v>406</v>
      </c>
      <c r="K29" s="96">
        <v>1921</v>
      </c>
      <c r="L29" s="96">
        <v>3913</v>
      </c>
      <c r="M29" s="96">
        <v>1381</v>
      </c>
      <c r="N29" s="96">
        <v>468</v>
      </c>
      <c r="O29" s="96">
        <v>2064</v>
      </c>
      <c r="P29" s="106">
        <v>1186.24</v>
      </c>
      <c r="Q29" s="113">
        <v>711.74</v>
      </c>
      <c r="R29" s="106">
        <v>474.5</v>
      </c>
      <c r="S29" s="106"/>
      <c r="T29" s="106">
        <v>1522.24</v>
      </c>
      <c r="U29" s="106">
        <v>1047.74</v>
      </c>
      <c r="V29" s="106">
        <v>474.5</v>
      </c>
      <c r="W29" s="106">
        <v>0</v>
      </c>
    </row>
    <row r="30" ht="21" customHeight="true" spans="1:23">
      <c r="A30" s="31"/>
      <c r="B30" s="35" t="s">
        <v>36</v>
      </c>
      <c r="C30" s="31" t="s">
        <v>284</v>
      </c>
      <c r="D30" s="96">
        <v>7</v>
      </c>
      <c r="E30" s="106">
        <v>5.6</v>
      </c>
      <c r="F30" s="96">
        <v>173</v>
      </c>
      <c r="G30" s="106">
        <v>86.5</v>
      </c>
      <c r="H30" s="96">
        <v>1104</v>
      </c>
      <c r="I30" s="96">
        <v>437</v>
      </c>
      <c r="J30" s="96">
        <v>116</v>
      </c>
      <c r="K30" s="96">
        <v>551</v>
      </c>
      <c r="L30" s="96">
        <v>1177</v>
      </c>
      <c r="M30" s="96">
        <v>425</v>
      </c>
      <c r="N30" s="96">
        <v>139</v>
      </c>
      <c r="O30" s="96">
        <v>613</v>
      </c>
      <c r="P30" s="106">
        <v>359.76</v>
      </c>
      <c r="Q30" s="113">
        <v>215.86</v>
      </c>
      <c r="R30" s="106">
        <v>143.9</v>
      </c>
      <c r="S30" s="106"/>
      <c r="T30" s="106">
        <v>451.86</v>
      </c>
      <c r="U30" s="106">
        <v>307.96</v>
      </c>
      <c r="V30" s="106">
        <v>143.9</v>
      </c>
      <c r="W30" s="106">
        <v>0</v>
      </c>
    </row>
    <row r="31" s="68" customFormat="true" ht="21" customHeight="true" spans="1:23">
      <c r="A31" s="31">
        <v>100010</v>
      </c>
      <c r="B31" s="92" t="s">
        <v>11</v>
      </c>
      <c r="C31" s="28"/>
      <c r="D31" s="95">
        <v>45</v>
      </c>
      <c r="E31" s="95">
        <v>36</v>
      </c>
      <c r="F31" s="95">
        <v>1138</v>
      </c>
      <c r="G31" s="95">
        <v>569</v>
      </c>
      <c r="H31" s="95">
        <v>7818</v>
      </c>
      <c r="I31" s="95">
        <v>2610</v>
      </c>
      <c r="J31" s="95">
        <v>910</v>
      </c>
      <c r="K31" s="95">
        <v>4298</v>
      </c>
      <c r="L31" s="95">
        <v>7748</v>
      </c>
      <c r="M31" s="95">
        <v>2675</v>
      </c>
      <c r="N31" s="95">
        <v>938</v>
      </c>
      <c r="O31" s="95">
        <v>4135</v>
      </c>
      <c r="P31" s="95">
        <v>2395.26</v>
      </c>
      <c r="Q31" s="95">
        <v>1437.15</v>
      </c>
      <c r="R31" s="95">
        <v>958.11</v>
      </c>
      <c r="S31" s="95">
        <v>0</v>
      </c>
      <c r="T31" s="95">
        <v>3000.26</v>
      </c>
      <c r="U31" s="95">
        <v>2042.15</v>
      </c>
      <c r="V31" s="95">
        <v>958.11</v>
      </c>
      <c r="W31" s="95">
        <v>0</v>
      </c>
    </row>
    <row r="32" ht="21" customHeight="true" spans="1:23">
      <c r="A32" s="31"/>
      <c r="B32" s="35" t="s">
        <v>37</v>
      </c>
      <c r="C32" s="31" t="s">
        <v>284</v>
      </c>
      <c r="D32" s="96">
        <v>40</v>
      </c>
      <c r="E32" s="106">
        <v>32</v>
      </c>
      <c r="F32" s="96">
        <v>1008</v>
      </c>
      <c r="G32" s="106">
        <v>504</v>
      </c>
      <c r="H32" s="96">
        <v>6484</v>
      </c>
      <c r="I32" s="96">
        <v>2161</v>
      </c>
      <c r="J32" s="96">
        <v>755</v>
      </c>
      <c r="K32" s="96">
        <v>3568</v>
      </c>
      <c r="L32" s="96">
        <v>6865</v>
      </c>
      <c r="M32" s="96">
        <v>2288</v>
      </c>
      <c r="N32" s="96">
        <v>846</v>
      </c>
      <c r="O32" s="96">
        <v>3731</v>
      </c>
      <c r="P32" s="106">
        <v>2045.84</v>
      </c>
      <c r="Q32" s="113">
        <v>1227.5</v>
      </c>
      <c r="R32" s="106">
        <v>818.34</v>
      </c>
      <c r="S32" s="106"/>
      <c r="T32" s="106">
        <v>2581.84</v>
      </c>
      <c r="U32" s="106">
        <v>1763.5</v>
      </c>
      <c r="V32" s="106">
        <v>818.34</v>
      </c>
      <c r="W32" s="106">
        <v>0</v>
      </c>
    </row>
    <row r="33" ht="21" customHeight="true" spans="1:23">
      <c r="A33" s="31"/>
      <c r="B33" s="35" t="s">
        <v>38</v>
      </c>
      <c r="C33" s="31" t="s">
        <v>284</v>
      </c>
      <c r="D33" s="96">
        <v>5</v>
      </c>
      <c r="E33" s="106">
        <v>4</v>
      </c>
      <c r="F33" s="96">
        <v>130</v>
      </c>
      <c r="G33" s="106">
        <v>65</v>
      </c>
      <c r="H33" s="96">
        <v>1334</v>
      </c>
      <c r="I33" s="96">
        <v>449</v>
      </c>
      <c r="J33" s="96">
        <v>155</v>
      </c>
      <c r="K33" s="96">
        <v>730</v>
      </c>
      <c r="L33" s="96">
        <v>883</v>
      </c>
      <c r="M33" s="96">
        <v>387</v>
      </c>
      <c r="N33" s="96">
        <v>92</v>
      </c>
      <c r="O33" s="96">
        <v>404</v>
      </c>
      <c r="P33" s="106">
        <v>349.42</v>
      </c>
      <c r="Q33" s="113">
        <v>209.65</v>
      </c>
      <c r="R33" s="106">
        <v>139.77</v>
      </c>
      <c r="S33" s="106"/>
      <c r="T33" s="106">
        <v>418.42</v>
      </c>
      <c r="U33" s="106">
        <v>278.65</v>
      </c>
      <c r="V33" s="106">
        <v>139.77</v>
      </c>
      <c r="W33" s="106">
        <v>0</v>
      </c>
    </row>
    <row r="34" s="68" customFormat="true" ht="21" customHeight="true" spans="1:23">
      <c r="A34" s="31">
        <v>100011</v>
      </c>
      <c r="B34" s="92" t="s">
        <v>11</v>
      </c>
      <c r="C34" s="28"/>
      <c r="D34" s="95">
        <v>52</v>
      </c>
      <c r="E34" s="95">
        <v>41.6</v>
      </c>
      <c r="F34" s="95">
        <v>1294</v>
      </c>
      <c r="G34" s="95">
        <v>647</v>
      </c>
      <c r="H34" s="95">
        <v>8717</v>
      </c>
      <c r="I34" s="95">
        <v>2981</v>
      </c>
      <c r="J34" s="95">
        <v>1001</v>
      </c>
      <c r="K34" s="95">
        <v>4735</v>
      </c>
      <c r="L34" s="95">
        <v>8817</v>
      </c>
      <c r="M34" s="95">
        <v>2988</v>
      </c>
      <c r="N34" s="95">
        <v>1077</v>
      </c>
      <c r="O34" s="95">
        <v>4752</v>
      </c>
      <c r="P34" s="95">
        <v>2699.62</v>
      </c>
      <c r="Q34" s="95">
        <v>1619.78</v>
      </c>
      <c r="R34" s="95">
        <v>1079.84</v>
      </c>
      <c r="S34" s="95">
        <v>0</v>
      </c>
      <c r="T34" s="95">
        <v>3388.22</v>
      </c>
      <c r="U34" s="95">
        <v>2308.38</v>
      </c>
      <c r="V34" s="95">
        <v>1079.84</v>
      </c>
      <c r="W34" s="95">
        <v>0</v>
      </c>
    </row>
    <row r="35" ht="21" customHeight="true" spans="1:23">
      <c r="A35" s="31"/>
      <c r="B35" s="35" t="s">
        <v>39</v>
      </c>
      <c r="C35" s="31" t="s">
        <v>284</v>
      </c>
      <c r="D35" s="96">
        <v>46</v>
      </c>
      <c r="E35" s="106">
        <v>36.8</v>
      </c>
      <c r="F35" s="96">
        <v>1147</v>
      </c>
      <c r="G35" s="106">
        <v>573.5</v>
      </c>
      <c r="H35" s="96">
        <v>7639</v>
      </c>
      <c r="I35" s="96">
        <v>2546</v>
      </c>
      <c r="J35" s="96">
        <v>889</v>
      </c>
      <c r="K35" s="96">
        <v>4204</v>
      </c>
      <c r="L35" s="96">
        <v>7815</v>
      </c>
      <c r="M35" s="96">
        <v>2605</v>
      </c>
      <c r="N35" s="96">
        <v>963</v>
      </c>
      <c r="O35" s="96">
        <v>4247</v>
      </c>
      <c r="P35" s="106">
        <v>2368.41</v>
      </c>
      <c r="Q35" s="113">
        <v>1421.05</v>
      </c>
      <c r="R35" s="106">
        <v>947.36</v>
      </c>
      <c r="S35" s="106"/>
      <c r="T35" s="106">
        <v>2978.71</v>
      </c>
      <c r="U35" s="106">
        <v>2031.35</v>
      </c>
      <c r="V35" s="106">
        <v>947.36</v>
      </c>
      <c r="W35" s="106">
        <v>0</v>
      </c>
    </row>
    <row r="36" ht="21" customHeight="true" spans="1:23">
      <c r="A36" s="31"/>
      <c r="B36" s="35" t="s">
        <v>40</v>
      </c>
      <c r="C36" s="31" t="s">
        <v>284</v>
      </c>
      <c r="D36" s="96">
        <v>6</v>
      </c>
      <c r="E36" s="106">
        <v>4.8</v>
      </c>
      <c r="F36" s="96">
        <v>147</v>
      </c>
      <c r="G36" s="106">
        <v>73.5</v>
      </c>
      <c r="H36" s="96">
        <v>1078</v>
      </c>
      <c r="I36" s="96">
        <v>435</v>
      </c>
      <c r="J36" s="96">
        <v>112</v>
      </c>
      <c r="K36" s="96">
        <v>531</v>
      </c>
      <c r="L36" s="96">
        <v>1002</v>
      </c>
      <c r="M36" s="96">
        <v>383</v>
      </c>
      <c r="N36" s="96">
        <v>114</v>
      </c>
      <c r="O36" s="96">
        <v>505</v>
      </c>
      <c r="P36" s="106">
        <v>331.21</v>
      </c>
      <c r="Q36" s="113">
        <v>198.73</v>
      </c>
      <c r="R36" s="106">
        <v>132.48</v>
      </c>
      <c r="S36" s="106"/>
      <c r="T36" s="106">
        <v>409.51</v>
      </c>
      <c r="U36" s="106">
        <v>277.03</v>
      </c>
      <c r="V36" s="106">
        <v>132.48</v>
      </c>
      <c r="W36" s="106">
        <v>0</v>
      </c>
    </row>
    <row r="37" s="68" customFormat="true" ht="21" customHeight="true" spans="1:23">
      <c r="A37" s="31">
        <v>100012</v>
      </c>
      <c r="B37" s="92" t="s">
        <v>11</v>
      </c>
      <c r="C37" s="28"/>
      <c r="D37" s="95">
        <v>51</v>
      </c>
      <c r="E37" s="95">
        <v>40.8</v>
      </c>
      <c r="F37" s="95">
        <v>1267</v>
      </c>
      <c r="G37" s="95">
        <v>633.5</v>
      </c>
      <c r="H37" s="95">
        <v>7490</v>
      </c>
      <c r="I37" s="95">
        <v>2838</v>
      </c>
      <c r="J37" s="95">
        <v>812</v>
      </c>
      <c r="K37" s="95">
        <v>3840</v>
      </c>
      <c r="L37" s="95">
        <v>8005</v>
      </c>
      <c r="M37" s="95">
        <v>2967</v>
      </c>
      <c r="N37" s="95">
        <v>931</v>
      </c>
      <c r="O37" s="95">
        <v>4107</v>
      </c>
      <c r="P37" s="95">
        <v>2438.87</v>
      </c>
      <c r="Q37" s="95">
        <v>1463.33</v>
      </c>
      <c r="R37" s="95">
        <v>975.54</v>
      </c>
      <c r="S37" s="95">
        <v>0</v>
      </c>
      <c r="T37" s="95">
        <v>3113.17</v>
      </c>
      <c r="U37" s="95">
        <v>2137.63</v>
      </c>
      <c r="V37" s="95">
        <v>975.54</v>
      </c>
      <c r="W37" s="95">
        <v>0</v>
      </c>
    </row>
    <row r="38" ht="21" customHeight="true" spans="1:23">
      <c r="A38" s="31"/>
      <c r="B38" s="35" t="s">
        <v>41</v>
      </c>
      <c r="C38" s="31" t="s">
        <v>284</v>
      </c>
      <c r="D38" s="96">
        <v>41</v>
      </c>
      <c r="E38" s="106">
        <v>32.8</v>
      </c>
      <c r="F38" s="96">
        <v>1017</v>
      </c>
      <c r="G38" s="106">
        <v>508.5</v>
      </c>
      <c r="H38" s="96">
        <v>5862</v>
      </c>
      <c r="I38" s="96">
        <v>2231</v>
      </c>
      <c r="J38" s="96">
        <v>634</v>
      </c>
      <c r="K38" s="96">
        <v>2997</v>
      </c>
      <c r="L38" s="96">
        <v>6303</v>
      </c>
      <c r="M38" s="96">
        <v>2320</v>
      </c>
      <c r="N38" s="96">
        <v>736</v>
      </c>
      <c r="O38" s="96">
        <v>3247</v>
      </c>
      <c r="P38" s="106">
        <v>1914.11</v>
      </c>
      <c r="Q38" s="113">
        <v>1148.47</v>
      </c>
      <c r="R38" s="106">
        <v>765.64</v>
      </c>
      <c r="S38" s="106"/>
      <c r="T38" s="106">
        <v>2455.41</v>
      </c>
      <c r="U38" s="106">
        <v>1689.77</v>
      </c>
      <c r="V38" s="106">
        <v>765.64</v>
      </c>
      <c r="W38" s="106">
        <v>0</v>
      </c>
    </row>
    <row r="39" ht="21" customHeight="true" spans="1:23">
      <c r="A39" s="31"/>
      <c r="B39" s="35" t="s">
        <v>42</v>
      </c>
      <c r="C39" s="31" t="s">
        <v>284</v>
      </c>
      <c r="D39" s="96">
        <v>10</v>
      </c>
      <c r="E39" s="106">
        <v>8</v>
      </c>
      <c r="F39" s="96">
        <v>250</v>
      </c>
      <c r="G39" s="106">
        <v>125</v>
      </c>
      <c r="H39" s="96">
        <v>1628</v>
      </c>
      <c r="I39" s="96">
        <v>607</v>
      </c>
      <c r="J39" s="96">
        <v>178</v>
      </c>
      <c r="K39" s="96">
        <v>843</v>
      </c>
      <c r="L39" s="96">
        <v>1702</v>
      </c>
      <c r="M39" s="96">
        <v>647</v>
      </c>
      <c r="N39" s="96">
        <v>195</v>
      </c>
      <c r="O39" s="96">
        <v>860</v>
      </c>
      <c r="P39" s="106">
        <v>524.76</v>
      </c>
      <c r="Q39" s="113">
        <v>314.86</v>
      </c>
      <c r="R39" s="106">
        <v>209.9</v>
      </c>
      <c r="S39" s="106"/>
      <c r="T39" s="106">
        <v>657.76</v>
      </c>
      <c r="U39" s="106">
        <v>447.86</v>
      </c>
      <c r="V39" s="106">
        <v>209.9</v>
      </c>
      <c r="W39" s="106">
        <v>0</v>
      </c>
    </row>
    <row r="40" s="68" customFormat="true" ht="21" customHeight="true" spans="1:23">
      <c r="A40" s="31">
        <v>100013</v>
      </c>
      <c r="B40" s="92" t="s">
        <v>11</v>
      </c>
      <c r="C40" s="28"/>
      <c r="D40" s="95">
        <v>29</v>
      </c>
      <c r="E40" s="95">
        <v>23.2</v>
      </c>
      <c r="F40" s="95">
        <v>713</v>
      </c>
      <c r="G40" s="95">
        <v>356.5</v>
      </c>
      <c r="H40" s="95">
        <v>4109</v>
      </c>
      <c r="I40" s="95">
        <v>1370</v>
      </c>
      <c r="J40" s="95">
        <v>478</v>
      </c>
      <c r="K40" s="95">
        <v>2261</v>
      </c>
      <c r="L40" s="95">
        <v>4419</v>
      </c>
      <c r="M40" s="95">
        <v>1473</v>
      </c>
      <c r="N40" s="95">
        <v>544</v>
      </c>
      <c r="O40" s="95">
        <v>2402</v>
      </c>
      <c r="P40" s="95">
        <v>1307.02</v>
      </c>
      <c r="Q40" s="95">
        <v>784.21</v>
      </c>
      <c r="R40" s="95">
        <v>522.81</v>
      </c>
      <c r="S40" s="95">
        <v>0</v>
      </c>
      <c r="T40" s="95">
        <v>1686.72</v>
      </c>
      <c r="U40" s="95">
        <v>1163.91</v>
      </c>
      <c r="V40" s="95">
        <v>522.81</v>
      </c>
      <c r="W40" s="95">
        <v>0</v>
      </c>
    </row>
    <row r="41" ht="21" customHeight="true" spans="1:23">
      <c r="A41" s="31"/>
      <c r="B41" s="35" t="s">
        <v>43</v>
      </c>
      <c r="C41" s="31" t="s">
        <v>284</v>
      </c>
      <c r="D41" s="96">
        <v>29</v>
      </c>
      <c r="E41" s="106">
        <v>23.2</v>
      </c>
      <c r="F41" s="96">
        <v>713</v>
      </c>
      <c r="G41" s="106">
        <v>356.5</v>
      </c>
      <c r="H41" s="96">
        <v>4109</v>
      </c>
      <c r="I41" s="96">
        <v>1370</v>
      </c>
      <c r="J41" s="96">
        <v>478</v>
      </c>
      <c r="K41" s="96">
        <v>2261</v>
      </c>
      <c r="L41" s="96">
        <v>4419</v>
      </c>
      <c r="M41" s="96">
        <v>1473</v>
      </c>
      <c r="N41" s="96">
        <v>544</v>
      </c>
      <c r="O41" s="96">
        <v>2402</v>
      </c>
      <c r="P41" s="106">
        <v>1307.02</v>
      </c>
      <c r="Q41" s="113">
        <v>784.21</v>
      </c>
      <c r="R41" s="106">
        <v>522.81</v>
      </c>
      <c r="S41" s="106"/>
      <c r="T41" s="106">
        <v>1686.72</v>
      </c>
      <c r="U41" s="106">
        <v>1163.91</v>
      </c>
      <c r="V41" s="106">
        <v>522.81</v>
      </c>
      <c r="W41" s="106">
        <v>0</v>
      </c>
    </row>
    <row r="42" s="68" customFormat="true" ht="21" customHeight="true" spans="1:23">
      <c r="A42" s="31">
        <v>100014</v>
      </c>
      <c r="B42" s="92" t="s">
        <v>11</v>
      </c>
      <c r="C42" s="28"/>
      <c r="D42" s="95">
        <v>34</v>
      </c>
      <c r="E42" s="95">
        <v>27.2</v>
      </c>
      <c r="F42" s="95">
        <v>847</v>
      </c>
      <c r="G42" s="95">
        <v>423.5</v>
      </c>
      <c r="H42" s="95">
        <v>5239</v>
      </c>
      <c r="I42" s="95">
        <v>1899</v>
      </c>
      <c r="J42" s="95">
        <v>583</v>
      </c>
      <c r="K42" s="95">
        <v>2757</v>
      </c>
      <c r="L42" s="95">
        <v>5338</v>
      </c>
      <c r="M42" s="95">
        <v>1979</v>
      </c>
      <c r="N42" s="95">
        <v>621</v>
      </c>
      <c r="O42" s="95">
        <v>2738</v>
      </c>
      <c r="P42" s="95">
        <v>1656.27</v>
      </c>
      <c r="Q42" s="95">
        <v>993.76</v>
      </c>
      <c r="R42" s="95">
        <v>662.51</v>
      </c>
      <c r="S42" s="95">
        <v>0</v>
      </c>
      <c r="T42" s="95">
        <v>2106.97</v>
      </c>
      <c r="U42" s="95">
        <v>1444.46</v>
      </c>
      <c r="V42" s="95">
        <v>662.51</v>
      </c>
      <c r="W42" s="95">
        <v>0</v>
      </c>
    </row>
    <row r="43" ht="21" customHeight="true" spans="1:23">
      <c r="A43" s="31"/>
      <c r="B43" s="35" t="s">
        <v>44</v>
      </c>
      <c r="C43" s="31" t="s">
        <v>284</v>
      </c>
      <c r="D43" s="96">
        <v>28</v>
      </c>
      <c r="E43" s="106">
        <v>22.4</v>
      </c>
      <c r="F43" s="96">
        <v>700</v>
      </c>
      <c r="G43" s="106">
        <v>350</v>
      </c>
      <c r="H43" s="96">
        <v>4243</v>
      </c>
      <c r="I43" s="96">
        <v>1476</v>
      </c>
      <c r="J43" s="96">
        <v>483</v>
      </c>
      <c r="K43" s="96">
        <v>2284</v>
      </c>
      <c r="L43" s="96">
        <v>4337</v>
      </c>
      <c r="M43" s="96">
        <v>1506</v>
      </c>
      <c r="N43" s="96">
        <v>523</v>
      </c>
      <c r="O43" s="96">
        <v>2308</v>
      </c>
      <c r="P43" s="106">
        <v>1327.15</v>
      </c>
      <c r="Q43" s="113">
        <v>796.29</v>
      </c>
      <c r="R43" s="106">
        <v>530.86</v>
      </c>
      <c r="S43" s="106"/>
      <c r="T43" s="106">
        <v>1699.55</v>
      </c>
      <c r="U43" s="106">
        <v>1168.69</v>
      </c>
      <c r="V43" s="106">
        <v>530.86</v>
      </c>
      <c r="W43" s="106">
        <v>0</v>
      </c>
    </row>
    <row r="44" ht="21" customHeight="true" spans="1:23">
      <c r="A44" s="31"/>
      <c r="B44" s="35" t="s">
        <v>45</v>
      </c>
      <c r="C44" s="31" t="s">
        <v>284</v>
      </c>
      <c r="D44" s="96">
        <v>6</v>
      </c>
      <c r="E44" s="106">
        <v>4.8</v>
      </c>
      <c r="F44" s="96">
        <v>147</v>
      </c>
      <c r="G44" s="106">
        <v>73.5</v>
      </c>
      <c r="H44" s="96">
        <v>996</v>
      </c>
      <c r="I44" s="96">
        <v>423</v>
      </c>
      <c r="J44" s="96">
        <v>100</v>
      </c>
      <c r="K44" s="96">
        <v>473</v>
      </c>
      <c r="L44" s="96">
        <v>1001</v>
      </c>
      <c r="M44" s="96">
        <v>473</v>
      </c>
      <c r="N44" s="96">
        <v>98</v>
      </c>
      <c r="O44" s="96">
        <v>430</v>
      </c>
      <c r="P44" s="106">
        <v>329.12</v>
      </c>
      <c r="Q44" s="113">
        <v>197.47</v>
      </c>
      <c r="R44" s="106">
        <v>131.65</v>
      </c>
      <c r="S44" s="106"/>
      <c r="T44" s="106">
        <v>407.42</v>
      </c>
      <c r="U44" s="106">
        <v>275.77</v>
      </c>
      <c r="V44" s="106">
        <v>131.65</v>
      </c>
      <c r="W44" s="106">
        <v>0</v>
      </c>
    </row>
    <row r="45" s="68" customFormat="true" ht="21" customHeight="true" spans="1:23">
      <c r="A45" s="31">
        <v>100015</v>
      </c>
      <c r="B45" s="92" t="s">
        <v>11</v>
      </c>
      <c r="C45" s="28"/>
      <c r="D45" s="95">
        <v>30</v>
      </c>
      <c r="E45" s="95">
        <v>24</v>
      </c>
      <c r="F45" s="95">
        <v>743</v>
      </c>
      <c r="G45" s="95">
        <v>371.5</v>
      </c>
      <c r="H45" s="95">
        <v>4780</v>
      </c>
      <c r="I45" s="95">
        <v>1676</v>
      </c>
      <c r="J45" s="95">
        <v>542</v>
      </c>
      <c r="K45" s="95">
        <v>2562</v>
      </c>
      <c r="L45" s="95">
        <v>4726</v>
      </c>
      <c r="M45" s="95">
        <v>1657</v>
      </c>
      <c r="N45" s="95">
        <v>567</v>
      </c>
      <c r="O45" s="95">
        <v>2502</v>
      </c>
      <c r="P45" s="95">
        <v>1473.29</v>
      </c>
      <c r="Q45" s="95">
        <v>883.97</v>
      </c>
      <c r="R45" s="95">
        <v>589.32</v>
      </c>
      <c r="S45" s="95">
        <v>0</v>
      </c>
      <c r="T45" s="95">
        <v>1868.79</v>
      </c>
      <c r="U45" s="95">
        <v>1279.47</v>
      </c>
      <c r="V45" s="95">
        <v>589.32</v>
      </c>
      <c r="W45" s="95">
        <v>0</v>
      </c>
    </row>
    <row r="46" ht="21" customHeight="true" spans="1:23">
      <c r="A46" s="31"/>
      <c r="B46" s="35" t="s">
        <v>46</v>
      </c>
      <c r="C46" s="31" t="s">
        <v>284</v>
      </c>
      <c r="D46" s="96">
        <v>22</v>
      </c>
      <c r="E46" s="106">
        <v>17.6</v>
      </c>
      <c r="F46" s="96">
        <v>546</v>
      </c>
      <c r="G46" s="106">
        <v>273</v>
      </c>
      <c r="H46" s="96">
        <v>3399</v>
      </c>
      <c r="I46" s="96">
        <v>1153</v>
      </c>
      <c r="J46" s="96">
        <v>392</v>
      </c>
      <c r="K46" s="96">
        <v>1854</v>
      </c>
      <c r="L46" s="96">
        <v>3384</v>
      </c>
      <c r="M46" s="96">
        <v>1128</v>
      </c>
      <c r="N46" s="96">
        <v>417</v>
      </c>
      <c r="O46" s="96">
        <v>1839</v>
      </c>
      <c r="P46" s="106">
        <v>1041.54</v>
      </c>
      <c r="Q46" s="113">
        <v>624.92</v>
      </c>
      <c r="R46" s="106">
        <v>416.62</v>
      </c>
      <c r="S46" s="106"/>
      <c r="T46" s="106">
        <v>1332.14</v>
      </c>
      <c r="U46" s="106">
        <v>915.52</v>
      </c>
      <c r="V46" s="106">
        <v>416.62</v>
      </c>
      <c r="W46" s="106">
        <v>0</v>
      </c>
    </row>
    <row r="47" ht="21" customHeight="true" spans="1:23">
      <c r="A47" s="31"/>
      <c r="B47" s="35" t="s">
        <v>47</v>
      </c>
      <c r="C47" s="31" t="s">
        <v>284</v>
      </c>
      <c r="D47" s="96">
        <v>8</v>
      </c>
      <c r="E47" s="106">
        <v>6.4</v>
      </c>
      <c r="F47" s="96">
        <v>197</v>
      </c>
      <c r="G47" s="106">
        <v>98.5</v>
      </c>
      <c r="H47" s="96">
        <v>1381</v>
      </c>
      <c r="I47" s="96">
        <v>523</v>
      </c>
      <c r="J47" s="96">
        <v>150</v>
      </c>
      <c r="K47" s="96">
        <v>708</v>
      </c>
      <c r="L47" s="96">
        <v>1342</v>
      </c>
      <c r="M47" s="96">
        <v>529</v>
      </c>
      <c r="N47" s="96">
        <v>150</v>
      </c>
      <c r="O47" s="96">
        <v>663</v>
      </c>
      <c r="P47" s="106">
        <v>431.75</v>
      </c>
      <c r="Q47" s="113">
        <v>259.05</v>
      </c>
      <c r="R47" s="106">
        <v>172.7</v>
      </c>
      <c r="S47" s="106"/>
      <c r="T47" s="106">
        <v>536.65</v>
      </c>
      <c r="U47" s="106">
        <v>363.95</v>
      </c>
      <c r="V47" s="106">
        <v>172.7</v>
      </c>
      <c r="W47" s="106">
        <v>0</v>
      </c>
    </row>
    <row r="48" ht="21" customHeight="true" spans="1:23">
      <c r="A48" s="31">
        <v>100016</v>
      </c>
      <c r="B48" s="35" t="s">
        <v>48</v>
      </c>
      <c r="C48" s="31" t="s">
        <v>284</v>
      </c>
      <c r="D48" s="96">
        <v>26</v>
      </c>
      <c r="E48" s="106">
        <v>20.8</v>
      </c>
      <c r="F48" s="96">
        <v>653</v>
      </c>
      <c r="G48" s="106">
        <v>326.5</v>
      </c>
      <c r="H48" s="96">
        <v>4432</v>
      </c>
      <c r="I48" s="96">
        <v>1925</v>
      </c>
      <c r="J48" s="96">
        <v>438</v>
      </c>
      <c r="K48" s="96">
        <v>2069</v>
      </c>
      <c r="L48" s="96">
        <v>4446</v>
      </c>
      <c r="M48" s="96">
        <v>1878</v>
      </c>
      <c r="N48" s="96">
        <v>475</v>
      </c>
      <c r="O48" s="96">
        <v>2093</v>
      </c>
      <c r="P48" s="106">
        <v>1445.13</v>
      </c>
      <c r="Q48" s="113">
        <v>867.08</v>
      </c>
      <c r="R48" s="106">
        <v>578.05</v>
      </c>
      <c r="S48" s="106"/>
      <c r="T48" s="106">
        <v>1792.43</v>
      </c>
      <c r="U48" s="106">
        <v>1214.38</v>
      </c>
      <c r="V48" s="106">
        <v>578.05</v>
      </c>
      <c r="W48" s="106">
        <v>0</v>
      </c>
    </row>
    <row r="49" s="68" customFormat="true" ht="21" customHeight="true" spans="1:23">
      <c r="A49" s="31">
        <v>100017</v>
      </c>
      <c r="B49" s="92" t="s">
        <v>11</v>
      </c>
      <c r="C49" s="28"/>
      <c r="D49" s="95">
        <v>39</v>
      </c>
      <c r="E49" s="95">
        <v>31.2</v>
      </c>
      <c r="F49" s="95">
        <v>971</v>
      </c>
      <c r="G49" s="95">
        <v>485.5</v>
      </c>
      <c r="H49" s="95">
        <v>6308</v>
      </c>
      <c r="I49" s="95">
        <v>2279</v>
      </c>
      <c r="J49" s="95">
        <v>704</v>
      </c>
      <c r="K49" s="95">
        <v>3325</v>
      </c>
      <c r="L49" s="95">
        <v>6619</v>
      </c>
      <c r="M49" s="95">
        <v>2467</v>
      </c>
      <c r="N49" s="95">
        <v>767</v>
      </c>
      <c r="O49" s="95">
        <v>3385</v>
      </c>
      <c r="P49" s="95">
        <v>2024.94</v>
      </c>
      <c r="Q49" s="95">
        <v>1214.97</v>
      </c>
      <c r="R49" s="95">
        <v>809.97</v>
      </c>
      <c r="S49" s="95">
        <v>0</v>
      </c>
      <c r="T49" s="95">
        <v>2541.64</v>
      </c>
      <c r="U49" s="95">
        <v>1731.67</v>
      </c>
      <c r="V49" s="95">
        <v>809.97</v>
      </c>
      <c r="W49" s="95">
        <v>0</v>
      </c>
    </row>
    <row r="50" ht="21" customHeight="true" spans="1:23">
      <c r="A50" s="31"/>
      <c r="B50" s="35" t="s">
        <v>49</v>
      </c>
      <c r="C50" s="31" t="s">
        <v>284</v>
      </c>
      <c r="D50" s="96">
        <v>32</v>
      </c>
      <c r="E50" s="106">
        <v>25.6</v>
      </c>
      <c r="F50" s="96">
        <v>799</v>
      </c>
      <c r="G50" s="106">
        <v>399.5</v>
      </c>
      <c r="H50" s="96">
        <v>5274</v>
      </c>
      <c r="I50" s="96">
        <v>1758</v>
      </c>
      <c r="J50" s="96">
        <v>614</v>
      </c>
      <c r="K50" s="96">
        <v>2902</v>
      </c>
      <c r="L50" s="96">
        <v>5447</v>
      </c>
      <c r="M50" s="96">
        <v>1916</v>
      </c>
      <c r="N50" s="96">
        <v>652</v>
      </c>
      <c r="O50" s="96">
        <v>2879</v>
      </c>
      <c r="P50" s="106">
        <v>1653.08</v>
      </c>
      <c r="Q50" s="113">
        <v>991.85</v>
      </c>
      <c r="R50" s="106">
        <v>661.23</v>
      </c>
      <c r="S50" s="106"/>
      <c r="T50" s="106">
        <v>2078.18</v>
      </c>
      <c r="U50" s="106">
        <v>1416.95</v>
      </c>
      <c r="V50" s="106">
        <v>661.23</v>
      </c>
      <c r="W50" s="106">
        <v>0</v>
      </c>
    </row>
    <row r="51" ht="21" customHeight="true" spans="1:23">
      <c r="A51" s="31"/>
      <c r="B51" s="35" t="s">
        <v>51</v>
      </c>
      <c r="C51" s="31" t="s">
        <v>284</v>
      </c>
      <c r="D51" s="96">
        <v>7</v>
      </c>
      <c r="E51" s="106">
        <v>5.6</v>
      </c>
      <c r="F51" s="96">
        <v>172</v>
      </c>
      <c r="G51" s="106">
        <v>86</v>
      </c>
      <c r="H51" s="96">
        <v>1034</v>
      </c>
      <c r="I51" s="96">
        <v>521</v>
      </c>
      <c r="J51" s="96">
        <v>90</v>
      </c>
      <c r="K51" s="96">
        <v>423</v>
      </c>
      <c r="L51" s="96">
        <v>1172</v>
      </c>
      <c r="M51" s="96">
        <v>551</v>
      </c>
      <c r="N51" s="96">
        <v>115</v>
      </c>
      <c r="O51" s="96">
        <v>506</v>
      </c>
      <c r="P51" s="106">
        <v>371.86</v>
      </c>
      <c r="Q51" s="113">
        <v>223.12</v>
      </c>
      <c r="R51" s="106">
        <v>148.74</v>
      </c>
      <c r="S51" s="106"/>
      <c r="T51" s="106">
        <v>463.46</v>
      </c>
      <c r="U51" s="106">
        <v>314.72</v>
      </c>
      <c r="V51" s="106">
        <v>148.74</v>
      </c>
      <c r="W51" s="106">
        <v>0</v>
      </c>
    </row>
    <row r="52" ht="21" customHeight="true" spans="1:23">
      <c r="A52" s="31">
        <v>100018</v>
      </c>
      <c r="B52" s="35" t="s">
        <v>52</v>
      </c>
      <c r="C52" s="31" t="s">
        <v>284</v>
      </c>
      <c r="D52" s="96">
        <v>36</v>
      </c>
      <c r="E52" s="106">
        <v>28.8</v>
      </c>
      <c r="F52" s="96">
        <v>899</v>
      </c>
      <c r="G52" s="106">
        <v>449.5</v>
      </c>
      <c r="H52" s="96">
        <v>5592</v>
      </c>
      <c r="I52" s="96">
        <v>2671</v>
      </c>
      <c r="J52" s="96">
        <v>510</v>
      </c>
      <c r="K52" s="96">
        <v>2411</v>
      </c>
      <c r="L52" s="96">
        <v>5570</v>
      </c>
      <c r="M52" s="96">
        <v>2601</v>
      </c>
      <c r="N52" s="96">
        <v>549</v>
      </c>
      <c r="O52" s="96">
        <v>2420</v>
      </c>
      <c r="P52" s="106">
        <v>1865.99</v>
      </c>
      <c r="Q52" s="113">
        <v>1119.59</v>
      </c>
      <c r="R52" s="106">
        <v>746.4</v>
      </c>
      <c r="S52" s="106"/>
      <c r="T52" s="106">
        <v>2344.29</v>
      </c>
      <c r="U52" s="106">
        <v>1597.89</v>
      </c>
      <c r="V52" s="106">
        <v>746.4</v>
      </c>
      <c r="W52" s="106">
        <v>0</v>
      </c>
    </row>
    <row r="53" ht="21" customHeight="true" spans="1:23">
      <c r="A53" s="31">
        <v>100019</v>
      </c>
      <c r="B53" s="35" t="s">
        <v>53</v>
      </c>
      <c r="C53" s="31" t="s">
        <v>284</v>
      </c>
      <c r="D53" s="96">
        <v>30</v>
      </c>
      <c r="E53" s="106">
        <v>24</v>
      </c>
      <c r="F53" s="96">
        <v>737</v>
      </c>
      <c r="G53" s="106">
        <v>368.5</v>
      </c>
      <c r="H53" s="96">
        <v>5001</v>
      </c>
      <c r="I53" s="96">
        <v>2009</v>
      </c>
      <c r="J53" s="96">
        <v>522</v>
      </c>
      <c r="K53" s="96">
        <v>2470</v>
      </c>
      <c r="L53" s="96">
        <v>5024</v>
      </c>
      <c r="M53" s="96">
        <v>2018</v>
      </c>
      <c r="N53" s="96">
        <v>555</v>
      </c>
      <c r="O53" s="96">
        <v>2451</v>
      </c>
      <c r="P53" s="106">
        <v>1604.96</v>
      </c>
      <c r="Q53" s="113">
        <v>962.98</v>
      </c>
      <c r="R53" s="106">
        <v>641.98</v>
      </c>
      <c r="S53" s="106"/>
      <c r="T53" s="106">
        <v>1997.46</v>
      </c>
      <c r="U53" s="106">
        <v>1355.48</v>
      </c>
      <c r="V53" s="106">
        <v>641.98</v>
      </c>
      <c r="W53" s="106">
        <v>0</v>
      </c>
    </row>
    <row r="54" s="68" customFormat="true" ht="21" customHeight="true" spans="1:23">
      <c r="A54" s="31">
        <v>100020</v>
      </c>
      <c r="B54" s="92" t="s">
        <v>11</v>
      </c>
      <c r="C54" s="28"/>
      <c r="D54" s="95">
        <v>40</v>
      </c>
      <c r="E54" s="95">
        <v>32</v>
      </c>
      <c r="F54" s="95">
        <v>995</v>
      </c>
      <c r="G54" s="95">
        <v>497.5</v>
      </c>
      <c r="H54" s="95">
        <v>6289</v>
      </c>
      <c r="I54" s="95">
        <v>2385</v>
      </c>
      <c r="J54" s="95">
        <v>681</v>
      </c>
      <c r="K54" s="95">
        <v>3223</v>
      </c>
      <c r="L54" s="95">
        <v>6782</v>
      </c>
      <c r="M54" s="95">
        <v>2539</v>
      </c>
      <c r="N54" s="95">
        <v>784</v>
      </c>
      <c r="O54" s="95">
        <v>3459</v>
      </c>
      <c r="P54" s="95">
        <v>2060.03</v>
      </c>
      <c r="Q54" s="95">
        <v>1236.01</v>
      </c>
      <c r="R54" s="95">
        <v>824.02</v>
      </c>
      <c r="S54" s="95">
        <v>0</v>
      </c>
      <c r="T54" s="95">
        <v>2589.53</v>
      </c>
      <c r="U54" s="95">
        <v>1765.51</v>
      </c>
      <c r="V54" s="95">
        <v>824.02</v>
      </c>
      <c r="W54" s="95">
        <v>0</v>
      </c>
    </row>
    <row r="55" ht="21" customHeight="true" spans="1:23">
      <c r="A55" s="31"/>
      <c r="B55" s="35" t="s">
        <v>54</v>
      </c>
      <c r="C55" s="31" t="s">
        <v>284</v>
      </c>
      <c r="D55" s="96">
        <v>32</v>
      </c>
      <c r="E55" s="106">
        <v>25.6</v>
      </c>
      <c r="F55" s="96">
        <v>794</v>
      </c>
      <c r="G55" s="106">
        <v>397</v>
      </c>
      <c r="H55" s="96">
        <v>5052</v>
      </c>
      <c r="I55" s="96">
        <v>1796</v>
      </c>
      <c r="J55" s="96">
        <v>568</v>
      </c>
      <c r="K55" s="96">
        <v>2688</v>
      </c>
      <c r="L55" s="96">
        <v>5410</v>
      </c>
      <c r="M55" s="96">
        <v>1875</v>
      </c>
      <c r="N55" s="96">
        <v>653</v>
      </c>
      <c r="O55" s="96">
        <v>2882</v>
      </c>
      <c r="P55" s="106">
        <v>1621.79</v>
      </c>
      <c r="Q55" s="113">
        <v>973.07</v>
      </c>
      <c r="R55" s="106">
        <v>648.72</v>
      </c>
      <c r="S55" s="106"/>
      <c r="T55" s="106">
        <v>2044.39</v>
      </c>
      <c r="U55" s="106">
        <v>1395.67</v>
      </c>
      <c r="V55" s="106">
        <v>648.72</v>
      </c>
      <c r="W55" s="106">
        <v>0</v>
      </c>
    </row>
    <row r="56" ht="21" customHeight="true" spans="1:23">
      <c r="A56" s="31"/>
      <c r="B56" s="35" t="s">
        <v>55</v>
      </c>
      <c r="C56" s="31" t="s">
        <v>284</v>
      </c>
      <c r="D56" s="96">
        <v>8</v>
      </c>
      <c r="E56" s="106">
        <v>6.4</v>
      </c>
      <c r="F56" s="96">
        <v>201</v>
      </c>
      <c r="G56" s="106">
        <v>100.5</v>
      </c>
      <c r="H56" s="96">
        <v>1237</v>
      </c>
      <c r="I56" s="96">
        <v>589</v>
      </c>
      <c r="J56" s="96">
        <v>113</v>
      </c>
      <c r="K56" s="96">
        <v>535</v>
      </c>
      <c r="L56" s="96">
        <v>1372</v>
      </c>
      <c r="M56" s="96">
        <v>664</v>
      </c>
      <c r="N56" s="96">
        <v>131</v>
      </c>
      <c r="O56" s="96">
        <v>577</v>
      </c>
      <c r="P56" s="106">
        <v>438.24</v>
      </c>
      <c r="Q56" s="113">
        <v>262.94</v>
      </c>
      <c r="R56" s="106">
        <v>175.3</v>
      </c>
      <c r="S56" s="106"/>
      <c r="T56" s="106">
        <v>545.14</v>
      </c>
      <c r="U56" s="106">
        <v>369.84</v>
      </c>
      <c r="V56" s="106">
        <v>175.3</v>
      </c>
      <c r="W56" s="106">
        <v>0</v>
      </c>
    </row>
    <row r="57" ht="21" customHeight="true" spans="1:23">
      <c r="A57" s="31">
        <v>100021</v>
      </c>
      <c r="B57" s="35" t="s">
        <v>56</v>
      </c>
      <c r="C57" s="31" t="s">
        <v>284</v>
      </c>
      <c r="D57" s="96">
        <v>20</v>
      </c>
      <c r="E57" s="106">
        <v>16</v>
      </c>
      <c r="F57" s="96">
        <v>503</v>
      </c>
      <c r="G57" s="106">
        <v>251.5</v>
      </c>
      <c r="H57" s="96">
        <v>3408</v>
      </c>
      <c r="I57" s="96">
        <v>1616</v>
      </c>
      <c r="J57" s="96">
        <v>313</v>
      </c>
      <c r="K57" s="96">
        <v>1479</v>
      </c>
      <c r="L57" s="96">
        <v>3423</v>
      </c>
      <c r="M57" s="96">
        <v>1588</v>
      </c>
      <c r="N57" s="96">
        <v>339</v>
      </c>
      <c r="O57" s="96">
        <v>1496</v>
      </c>
      <c r="P57" s="106">
        <v>1139.71</v>
      </c>
      <c r="Q57" s="113">
        <v>683.83</v>
      </c>
      <c r="R57" s="106">
        <v>455.88</v>
      </c>
      <c r="S57" s="106"/>
      <c r="T57" s="106">
        <v>1407.21</v>
      </c>
      <c r="U57" s="106">
        <v>951.33</v>
      </c>
      <c r="V57" s="106">
        <v>455.88</v>
      </c>
      <c r="W57" s="106">
        <v>0</v>
      </c>
    </row>
    <row r="58" ht="21" customHeight="true" spans="1:23">
      <c r="A58" s="31">
        <v>100022</v>
      </c>
      <c r="B58" s="35" t="s">
        <v>57</v>
      </c>
      <c r="C58" s="31" t="s">
        <v>284</v>
      </c>
      <c r="D58" s="96">
        <v>27</v>
      </c>
      <c r="E58" s="106">
        <v>21.6</v>
      </c>
      <c r="F58" s="96">
        <v>672</v>
      </c>
      <c r="G58" s="106">
        <v>336</v>
      </c>
      <c r="H58" s="96">
        <v>3913</v>
      </c>
      <c r="I58" s="96">
        <v>1623</v>
      </c>
      <c r="J58" s="96">
        <v>400</v>
      </c>
      <c r="K58" s="96">
        <v>1890</v>
      </c>
      <c r="L58" s="96">
        <v>4161</v>
      </c>
      <c r="M58" s="96">
        <v>1784</v>
      </c>
      <c r="N58" s="96">
        <v>439</v>
      </c>
      <c r="O58" s="96">
        <v>1938</v>
      </c>
      <c r="P58" s="106">
        <v>1309.06</v>
      </c>
      <c r="Q58" s="113">
        <v>785.44</v>
      </c>
      <c r="R58" s="106">
        <v>523.62</v>
      </c>
      <c r="S58" s="106"/>
      <c r="T58" s="106">
        <v>1666.66</v>
      </c>
      <c r="U58" s="106">
        <v>1143.04</v>
      </c>
      <c r="V58" s="106">
        <v>523.62</v>
      </c>
      <c r="W58" s="106">
        <v>0</v>
      </c>
    </row>
    <row r="59" ht="21" customHeight="true" spans="1:23">
      <c r="A59" s="31">
        <v>100023</v>
      </c>
      <c r="B59" s="35" t="s">
        <v>58</v>
      </c>
      <c r="C59" s="31" t="s">
        <v>284</v>
      </c>
      <c r="D59" s="96">
        <v>31</v>
      </c>
      <c r="E59" s="106">
        <v>24.8</v>
      </c>
      <c r="F59" s="96">
        <v>773</v>
      </c>
      <c r="G59" s="106">
        <v>386.5</v>
      </c>
      <c r="H59" s="96">
        <v>4407</v>
      </c>
      <c r="I59" s="96">
        <v>1494</v>
      </c>
      <c r="J59" s="96">
        <v>509</v>
      </c>
      <c r="K59" s="96">
        <v>2404</v>
      </c>
      <c r="L59" s="96">
        <v>5905</v>
      </c>
      <c r="M59" s="96">
        <v>1968</v>
      </c>
      <c r="N59" s="96">
        <v>727</v>
      </c>
      <c r="O59" s="96">
        <v>3210</v>
      </c>
      <c r="P59" s="106">
        <v>1583.12</v>
      </c>
      <c r="Q59" s="113">
        <v>949.87</v>
      </c>
      <c r="R59" s="106">
        <v>633.25</v>
      </c>
      <c r="S59" s="106"/>
      <c r="T59" s="106">
        <v>1994.42</v>
      </c>
      <c r="U59" s="106">
        <v>1361.17</v>
      </c>
      <c r="V59" s="106">
        <v>633.25</v>
      </c>
      <c r="W59" s="106">
        <v>0</v>
      </c>
    </row>
    <row r="60" ht="21" customHeight="true" spans="1:23">
      <c r="A60" s="31">
        <v>100024</v>
      </c>
      <c r="B60" s="35" t="s">
        <v>59</v>
      </c>
      <c r="C60" s="31" t="s">
        <v>284</v>
      </c>
      <c r="D60" s="96">
        <v>33</v>
      </c>
      <c r="E60" s="106">
        <v>26.4</v>
      </c>
      <c r="F60" s="96">
        <v>818</v>
      </c>
      <c r="G60" s="106">
        <v>409</v>
      </c>
      <c r="H60" s="96">
        <v>4943</v>
      </c>
      <c r="I60" s="96">
        <v>2522</v>
      </c>
      <c r="J60" s="96">
        <v>423</v>
      </c>
      <c r="K60" s="96">
        <v>1998</v>
      </c>
      <c r="L60" s="96">
        <v>6139</v>
      </c>
      <c r="M60" s="96">
        <v>2740</v>
      </c>
      <c r="N60" s="96">
        <v>628</v>
      </c>
      <c r="O60" s="96">
        <v>2771</v>
      </c>
      <c r="P60" s="106">
        <v>1855.65</v>
      </c>
      <c r="Q60" s="113">
        <v>1113.39</v>
      </c>
      <c r="R60" s="106">
        <v>742.26</v>
      </c>
      <c r="S60" s="106"/>
      <c r="T60" s="106">
        <v>2291.05</v>
      </c>
      <c r="U60" s="106">
        <v>1548.79</v>
      </c>
      <c r="V60" s="106">
        <v>742.26</v>
      </c>
      <c r="W60" s="106">
        <v>0</v>
      </c>
    </row>
    <row r="61" ht="21" customHeight="true" spans="1:23">
      <c r="A61" s="31">
        <v>100025</v>
      </c>
      <c r="B61" s="35" t="s">
        <v>60</v>
      </c>
      <c r="C61" s="31" t="s">
        <v>285</v>
      </c>
      <c r="D61" s="96">
        <v>18</v>
      </c>
      <c r="E61" s="106">
        <v>14.4</v>
      </c>
      <c r="F61" s="96">
        <v>610</v>
      </c>
      <c r="G61" s="106">
        <v>305</v>
      </c>
      <c r="H61" s="96">
        <v>4612</v>
      </c>
      <c r="I61" s="96">
        <v>2142</v>
      </c>
      <c r="J61" s="96">
        <v>431</v>
      </c>
      <c r="K61" s="96">
        <v>2039</v>
      </c>
      <c r="L61" s="96">
        <v>4585</v>
      </c>
      <c r="M61" s="96">
        <v>2329</v>
      </c>
      <c r="N61" s="96">
        <v>417</v>
      </c>
      <c r="O61" s="96">
        <v>1839</v>
      </c>
      <c r="P61" s="106">
        <v>1550.12</v>
      </c>
      <c r="Q61" s="113">
        <v>930.07</v>
      </c>
      <c r="R61" s="106">
        <v>620.05</v>
      </c>
      <c r="S61" s="106"/>
      <c r="T61" s="106">
        <v>1869.52</v>
      </c>
      <c r="U61" s="106">
        <v>1249.47</v>
      </c>
      <c r="V61" s="106">
        <v>620.05</v>
      </c>
      <c r="W61" s="106">
        <v>0</v>
      </c>
    </row>
    <row r="62" ht="21" customHeight="true" spans="1:23">
      <c r="A62" s="31">
        <v>100026</v>
      </c>
      <c r="B62" s="35" t="s">
        <v>62</v>
      </c>
      <c r="C62" s="31" t="s">
        <v>284</v>
      </c>
      <c r="D62" s="96">
        <v>25</v>
      </c>
      <c r="E62" s="106">
        <v>20</v>
      </c>
      <c r="F62" s="96">
        <v>615</v>
      </c>
      <c r="G62" s="106">
        <v>307.5</v>
      </c>
      <c r="H62" s="96">
        <v>4125</v>
      </c>
      <c r="I62" s="96">
        <v>1702</v>
      </c>
      <c r="J62" s="96">
        <v>423</v>
      </c>
      <c r="K62" s="96">
        <v>2000</v>
      </c>
      <c r="L62" s="96">
        <v>4190</v>
      </c>
      <c r="M62" s="96">
        <v>1714</v>
      </c>
      <c r="N62" s="96">
        <v>458</v>
      </c>
      <c r="O62" s="96">
        <v>2018</v>
      </c>
      <c r="P62" s="106">
        <v>1338.87</v>
      </c>
      <c r="Q62" s="113">
        <v>803.32</v>
      </c>
      <c r="R62" s="106">
        <v>535.55</v>
      </c>
      <c r="S62" s="106"/>
      <c r="T62" s="106">
        <v>1666.37</v>
      </c>
      <c r="U62" s="106">
        <v>1130.82</v>
      </c>
      <c r="V62" s="106">
        <v>535.55</v>
      </c>
      <c r="W62" s="106">
        <v>0</v>
      </c>
    </row>
    <row r="63" ht="21" customHeight="true" spans="1:23">
      <c r="A63" s="31">
        <v>100027</v>
      </c>
      <c r="B63" s="35" t="s">
        <v>63</v>
      </c>
      <c r="C63" s="31" t="s">
        <v>284</v>
      </c>
      <c r="D63" s="96">
        <v>27</v>
      </c>
      <c r="E63" s="106">
        <v>21.6</v>
      </c>
      <c r="F63" s="96">
        <v>663</v>
      </c>
      <c r="G63" s="106">
        <v>331.5</v>
      </c>
      <c r="H63" s="96">
        <v>4330</v>
      </c>
      <c r="I63" s="96">
        <v>1476</v>
      </c>
      <c r="J63" s="96">
        <v>498</v>
      </c>
      <c r="K63" s="96">
        <v>2356</v>
      </c>
      <c r="L63" s="96">
        <v>4517</v>
      </c>
      <c r="M63" s="96">
        <v>1506</v>
      </c>
      <c r="N63" s="96">
        <v>556</v>
      </c>
      <c r="O63" s="96">
        <v>2455</v>
      </c>
      <c r="P63" s="106">
        <v>1359.16</v>
      </c>
      <c r="Q63" s="113">
        <v>815.5</v>
      </c>
      <c r="R63" s="106">
        <v>543.66</v>
      </c>
      <c r="S63" s="106"/>
      <c r="T63" s="106">
        <v>1712.26</v>
      </c>
      <c r="U63" s="106">
        <v>1168.6</v>
      </c>
      <c r="V63" s="106">
        <v>543.66</v>
      </c>
      <c r="W63" s="106">
        <v>0</v>
      </c>
    </row>
    <row r="64" ht="21" customHeight="true" spans="1:23">
      <c r="A64" s="31">
        <v>100028</v>
      </c>
      <c r="B64" s="35" t="s">
        <v>64</v>
      </c>
      <c r="C64" s="31" t="s">
        <v>284</v>
      </c>
      <c r="D64" s="96">
        <v>14</v>
      </c>
      <c r="E64" s="106">
        <v>11.2</v>
      </c>
      <c r="F64" s="96">
        <v>361</v>
      </c>
      <c r="G64" s="106">
        <v>180.5</v>
      </c>
      <c r="H64" s="96">
        <v>2441</v>
      </c>
      <c r="I64" s="96">
        <v>961</v>
      </c>
      <c r="J64" s="96">
        <v>258</v>
      </c>
      <c r="K64" s="96">
        <v>1222</v>
      </c>
      <c r="L64" s="96">
        <v>2464</v>
      </c>
      <c r="M64" s="96">
        <v>1085</v>
      </c>
      <c r="N64" s="96">
        <v>255</v>
      </c>
      <c r="O64" s="96">
        <v>1124</v>
      </c>
      <c r="P64" s="106">
        <v>792.83</v>
      </c>
      <c r="Q64" s="113">
        <v>475.7</v>
      </c>
      <c r="R64" s="106">
        <v>317.13</v>
      </c>
      <c r="S64" s="106"/>
      <c r="T64" s="106">
        <v>984.53</v>
      </c>
      <c r="U64" s="106">
        <v>667.4</v>
      </c>
      <c r="V64" s="106">
        <v>317.13</v>
      </c>
      <c r="W64" s="106">
        <v>0</v>
      </c>
    </row>
    <row r="65" ht="21" customHeight="true" spans="1:23">
      <c r="A65" s="31">
        <v>100029</v>
      </c>
      <c r="B65" s="35" t="s">
        <v>65</v>
      </c>
      <c r="C65" s="31" t="s">
        <v>284</v>
      </c>
      <c r="D65" s="96">
        <v>19</v>
      </c>
      <c r="E65" s="106">
        <v>15.2</v>
      </c>
      <c r="F65" s="96">
        <v>484</v>
      </c>
      <c r="G65" s="106">
        <v>242</v>
      </c>
      <c r="H65" s="96">
        <v>3521</v>
      </c>
      <c r="I65" s="96">
        <v>2003</v>
      </c>
      <c r="J65" s="96">
        <v>265</v>
      </c>
      <c r="K65" s="96">
        <v>1253</v>
      </c>
      <c r="L65" s="96">
        <v>3490</v>
      </c>
      <c r="M65" s="96">
        <v>1469</v>
      </c>
      <c r="N65" s="96">
        <v>373</v>
      </c>
      <c r="O65" s="96">
        <v>1648</v>
      </c>
      <c r="P65" s="106">
        <v>1188.22</v>
      </c>
      <c r="Q65" s="113">
        <v>712.93</v>
      </c>
      <c r="R65" s="106">
        <v>475.29</v>
      </c>
      <c r="S65" s="106"/>
      <c r="T65" s="106">
        <v>1445.42</v>
      </c>
      <c r="U65" s="106">
        <v>970.13</v>
      </c>
      <c r="V65" s="106">
        <v>475.29</v>
      </c>
      <c r="W65" s="106">
        <v>0</v>
      </c>
    </row>
    <row r="66" ht="21" customHeight="true" spans="1:23">
      <c r="A66" s="31">
        <v>100030</v>
      </c>
      <c r="B66" s="35" t="s">
        <v>66</v>
      </c>
      <c r="C66" s="31" t="s">
        <v>285</v>
      </c>
      <c r="D66" s="96">
        <v>13</v>
      </c>
      <c r="E66" s="106">
        <v>10.4</v>
      </c>
      <c r="F66" s="96">
        <v>434</v>
      </c>
      <c r="G66" s="106">
        <v>217</v>
      </c>
      <c r="H66" s="96">
        <v>3194</v>
      </c>
      <c r="I66" s="96">
        <v>1419</v>
      </c>
      <c r="J66" s="96">
        <v>310</v>
      </c>
      <c r="K66" s="96">
        <v>1465</v>
      </c>
      <c r="L66" s="96">
        <v>3261</v>
      </c>
      <c r="M66" s="96">
        <v>1512</v>
      </c>
      <c r="N66" s="96">
        <v>323</v>
      </c>
      <c r="O66" s="96">
        <v>1426</v>
      </c>
      <c r="P66" s="106">
        <v>1067.28</v>
      </c>
      <c r="Q66" s="113">
        <v>640.37</v>
      </c>
      <c r="R66" s="106">
        <v>426.91</v>
      </c>
      <c r="S66" s="106"/>
      <c r="T66" s="106">
        <v>1294.68</v>
      </c>
      <c r="U66" s="106">
        <v>867.77</v>
      </c>
      <c r="V66" s="106">
        <v>426.91</v>
      </c>
      <c r="W66" s="106">
        <v>0</v>
      </c>
    </row>
    <row r="67" ht="21" customHeight="true" spans="1:23">
      <c r="A67" s="31">
        <v>100031</v>
      </c>
      <c r="B67" s="35" t="s">
        <v>67</v>
      </c>
      <c r="C67" s="31" t="s">
        <v>285</v>
      </c>
      <c r="D67" s="96">
        <v>12</v>
      </c>
      <c r="E67" s="106">
        <v>9.6</v>
      </c>
      <c r="F67" s="96">
        <v>411</v>
      </c>
      <c r="G67" s="106">
        <v>205.5</v>
      </c>
      <c r="H67" s="96">
        <v>2939</v>
      </c>
      <c r="I67" s="96">
        <v>1049</v>
      </c>
      <c r="J67" s="96">
        <v>330</v>
      </c>
      <c r="K67" s="96">
        <v>1560</v>
      </c>
      <c r="L67" s="96">
        <v>3093</v>
      </c>
      <c r="M67" s="96">
        <v>1142</v>
      </c>
      <c r="N67" s="96">
        <v>361</v>
      </c>
      <c r="O67" s="96">
        <v>1590</v>
      </c>
      <c r="P67" s="106">
        <v>942.54</v>
      </c>
      <c r="Q67" s="113">
        <v>565.52</v>
      </c>
      <c r="R67" s="106">
        <v>377.02</v>
      </c>
      <c r="S67" s="106"/>
      <c r="T67" s="106">
        <v>1157.64</v>
      </c>
      <c r="U67" s="106">
        <v>780.62</v>
      </c>
      <c r="V67" s="106">
        <v>377.02</v>
      </c>
      <c r="W67" s="106">
        <v>0</v>
      </c>
    </row>
    <row r="68" ht="21" customHeight="true" spans="1:23">
      <c r="A68" s="31">
        <v>100032</v>
      </c>
      <c r="B68" s="35" t="s">
        <v>68</v>
      </c>
      <c r="C68" s="31" t="s">
        <v>285</v>
      </c>
      <c r="D68" s="96">
        <v>16</v>
      </c>
      <c r="E68" s="106">
        <v>12.8</v>
      </c>
      <c r="F68" s="96">
        <v>533</v>
      </c>
      <c r="G68" s="106">
        <v>266.5</v>
      </c>
      <c r="H68" s="96">
        <v>4130</v>
      </c>
      <c r="I68" s="96">
        <v>2253</v>
      </c>
      <c r="J68" s="96">
        <v>328</v>
      </c>
      <c r="K68" s="96">
        <v>1549</v>
      </c>
      <c r="L68" s="96">
        <v>4009</v>
      </c>
      <c r="M68" s="96">
        <v>2243</v>
      </c>
      <c r="N68" s="96">
        <v>326</v>
      </c>
      <c r="O68" s="96">
        <v>1440</v>
      </c>
      <c r="P68" s="106">
        <v>1425.82</v>
      </c>
      <c r="Q68" s="113">
        <v>855.49</v>
      </c>
      <c r="R68" s="106">
        <v>570.33</v>
      </c>
      <c r="S68" s="106"/>
      <c r="T68" s="106">
        <v>1705.12</v>
      </c>
      <c r="U68" s="106">
        <v>1134.79</v>
      </c>
      <c r="V68" s="106">
        <v>570.33</v>
      </c>
      <c r="W68" s="106">
        <v>0</v>
      </c>
    </row>
    <row r="69" ht="21" customHeight="true" spans="1:23">
      <c r="A69" s="31">
        <v>100033</v>
      </c>
      <c r="B69" s="35" t="s">
        <v>69</v>
      </c>
      <c r="C69" s="31" t="s">
        <v>285</v>
      </c>
      <c r="D69" s="96">
        <v>10</v>
      </c>
      <c r="E69" s="106">
        <v>8</v>
      </c>
      <c r="F69" s="96">
        <v>323</v>
      </c>
      <c r="G69" s="106">
        <v>161.5</v>
      </c>
      <c r="H69" s="96">
        <v>2451</v>
      </c>
      <c r="I69" s="96">
        <v>933</v>
      </c>
      <c r="J69" s="96">
        <v>265</v>
      </c>
      <c r="K69" s="96">
        <v>1253</v>
      </c>
      <c r="L69" s="96">
        <v>2428</v>
      </c>
      <c r="M69" s="96">
        <v>912</v>
      </c>
      <c r="N69" s="96">
        <v>280</v>
      </c>
      <c r="O69" s="96">
        <v>1236</v>
      </c>
      <c r="P69" s="106">
        <v>769.62</v>
      </c>
      <c r="Q69" s="113">
        <v>461.77</v>
      </c>
      <c r="R69" s="106">
        <v>307.85</v>
      </c>
      <c r="S69" s="106"/>
      <c r="T69" s="106">
        <v>939.12</v>
      </c>
      <c r="U69" s="106">
        <v>631.27</v>
      </c>
      <c r="V69" s="106">
        <v>307.85</v>
      </c>
      <c r="W69" s="106">
        <v>0</v>
      </c>
    </row>
    <row r="70" s="69" customFormat="true" ht="21" customHeight="true" spans="1:23">
      <c r="A70" s="31">
        <v>100034</v>
      </c>
      <c r="B70" s="35" t="s">
        <v>70</v>
      </c>
      <c r="C70" s="31" t="s">
        <v>285</v>
      </c>
      <c r="D70" s="96">
        <v>8</v>
      </c>
      <c r="E70" s="106">
        <v>6.4</v>
      </c>
      <c r="F70" s="96">
        <v>267</v>
      </c>
      <c r="G70" s="106">
        <v>133.5</v>
      </c>
      <c r="H70" s="96">
        <v>1840</v>
      </c>
      <c r="I70" s="96">
        <v>1457</v>
      </c>
      <c r="J70" s="96">
        <v>67</v>
      </c>
      <c r="K70" s="96">
        <v>316</v>
      </c>
      <c r="L70" s="96">
        <v>2009</v>
      </c>
      <c r="M70" s="96">
        <v>988</v>
      </c>
      <c r="N70" s="96">
        <v>189</v>
      </c>
      <c r="O70" s="96">
        <v>832</v>
      </c>
      <c r="P70" s="106">
        <v>706.42</v>
      </c>
      <c r="Q70" s="113">
        <v>423.85</v>
      </c>
      <c r="R70" s="106">
        <v>282.57</v>
      </c>
      <c r="S70" s="106"/>
      <c r="T70" s="106">
        <v>846.32</v>
      </c>
      <c r="U70" s="106">
        <v>563.75</v>
      </c>
      <c r="V70" s="106">
        <v>282.57</v>
      </c>
      <c r="W70" s="106">
        <v>0</v>
      </c>
    </row>
    <row r="71" ht="21" customHeight="true" spans="1:23">
      <c r="A71" s="31">
        <v>100054</v>
      </c>
      <c r="B71" s="35" t="s">
        <v>71</v>
      </c>
      <c r="C71" s="31" t="s">
        <v>285</v>
      </c>
      <c r="D71" s="96">
        <v>13</v>
      </c>
      <c r="E71" s="106">
        <v>10.4</v>
      </c>
      <c r="F71" s="96">
        <v>434</v>
      </c>
      <c r="G71" s="106">
        <v>217</v>
      </c>
      <c r="H71" s="96">
        <v>3335</v>
      </c>
      <c r="I71" s="96">
        <v>1502</v>
      </c>
      <c r="J71" s="96">
        <v>320</v>
      </c>
      <c r="K71" s="96">
        <v>1513</v>
      </c>
      <c r="L71" s="96">
        <v>3266</v>
      </c>
      <c r="M71" s="96">
        <v>1504</v>
      </c>
      <c r="N71" s="96">
        <v>326</v>
      </c>
      <c r="O71" s="96">
        <v>1436</v>
      </c>
      <c r="P71" s="106">
        <v>1092.3</v>
      </c>
      <c r="Q71" s="113">
        <v>655.38</v>
      </c>
      <c r="R71" s="106">
        <v>436.92</v>
      </c>
      <c r="S71" s="106"/>
      <c r="T71" s="106">
        <v>1319.7</v>
      </c>
      <c r="U71" s="106">
        <v>882.78</v>
      </c>
      <c r="V71" s="106">
        <v>436.92</v>
      </c>
      <c r="W71" s="106">
        <v>0</v>
      </c>
    </row>
    <row r="72" ht="21" customHeight="true" spans="1:23">
      <c r="A72" s="31">
        <v>100058</v>
      </c>
      <c r="B72" s="35" t="s">
        <v>72</v>
      </c>
      <c r="C72" s="31" t="s">
        <v>285</v>
      </c>
      <c r="D72" s="96">
        <v>15</v>
      </c>
      <c r="E72" s="106">
        <v>12</v>
      </c>
      <c r="F72" s="96">
        <v>381</v>
      </c>
      <c r="G72" s="106">
        <v>190.5</v>
      </c>
      <c r="H72" s="96">
        <v>2486</v>
      </c>
      <c r="I72" s="96">
        <v>1007</v>
      </c>
      <c r="J72" s="96">
        <v>258</v>
      </c>
      <c r="K72" s="96">
        <v>1221</v>
      </c>
      <c r="L72" s="96">
        <v>2598</v>
      </c>
      <c r="M72" s="96">
        <v>1096</v>
      </c>
      <c r="N72" s="96">
        <v>278</v>
      </c>
      <c r="O72" s="96">
        <v>1224</v>
      </c>
      <c r="P72" s="106">
        <v>820.05</v>
      </c>
      <c r="Q72" s="113">
        <v>492.03</v>
      </c>
      <c r="R72" s="106">
        <v>328.02</v>
      </c>
      <c r="S72" s="106"/>
      <c r="T72" s="106">
        <v>1022.55</v>
      </c>
      <c r="U72" s="106">
        <v>694.53</v>
      </c>
      <c r="V72" s="106">
        <v>328.02</v>
      </c>
      <c r="W72" s="106">
        <v>0</v>
      </c>
    </row>
    <row r="73" ht="21" customHeight="true" spans="1:23">
      <c r="A73" s="31"/>
      <c r="B73" s="35" t="s">
        <v>73</v>
      </c>
      <c r="C73" s="31" t="s">
        <v>285</v>
      </c>
      <c r="D73" s="96">
        <v>8</v>
      </c>
      <c r="E73" s="106">
        <v>6.4</v>
      </c>
      <c r="F73" s="96">
        <v>270</v>
      </c>
      <c r="G73" s="106">
        <v>135</v>
      </c>
      <c r="H73" s="96">
        <v>1846</v>
      </c>
      <c r="I73" s="96">
        <v>1037</v>
      </c>
      <c r="J73" s="96">
        <v>141</v>
      </c>
      <c r="K73" s="96">
        <v>668</v>
      </c>
      <c r="L73" s="96">
        <v>2030</v>
      </c>
      <c r="M73" s="96">
        <v>1083</v>
      </c>
      <c r="N73" s="96">
        <v>175</v>
      </c>
      <c r="O73" s="96">
        <v>772</v>
      </c>
      <c r="P73" s="106">
        <v>676.94</v>
      </c>
      <c r="Q73" s="113">
        <v>406.16</v>
      </c>
      <c r="R73" s="106">
        <v>270.78</v>
      </c>
      <c r="S73" s="106"/>
      <c r="T73" s="106">
        <v>818.34</v>
      </c>
      <c r="U73" s="106">
        <v>547.56</v>
      </c>
      <c r="V73" s="106">
        <v>270.78</v>
      </c>
      <c r="W73" s="106">
        <v>0</v>
      </c>
    </row>
    <row r="74" ht="21" customHeight="true" spans="1:23">
      <c r="A74" s="31"/>
      <c r="B74" s="35" t="s">
        <v>74</v>
      </c>
      <c r="C74" s="31" t="s">
        <v>285</v>
      </c>
      <c r="D74" s="96">
        <v>14</v>
      </c>
      <c r="E74" s="106">
        <v>11.2</v>
      </c>
      <c r="F74" s="96">
        <v>447</v>
      </c>
      <c r="G74" s="106">
        <v>223.5</v>
      </c>
      <c r="H74" s="96">
        <v>3366</v>
      </c>
      <c r="I74" s="96">
        <v>1630</v>
      </c>
      <c r="J74" s="96">
        <v>303</v>
      </c>
      <c r="K74" s="96">
        <v>1433</v>
      </c>
      <c r="L74" s="96">
        <v>3361</v>
      </c>
      <c r="M74" s="96">
        <v>1766</v>
      </c>
      <c r="N74" s="96">
        <v>295</v>
      </c>
      <c r="O74" s="96">
        <v>1300</v>
      </c>
      <c r="P74" s="106">
        <v>1146.42</v>
      </c>
      <c r="Q74" s="113">
        <v>687.85</v>
      </c>
      <c r="R74" s="106">
        <v>458.57</v>
      </c>
      <c r="S74" s="106"/>
      <c r="T74" s="106">
        <v>1381.12</v>
      </c>
      <c r="U74" s="106">
        <v>922.55</v>
      </c>
      <c r="V74" s="106">
        <v>458.57</v>
      </c>
      <c r="W74" s="106">
        <v>0</v>
      </c>
    </row>
    <row r="75" ht="21" customHeight="true" spans="1:23">
      <c r="A75" s="31"/>
      <c r="B75" s="35" t="s">
        <v>75</v>
      </c>
      <c r="C75" s="31" t="s">
        <v>285</v>
      </c>
      <c r="D75" s="96">
        <v>15</v>
      </c>
      <c r="E75" s="106">
        <v>12</v>
      </c>
      <c r="F75" s="96">
        <v>507</v>
      </c>
      <c r="G75" s="106">
        <v>253.5</v>
      </c>
      <c r="H75" s="96">
        <v>3962</v>
      </c>
      <c r="I75" s="96">
        <v>2098</v>
      </c>
      <c r="J75" s="96">
        <v>325</v>
      </c>
      <c r="K75" s="96">
        <v>1539</v>
      </c>
      <c r="L75" s="96">
        <v>3811</v>
      </c>
      <c r="M75" s="96">
        <v>2104</v>
      </c>
      <c r="N75" s="96">
        <v>315</v>
      </c>
      <c r="O75" s="96">
        <v>1392</v>
      </c>
      <c r="P75" s="106">
        <v>1352.45</v>
      </c>
      <c r="Q75" s="113">
        <v>811.47</v>
      </c>
      <c r="R75" s="106">
        <v>540.98</v>
      </c>
      <c r="S75" s="106"/>
      <c r="T75" s="106">
        <v>1617.95</v>
      </c>
      <c r="U75" s="106">
        <v>1076.97</v>
      </c>
      <c r="V75" s="106">
        <v>540.98</v>
      </c>
      <c r="W75" s="106">
        <v>0</v>
      </c>
    </row>
    <row r="76" ht="21" customHeight="true" spans="1:23">
      <c r="A76" s="31"/>
      <c r="B76" s="35" t="s">
        <v>76</v>
      </c>
      <c r="C76" s="31" t="s">
        <v>285</v>
      </c>
      <c r="D76" s="96">
        <v>8</v>
      </c>
      <c r="E76" s="106">
        <v>6.4</v>
      </c>
      <c r="F76" s="96">
        <v>281</v>
      </c>
      <c r="G76" s="106">
        <v>140.5</v>
      </c>
      <c r="H76" s="96">
        <v>2153</v>
      </c>
      <c r="I76" s="96">
        <v>1005</v>
      </c>
      <c r="J76" s="96">
        <v>200</v>
      </c>
      <c r="K76" s="96">
        <v>948</v>
      </c>
      <c r="L76" s="96">
        <v>2116</v>
      </c>
      <c r="M76" s="96">
        <v>857</v>
      </c>
      <c r="N76" s="96">
        <v>233</v>
      </c>
      <c r="O76" s="96">
        <v>1026</v>
      </c>
      <c r="P76" s="106">
        <v>698.23</v>
      </c>
      <c r="Q76" s="113">
        <v>418.94</v>
      </c>
      <c r="R76" s="106">
        <v>279.29</v>
      </c>
      <c r="S76" s="106"/>
      <c r="T76" s="106">
        <v>845.13</v>
      </c>
      <c r="U76" s="106">
        <v>565.84</v>
      </c>
      <c r="V76" s="106">
        <v>279.29</v>
      </c>
      <c r="W76" s="106">
        <v>0</v>
      </c>
    </row>
    <row r="77" ht="21" customHeight="true" spans="1:23">
      <c r="A77" s="31"/>
      <c r="B77" s="35" t="s">
        <v>80</v>
      </c>
      <c r="C77" s="31" t="s">
        <v>285</v>
      </c>
      <c r="D77" s="96">
        <v>9</v>
      </c>
      <c r="E77" s="106">
        <v>7.2</v>
      </c>
      <c r="F77" s="96">
        <v>295</v>
      </c>
      <c r="G77" s="106">
        <v>147.5</v>
      </c>
      <c r="H77" s="96">
        <v>2131</v>
      </c>
      <c r="I77" s="96">
        <v>1058</v>
      </c>
      <c r="J77" s="96">
        <v>187</v>
      </c>
      <c r="K77" s="96">
        <v>886</v>
      </c>
      <c r="L77" s="96">
        <v>2215</v>
      </c>
      <c r="M77" s="96">
        <v>1078</v>
      </c>
      <c r="N77" s="96">
        <v>210</v>
      </c>
      <c r="O77" s="96">
        <v>927</v>
      </c>
      <c r="P77" s="106">
        <v>734.86</v>
      </c>
      <c r="Q77" s="113">
        <v>440.92</v>
      </c>
      <c r="R77" s="106">
        <v>293.94</v>
      </c>
      <c r="S77" s="106"/>
      <c r="T77" s="106">
        <v>889.56</v>
      </c>
      <c r="U77" s="106">
        <v>595.62</v>
      </c>
      <c r="V77" s="106">
        <v>293.94</v>
      </c>
      <c r="W77" s="106">
        <v>0</v>
      </c>
    </row>
    <row r="78" ht="21" customHeight="true" spans="1:23">
      <c r="A78" s="31"/>
      <c r="B78" s="35" t="s">
        <v>81</v>
      </c>
      <c r="C78" s="31" t="s">
        <v>285</v>
      </c>
      <c r="D78" s="96">
        <v>12</v>
      </c>
      <c r="E78" s="106">
        <v>9.6</v>
      </c>
      <c r="F78" s="96">
        <v>389</v>
      </c>
      <c r="G78" s="106">
        <v>194.5</v>
      </c>
      <c r="H78" s="96">
        <v>2761</v>
      </c>
      <c r="I78" s="96">
        <v>1229</v>
      </c>
      <c r="J78" s="96">
        <v>267</v>
      </c>
      <c r="K78" s="96">
        <v>1265</v>
      </c>
      <c r="L78" s="96">
        <v>2924</v>
      </c>
      <c r="M78" s="96">
        <v>1369</v>
      </c>
      <c r="N78" s="96">
        <v>287</v>
      </c>
      <c r="O78" s="96">
        <v>1268</v>
      </c>
      <c r="P78" s="106">
        <v>941.6</v>
      </c>
      <c r="Q78" s="113">
        <v>564.96</v>
      </c>
      <c r="R78" s="106">
        <v>376.64</v>
      </c>
      <c r="S78" s="106"/>
      <c r="T78" s="106">
        <v>1145.7</v>
      </c>
      <c r="U78" s="106">
        <v>769.06</v>
      </c>
      <c r="V78" s="106">
        <v>376.64</v>
      </c>
      <c r="W78" s="106">
        <v>0</v>
      </c>
    </row>
    <row r="79" ht="21" customHeight="true" spans="1:23">
      <c r="A79" s="31"/>
      <c r="B79" s="35" t="s">
        <v>82</v>
      </c>
      <c r="C79" s="31" t="s">
        <v>285</v>
      </c>
      <c r="D79" s="96">
        <v>11</v>
      </c>
      <c r="E79" s="106">
        <v>8.8</v>
      </c>
      <c r="F79" s="96">
        <v>356</v>
      </c>
      <c r="G79" s="106">
        <v>178</v>
      </c>
      <c r="H79" s="96">
        <v>2486</v>
      </c>
      <c r="I79" s="96">
        <v>1310</v>
      </c>
      <c r="J79" s="96">
        <v>205</v>
      </c>
      <c r="K79" s="96">
        <v>971</v>
      </c>
      <c r="L79" s="96">
        <v>2674</v>
      </c>
      <c r="M79" s="96">
        <v>1339</v>
      </c>
      <c r="N79" s="96">
        <v>247</v>
      </c>
      <c r="O79" s="96">
        <v>1088</v>
      </c>
      <c r="P79" s="106">
        <v>883.85</v>
      </c>
      <c r="Q79" s="113">
        <v>530.31</v>
      </c>
      <c r="R79" s="106">
        <v>353.54</v>
      </c>
      <c r="S79" s="106"/>
      <c r="T79" s="106">
        <v>1070.65</v>
      </c>
      <c r="U79" s="106">
        <v>717.11</v>
      </c>
      <c r="V79" s="106">
        <v>353.54</v>
      </c>
      <c r="W79" s="106">
        <v>0</v>
      </c>
    </row>
    <row r="80" ht="21" customHeight="true" spans="1:23">
      <c r="A80" s="31"/>
      <c r="B80" s="35" t="s">
        <v>83</v>
      </c>
      <c r="C80" s="31" t="s">
        <v>285</v>
      </c>
      <c r="D80" s="96">
        <v>12</v>
      </c>
      <c r="E80" s="106">
        <v>9.6</v>
      </c>
      <c r="F80" s="96">
        <v>401</v>
      </c>
      <c r="G80" s="106">
        <v>200.5</v>
      </c>
      <c r="H80" s="96">
        <v>2695</v>
      </c>
      <c r="I80" s="96">
        <v>1208</v>
      </c>
      <c r="J80" s="96">
        <v>260</v>
      </c>
      <c r="K80" s="96">
        <v>1227</v>
      </c>
      <c r="L80" s="96">
        <v>3016</v>
      </c>
      <c r="M80" s="96">
        <v>1333</v>
      </c>
      <c r="N80" s="96">
        <v>311</v>
      </c>
      <c r="O80" s="96">
        <v>1372</v>
      </c>
      <c r="P80" s="106">
        <v>939.13</v>
      </c>
      <c r="Q80" s="113">
        <v>563.48</v>
      </c>
      <c r="R80" s="106">
        <v>375.65</v>
      </c>
      <c r="S80" s="106"/>
      <c r="T80" s="106">
        <v>1149.23</v>
      </c>
      <c r="U80" s="106">
        <v>773.58</v>
      </c>
      <c r="V80" s="106">
        <v>375.65</v>
      </c>
      <c r="W80" s="106">
        <v>0</v>
      </c>
    </row>
    <row r="81" ht="21" customHeight="true" spans="1:23">
      <c r="A81" s="31"/>
      <c r="B81" s="35" t="s">
        <v>85</v>
      </c>
      <c r="C81" s="31" t="s">
        <v>285</v>
      </c>
      <c r="D81" s="96">
        <v>10</v>
      </c>
      <c r="E81" s="106">
        <v>8</v>
      </c>
      <c r="F81" s="96">
        <v>340</v>
      </c>
      <c r="G81" s="106">
        <v>170</v>
      </c>
      <c r="H81" s="96">
        <v>2333</v>
      </c>
      <c r="I81" s="96">
        <v>1120</v>
      </c>
      <c r="J81" s="96">
        <v>212</v>
      </c>
      <c r="K81" s="96">
        <v>1001</v>
      </c>
      <c r="L81" s="96">
        <v>2553</v>
      </c>
      <c r="M81" s="96">
        <v>1263</v>
      </c>
      <c r="N81" s="96">
        <v>238</v>
      </c>
      <c r="O81" s="96">
        <v>1052</v>
      </c>
      <c r="P81" s="106">
        <v>824.34</v>
      </c>
      <c r="Q81" s="113">
        <v>494.6</v>
      </c>
      <c r="R81" s="106">
        <v>329.74</v>
      </c>
      <c r="S81" s="106"/>
      <c r="T81" s="106">
        <v>1002.34</v>
      </c>
      <c r="U81" s="106">
        <v>672.6</v>
      </c>
      <c r="V81" s="106">
        <v>329.74</v>
      </c>
      <c r="W81" s="106">
        <v>0</v>
      </c>
    </row>
    <row r="82" ht="21" customHeight="true" spans="1:23">
      <c r="A82" s="31"/>
      <c r="B82" s="35" t="s">
        <v>86</v>
      </c>
      <c r="C82" s="31" t="s">
        <v>285</v>
      </c>
      <c r="D82" s="96">
        <v>12</v>
      </c>
      <c r="E82" s="106">
        <v>9.6</v>
      </c>
      <c r="F82" s="96">
        <v>396</v>
      </c>
      <c r="G82" s="106">
        <v>198</v>
      </c>
      <c r="H82" s="96">
        <v>2688</v>
      </c>
      <c r="I82" s="96">
        <v>979</v>
      </c>
      <c r="J82" s="96">
        <v>298</v>
      </c>
      <c r="K82" s="96">
        <v>1411</v>
      </c>
      <c r="L82" s="96">
        <v>2975</v>
      </c>
      <c r="M82" s="96">
        <v>1141</v>
      </c>
      <c r="N82" s="96">
        <v>339</v>
      </c>
      <c r="O82" s="96">
        <v>1495</v>
      </c>
      <c r="P82" s="106">
        <v>891.17</v>
      </c>
      <c r="Q82" s="113">
        <v>534.7</v>
      </c>
      <c r="R82" s="106">
        <v>356.47</v>
      </c>
      <c r="S82" s="106"/>
      <c r="T82" s="106">
        <v>1098.77</v>
      </c>
      <c r="U82" s="106">
        <v>742.3</v>
      </c>
      <c r="V82" s="106">
        <v>356.47</v>
      </c>
      <c r="W82" s="106">
        <v>0</v>
      </c>
    </row>
    <row r="83" ht="21" customHeight="true" spans="1:23">
      <c r="A83" s="31"/>
      <c r="B83" s="35" t="s">
        <v>87</v>
      </c>
      <c r="C83" s="31" t="s">
        <v>285</v>
      </c>
      <c r="D83" s="96">
        <v>14</v>
      </c>
      <c r="E83" s="106">
        <v>11.2</v>
      </c>
      <c r="F83" s="96">
        <v>457</v>
      </c>
      <c r="G83" s="106">
        <v>228.5</v>
      </c>
      <c r="H83" s="96">
        <v>3345</v>
      </c>
      <c r="I83" s="96">
        <v>1456</v>
      </c>
      <c r="J83" s="96">
        <v>330</v>
      </c>
      <c r="K83" s="96">
        <v>1559</v>
      </c>
      <c r="L83" s="96">
        <v>3438</v>
      </c>
      <c r="M83" s="96">
        <v>1518</v>
      </c>
      <c r="N83" s="96">
        <v>355</v>
      </c>
      <c r="O83" s="96">
        <v>1565</v>
      </c>
      <c r="P83" s="106">
        <v>1110.95</v>
      </c>
      <c r="Q83" s="113">
        <v>666.57</v>
      </c>
      <c r="R83" s="106">
        <v>444.38</v>
      </c>
      <c r="S83" s="106"/>
      <c r="T83" s="106">
        <v>1350.65</v>
      </c>
      <c r="U83" s="106">
        <v>906.27</v>
      </c>
      <c r="V83" s="106">
        <v>444.38</v>
      </c>
      <c r="W83" s="106">
        <v>0</v>
      </c>
    </row>
    <row r="84" ht="21" customHeight="true" spans="1:23">
      <c r="A84" s="31"/>
      <c r="B84" s="35" t="s">
        <v>88</v>
      </c>
      <c r="C84" s="31" t="s">
        <v>285</v>
      </c>
      <c r="D84" s="96">
        <v>6</v>
      </c>
      <c r="E84" s="106">
        <v>4.8</v>
      </c>
      <c r="F84" s="96">
        <v>213</v>
      </c>
      <c r="G84" s="106">
        <v>106.5</v>
      </c>
      <c r="H84" s="96">
        <v>1550</v>
      </c>
      <c r="I84" s="96">
        <v>805</v>
      </c>
      <c r="J84" s="96">
        <v>130</v>
      </c>
      <c r="K84" s="96">
        <v>615</v>
      </c>
      <c r="L84" s="96">
        <v>1598</v>
      </c>
      <c r="M84" s="96">
        <v>817</v>
      </c>
      <c r="N84" s="96">
        <v>144</v>
      </c>
      <c r="O84" s="96">
        <v>637</v>
      </c>
      <c r="P84" s="106">
        <v>539.77</v>
      </c>
      <c r="Q84" s="113">
        <v>323.86</v>
      </c>
      <c r="R84" s="106">
        <v>215.91</v>
      </c>
      <c r="S84" s="106"/>
      <c r="T84" s="106">
        <v>651.07</v>
      </c>
      <c r="U84" s="106">
        <v>435.16</v>
      </c>
      <c r="V84" s="106">
        <v>215.91</v>
      </c>
      <c r="W84" s="106">
        <v>0</v>
      </c>
    </row>
    <row r="85" ht="21" customHeight="true" spans="1:23">
      <c r="A85" s="31"/>
      <c r="B85" s="35" t="s">
        <v>89</v>
      </c>
      <c r="C85" s="31" t="s">
        <v>285</v>
      </c>
      <c r="D85" s="96">
        <v>15</v>
      </c>
      <c r="E85" s="106">
        <v>12</v>
      </c>
      <c r="F85" s="96">
        <v>491</v>
      </c>
      <c r="G85" s="106">
        <v>245.5</v>
      </c>
      <c r="H85" s="96">
        <v>3586</v>
      </c>
      <c r="I85" s="96">
        <v>1822</v>
      </c>
      <c r="J85" s="96">
        <v>308</v>
      </c>
      <c r="K85" s="96">
        <v>1456</v>
      </c>
      <c r="L85" s="96">
        <v>3690</v>
      </c>
      <c r="M85" s="96">
        <v>1926</v>
      </c>
      <c r="N85" s="96">
        <v>326</v>
      </c>
      <c r="O85" s="96">
        <v>1438</v>
      </c>
      <c r="P85" s="106">
        <v>1247.51</v>
      </c>
      <c r="Q85" s="113">
        <v>748.51</v>
      </c>
      <c r="R85" s="106">
        <v>499</v>
      </c>
      <c r="S85" s="106"/>
      <c r="T85" s="106">
        <v>1505.01</v>
      </c>
      <c r="U85" s="106">
        <v>1006.01</v>
      </c>
      <c r="V85" s="106">
        <v>499</v>
      </c>
      <c r="W85" s="106">
        <v>0</v>
      </c>
    </row>
    <row r="86" ht="21" customHeight="true" spans="1:23">
      <c r="A86" s="31"/>
      <c r="B86" s="35" t="s">
        <v>90</v>
      </c>
      <c r="C86" s="31" t="s">
        <v>285</v>
      </c>
      <c r="D86" s="96">
        <v>9</v>
      </c>
      <c r="E86" s="106">
        <v>7.2</v>
      </c>
      <c r="F86" s="96">
        <v>312</v>
      </c>
      <c r="G86" s="106">
        <v>156</v>
      </c>
      <c r="H86" s="96">
        <v>2356</v>
      </c>
      <c r="I86" s="96">
        <v>1187</v>
      </c>
      <c r="J86" s="96">
        <v>204</v>
      </c>
      <c r="K86" s="96">
        <v>965</v>
      </c>
      <c r="L86" s="96">
        <v>2343</v>
      </c>
      <c r="M86" s="96">
        <v>1174</v>
      </c>
      <c r="N86" s="96">
        <v>216</v>
      </c>
      <c r="O86" s="96">
        <v>953</v>
      </c>
      <c r="P86" s="106">
        <v>799.7</v>
      </c>
      <c r="Q86" s="113">
        <v>479.82</v>
      </c>
      <c r="R86" s="106">
        <v>319.88</v>
      </c>
      <c r="S86" s="106"/>
      <c r="T86" s="106">
        <v>962.9</v>
      </c>
      <c r="U86" s="106">
        <v>643.02</v>
      </c>
      <c r="V86" s="106">
        <v>319.88</v>
      </c>
      <c r="W86" s="106">
        <v>0</v>
      </c>
    </row>
    <row r="87" ht="21" customHeight="true" spans="1:23">
      <c r="A87" s="31"/>
      <c r="B87" s="35" t="s">
        <v>91</v>
      </c>
      <c r="C87" s="31" t="s">
        <v>285</v>
      </c>
      <c r="D87" s="96">
        <v>8</v>
      </c>
      <c r="E87" s="106">
        <v>6.4</v>
      </c>
      <c r="F87" s="96">
        <v>266</v>
      </c>
      <c r="G87" s="106">
        <v>133</v>
      </c>
      <c r="H87" s="96">
        <v>1824</v>
      </c>
      <c r="I87" s="96">
        <v>1058</v>
      </c>
      <c r="J87" s="96">
        <v>134</v>
      </c>
      <c r="K87" s="96">
        <v>632</v>
      </c>
      <c r="L87" s="96">
        <v>1997</v>
      </c>
      <c r="M87" s="96">
        <v>1191</v>
      </c>
      <c r="N87" s="96">
        <v>149</v>
      </c>
      <c r="O87" s="96">
        <v>657</v>
      </c>
      <c r="P87" s="106">
        <v>683.27</v>
      </c>
      <c r="Q87" s="113">
        <v>409.96</v>
      </c>
      <c r="R87" s="106">
        <v>273.31</v>
      </c>
      <c r="S87" s="106"/>
      <c r="T87" s="106">
        <v>822.67</v>
      </c>
      <c r="U87" s="106">
        <v>549.36</v>
      </c>
      <c r="V87" s="106">
        <v>273.31</v>
      </c>
      <c r="W87" s="106">
        <v>0</v>
      </c>
    </row>
    <row r="88" ht="21" customHeight="true" spans="1:23">
      <c r="A88" s="31"/>
      <c r="B88" s="35" t="s">
        <v>92</v>
      </c>
      <c r="C88" s="31" t="s">
        <v>285</v>
      </c>
      <c r="D88" s="96">
        <v>11</v>
      </c>
      <c r="E88" s="106">
        <v>8.8</v>
      </c>
      <c r="F88" s="96">
        <v>361</v>
      </c>
      <c r="G88" s="106">
        <v>180.5</v>
      </c>
      <c r="H88" s="96">
        <v>2736</v>
      </c>
      <c r="I88" s="96">
        <v>998</v>
      </c>
      <c r="J88" s="96">
        <v>303</v>
      </c>
      <c r="K88" s="96">
        <v>1435</v>
      </c>
      <c r="L88" s="96">
        <v>2715</v>
      </c>
      <c r="M88" s="96">
        <v>988</v>
      </c>
      <c r="N88" s="96">
        <v>319</v>
      </c>
      <c r="O88" s="96">
        <v>1408</v>
      </c>
      <c r="P88" s="106">
        <v>852.28</v>
      </c>
      <c r="Q88" s="113">
        <v>511.37</v>
      </c>
      <c r="R88" s="106">
        <v>340.91</v>
      </c>
      <c r="S88" s="106"/>
      <c r="T88" s="106">
        <v>1041.58</v>
      </c>
      <c r="U88" s="106">
        <v>700.67</v>
      </c>
      <c r="V88" s="106">
        <v>340.91</v>
      </c>
      <c r="W88" s="106">
        <v>0</v>
      </c>
    </row>
    <row r="89" ht="21" customHeight="true" spans="1:23">
      <c r="A89" s="31"/>
      <c r="B89" s="35" t="s">
        <v>93</v>
      </c>
      <c r="C89" s="31" t="s">
        <v>284</v>
      </c>
      <c r="D89" s="96">
        <v>12</v>
      </c>
      <c r="E89" s="106">
        <v>9.6</v>
      </c>
      <c r="F89" s="96">
        <v>396</v>
      </c>
      <c r="G89" s="106">
        <v>198</v>
      </c>
      <c r="H89" s="96">
        <v>2870</v>
      </c>
      <c r="I89" s="96">
        <v>1451</v>
      </c>
      <c r="J89" s="96">
        <v>248</v>
      </c>
      <c r="K89" s="96">
        <v>1171</v>
      </c>
      <c r="L89" s="96">
        <v>2974</v>
      </c>
      <c r="M89" s="96">
        <v>1551</v>
      </c>
      <c r="N89" s="96">
        <v>263</v>
      </c>
      <c r="O89" s="96">
        <v>1160</v>
      </c>
      <c r="P89" s="106">
        <v>1001.17</v>
      </c>
      <c r="Q89" s="113">
        <v>600.7</v>
      </c>
      <c r="R89" s="106">
        <v>400.47</v>
      </c>
      <c r="S89" s="106"/>
      <c r="T89" s="106">
        <v>1208.77</v>
      </c>
      <c r="U89" s="106">
        <v>808.3</v>
      </c>
      <c r="V89" s="106">
        <v>400.47</v>
      </c>
      <c r="W89" s="106">
        <v>0</v>
      </c>
    </row>
    <row r="90" ht="21" customHeight="true" spans="1:23">
      <c r="A90" s="31"/>
      <c r="B90" s="35" t="s">
        <v>94</v>
      </c>
      <c r="C90" s="31" t="s">
        <v>285</v>
      </c>
      <c r="D90" s="96">
        <v>5</v>
      </c>
      <c r="E90" s="106">
        <v>4</v>
      </c>
      <c r="F90" s="96">
        <v>180</v>
      </c>
      <c r="G90" s="106">
        <v>90</v>
      </c>
      <c r="H90" s="96">
        <v>1272</v>
      </c>
      <c r="I90" s="96">
        <v>424</v>
      </c>
      <c r="J90" s="96">
        <v>148</v>
      </c>
      <c r="K90" s="96">
        <v>700</v>
      </c>
      <c r="L90" s="96">
        <v>1352</v>
      </c>
      <c r="M90" s="96">
        <v>451</v>
      </c>
      <c r="N90" s="96">
        <v>166</v>
      </c>
      <c r="O90" s="96">
        <v>735</v>
      </c>
      <c r="P90" s="106">
        <v>402.16</v>
      </c>
      <c r="Q90" s="113">
        <v>241.3</v>
      </c>
      <c r="R90" s="106">
        <v>160.86</v>
      </c>
      <c r="S90" s="106"/>
      <c r="T90" s="106">
        <v>496.16</v>
      </c>
      <c r="U90" s="106">
        <v>335.3</v>
      </c>
      <c r="V90" s="106">
        <v>160.86</v>
      </c>
      <c r="W90" s="106">
        <v>0</v>
      </c>
    </row>
    <row r="91" ht="21" customHeight="true" spans="1:23">
      <c r="A91" s="31"/>
      <c r="B91" s="35" t="s">
        <v>95</v>
      </c>
      <c r="C91" s="31" t="s">
        <v>285</v>
      </c>
      <c r="D91" s="96">
        <v>9</v>
      </c>
      <c r="E91" s="106">
        <v>7.2</v>
      </c>
      <c r="F91" s="96">
        <v>288</v>
      </c>
      <c r="G91" s="106">
        <v>144</v>
      </c>
      <c r="H91" s="96">
        <v>2174</v>
      </c>
      <c r="I91" s="96">
        <v>1187</v>
      </c>
      <c r="J91" s="96">
        <v>172</v>
      </c>
      <c r="K91" s="96">
        <v>815</v>
      </c>
      <c r="L91" s="96">
        <v>2168</v>
      </c>
      <c r="M91" s="96">
        <v>1121</v>
      </c>
      <c r="N91" s="96">
        <v>193</v>
      </c>
      <c r="O91" s="96">
        <v>854</v>
      </c>
      <c r="P91" s="106">
        <v>751.58</v>
      </c>
      <c r="Q91" s="113">
        <v>450.95</v>
      </c>
      <c r="R91" s="106">
        <v>300.63</v>
      </c>
      <c r="S91" s="106"/>
      <c r="T91" s="106">
        <v>902.78</v>
      </c>
      <c r="U91" s="106">
        <v>602.15</v>
      </c>
      <c r="V91" s="106">
        <v>300.63</v>
      </c>
      <c r="W91" s="106">
        <v>0</v>
      </c>
    </row>
    <row r="92" ht="21" customHeight="true" spans="1:23">
      <c r="A92" s="31"/>
      <c r="B92" s="35" t="s">
        <v>96</v>
      </c>
      <c r="C92" s="31" t="s">
        <v>285</v>
      </c>
      <c r="D92" s="96">
        <v>9</v>
      </c>
      <c r="E92" s="106">
        <v>7.2</v>
      </c>
      <c r="F92" s="96">
        <v>297</v>
      </c>
      <c r="G92" s="106">
        <v>148.5</v>
      </c>
      <c r="H92" s="96">
        <v>2123</v>
      </c>
      <c r="I92" s="96">
        <v>1119</v>
      </c>
      <c r="J92" s="96">
        <v>175</v>
      </c>
      <c r="K92" s="96">
        <v>829</v>
      </c>
      <c r="L92" s="96">
        <v>2237</v>
      </c>
      <c r="M92" s="96">
        <v>1161</v>
      </c>
      <c r="N92" s="96">
        <v>199</v>
      </c>
      <c r="O92" s="96">
        <v>877</v>
      </c>
      <c r="P92" s="106">
        <v>750.97</v>
      </c>
      <c r="Q92" s="113">
        <v>450.58</v>
      </c>
      <c r="R92" s="106">
        <v>300.39</v>
      </c>
      <c r="S92" s="106"/>
      <c r="T92" s="106">
        <v>906.67</v>
      </c>
      <c r="U92" s="106">
        <v>606.28</v>
      </c>
      <c r="V92" s="106">
        <v>300.39</v>
      </c>
      <c r="W92" s="106">
        <v>0</v>
      </c>
    </row>
    <row r="93" ht="21" customHeight="true" spans="1:23">
      <c r="A93" s="31"/>
      <c r="B93" s="35" t="s">
        <v>84</v>
      </c>
      <c r="C93" s="31" t="s">
        <v>285</v>
      </c>
      <c r="D93" s="96">
        <v>9</v>
      </c>
      <c r="E93" s="106">
        <v>7.2</v>
      </c>
      <c r="F93" s="96">
        <v>301</v>
      </c>
      <c r="G93" s="106">
        <v>150.5</v>
      </c>
      <c r="H93" s="96">
        <v>2268</v>
      </c>
      <c r="I93" s="96">
        <v>1366</v>
      </c>
      <c r="J93" s="96">
        <v>157</v>
      </c>
      <c r="K93" s="96">
        <v>745</v>
      </c>
      <c r="L93" s="96">
        <v>2265</v>
      </c>
      <c r="M93" s="96">
        <v>1303</v>
      </c>
      <c r="N93" s="96">
        <v>178</v>
      </c>
      <c r="O93" s="96">
        <v>784</v>
      </c>
      <c r="P93" s="106">
        <v>810.65</v>
      </c>
      <c r="Q93" s="113">
        <v>486.39</v>
      </c>
      <c r="R93" s="106">
        <v>324.26</v>
      </c>
      <c r="S93" s="106"/>
      <c r="T93" s="106">
        <v>968.35</v>
      </c>
      <c r="U93" s="106">
        <v>644.09</v>
      </c>
      <c r="V93" s="106">
        <v>324.26</v>
      </c>
      <c r="W93" s="106">
        <v>0</v>
      </c>
    </row>
    <row r="94" ht="21" customHeight="true" spans="1:23">
      <c r="A94" s="31"/>
      <c r="B94" s="35" t="s">
        <v>77</v>
      </c>
      <c r="C94" s="31" t="s">
        <v>285</v>
      </c>
      <c r="D94" s="96">
        <v>5</v>
      </c>
      <c r="E94" s="106">
        <v>4</v>
      </c>
      <c r="F94" s="96">
        <v>171</v>
      </c>
      <c r="G94" s="106">
        <v>85.5</v>
      </c>
      <c r="H94" s="96">
        <v>1252</v>
      </c>
      <c r="I94" s="96">
        <v>581</v>
      </c>
      <c r="J94" s="96">
        <v>117</v>
      </c>
      <c r="K94" s="96">
        <v>554</v>
      </c>
      <c r="L94" s="96">
        <v>1288</v>
      </c>
      <c r="M94" s="96">
        <v>507</v>
      </c>
      <c r="N94" s="96">
        <v>144</v>
      </c>
      <c r="O94" s="96">
        <v>637</v>
      </c>
      <c r="P94" s="106">
        <v>413.44</v>
      </c>
      <c r="Q94" s="113">
        <v>248.06</v>
      </c>
      <c r="R94" s="106">
        <v>165.38</v>
      </c>
      <c r="S94" s="106"/>
      <c r="T94" s="106">
        <v>502.94</v>
      </c>
      <c r="U94" s="106">
        <v>337.56</v>
      </c>
      <c r="V94" s="106">
        <v>165.38</v>
      </c>
      <c r="W94" s="106">
        <v>0</v>
      </c>
    </row>
    <row r="95" s="68" customFormat="true" ht="21" customHeight="true" spans="2:23">
      <c r="B95" s="115" t="s">
        <v>236</v>
      </c>
      <c r="C95" s="28"/>
      <c r="D95" s="116">
        <v>133</v>
      </c>
      <c r="E95" s="116">
        <v>106.4</v>
      </c>
      <c r="F95" s="116">
        <v>3651</v>
      </c>
      <c r="G95" s="116">
        <v>1825.5</v>
      </c>
      <c r="H95" s="116">
        <v>25303</v>
      </c>
      <c r="I95" s="116">
        <v>10049</v>
      </c>
      <c r="J95" s="116">
        <v>2638</v>
      </c>
      <c r="K95" s="116">
        <v>12616</v>
      </c>
      <c r="L95" s="116">
        <v>26212</v>
      </c>
      <c r="M95" s="116">
        <v>10455</v>
      </c>
      <c r="N95" s="116">
        <v>2911</v>
      </c>
      <c r="O95" s="116">
        <v>12846</v>
      </c>
      <c r="P95" s="116">
        <v>8227.31</v>
      </c>
      <c r="Q95" s="116">
        <v>4936.39</v>
      </c>
      <c r="R95" s="116">
        <v>3290.92</v>
      </c>
      <c r="S95" s="116">
        <v>0</v>
      </c>
      <c r="T95" s="116">
        <v>10159.21</v>
      </c>
      <c r="U95" s="116">
        <v>6868.29</v>
      </c>
      <c r="V95" s="116">
        <v>3290.92</v>
      </c>
      <c r="W95" s="116">
        <v>0</v>
      </c>
    </row>
    <row r="96" ht="21" customHeight="true" spans="1:23">
      <c r="A96" s="35" t="s">
        <v>103</v>
      </c>
      <c r="B96" s="35" t="s">
        <v>104</v>
      </c>
      <c r="C96" s="31" t="s">
        <v>284</v>
      </c>
      <c r="D96" s="96">
        <v>8</v>
      </c>
      <c r="E96" s="106">
        <v>6.4</v>
      </c>
      <c r="F96" s="96">
        <v>209</v>
      </c>
      <c r="G96" s="106">
        <v>104.5</v>
      </c>
      <c r="H96" s="96">
        <v>1431</v>
      </c>
      <c r="I96" s="96">
        <v>477</v>
      </c>
      <c r="J96" s="96">
        <v>167</v>
      </c>
      <c r="K96" s="96">
        <v>787</v>
      </c>
      <c r="L96" s="96">
        <v>1422</v>
      </c>
      <c r="M96" s="96">
        <v>474</v>
      </c>
      <c r="N96" s="96">
        <v>175</v>
      </c>
      <c r="O96" s="96">
        <v>773</v>
      </c>
      <c r="P96" s="106">
        <v>437.25</v>
      </c>
      <c r="Q96" s="113">
        <v>262.35</v>
      </c>
      <c r="R96" s="106">
        <v>174.9</v>
      </c>
      <c r="S96" s="106"/>
      <c r="T96" s="106">
        <v>548.15</v>
      </c>
      <c r="U96" s="106">
        <v>373.25</v>
      </c>
      <c r="V96" s="106">
        <v>174.9</v>
      </c>
      <c r="W96" s="106">
        <v>0</v>
      </c>
    </row>
    <row r="97" s="68" customFormat="true" ht="21" customHeight="true" spans="1:23">
      <c r="A97" s="27"/>
      <c r="B97" s="92" t="s">
        <v>11</v>
      </c>
      <c r="C97" s="28"/>
      <c r="D97" s="95">
        <v>9</v>
      </c>
      <c r="E97" s="95">
        <v>7.2</v>
      </c>
      <c r="F97" s="95">
        <v>282</v>
      </c>
      <c r="G97" s="95">
        <v>141</v>
      </c>
      <c r="H97" s="95">
        <v>1945</v>
      </c>
      <c r="I97" s="95">
        <v>1120</v>
      </c>
      <c r="J97" s="95">
        <v>144</v>
      </c>
      <c r="K97" s="95">
        <v>681</v>
      </c>
      <c r="L97" s="95">
        <v>2119</v>
      </c>
      <c r="M97" s="95">
        <v>1242</v>
      </c>
      <c r="N97" s="95">
        <v>162</v>
      </c>
      <c r="O97" s="95">
        <v>715</v>
      </c>
      <c r="P97" s="95">
        <v>723.69</v>
      </c>
      <c r="Q97" s="95">
        <v>434.21</v>
      </c>
      <c r="R97" s="95">
        <v>289.48</v>
      </c>
      <c r="S97" s="95">
        <v>0</v>
      </c>
      <c r="T97" s="95">
        <v>871.89</v>
      </c>
      <c r="U97" s="95">
        <v>582.41</v>
      </c>
      <c r="V97" s="95">
        <v>289.48</v>
      </c>
      <c r="W97" s="95">
        <v>0</v>
      </c>
    </row>
    <row r="98" ht="21" customHeight="true" spans="1:23">
      <c r="A98" s="33" t="s">
        <v>99</v>
      </c>
      <c r="B98" s="35" t="s">
        <v>100</v>
      </c>
      <c r="C98" s="31" t="s">
        <v>285</v>
      </c>
      <c r="D98" s="96">
        <v>9</v>
      </c>
      <c r="E98" s="106">
        <v>7.2</v>
      </c>
      <c r="F98" s="96">
        <v>282</v>
      </c>
      <c r="G98" s="106">
        <v>141</v>
      </c>
      <c r="H98" s="96">
        <v>1945</v>
      </c>
      <c r="I98" s="96">
        <v>1120</v>
      </c>
      <c r="J98" s="96">
        <v>144</v>
      </c>
      <c r="K98" s="96">
        <v>681</v>
      </c>
      <c r="L98" s="96">
        <v>2119</v>
      </c>
      <c r="M98" s="96">
        <v>1242</v>
      </c>
      <c r="N98" s="96">
        <v>162</v>
      </c>
      <c r="O98" s="96">
        <v>715</v>
      </c>
      <c r="P98" s="106">
        <v>723.69</v>
      </c>
      <c r="Q98" s="113">
        <v>434.21</v>
      </c>
      <c r="R98" s="106">
        <v>289.48</v>
      </c>
      <c r="S98" s="106"/>
      <c r="T98" s="106">
        <v>871.89</v>
      </c>
      <c r="U98" s="106">
        <v>582.41</v>
      </c>
      <c r="V98" s="106">
        <v>289.48</v>
      </c>
      <c r="W98" s="106">
        <v>0</v>
      </c>
    </row>
    <row r="99" ht="21" customHeight="true" spans="1:23">
      <c r="A99" s="35"/>
      <c r="B99" s="92" t="s">
        <v>11</v>
      </c>
      <c r="C99" s="31"/>
      <c r="D99" s="116">
        <v>5</v>
      </c>
      <c r="E99" s="116">
        <v>4</v>
      </c>
      <c r="F99" s="116">
        <v>173</v>
      </c>
      <c r="G99" s="116">
        <v>86.5</v>
      </c>
      <c r="H99" s="116">
        <v>1320</v>
      </c>
      <c r="I99" s="116">
        <v>472</v>
      </c>
      <c r="J99" s="116">
        <v>148</v>
      </c>
      <c r="K99" s="116">
        <v>700</v>
      </c>
      <c r="L99" s="116">
        <v>1301</v>
      </c>
      <c r="M99" s="116">
        <v>488</v>
      </c>
      <c r="N99" s="116">
        <v>150</v>
      </c>
      <c r="O99" s="116">
        <v>663</v>
      </c>
      <c r="P99" s="116">
        <v>410.3</v>
      </c>
      <c r="Q99" s="116">
        <v>246.18</v>
      </c>
      <c r="R99" s="116">
        <v>164.12</v>
      </c>
      <c r="S99" s="116">
        <v>0</v>
      </c>
      <c r="T99" s="116">
        <v>500.8</v>
      </c>
      <c r="U99" s="116">
        <v>336.68</v>
      </c>
      <c r="V99" s="116">
        <v>164.12</v>
      </c>
      <c r="W99" s="116">
        <v>0</v>
      </c>
    </row>
    <row r="100" ht="21" customHeight="true" spans="1:23">
      <c r="A100" s="35" t="s">
        <v>97</v>
      </c>
      <c r="B100" s="35" t="s">
        <v>98</v>
      </c>
      <c r="C100" s="31" t="s">
        <v>285</v>
      </c>
      <c r="D100" s="96">
        <v>5</v>
      </c>
      <c r="E100" s="106">
        <v>4</v>
      </c>
      <c r="F100" s="96">
        <v>173</v>
      </c>
      <c r="G100" s="106">
        <v>86.5</v>
      </c>
      <c r="H100" s="96">
        <v>1320</v>
      </c>
      <c r="I100" s="96">
        <v>472</v>
      </c>
      <c r="J100" s="96">
        <v>148</v>
      </c>
      <c r="K100" s="96">
        <v>700</v>
      </c>
      <c r="L100" s="96">
        <v>1301</v>
      </c>
      <c r="M100" s="96">
        <v>488</v>
      </c>
      <c r="N100" s="96">
        <v>150</v>
      </c>
      <c r="O100" s="96">
        <v>663</v>
      </c>
      <c r="P100" s="106">
        <v>410.3</v>
      </c>
      <c r="Q100" s="113">
        <v>246.18</v>
      </c>
      <c r="R100" s="106">
        <v>164.12</v>
      </c>
      <c r="S100" s="106"/>
      <c r="T100" s="106">
        <v>500.8</v>
      </c>
      <c r="U100" s="106">
        <v>336.68</v>
      </c>
      <c r="V100" s="106">
        <v>164.12</v>
      </c>
      <c r="W100" s="106">
        <v>0</v>
      </c>
    </row>
    <row r="101" ht="21" customHeight="true" spans="1:23">
      <c r="A101" s="35" t="s">
        <v>101</v>
      </c>
      <c r="B101" s="35" t="s">
        <v>102</v>
      </c>
      <c r="C101" s="31" t="s">
        <v>285</v>
      </c>
      <c r="D101" s="96">
        <v>5</v>
      </c>
      <c r="E101" s="106">
        <v>4</v>
      </c>
      <c r="F101" s="96">
        <v>151</v>
      </c>
      <c r="G101" s="106">
        <v>75.5</v>
      </c>
      <c r="H101" s="96">
        <v>1084</v>
      </c>
      <c r="I101" s="96">
        <v>403</v>
      </c>
      <c r="J101" s="96">
        <v>119</v>
      </c>
      <c r="K101" s="96">
        <v>562</v>
      </c>
      <c r="L101" s="96">
        <v>1137</v>
      </c>
      <c r="M101" s="96">
        <v>412</v>
      </c>
      <c r="N101" s="96">
        <v>134</v>
      </c>
      <c r="O101" s="96">
        <v>591</v>
      </c>
      <c r="P101" s="106">
        <v>347.88</v>
      </c>
      <c r="Q101" s="113">
        <v>208.73</v>
      </c>
      <c r="R101" s="106">
        <v>139.15</v>
      </c>
      <c r="S101" s="106"/>
      <c r="T101" s="106">
        <v>427.38</v>
      </c>
      <c r="U101" s="106">
        <v>288.23</v>
      </c>
      <c r="V101" s="106">
        <v>139.15</v>
      </c>
      <c r="W101" s="106">
        <v>0</v>
      </c>
    </row>
    <row r="102" s="70" customFormat="true" ht="21" customHeight="true" spans="1:23">
      <c r="A102" s="31"/>
      <c r="B102" s="35" t="s">
        <v>105</v>
      </c>
      <c r="C102" s="31"/>
      <c r="D102" s="96"/>
      <c r="E102" s="106"/>
      <c r="F102" s="96"/>
      <c r="G102" s="106"/>
      <c r="H102" s="96"/>
      <c r="I102" s="96"/>
      <c r="J102" s="96"/>
      <c r="K102" s="96"/>
      <c r="L102" s="96">
        <v>0</v>
      </c>
      <c r="M102" s="96">
        <v>0</v>
      </c>
      <c r="N102" s="96">
        <v>0</v>
      </c>
      <c r="O102" s="96">
        <v>0</v>
      </c>
      <c r="P102" s="106">
        <v>0</v>
      </c>
      <c r="Q102" s="113">
        <v>0</v>
      </c>
      <c r="R102" s="106"/>
      <c r="S102" s="106"/>
      <c r="T102" s="106">
        <v>0</v>
      </c>
      <c r="U102" s="106">
        <v>0</v>
      </c>
      <c r="V102" s="106">
        <v>0</v>
      </c>
      <c r="W102" s="106">
        <v>0</v>
      </c>
    </row>
    <row r="103" ht="21" customHeight="true" spans="1:26">
      <c r="A103" s="35"/>
      <c r="B103" s="35" t="s">
        <v>107</v>
      </c>
      <c r="C103" s="31" t="s">
        <v>285</v>
      </c>
      <c r="D103" s="96">
        <v>3</v>
      </c>
      <c r="E103" s="106">
        <v>2.4</v>
      </c>
      <c r="F103" s="96">
        <v>106</v>
      </c>
      <c r="G103" s="106">
        <v>53</v>
      </c>
      <c r="H103" s="96">
        <v>1255</v>
      </c>
      <c r="I103" s="96">
        <v>1112</v>
      </c>
      <c r="J103" s="96">
        <v>0</v>
      </c>
      <c r="K103" s="96">
        <v>143</v>
      </c>
      <c r="L103" s="96">
        <v>1200</v>
      </c>
      <c r="M103" s="96">
        <v>1098</v>
      </c>
      <c r="N103" s="96">
        <v>19</v>
      </c>
      <c r="O103" s="96">
        <v>83</v>
      </c>
      <c r="P103" s="106">
        <v>514.2</v>
      </c>
      <c r="Q103" s="113">
        <v>308.52</v>
      </c>
      <c r="R103" s="106">
        <v>205.68</v>
      </c>
      <c r="S103" s="106"/>
      <c r="T103" s="106">
        <v>569.6</v>
      </c>
      <c r="U103" s="106">
        <v>363.92</v>
      </c>
      <c r="V103" s="106">
        <v>205.68</v>
      </c>
      <c r="W103" s="106">
        <v>0</v>
      </c>
      <c r="X103" s="70"/>
      <c r="Y103" s="70"/>
      <c r="Z103" s="70"/>
    </row>
    <row r="104" s="69" customFormat="true" ht="21" customHeight="true" spans="1:26">
      <c r="A104" s="35"/>
      <c r="B104" s="35" t="s">
        <v>108</v>
      </c>
      <c r="C104" s="31" t="s">
        <v>285</v>
      </c>
      <c r="D104" s="96">
        <v>5</v>
      </c>
      <c r="E104" s="106">
        <v>4</v>
      </c>
      <c r="F104" s="96">
        <v>156</v>
      </c>
      <c r="G104" s="106">
        <v>78</v>
      </c>
      <c r="H104" s="96">
        <v>1184</v>
      </c>
      <c r="I104" s="96">
        <v>490</v>
      </c>
      <c r="J104" s="96">
        <v>121</v>
      </c>
      <c r="K104" s="96">
        <v>573</v>
      </c>
      <c r="L104" s="96">
        <v>1176</v>
      </c>
      <c r="M104" s="96">
        <v>542</v>
      </c>
      <c r="N104" s="96">
        <v>117</v>
      </c>
      <c r="O104" s="96">
        <v>517</v>
      </c>
      <c r="P104" s="106">
        <v>386.21</v>
      </c>
      <c r="Q104" s="113">
        <v>231.73</v>
      </c>
      <c r="R104" s="106">
        <v>154.48</v>
      </c>
      <c r="S104" s="106"/>
      <c r="T104" s="106">
        <v>468.21</v>
      </c>
      <c r="U104" s="106">
        <v>313.73</v>
      </c>
      <c r="V104" s="106">
        <v>154.48</v>
      </c>
      <c r="W104" s="106">
        <v>0</v>
      </c>
      <c r="X104" s="70"/>
      <c r="Y104" s="70"/>
      <c r="Z104" s="70"/>
    </row>
    <row r="105" s="68" customFormat="true" ht="21" customHeight="true" spans="1:23">
      <c r="A105" s="31"/>
      <c r="B105" s="92" t="s">
        <v>11</v>
      </c>
      <c r="C105" s="28"/>
      <c r="D105" s="117">
        <v>98</v>
      </c>
      <c r="E105" s="117">
        <v>78.4</v>
      </c>
      <c r="F105" s="117">
        <v>2574</v>
      </c>
      <c r="G105" s="117">
        <v>1287</v>
      </c>
      <c r="H105" s="117">
        <v>17084</v>
      </c>
      <c r="I105" s="117">
        <v>5975</v>
      </c>
      <c r="J105" s="117">
        <v>1939</v>
      </c>
      <c r="K105" s="117">
        <v>9170</v>
      </c>
      <c r="L105" s="117">
        <v>17857</v>
      </c>
      <c r="M105" s="117">
        <v>6199</v>
      </c>
      <c r="N105" s="117">
        <v>2154</v>
      </c>
      <c r="O105" s="117">
        <v>9504</v>
      </c>
      <c r="P105" s="117">
        <v>5407.78</v>
      </c>
      <c r="Q105" s="117">
        <v>3244.67</v>
      </c>
      <c r="R105" s="117">
        <v>2163.11</v>
      </c>
      <c r="S105" s="117">
        <v>0</v>
      </c>
      <c r="T105" s="117">
        <v>6773.18</v>
      </c>
      <c r="U105" s="117">
        <v>4610.07</v>
      </c>
      <c r="V105" s="117">
        <v>2163.11</v>
      </c>
      <c r="W105" s="117">
        <v>0</v>
      </c>
    </row>
    <row r="106" s="70" customFormat="true" ht="21" customHeight="true" spans="1:23">
      <c r="A106" s="27" t="s">
        <v>237</v>
      </c>
      <c r="B106" s="35" t="s">
        <v>111</v>
      </c>
      <c r="C106" s="31" t="s">
        <v>284</v>
      </c>
      <c r="D106" s="96">
        <v>36</v>
      </c>
      <c r="E106" s="106">
        <v>28.8</v>
      </c>
      <c r="F106" s="96">
        <v>934</v>
      </c>
      <c r="G106" s="106">
        <v>467</v>
      </c>
      <c r="H106" s="96">
        <v>6451</v>
      </c>
      <c r="I106" s="96">
        <v>2150</v>
      </c>
      <c r="J106" s="96">
        <v>751</v>
      </c>
      <c r="K106" s="96">
        <v>3550</v>
      </c>
      <c r="L106" s="96">
        <v>6414</v>
      </c>
      <c r="M106" s="96">
        <v>2138</v>
      </c>
      <c r="N106" s="96">
        <v>790</v>
      </c>
      <c r="O106" s="96">
        <v>3486</v>
      </c>
      <c r="P106" s="106">
        <v>1971.59</v>
      </c>
      <c r="Q106" s="113">
        <v>1182.95</v>
      </c>
      <c r="R106" s="106">
        <v>788.64</v>
      </c>
      <c r="S106" s="106"/>
      <c r="T106" s="106">
        <v>2467.39</v>
      </c>
      <c r="U106" s="106">
        <v>1678.75</v>
      </c>
      <c r="V106" s="106">
        <v>788.64</v>
      </c>
      <c r="W106" s="106">
        <v>0</v>
      </c>
    </row>
    <row r="107" s="69" customFormat="true" ht="21" customHeight="true" spans="1:23">
      <c r="A107" s="29"/>
      <c r="B107" s="35" t="s">
        <v>112</v>
      </c>
      <c r="C107" s="31" t="s">
        <v>284</v>
      </c>
      <c r="D107" s="96">
        <v>34</v>
      </c>
      <c r="E107" s="106">
        <v>27.2</v>
      </c>
      <c r="F107" s="96">
        <v>889</v>
      </c>
      <c r="G107" s="106">
        <v>444.5</v>
      </c>
      <c r="H107" s="96">
        <v>5612</v>
      </c>
      <c r="I107" s="96">
        <v>1871</v>
      </c>
      <c r="J107" s="96">
        <v>653</v>
      </c>
      <c r="K107" s="96">
        <v>3088</v>
      </c>
      <c r="L107" s="96">
        <v>6171</v>
      </c>
      <c r="M107" s="96">
        <v>2057</v>
      </c>
      <c r="N107" s="96">
        <v>760</v>
      </c>
      <c r="O107" s="96">
        <v>3354</v>
      </c>
      <c r="P107" s="106">
        <v>1805.93</v>
      </c>
      <c r="Q107" s="113">
        <v>1083.56</v>
      </c>
      <c r="R107" s="106">
        <v>722.37</v>
      </c>
      <c r="S107" s="106"/>
      <c r="T107" s="106">
        <v>2277.63</v>
      </c>
      <c r="U107" s="106">
        <v>1555.26</v>
      </c>
      <c r="V107" s="106">
        <v>722.37</v>
      </c>
      <c r="W107" s="106">
        <v>0</v>
      </c>
    </row>
    <row r="108" s="69" customFormat="true" ht="21" customHeight="true" spans="1:23">
      <c r="A108" s="29"/>
      <c r="B108" s="35" t="s">
        <v>113</v>
      </c>
      <c r="C108" s="31" t="s">
        <v>284</v>
      </c>
      <c r="D108" s="96">
        <v>24</v>
      </c>
      <c r="E108" s="106">
        <v>19.2</v>
      </c>
      <c r="F108" s="96">
        <v>625</v>
      </c>
      <c r="G108" s="106">
        <v>312.5</v>
      </c>
      <c r="H108" s="96">
        <v>4024</v>
      </c>
      <c r="I108" s="96">
        <v>1341</v>
      </c>
      <c r="J108" s="96">
        <v>468</v>
      </c>
      <c r="K108" s="96">
        <v>2215</v>
      </c>
      <c r="L108" s="96">
        <v>4324</v>
      </c>
      <c r="M108" s="96">
        <v>1441</v>
      </c>
      <c r="N108" s="96">
        <v>533</v>
      </c>
      <c r="O108" s="96">
        <v>2350</v>
      </c>
      <c r="P108" s="106">
        <v>1279.36</v>
      </c>
      <c r="Q108" s="113">
        <v>767.62</v>
      </c>
      <c r="R108" s="106">
        <v>511.74</v>
      </c>
      <c r="S108" s="106"/>
      <c r="T108" s="106">
        <v>1611.06</v>
      </c>
      <c r="U108" s="106">
        <v>1099.32</v>
      </c>
      <c r="V108" s="106">
        <v>511.74</v>
      </c>
      <c r="W108" s="106">
        <v>0</v>
      </c>
    </row>
    <row r="109" s="69" customFormat="true" ht="21" customHeight="true" spans="1:23">
      <c r="A109" s="33"/>
      <c r="B109" s="35" t="s">
        <v>114</v>
      </c>
      <c r="C109" s="31" t="s">
        <v>285</v>
      </c>
      <c r="D109" s="96">
        <v>4</v>
      </c>
      <c r="E109" s="106">
        <v>3.2</v>
      </c>
      <c r="F109" s="96">
        <v>126</v>
      </c>
      <c r="G109" s="106">
        <v>63</v>
      </c>
      <c r="H109" s="96">
        <v>997</v>
      </c>
      <c r="I109" s="96">
        <v>613</v>
      </c>
      <c r="J109" s="96">
        <v>67</v>
      </c>
      <c r="K109" s="96">
        <v>317</v>
      </c>
      <c r="L109" s="96">
        <v>948</v>
      </c>
      <c r="M109" s="96">
        <v>563</v>
      </c>
      <c r="N109" s="96">
        <v>71</v>
      </c>
      <c r="O109" s="96">
        <v>314</v>
      </c>
      <c r="P109" s="106">
        <v>350.9</v>
      </c>
      <c r="Q109" s="113">
        <v>210.54</v>
      </c>
      <c r="R109" s="106">
        <v>140.36</v>
      </c>
      <c r="S109" s="106"/>
      <c r="T109" s="106">
        <v>417.1</v>
      </c>
      <c r="U109" s="106">
        <v>276.74</v>
      </c>
      <c r="V109" s="106">
        <v>140.36</v>
      </c>
      <c r="W109" s="106">
        <v>0</v>
      </c>
    </row>
    <row r="110" s="69" customFormat="true" ht="13.5" spans="2:23">
      <c r="B110" s="118"/>
      <c r="C110" s="119"/>
      <c r="D110" s="120"/>
      <c r="E110" s="121"/>
      <c r="F110" s="122"/>
      <c r="G110" s="121"/>
      <c r="H110" s="120"/>
      <c r="I110" s="120"/>
      <c r="J110" s="120"/>
      <c r="K110" s="120"/>
      <c r="L110" s="120"/>
      <c r="M110" s="120"/>
      <c r="N110" s="120"/>
      <c r="O110" s="120"/>
      <c r="P110" s="121"/>
      <c r="Q110" s="121"/>
      <c r="R110" s="121"/>
      <c r="S110" s="121"/>
      <c r="T110" s="121"/>
      <c r="U110" s="121"/>
      <c r="V110" s="121"/>
      <c r="W110" s="121"/>
    </row>
  </sheetData>
  <mergeCells count="49">
    <mergeCell ref="A2:W2"/>
    <mergeCell ref="V3:W3"/>
    <mergeCell ref="D4:E4"/>
    <mergeCell ref="F4:G4"/>
    <mergeCell ref="H4:S4"/>
    <mergeCell ref="I5:K5"/>
    <mergeCell ref="M5:O5"/>
    <mergeCell ref="P5:S5"/>
    <mergeCell ref="A8:B8"/>
    <mergeCell ref="A4:A7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1"/>
    <mergeCell ref="A42:A44"/>
    <mergeCell ref="A45:A47"/>
    <mergeCell ref="A49:A51"/>
    <mergeCell ref="A54:A56"/>
    <mergeCell ref="A106:A109"/>
    <mergeCell ref="B4:B7"/>
    <mergeCell ref="C4:C7"/>
    <mergeCell ref="D5:D7"/>
    <mergeCell ref="E5:E7"/>
    <mergeCell ref="F5:F7"/>
    <mergeCell ref="G5:G7"/>
    <mergeCell ref="H5:H7"/>
    <mergeCell ref="I6:I7"/>
    <mergeCell ref="J6:J7"/>
    <mergeCell ref="K6:K7"/>
    <mergeCell ref="L5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T4:W5"/>
  </mergeCells>
  <pageMargins left="0.708661417322835" right="0.708661417322835" top="0.748031496062992" bottom="0.748031496062992" header="0.31496062992126" footer="0.31496062992126"/>
  <pageSetup paperSize="8" scale="74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  <pageSetUpPr fitToPage="true"/>
  </sheetPr>
  <dimension ref="A1:AV118"/>
  <sheetViews>
    <sheetView tabSelected="1" zoomScale="85" zoomScaleNormal="85" workbookViewId="0">
      <pane xSplit="1" ySplit="9" topLeftCell="B10" activePane="bottomRight" state="frozen"/>
      <selection/>
      <selection pane="topRight"/>
      <selection pane="bottomLeft"/>
      <selection pane="bottomRight" activeCell="U29" sqref="U29"/>
    </sheetView>
  </sheetViews>
  <sheetFormatPr defaultColWidth="9" defaultRowHeight="14.25"/>
  <cols>
    <col min="1" max="1" width="5.875" style="1" customWidth="true"/>
    <col min="2" max="2" width="11.875" style="2" customWidth="true"/>
    <col min="3" max="3" width="6.75" style="3" customWidth="true"/>
    <col min="4" max="4" width="5.125" style="4" customWidth="true"/>
    <col min="5" max="5" width="9.5" style="5" customWidth="true"/>
    <col min="6" max="6" width="7.625" style="5" customWidth="true"/>
    <col min="7" max="7" width="7.75" style="4" customWidth="true"/>
    <col min="8" max="8" width="7.5" style="5" customWidth="true"/>
    <col min="9" max="9" width="8" style="5" customWidth="true"/>
    <col min="10" max="10" width="7.5" style="5" customWidth="true"/>
    <col min="11" max="11" width="5.125" style="4" customWidth="true"/>
    <col min="12" max="12" width="8.75" style="5" customWidth="true"/>
    <col min="13" max="13" width="6.625" style="5" customWidth="true"/>
    <col min="14" max="14" width="7.875" style="4" customWidth="true"/>
    <col min="15" max="15" width="7.75" style="5" customWidth="true"/>
    <col min="16" max="16" width="6.75" style="5" customWidth="true"/>
    <col min="17" max="17" width="7.625" style="5" customWidth="true"/>
    <col min="18" max="18" width="4.375" style="4" customWidth="true"/>
    <col min="19" max="19" width="8.75" style="5" customWidth="true"/>
    <col min="20" max="20" width="10.375" style="5" customWidth="true"/>
    <col min="21" max="21" width="7.875" style="4" customWidth="true"/>
    <col min="22" max="22" width="6.625" style="5" customWidth="true"/>
    <col min="23" max="24" width="7.5" style="5" customWidth="true"/>
    <col min="25" max="25" width="5.75" style="4" customWidth="true"/>
    <col min="26" max="26" width="8.25" style="4" customWidth="true"/>
    <col min="27" max="27" width="7.5" style="5" customWidth="true"/>
    <col min="28" max="33" width="6.625" style="5" customWidth="true"/>
    <col min="34" max="34" width="7.5" style="5" customWidth="true"/>
    <col min="35" max="35" width="7.5" style="4" customWidth="true"/>
    <col min="36" max="36" width="6.625" style="5" customWidth="true"/>
    <col min="37" max="37" width="6" style="5" customWidth="true"/>
    <col min="38" max="42" width="7.5" style="5" customWidth="true"/>
    <col min="43" max="44" width="6.625" style="5" customWidth="true"/>
    <col min="45" max="45" width="7.5" style="6" customWidth="true"/>
    <col min="46" max="46" width="7.5" style="7" customWidth="true"/>
    <col min="47" max="47" width="9.5" style="6" customWidth="true"/>
    <col min="48" max="48" width="7.5" style="7" customWidth="true"/>
    <col min="49" max="49" width="11.5" style="8" customWidth="true"/>
    <col min="50" max="50" width="9.375" style="8" customWidth="true"/>
    <col min="51" max="248" width="9" style="9"/>
    <col min="249" max="249" width="5.875" style="9" customWidth="true"/>
    <col min="250" max="250" width="11.875" style="9" customWidth="true"/>
    <col min="251" max="251" width="6.75" style="9" customWidth="true"/>
    <col min="252" max="252" width="9" style="9" hidden="true" customWidth="true"/>
    <col min="253" max="253" width="5.125" style="9" customWidth="true"/>
    <col min="254" max="254" width="9.5" style="9" customWidth="true"/>
    <col min="255" max="255" width="7.625" style="9" customWidth="true"/>
    <col min="256" max="256" width="7.75" style="9" customWidth="true"/>
    <col min="257" max="257" width="7.5" style="9" customWidth="true"/>
    <col min="258" max="258" width="8" style="9" customWidth="true"/>
    <col min="259" max="259" width="7.5" style="9" customWidth="true"/>
    <col min="260" max="260" width="5.125" style="9" customWidth="true"/>
    <col min="261" max="261" width="8.75" style="9" customWidth="true"/>
    <col min="262" max="262" width="6.625" style="9" customWidth="true"/>
    <col min="263" max="263" width="7.875" style="9" customWidth="true"/>
    <col min="264" max="264" width="7.75" style="9" customWidth="true"/>
    <col min="265" max="265" width="6.75" style="9" customWidth="true"/>
    <col min="266" max="266" width="7.625" style="9" customWidth="true"/>
    <col min="267" max="267" width="4.375" style="9" customWidth="true"/>
    <col min="268" max="268" width="8.75" style="9" customWidth="true"/>
    <col min="269" max="269" width="10.375" style="9" customWidth="true"/>
    <col min="270" max="270" width="7.875" style="9" customWidth="true"/>
    <col min="271" max="271" width="6.625" style="9" customWidth="true"/>
    <col min="272" max="273" width="7.5" style="9" customWidth="true"/>
    <col min="274" max="274" width="5.75" style="9" customWidth="true"/>
    <col min="275" max="275" width="8.25" style="9" customWidth="true"/>
    <col min="276" max="276" width="7.5" style="9" customWidth="true"/>
    <col min="277" max="282" width="6.625" style="9" customWidth="true"/>
    <col min="283" max="284" width="7.5" style="9" customWidth="true"/>
    <col min="285" max="285" width="6.625" style="9" customWidth="true"/>
    <col min="286" max="286" width="6" style="9" customWidth="true"/>
    <col min="287" max="288" width="7.5" style="9" customWidth="true"/>
    <col min="289" max="289" width="9" style="9" hidden="true" customWidth="true"/>
    <col min="290" max="292" width="7.5" style="9" customWidth="true"/>
    <col min="293" max="293" width="9" style="9" hidden="true" customWidth="true"/>
    <col min="294" max="295" width="6.625" style="9" customWidth="true"/>
    <col min="296" max="296" width="7.5" style="9" customWidth="true"/>
    <col min="297" max="297" width="9" style="9" hidden="true" customWidth="true"/>
    <col min="298" max="299" width="7.5" style="9" customWidth="true"/>
    <col min="300" max="300" width="12" style="9" customWidth="true"/>
    <col min="301" max="301" width="7.5" style="9" customWidth="true"/>
    <col min="302" max="304" width="9" style="9" hidden="true" customWidth="true"/>
    <col min="305" max="305" width="11.5" style="9" customWidth="true"/>
    <col min="306" max="306" width="9.375" style="9" customWidth="true"/>
    <col min="307" max="504" width="9" style="9"/>
    <col min="505" max="505" width="5.875" style="9" customWidth="true"/>
    <col min="506" max="506" width="11.875" style="9" customWidth="true"/>
    <col min="507" max="507" width="6.75" style="9" customWidth="true"/>
    <col min="508" max="508" width="9" style="9" hidden="true" customWidth="true"/>
    <col min="509" max="509" width="5.125" style="9" customWidth="true"/>
    <col min="510" max="510" width="9.5" style="9" customWidth="true"/>
    <col min="511" max="511" width="7.625" style="9" customWidth="true"/>
    <col min="512" max="512" width="7.75" style="9" customWidth="true"/>
    <col min="513" max="513" width="7.5" style="9" customWidth="true"/>
    <col min="514" max="514" width="8" style="9" customWidth="true"/>
    <col min="515" max="515" width="7.5" style="9" customWidth="true"/>
    <col min="516" max="516" width="5.125" style="9" customWidth="true"/>
    <col min="517" max="517" width="8.75" style="9" customWidth="true"/>
    <col min="518" max="518" width="6.625" style="9" customWidth="true"/>
    <col min="519" max="519" width="7.875" style="9" customWidth="true"/>
    <col min="520" max="520" width="7.75" style="9" customWidth="true"/>
    <col min="521" max="521" width="6.75" style="9" customWidth="true"/>
    <col min="522" max="522" width="7.625" style="9" customWidth="true"/>
    <col min="523" max="523" width="4.375" style="9" customWidth="true"/>
    <col min="524" max="524" width="8.75" style="9" customWidth="true"/>
    <col min="525" max="525" width="10.375" style="9" customWidth="true"/>
    <col min="526" max="526" width="7.875" style="9" customWidth="true"/>
    <col min="527" max="527" width="6.625" style="9" customWidth="true"/>
    <col min="528" max="529" width="7.5" style="9" customWidth="true"/>
    <col min="530" max="530" width="5.75" style="9" customWidth="true"/>
    <col min="531" max="531" width="8.25" style="9" customWidth="true"/>
    <col min="532" max="532" width="7.5" style="9" customWidth="true"/>
    <col min="533" max="538" width="6.625" style="9" customWidth="true"/>
    <col min="539" max="540" width="7.5" style="9" customWidth="true"/>
    <col min="541" max="541" width="6.625" style="9" customWidth="true"/>
    <col min="542" max="542" width="6" style="9" customWidth="true"/>
    <col min="543" max="544" width="7.5" style="9" customWidth="true"/>
    <col min="545" max="545" width="9" style="9" hidden="true" customWidth="true"/>
    <col min="546" max="548" width="7.5" style="9" customWidth="true"/>
    <col min="549" max="549" width="9" style="9" hidden="true" customWidth="true"/>
    <col min="550" max="551" width="6.625" style="9" customWidth="true"/>
    <col min="552" max="552" width="7.5" style="9" customWidth="true"/>
    <col min="553" max="553" width="9" style="9" hidden="true" customWidth="true"/>
    <col min="554" max="555" width="7.5" style="9" customWidth="true"/>
    <col min="556" max="556" width="12" style="9" customWidth="true"/>
    <col min="557" max="557" width="7.5" style="9" customWidth="true"/>
    <col min="558" max="560" width="9" style="9" hidden="true" customWidth="true"/>
    <col min="561" max="561" width="11.5" style="9" customWidth="true"/>
    <col min="562" max="562" width="9.375" style="9" customWidth="true"/>
    <col min="563" max="760" width="9" style="9"/>
    <col min="761" max="761" width="5.875" style="9" customWidth="true"/>
    <col min="762" max="762" width="11.875" style="9" customWidth="true"/>
    <col min="763" max="763" width="6.75" style="9" customWidth="true"/>
    <col min="764" max="764" width="9" style="9" hidden="true" customWidth="true"/>
    <col min="765" max="765" width="5.125" style="9" customWidth="true"/>
    <col min="766" max="766" width="9.5" style="9" customWidth="true"/>
    <col min="767" max="767" width="7.625" style="9" customWidth="true"/>
    <col min="768" max="768" width="7.75" style="9" customWidth="true"/>
    <col min="769" max="769" width="7.5" style="9" customWidth="true"/>
    <col min="770" max="770" width="8" style="9" customWidth="true"/>
    <col min="771" max="771" width="7.5" style="9" customWidth="true"/>
    <col min="772" max="772" width="5.125" style="9" customWidth="true"/>
    <col min="773" max="773" width="8.75" style="9" customWidth="true"/>
    <col min="774" max="774" width="6.625" style="9" customWidth="true"/>
    <col min="775" max="775" width="7.875" style="9" customWidth="true"/>
    <col min="776" max="776" width="7.75" style="9" customWidth="true"/>
    <col min="777" max="777" width="6.75" style="9" customWidth="true"/>
    <col min="778" max="778" width="7.625" style="9" customWidth="true"/>
    <col min="779" max="779" width="4.375" style="9" customWidth="true"/>
    <col min="780" max="780" width="8.75" style="9" customWidth="true"/>
    <col min="781" max="781" width="10.375" style="9" customWidth="true"/>
    <col min="782" max="782" width="7.875" style="9" customWidth="true"/>
    <col min="783" max="783" width="6.625" style="9" customWidth="true"/>
    <col min="784" max="785" width="7.5" style="9" customWidth="true"/>
    <col min="786" max="786" width="5.75" style="9" customWidth="true"/>
    <col min="787" max="787" width="8.25" style="9" customWidth="true"/>
    <col min="788" max="788" width="7.5" style="9" customWidth="true"/>
    <col min="789" max="794" width="6.625" style="9" customWidth="true"/>
    <col min="795" max="796" width="7.5" style="9" customWidth="true"/>
    <col min="797" max="797" width="6.625" style="9" customWidth="true"/>
    <col min="798" max="798" width="6" style="9" customWidth="true"/>
    <col min="799" max="800" width="7.5" style="9" customWidth="true"/>
    <col min="801" max="801" width="9" style="9" hidden="true" customWidth="true"/>
    <col min="802" max="804" width="7.5" style="9" customWidth="true"/>
    <col min="805" max="805" width="9" style="9" hidden="true" customWidth="true"/>
    <col min="806" max="807" width="6.625" style="9" customWidth="true"/>
    <col min="808" max="808" width="7.5" style="9" customWidth="true"/>
    <col min="809" max="809" width="9" style="9" hidden="true" customWidth="true"/>
    <col min="810" max="811" width="7.5" style="9" customWidth="true"/>
    <col min="812" max="812" width="12" style="9" customWidth="true"/>
    <col min="813" max="813" width="7.5" style="9" customWidth="true"/>
    <col min="814" max="816" width="9" style="9" hidden="true" customWidth="true"/>
    <col min="817" max="817" width="11.5" style="9" customWidth="true"/>
    <col min="818" max="818" width="9.375" style="9" customWidth="true"/>
    <col min="819" max="1016" width="9" style="9"/>
    <col min="1017" max="1017" width="5.875" style="9" customWidth="true"/>
    <col min="1018" max="1018" width="11.875" style="9" customWidth="true"/>
    <col min="1019" max="1019" width="6.75" style="9" customWidth="true"/>
    <col min="1020" max="1020" width="9" style="9" hidden="true" customWidth="true"/>
    <col min="1021" max="1021" width="5.125" style="9" customWidth="true"/>
    <col min="1022" max="1022" width="9.5" style="9" customWidth="true"/>
    <col min="1023" max="1023" width="7.625" style="9" customWidth="true"/>
    <col min="1024" max="1024" width="7.75" style="9" customWidth="true"/>
    <col min="1025" max="1025" width="7.5" style="9" customWidth="true"/>
    <col min="1026" max="1026" width="8" style="9" customWidth="true"/>
    <col min="1027" max="1027" width="7.5" style="9" customWidth="true"/>
    <col min="1028" max="1028" width="5.125" style="9" customWidth="true"/>
    <col min="1029" max="1029" width="8.75" style="9" customWidth="true"/>
    <col min="1030" max="1030" width="6.625" style="9" customWidth="true"/>
    <col min="1031" max="1031" width="7.875" style="9" customWidth="true"/>
    <col min="1032" max="1032" width="7.75" style="9" customWidth="true"/>
    <col min="1033" max="1033" width="6.75" style="9" customWidth="true"/>
    <col min="1034" max="1034" width="7.625" style="9" customWidth="true"/>
    <col min="1035" max="1035" width="4.375" style="9" customWidth="true"/>
    <col min="1036" max="1036" width="8.75" style="9" customWidth="true"/>
    <col min="1037" max="1037" width="10.375" style="9" customWidth="true"/>
    <col min="1038" max="1038" width="7.875" style="9" customWidth="true"/>
    <col min="1039" max="1039" width="6.625" style="9" customWidth="true"/>
    <col min="1040" max="1041" width="7.5" style="9" customWidth="true"/>
    <col min="1042" max="1042" width="5.75" style="9" customWidth="true"/>
    <col min="1043" max="1043" width="8.25" style="9" customWidth="true"/>
    <col min="1044" max="1044" width="7.5" style="9" customWidth="true"/>
    <col min="1045" max="1050" width="6.625" style="9" customWidth="true"/>
    <col min="1051" max="1052" width="7.5" style="9" customWidth="true"/>
    <col min="1053" max="1053" width="6.625" style="9" customWidth="true"/>
    <col min="1054" max="1054" width="6" style="9" customWidth="true"/>
    <col min="1055" max="1056" width="7.5" style="9" customWidth="true"/>
    <col min="1057" max="1057" width="9" style="9" hidden="true" customWidth="true"/>
    <col min="1058" max="1060" width="7.5" style="9" customWidth="true"/>
    <col min="1061" max="1061" width="9" style="9" hidden="true" customWidth="true"/>
    <col min="1062" max="1063" width="6.625" style="9" customWidth="true"/>
    <col min="1064" max="1064" width="7.5" style="9" customWidth="true"/>
    <col min="1065" max="1065" width="9" style="9" hidden="true" customWidth="true"/>
    <col min="1066" max="1067" width="7.5" style="9" customWidth="true"/>
    <col min="1068" max="1068" width="12" style="9" customWidth="true"/>
    <col min="1069" max="1069" width="7.5" style="9" customWidth="true"/>
    <col min="1070" max="1072" width="9" style="9" hidden="true" customWidth="true"/>
    <col min="1073" max="1073" width="11.5" style="9" customWidth="true"/>
    <col min="1074" max="1074" width="9.375" style="9" customWidth="true"/>
    <col min="1075" max="1272" width="9" style="9"/>
    <col min="1273" max="1273" width="5.875" style="9" customWidth="true"/>
    <col min="1274" max="1274" width="11.875" style="9" customWidth="true"/>
    <col min="1275" max="1275" width="6.75" style="9" customWidth="true"/>
    <col min="1276" max="1276" width="9" style="9" hidden="true" customWidth="true"/>
    <col min="1277" max="1277" width="5.125" style="9" customWidth="true"/>
    <col min="1278" max="1278" width="9.5" style="9" customWidth="true"/>
    <col min="1279" max="1279" width="7.625" style="9" customWidth="true"/>
    <col min="1280" max="1280" width="7.75" style="9" customWidth="true"/>
    <col min="1281" max="1281" width="7.5" style="9" customWidth="true"/>
    <col min="1282" max="1282" width="8" style="9" customWidth="true"/>
    <col min="1283" max="1283" width="7.5" style="9" customWidth="true"/>
    <col min="1284" max="1284" width="5.125" style="9" customWidth="true"/>
    <col min="1285" max="1285" width="8.75" style="9" customWidth="true"/>
    <col min="1286" max="1286" width="6.625" style="9" customWidth="true"/>
    <col min="1287" max="1287" width="7.875" style="9" customWidth="true"/>
    <col min="1288" max="1288" width="7.75" style="9" customWidth="true"/>
    <col min="1289" max="1289" width="6.75" style="9" customWidth="true"/>
    <col min="1290" max="1290" width="7.625" style="9" customWidth="true"/>
    <col min="1291" max="1291" width="4.375" style="9" customWidth="true"/>
    <col min="1292" max="1292" width="8.75" style="9" customWidth="true"/>
    <col min="1293" max="1293" width="10.375" style="9" customWidth="true"/>
    <col min="1294" max="1294" width="7.875" style="9" customWidth="true"/>
    <col min="1295" max="1295" width="6.625" style="9" customWidth="true"/>
    <col min="1296" max="1297" width="7.5" style="9" customWidth="true"/>
    <col min="1298" max="1298" width="5.75" style="9" customWidth="true"/>
    <col min="1299" max="1299" width="8.25" style="9" customWidth="true"/>
    <col min="1300" max="1300" width="7.5" style="9" customWidth="true"/>
    <col min="1301" max="1306" width="6.625" style="9" customWidth="true"/>
    <col min="1307" max="1308" width="7.5" style="9" customWidth="true"/>
    <col min="1309" max="1309" width="6.625" style="9" customWidth="true"/>
    <col min="1310" max="1310" width="6" style="9" customWidth="true"/>
    <col min="1311" max="1312" width="7.5" style="9" customWidth="true"/>
    <col min="1313" max="1313" width="9" style="9" hidden="true" customWidth="true"/>
    <col min="1314" max="1316" width="7.5" style="9" customWidth="true"/>
    <col min="1317" max="1317" width="9" style="9" hidden="true" customWidth="true"/>
    <col min="1318" max="1319" width="6.625" style="9" customWidth="true"/>
    <col min="1320" max="1320" width="7.5" style="9" customWidth="true"/>
    <col min="1321" max="1321" width="9" style="9" hidden="true" customWidth="true"/>
    <col min="1322" max="1323" width="7.5" style="9" customWidth="true"/>
    <col min="1324" max="1324" width="12" style="9" customWidth="true"/>
    <col min="1325" max="1325" width="7.5" style="9" customWidth="true"/>
    <col min="1326" max="1328" width="9" style="9" hidden="true" customWidth="true"/>
    <col min="1329" max="1329" width="11.5" style="9" customWidth="true"/>
    <col min="1330" max="1330" width="9.375" style="9" customWidth="true"/>
    <col min="1331" max="1528" width="9" style="9"/>
    <col min="1529" max="1529" width="5.875" style="9" customWidth="true"/>
    <col min="1530" max="1530" width="11.875" style="9" customWidth="true"/>
    <col min="1531" max="1531" width="6.75" style="9" customWidth="true"/>
    <col min="1532" max="1532" width="9" style="9" hidden="true" customWidth="true"/>
    <col min="1533" max="1533" width="5.125" style="9" customWidth="true"/>
    <col min="1534" max="1534" width="9.5" style="9" customWidth="true"/>
    <col min="1535" max="1535" width="7.625" style="9" customWidth="true"/>
    <col min="1536" max="1536" width="7.75" style="9" customWidth="true"/>
    <col min="1537" max="1537" width="7.5" style="9" customWidth="true"/>
    <col min="1538" max="1538" width="8" style="9" customWidth="true"/>
    <col min="1539" max="1539" width="7.5" style="9" customWidth="true"/>
    <col min="1540" max="1540" width="5.125" style="9" customWidth="true"/>
    <col min="1541" max="1541" width="8.75" style="9" customWidth="true"/>
    <col min="1542" max="1542" width="6.625" style="9" customWidth="true"/>
    <col min="1543" max="1543" width="7.875" style="9" customWidth="true"/>
    <col min="1544" max="1544" width="7.75" style="9" customWidth="true"/>
    <col min="1545" max="1545" width="6.75" style="9" customWidth="true"/>
    <col min="1546" max="1546" width="7.625" style="9" customWidth="true"/>
    <col min="1547" max="1547" width="4.375" style="9" customWidth="true"/>
    <col min="1548" max="1548" width="8.75" style="9" customWidth="true"/>
    <col min="1549" max="1549" width="10.375" style="9" customWidth="true"/>
    <col min="1550" max="1550" width="7.875" style="9" customWidth="true"/>
    <col min="1551" max="1551" width="6.625" style="9" customWidth="true"/>
    <col min="1552" max="1553" width="7.5" style="9" customWidth="true"/>
    <col min="1554" max="1554" width="5.75" style="9" customWidth="true"/>
    <col min="1555" max="1555" width="8.25" style="9" customWidth="true"/>
    <col min="1556" max="1556" width="7.5" style="9" customWidth="true"/>
    <col min="1557" max="1562" width="6.625" style="9" customWidth="true"/>
    <col min="1563" max="1564" width="7.5" style="9" customWidth="true"/>
    <col min="1565" max="1565" width="6.625" style="9" customWidth="true"/>
    <col min="1566" max="1566" width="6" style="9" customWidth="true"/>
    <col min="1567" max="1568" width="7.5" style="9" customWidth="true"/>
    <col min="1569" max="1569" width="9" style="9" hidden="true" customWidth="true"/>
    <col min="1570" max="1572" width="7.5" style="9" customWidth="true"/>
    <col min="1573" max="1573" width="9" style="9" hidden="true" customWidth="true"/>
    <col min="1574" max="1575" width="6.625" style="9" customWidth="true"/>
    <col min="1576" max="1576" width="7.5" style="9" customWidth="true"/>
    <col min="1577" max="1577" width="9" style="9" hidden="true" customWidth="true"/>
    <col min="1578" max="1579" width="7.5" style="9" customWidth="true"/>
    <col min="1580" max="1580" width="12" style="9" customWidth="true"/>
    <col min="1581" max="1581" width="7.5" style="9" customWidth="true"/>
    <col min="1582" max="1584" width="9" style="9" hidden="true" customWidth="true"/>
    <col min="1585" max="1585" width="11.5" style="9" customWidth="true"/>
    <col min="1586" max="1586" width="9.375" style="9" customWidth="true"/>
    <col min="1587" max="1784" width="9" style="9"/>
    <col min="1785" max="1785" width="5.875" style="9" customWidth="true"/>
    <col min="1786" max="1786" width="11.875" style="9" customWidth="true"/>
    <col min="1787" max="1787" width="6.75" style="9" customWidth="true"/>
    <col min="1788" max="1788" width="9" style="9" hidden="true" customWidth="true"/>
    <col min="1789" max="1789" width="5.125" style="9" customWidth="true"/>
    <col min="1790" max="1790" width="9.5" style="9" customWidth="true"/>
    <col min="1791" max="1791" width="7.625" style="9" customWidth="true"/>
    <col min="1792" max="1792" width="7.75" style="9" customWidth="true"/>
    <col min="1793" max="1793" width="7.5" style="9" customWidth="true"/>
    <col min="1794" max="1794" width="8" style="9" customWidth="true"/>
    <col min="1795" max="1795" width="7.5" style="9" customWidth="true"/>
    <col min="1796" max="1796" width="5.125" style="9" customWidth="true"/>
    <col min="1797" max="1797" width="8.75" style="9" customWidth="true"/>
    <col min="1798" max="1798" width="6.625" style="9" customWidth="true"/>
    <col min="1799" max="1799" width="7.875" style="9" customWidth="true"/>
    <col min="1800" max="1800" width="7.75" style="9" customWidth="true"/>
    <col min="1801" max="1801" width="6.75" style="9" customWidth="true"/>
    <col min="1802" max="1802" width="7.625" style="9" customWidth="true"/>
    <col min="1803" max="1803" width="4.375" style="9" customWidth="true"/>
    <col min="1804" max="1804" width="8.75" style="9" customWidth="true"/>
    <col min="1805" max="1805" width="10.375" style="9" customWidth="true"/>
    <col min="1806" max="1806" width="7.875" style="9" customWidth="true"/>
    <col min="1807" max="1807" width="6.625" style="9" customWidth="true"/>
    <col min="1808" max="1809" width="7.5" style="9" customWidth="true"/>
    <col min="1810" max="1810" width="5.75" style="9" customWidth="true"/>
    <col min="1811" max="1811" width="8.25" style="9" customWidth="true"/>
    <col min="1812" max="1812" width="7.5" style="9" customWidth="true"/>
    <col min="1813" max="1818" width="6.625" style="9" customWidth="true"/>
    <col min="1819" max="1820" width="7.5" style="9" customWidth="true"/>
    <col min="1821" max="1821" width="6.625" style="9" customWidth="true"/>
    <col min="1822" max="1822" width="6" style="9" customWidth="true"/>
    <col min="1823" max="1824" width="7.5" style="9" customWidth="true"/>
    <col min="1825" max="1825" width="9" style="9" hidden="true" customWidth="true"/>
    <col min="1826" max="1828" width="7.5" style="9" customWidth="true"/>
    <col min="1829" max="1829" width="9" style="9" hidden="true" customWidth="true"/>
    <col min="1830" max="1831" width="6.625" style="9" customWidth="true"/>
    <col min="1832" max="1832" width="7.5" style="9" customWidth="true"/>
    <col min="1833" max="1833" width="9" style="9" hidden="true" customWidth="true"/>
    <col min="1834" max="1835" width="7.5" style="9" customWidth="true"/>
    <col min="1836" max="1836" width="12" style="9" customWidth="true"/>
    <col min="1837" max="1837" width="7.5" style="9" customWidth="true"/>
    <col min="1838" max="1840" width="9" style="9" hidden="true" customWidth="true"/>
    <col min="1841" max="1841" width="11.5" style="9" customWidth="true"/>
    <col min="1842" max="1842" width="9.375" style="9" customWidth="true"/>
    <col min="1843" max="2040" width="9" style="9"/>
    <col min="2041" max="2041" width="5.875" style="9" customWidth="true"/>
    <col min="2042" max="2042" width="11.875" style="9" customWidth="true"/>
    <col min="2043" max="2043" width="6.75" style="9" customWidth="true"/>
    <col min="2044" max="2044" width="9" style="9" hidden="true" customWidth="true"/>
    <col min="2045" max="2045" width="5.125" style="9" customWidth="true"/>
    <col min="2046" max="2046" width="9.5" style="9" customWidth="true"/>
    <col min="2047" max="2047" width="7.625" style="9" customWidth="true"/>
    <col min="2048" max="2048" width="7.75" style="9" customWidth="true"/>
    <col min="2049" max="2049" width="7.5" style="9" customWidth="true"/>
    <col min="2050" max="2050" width="8" style="9" customWidth="true"/>
    <col min="2051" max="2051" width="7.5" style="9" customWidth="true"/>
    <col min="2052" max="2052" width="5.125" style="9" customWidth="true"/>
    <col min="2053" max="2053" width="8.75" style="9" customWidth="true"/>
    <col min="2054" max="2054" width="6.625" style="9" customWidth="true"/>
    <col min="2055" max="2055" width="7.875" style="9" customWidth="true"/>
    <col min="2056" max="2056" width="7.75" style="9" customWidth="true"/>
    <col min="2057" max="2057" width="6.75" style="9" customWidth="true"/>
    <col min="2058" max="2058" width="7.625" style="9" customWidth="true"/>
    <col min="2059" max="2059" width="4.375" style="9" customWidth="true"/>
    <col min="2060" max="2060" width="8.75" style="9" customWidth="true"/>
    <col min="2061" max="2061" width="10.375" style="9" customWidth="true"/>
    <col min="2062" max="2062" width="7.875" style="9" customWidth="true"/>
    <col min="2063" max="2063" width="6.625" style="9" customWidth="true"/>
    <col min="2064" max="2065" width="7.5" style="9" customWidth="true"/>
    <col min="2066" max="2066" width="5.75" style="9" customWidth="true"/>
    <col min="2067" max="2067" width="8.25" style="9" customWidth="true"/>
    <col min="2068" max="2068" width="7.5" style="9" customWidth="true"/>
    <col min="2069" max="2074" width="6.625" style="9" customWidth="true"/>
    <col min="2075" max="2076" width="7.5" style="9" customWidth="true"/>
    <col min="2077" max="2077" width="6.625" style="9" customWidth="true"/>
    <col min="2078" max="2078" width="6" style="9" customWidth="true"/>
    <col min="2079" max="2080" width="7.5" style="9" customWidth="true"/>
    <col min="2081" max="2081" width="9" style="9" hidden="true" customWidth="true"/>
    <col min="2082" max="2084" width="7.5" style="9" customWidth="true"/>
    <col min="2085" max="2085" width="9" style="9" hidden="true" customWidth="true"/>
    <col min="2086" max="2087" width="6.625" style="9" customWidth="true"/>
    <col min="2088" max="2088" width="7.5" style="9" customWidth="true"/>
    <col min="2089" max="2089" width="9" style="9" hidden="true" customWidth="true"/>
    <col min="2090" max="2091" width="7.5" style="9" customWidth="true"/>
    <col min="2092" max="2092" width="12" style="9" customWidth="true"/>
    <col min="2093" max="2093" width="7.5" style="9" customWidth="true"/>
    <col min="2094" max="2096" width="9" style="9" hidden="true" customWidth="true"/>
    <col min="2097" max="2097" width="11.5" style="9" customWidth="true"/>
    <col min="2098" max="2098" width="9.375" style="9" customWidth="true"/>
    <col min="2099" max="2296" width="9" style="9"/>
    <col min="2297" max="2297" width="5.875" style="9" customWidth="true"/>
    <col min="2298" max="2298" width="11.875" style="9" customWidth="true"/>
    <col min="2299" max="2299" width="6.75" style="9" customWidth="true"/>
    <col min="2300" max="2300" width="9" style="9" hidden="true" customWidth="true"/>
    <col min="2301" max="2301" width="5.125" style="9" customWidth="true"/>
    <col min="2302" max="2302" width="9.5" style="9" customWidth="true"/>
    <col min="2303" max="2303" width="7.625" style="9" customWidth="true"/>
    <col min="2304" max="2304" width="7.75" style="9" customWidth="true"/>
    <col min="2305" max="2305" width="7.5" style="9" customWidth="true"/>
    <col min="2306" max="2306" width="8" style="9" customWidth="true"/>
    <col min="2307" max="2307" width="7.5" style="9" customWidth="true"/>
    <col min="2308" max="2308" width="5.125" style="9" customWidth="true"/>
    <col min="2309" max="2309" width="8.75" style="9" customWidth="true"/>
    <col min="2310" max="2310" width="6.625" style="9" customWidth="true"/>
    <col min="2311" max="2311" width="7.875" style="9" customWidth="true"/>
    <col min="2312" max="2312" width="7.75" style="9" customWidth="true"/>
    <col min="2313" max="2313" width="6.75" style="9" customWidth="true"/>
    <col min="2314" max="2314" width="7.625" style="9" customWidth="true"/>
    <col min="2315" max="2315" width="4.375" style="9" customWidth="true"/>
    <col min="2316" max="2316" width="8.75" style="9" customWidth="true"/>
    <col min="2317" max="2317" width="10.375" style="9" customWidth="true"/>
    <col min="2318" max="2318" width="7.875" style="9" customWidth="true"/>
    <col min="2319" max="2319" width="6.625" style="9" customWidth="true"/>
    <col min="2320" max="2321" width="7.5" style="9" customWidth="true"/>
    <col min="2322" max="2322" width="5.75" style="9" customWidth="true"/>
    <col min="2323" max="2323" width="8.25" style="9" customWidth="true"/>
    <col min="2324" max="2324" width="7.5" style="9" customWidth="true"/>
    <col min="2325" max="2330" width="6.625" style="9" customWidth="true"/>
    <col min="2331" max="2332" width="7.5" style="9" customWidth="true"/>
    <col min="2333" max="2333" width="6.625" style="9" customWidth="true"/>
    <col min="2334" max="2334" width="6" style="9" customWidth="true"/>
    <col min="2335" max="2336" width="7.5" style="9" customWidth="true"/>
    <col min="2337" max="2337" width="9" style="9" hidden="true" customWidth="true"/>
    <col min="2338" max="2340" width="7.5" style="9" customWidth="true"/>
    <col min="2341" max="2341" width="9" style="9" hidden="true" customWidth="true"/>
    <col min="2342" max="2343" width="6.625" style="9" customWidth="true"/>
    <col min="2344" max="2344" width="7.5" style="9" customWidth="true"/>
    <col min="2345" max="2345" width="9" style="9" hidden="true" customWidth="true"/>
    <col min="2346" max="2347" width="7.5" style="9" customWidth="true"/>
    <col min="2348" max="2348" width="12" style="9" customWidth="true"/>
    <col min="2349" max="2349" width="7.5" style="9" customWidth="true"/>
    <col min="2350" max="2352" width="9" style="9" hidden="true" customWidth="true"/>
    <col min="2353" max="2353" width="11.5" style="9" customWidth="true"/>
    <col min="2354" max="2354" width="9.375" style="9" customWidth="true"/>
    <col min="2355" max="2552" width="9" style="9"/>
    <col min="2553" max="2553" width="5.875" style="9" customWidth="true"/>
    <col min="2554" max="2554" width="11.875" style="9" customWidth="true"/>
    <col min="2555" max="2555" width="6.75" style="9" customWidth="true"/>
    <col min="2556" max="2556" width="9" style="9" hidden="true" customWidth="true"/>
    <col min="2557" max="2557" width="5.125" style="9" customWidth="true"/>
    <col min="2558" max="2558" width="9.5" style="9" customWidth="true"/>
    <col min="2559" max="2559" width="7.625" style="9" customWidth="true"/>
    <col min="2560" max="2560" width="7.75" style="9" customWidth="true"/>
    <col min="2561" max="2561" width="7.5" style="9" customWidth="true"/>
    <col min="2562" max="2562" width="8" style="9" customWidth="true"/>
    <col min="2563" max="2563" width="7.5" style="9" customWidth="true"/>
    <col min="2564" max="2564" width="5.125" style="9" customWidth="true"/>
    <col min="2565" max="2565" width="8.75" style="9" customWidth="true"/>
    <col min="2566" max="2566" width="6.625" style="9" customWidth="true"/>
    <col min="2567" max="2567" width="7.875" style="9" customWidth="true"/>
    <col min="2568" max="2568" width="7.75" style="9" customWidth="true"/>
    <col min="2569" max="2569" width="6.75" style="9" customWidth="true"/>
    <col min="2570" max="2570" width="7.625" style="9" customWidth="true"/>
    <col min="2571" max="2571" width="4.375" style="9" customWidth="true"/>
    <col min="2572" max="2572" width="8.75" style="9" customWidth="true"/>
    <col min="2573" max="2573" width="10.375" style="9" customWidth="true"/>
    <col min="2574" max="2574" width="7.875" style="9" customWidth="true"/>
    <col min="2575" max="2575" width="6.625" style="9" customWidth="true"/>
    <col min="2576" max="2577" width="7.5" style="9" customWidth="true"/>
    <col min="2578" max="2578" width="5.75" style="9" customWidth="true"/>
    <col min="2579" max="2579" width="8.25" style="9" customWidth="true"/>
    <col min="2580" max="2580" width="7.5" style="9" customWidth="true"/>
    <col min="2581" max="2586" width="6.625" style="9" customWidth="true"/>
    <col min="2587" max="2588" width="7.5" style="9" customWidth="true"/>
    <col min="2589" max="2589" width="6.625" style="9" customWidth="true"/>
    <col min="2590" max="2590" width="6" style="9" customWidth="true"/>
    <col min="2591" max="2592" width="7.5" style="9" customWidth="true"/>
    <col min="2593" max="2593" width="9" style="9" hidden="true" customWidth="true"/>
    <col min="2594" max="2596" width="7.5" style="9" customWidth="true"/>
    <col min="2597" max="2597" width="9" style="9" hidden="true" customWidth="true"/>
    <col min="2598" max="2599" width="6.625" style="9" customWidth="true"/>
    <col min="2600" max="2600" width="7.5" style="9" customWidth="true"/>
    <col min="2601" max="2601" width="9" style="9" hidden="true" customWidth="true"/>
    <col min="2602" max="2603" width="7.5" style="9" customWidth="true"/>
    <col min="2604" max="2604" width="12" style="9" customWidth="true"/>
    <col min="2605" max="2605" width="7.5" style="9" customWidth="true"/>
    <col min="2606" max="2608" width="9" style="9" hidden="true" customWidth="true"/>
    <col min="2609" max="2609" width="11.5" style="9" customWidth="true"/>
    <col min="2610" max="2610" width="9.375" style="9" customWidth="true"/>
    <col min="2611" max="2808" width="9" style="9"/>
    <col min="2809" max="2809" width="5.875" style="9" customWidth="true"/>
    <col min="2810" max="2810" width="11.875" style="9" customWidth="true"/>
    <col min="2811" max="2811" width="6.75" style="9" customWidth="true"/>
    <col min="2812" max="2812" width="9" style="9" hidden="true" customWidth="true"/>
    <col min="2813" max="2813" width="5.125" style="9" customWidth="true"/>
    <col min="2814" max="2814" width="9.5" style="9" customWidth="true"/>
    <col min="2815" max="2815" width="7.625" style="9" customWidth="true"/>
    <col min="2816" max="2816" width="7.75" style="9" customWidth="true"/>
    <col min="2817" max="2817" width="7.5" style="9" customWidth="true"/>
    <col min="2818" max="2818" width="8" style="9" customWidth="true"/>
    <col min="2819" max="2819" width="7.5" style="9" customWidth="true"/>
    <col min="2820" max="2820" width="5.125" style="9" customWidth="true"/>
    <col min="2821" max="2821" width="8.75" style="9" customWidth="true"/>
    <col min="2822" max="2822" width="6.625" style="9" customWidth="true"/>
    <col min="2823" max="2823" width="7.875" style="9" customWidth="true"/>
    <col min="2824" max="2824" width="7.75" style="9" customWidth="true"/>
    <col min="2825" max="2825" width="6.75" style="9" customWidth="true"/>
    <col min="2826" max="2826" width="7.625" style="9" customWidth="true"/>
    <col min="2827" max="2827" width="4.375" style="9" customWidth="true"/>
    <col min="2828" max="2828" width="8.75" style="9" customWidth="true"/>
    <col min="2829" max="2829" width="10.375" style="9" customWidth="true"/>
    <col min="2830" max="2830" width="7.875" style="9" customWidth="true"/>
    <col min="2831" max="2831" width="6.625" style="9" customWidth="true"/>
    <col min="2832" max="2833" width="7.5" style="9" customWidth="true"/>
    <col min="2834" max="2834" width="5.75" style="9" customWidth="true"/>
    <col min="2835" max="2835" width="8.25" style="9" customWidth="true"/>
    <col min="2836" max="2836" width="7.5" style="9" customWidth="true"/>
    <col min="2837" max="2842" width="6.625" style="9" customWidth="true"/>
    <col min="2843" max="2844" width="7.5" style="9" customWidth="true"/>
    <col min="2845" max="2845" width="6.625" style="9" customWidth="true"/>
    <col min="2846" max="2846" width="6" style="9" customWidth="true"/>
    <col min="2847" max="2848" width="7.5" style="9" customWidth="true"/>
    <col min="2849" max="2849" width="9" style="9" hidden="true" customWidth="true"/>
    <col min="2850" max="2852" width="7.5" style="9" customWidth="true"/>
    <col min="2853" max="2853" width="9" style="9" hidden="true" customWidth="true"/>
    <col min="2854" max="2855" width="6.625" style="9" customWidth="true"/>
    <col min="2856" max="2856" width="7.5" style="9" customWidth="true"/>
    <col min="2857" max="2857" width="9" style="9" hidden="true" customWidth="true"/>
    <col min="2858" max="2859" width="7.5" style="9" customWidth="true"/>
    <col min="2860" max="2860" width="12" style="9" customWidth="true"/>
    <col min="2861" max="2861" width="7.5" style="9" customWidth="true"/>
    <col min="2862" max="2864" width="9" style="9" hidden="true" customWidth="true"/>
    <col min="2865" max="2865" width="11.5" style="9" customWidth="true"/>
    <col min="2866" max="2866" width="9.375" style="9" customWidth="true"/>
    <col min="2867" max="3064" width="9" style="9"/>
    <col min="3065" max="3065" width="5.875" style="9" customWidth="true"/>
    <col min="3066" max="3066" width="11.875" style="9" customWidth="true"/>
    <col min="3067" max="3067" width="6.75" style="9" customWidth="true"/>
    <col min="3068" max="3068" width="9" style="9" hidden="true" customWidth="true"/>
    <col min="3069" max="3069" width="5.125" style="9" customWidth="true"/>
    <col min="3070" max="3070" width="9.5" style="9" customWidth="true"/>
    <col min="3071" max="3071" width="7.625" style="9" customWidth="true"/>
    <col min="3072" max="3072" width="7.75" style="9" customWidth="true"/>
    <col min="3073" max="3073" width="7.5" style="9" customWidth="true"/>
    <col min="3074" max="3074" width="8" style="9" customWidth="true"/>
    <col min="3075" max="3075" width="7.5" style="9" customWidth="true"/>
    <col min="3076" max="3076" width="5.125" style="9" customWidth="true"/>
    <col min="3077" max="3077" width="8.75" style="9" customWidth="true"/>
    <col min="3078" max="3078" width="6.625" style="9" customWidth="true"/>
    <col min="3079" max="3079" width="7.875" style="9" customWidth="true"/>
    <col min="3080" max="3080" width="7.75" style="9" customWidth="true"/>
    <col min="3081" max="3081" width="6.75" style="9" customWidth="true"/>
    <col min="3082" max="3082" width="7.625" style="9" customWidth="true"/>
    <col min="3083" max="3083" width="4.375" style="9" customWidth="true"/>
    <col min="3084" max="3084" width="8.75" style="9" customWidth="true"/>
    <col min="3085" max="3085" width="10.375" style="9" customWidth="true"/>
    <col min="3086" max="3086" width="7.875" style="9" customWidth="true"/>
    <col min="3087" max="3087" width="6.625" style="9" customWidth="true"/>
    <col min="3088" max="3089" width="7.5" style="9" customWidth="true"/>
    <col min="3090" max="3090" width="5.75" style="9" customWidth="true"/>
    <col min="3091" max="3091" width="8.25" style="9" customWidth="true"/>
    <col min="3092" max="3092" width="7.5" style="9" customWidth="true"/>
    <col min="3093" max="3098" width="6.625" style="9" customWidth="true"/>
    <col min="3099" max="3100" width="7.5" style="9" customWidth="true"/>
    <col min="3101" max="3101" width="6.625" style="9" customWidth="true"/>
    <col min="3102" max="3102" width="6" style="9" customWidth="true"/>
    <col min="3103" max="3104" width="7.5" style="9" customWidth="true"/>
    <col min="3105" max="3105" width="9" style="9" hidden="true" customWidth="true"/>
    <col min="3106" max="3108" width="7.5" style="9" customWidth="true"/>
    <col min="3109" max="3109" width="9" style="9" hidden="true" customWidth="true"/>
    <col min="3110" max="3111" width="6.625" style="9" customWidth="true"/>
    <col min="3112" max="3112" width="7.5" style="9" customWidth="true"/>
    <col min="3113" max="3113" width="9" style="9" hidden="true" customWidth="true"/>
    <col min="3114" max="3115" width="7.5" style="9" customWidth="true"/>
    <col min="3116" max="3116" width="12" style="9" customWidth="true"/>
    <col min="3117" max="3117" width="7.5" style="9" customWidth="true"/>
    <col min="3118" max="3120" width="9" style="9" hidden="true" customWidth="true"/>
    <col min="3121" max="3121" width="11.5" style="9" customWidth="true"/>
    <col min="3122" max="3122" width="9.375" style="9" customWidth="true"/>
    <col min="3123" max="3320" width="9" style="9"/>
    <col min="3321" max="3321" width="5.875" style="9" customWidth="true"/>
    <col min="3322" max="3322" width="11.875" style="9" customWidth="true"/>
    <col min="3323" max="3323" width="6.75" style="9" customWidth="true"/>
    <col min="3324" max="3324" width="9" style="9" hidden="true" customWidth="true"/>
    <col min="3325" max="3325" width="5.125" style="9" customWidth="true"/>
    <col min="3326" max="3326" width="9.5" style="9" customWidth="true"/>
    <col min="3327" max="3327" width="7.625" style="9" customWidth="true"/>
    <col min="3328" max="3328" width="7.75" style="9" customWidth="true"/>
    <col min="3329" max="3329" width="7.5" style="9" customWidth="true"/>
    <col min="3330" max="3330" width="8" style="9" customWidth="true"/>
    <col min="3331" max="3331" width="7.5" style="9" customWidth="true"/>
    <col min="3332" max="3332" width="5.125" style="9" customWidth="true"/>
    <col min="3333" max="3333" width="8.75" style="9" customWidth="true"/>
    <col min="3334" max="3334" width="6.625" style="9" customWidth="true"/>
    <col min="3335" max="3335" width="7.875" style="9" customWidth="true"/>
    <col min="3336" max="3336" width="7.75" style="9" customWidth="true"/>
    <col min="3337" max="3337" width="6.75" style="9" customWidth="true"/>
    <col min="3338" max="3338" width="7.625" style="9" customWidth="true"/>
    <col min="3339" max="3339" width="4.375" style="9" customWidth="true"/>
    <col min="3340" max="3340" width="8.75" style="9" customWidth="true"/>
    <col min="3341" max="3341" width="10.375" style="9" customWidth="true"/>
    <col min="3342" max="3342" width="7.875" style="9" customWidth="true"/>
    <col min="3343" max="3343" width="6.625" style="9" customWidth="true"/>
    <col min="3344" max="3345" width="7.5" style="9" customWidth="true"/>
    <col min="3346" max="3346" width="5.75" style="9" customWidth="true"/>
    <col min="3347" max="3347" width="8.25" style="9" customWidth="true"/>
    <col min="3348" max="3348" width="7.5" style="9" customWidth="true"/>
    <col min="3349" max="3354" width="6.625" style="9" customWidth="true"/>
    <col min="3355" max="3356" width="7.5" style="9" customWidth="true"/>
    <col min="3357" max="3357" width="6.625" style="9" customWidth="true"/>
    <col min="3358" max="3358" width="6" style="9" customWidth="true"/>
    <col min="3359" max="3360" width="7.5" style="9" customWidth="true"/>
    <col min="3361" max="3361" width="9" style="9" hidden="true" customWidth="true"/>
    <col min="3362" max="3364" width="7.5" style="9" customWidth="true"/>
    <col min="3365" max="3365" width="9" style="9" hidden="true" customWidth="true"/>
    <col min="3366" max="3367" width="6.625" style="9" customWidth="true"/>
    <col min="3368" max="3368" width="7.5" style="9" customWidth="true"/>
    <col min="3369" max="3369" width="9" style="9" hidden="true" customWidth="true"/>
    <col min="3370" max="3371" width="7.5" style="9" customWidth="true"/>
    <col min="3372" max="3372" width="12" style="9" customWidth="true"/>
    <col min="3373" max="3373" width="7.5" style="9" customWidth="true"/>
    <col min="3374" max="3376" width="9" style="9" hidden="true" customWidth="true"/>
    <col min="3377" max="3377" width="11.5" style="9" customWidth="true"/>
    <col min="3378" max="3378" width="9.375" style="9" customWidth="true"/>
    <col min="3379" max="3576" width="9" style="9"/>
    <col min="3577" max="3577" width="5.875" style="9" customWidth="true"/>
    <col min="3578" max="3578" width="11.875" style="9" customWidth="true"/>
    <col min="3579" max="3579" width="6.75" style="9" customWidth="true"/>
    <col min="3580" max="3580" width="9" style="9" hidden="true" customWidth="true"/>
    <col min="3581" max="3581" width="5.125" style="9" customWidth="true"/>
    <col min="3582" max="3582" width="9.5" style="9" customWidth="true"/>
    <col min="3583" max="3583" width="7.625" style="9" customWidth="true"/>
    <col min="3584" max="3584" width="7.75" style="9" customWidth="true"/>
    <col min="3585" max="3585" width="7.5" style="9" customWidth="true"/>
    <col min="3586" max="3586" width="8" style="9" customWidth="true"/>
    <col min="3587" max="3587" width="7.5" style="9" customWidth="true"/>
    <col min="3588" max="3588" width="5.125" style="9" customWidth="true"/>
    <col min="3589" max="3589" width="8.75" style="9" customWidth="true"/>
    <col min="3590" max="3590" width="6.625" style="9" customWidth="true"/>
    <col min="3591" max="3591" width="7.875" style="9" customWidth="true"/>
    <col min="3592" max="3592" width="7.75" style="9" customWidth="true"/>
    <col min="3593" max="3593" width="6.75" style="9" customWidth="true"/>
    <col min="3594" max="3594" width="7.625" style="9" customWidth="true"/>
    <col min="3595" max="3595" width="4.375" style="9" customWidth="true"/>
    <col min="3596" max="3596" width="8.75" style="9" customWidth="true"/>
    <col min="3597" max="3597" width="10.375" style="9" customWidth="true"/>
    <col min="3598" max="3598" width="7.875" style="9" customWidth="true"/>
    <col min="3599" max="3599" width="6.625" style="9" customWidth="true"/>
    <col min="3600" max="3601" width="7.5" style="9" customWidth="true"/>
    <col min="3602" max="3602" width="5.75" style="9" customWidth="true"/>
    <col min="3603" max="3603" width="8.25" style="9" customWidth="true"/>
    <col min="3604" max="3604" width="7.5" style="9" customWidth="true"/>
    <col min="3605" max="3610" width="6.625" style="9" customWidth="true"/>
    <col min="3611" max="3612" width="7.5" style="9" customWidth="true"/>
    <col min="3613" max="3613" width="6.625" style="9" customWidth="true"/>
    <col min="3614" max="3614" width="6" style="9" customWidth="true"/>
    <col min="3615" max="3616" width="7.5" style="9" customWidth="true"/>
    <col min="3617" max="3617" width="9" style="9" hidden="true" customWidth="true"/>
    <col min="3618" max="3620" width="7.5" style="9" customWidth="true"/>
    <col min="3621" max="3621" width="9" style="9" hidden="true" customWidth="true"/>
    <col min="3622" max="3623" width="6.625" style="9" customWidth="true"/>
    <col min="3624" max="3624" width="7.5" style="9" customWidth="true"/>
    <col min="3625" max="3625" width="9" style="9" hidden="true" customWidth="true"/>
    <col min="3626" max="3627" width="7.5" style="9" customWidth="true"/>
    <col min="3628" max="3628" width="12" style="9" customWidth="true"/>
    <col min="3629" max="3629" width="7.5" style="9" customWidth="true"/>
    <col min="3630" max="3632" width="9" style="9" hidden="true" customWidth="true"/>
    <col min="3633" max="3633" width="11.5" style="9" customWidth="true"/>
    <col min="3634" max="3634" width="9.375" style="9" customWidth="true"/>
    <col min="3635" max="3832" width="9" style="9"/>
    <col min="3833" max="3833" width="5.875" style="9" customWidth="true"/>
    <col min="3834" max="3834" width="11.875" style="9" customWidth="true"/>
    <col min="3835" max="3835" width="6.75" style="9" customWidth="true"/>
    <col min="3836" max="3836" width="9" style="9" hidden="true" customWidth="true"/>
    <col min="3837" max="3837" width="5.125" style="9" customWidth="true"/>
    <col min="3838" max="3838" width="9.5" style="9" customWidth="true"/>
    <col min="3839" max="3839" width="7.625" style="9" customWidth="true"/>
    <col min="3840" max="3840" width="7.75" style="9" customWidth="true"/>
    <col min="3841" max="3841" width="7.5" style="9" customWidth="true"/>
    <col min="3842" max="3842" width="8" style="9" customWidth="true"/>
    <col min="3843" max="3843" width="7.5" style="9" customWidth="true"/>
    <col min="3844" max="3844" width="5.125" style="9" customWidth="true"/>
    <col min="3845" max="3845" width="8.75" style="9" customWidth="true"/>
    <col min="3846" max="3846" width="6.625" style="9" customWidth="true"/>
    <col min="3847" max="3847" width="7.875" style="9" customWidth="true"/>
    <col min="3848" max="3848" width="7.75" style="9" customWidth="true"/>
    <col min="3849" max="3849" width="6.75" style="9" customWidth="true"/>
    <col min="3850" max="3850" width="7.625" style="9" customWidth="true"/>
    <col min="3851" max="3851" width="4.375" style="9" customWidth="true"/>
    <col min="3852" max="3852" width="8.75" style="9" customWidth="true"/>
    <col min="3853" max="3853" width="10.375" style="9" customWidth="true"/>
    <col min="3854" max="3854" width="7.875" style="9" customWidth="true"/>
    <col min="3855" max="3855" width="6.625" style="9" customWidth="true"/>
    <col min="3856" max="3857" width="7.5" style="9" customWidth="true"/>
    <col min="3858" max="3858" width="5.75" style="9" customWidth="true"/>
    <col min="3859" max="3859" width="8.25" style="9" customWidth="true"/>
    <col min="3860" max="3860" width="7.5" style="9" customWidth="true"/>
    <col min="3861" max="3866" width="6.625" style="9" customWidth="true"/>
    <col min="3867" max="3868" width="7.5" style="9" customWidth="true"/>
    <col min="3869" max="3869" width="6.625" style="9" customWidth="true"/>
    <col min="3870" max="3870" width="6" style="9" customWidth="true"/>
    <col min="3871" max="3872" width="7.5" style="9" customWidth="true"/>
    <col min="3873" max="3873" width="9" style="9" hidden="true" customWidth="true"/>
    <col min="3874" max="3876" width="7.5" style="9" customWidth="true"/>
    <col min="3877" max="3877" width="9" style="9" hidden="true" customWidth="true"/>
    <col min="3878" max="3879" width="6.625" style="9" customWidth="true"/>
    <col min="3880" max="3880" width="7.5" style="9" customWidth="true"/>
    <col min="3881" max="3881" width="9" style="9" hidden="true" customWidth="true"/>
    <col min="3882" max="3883" width="7.5" style="9" customWidth="true"/>
    <col min="3884" max="3884" width="12" style="9" customWidth="true"/>
    <col min="3885" max="3885" width="7.5" style="9" customWidth="true"/>
    <col min="3886" max="3888" width="9" style="9" hidden="true" customWidth="true"/>
    <col min="3889" max="3889" width="11.5" style="9" customWidth="true"/>
    <col min="3890" max="3890" width="9.375" style="9" customWidth="true"/>
    <col min="3891" max="4088" width="9" style="9"/>
    <col min="4089" max="4089" width="5.875" style="9" customWidth="true"/>
    <col min="4090" max="4090" width="11.875" style="9" customWidth="true"/>
    <col min="4091" max="4091" width="6.75" style="9" customWidth="true"/>
    <col min="4092" max="4092" width="9" style="9" hidden="true" customWidth="true"/>
    <col min="4093" max="4093" width="5.125" style="9" customWidth="true"/>
    <col min="4094" max="4094" width="9.5" style="9" customWidth="true"/>
    <col min="4095" max="4095" width="7.625" style="9" customWidth="true"/>
    <col min="4096" max="4096" width="7.75" style="9" customWidth="true"/>
    <col min="4097" max="4097" width="7.5" style="9" customWidth="true"/>
    <col min="4098" max="4098" width="8" style="9" customWidth="true"/>
    <col min="4099" max="4099" width="7.5" style="9" customWidth="true"/>
    <col min="4100" max="4100" width="5.125" style="9" customWidth="true"/>
    <col min="4101" max="4101" width="8.75" style="9" customWidth="true"/>
    <col min="4102" max="4102" width="6.625" style="9" customWidth="true"/>
    <col min="4103" max="4103" width="7.875" style="9" customWidth="true"/>
    <col min="4104" max="4104" width="7.75" style="9" customWidth="true"/>
    <col min="4105" max="4105" width="6.75" style="9" customWidth="true"/>
    <col min="4106" max="4106" width="7.625" style="9" customWidth="true"/>
    <col min="4107" max="4107" width="4.375" style="9" customWidth="true"/>
    <col min="4108" max="4108" width="8.75" style="9" customWidth="true"/>
    <col min="4109" max="4109" width="10.375" style="9" customWidth="true"/>
    <col min="4110" max="4110" width="7.875" style="9" customWidth="true"/>
    <col min="4111" max="4111" width="6.625" style="9" customWidth="true"/>
    <col min="4112" max="4113" width="7.5" style="9" customWidth="true"/>
    <col min="4114" max="4114" width="5.75" style="9" customWidth="true"/>
    <col min="4115" max="4115" width="8.25" style="9" customWidth="true"/>
    <col min="4116" max="4116" width="7.5" style="9" customWidth="true"/>
    <col min="4117" max="4122" width="6.625" style="9" customWidth="true"/>
    <col min="4123" max="4124" width="7.5" style="9" customWidth="true"/>
    <col min="4125" max="4125" width="6.625" style="9" customWidth="true"/>
    <col min="4126" max="4126" width="6" style="9" customWidth="true"/>
    <col min="4127" max="4128" width="7.5" style="9" customWidth="true"/>
    <col min="4129" max="4129" width="9" style="9" hidden="true" customWidth="true"/>
    <col min="4130" max="4132" width="7.5" style="9" customWidth="true"/>
    <col min="4133" max="4133" width="9" style="9" hidden="true" customWidth="true"/>
    <col min="4134" max="4135" width="6.625" style="9" customWidth="true"/>
    <col min="4136" max="4136" width="7.5" style="9" customWidth="true"/>
    <col min="4137" max="4137" width="9" style="9" hidden="true" customWidth="true"/>
    <col min="4138" max="4139" width="7.5" style="9" customWidth="true"/>
    <col min="4140" max="4140" width="12" style="9" customWidth="true"/>
    <col min="4141" max="4141" width="7.5" style="9" customWidth="true"/>
    <col min="4142" max="4144" width="9" style="9" hidden="true" customWidth="true"/>
    <col min="4145" max="4145" width="11.5" style="9" customWidth="true"/>
    <col min="4146" max="4146" width="9.375" style="9" customWidth="true"/>
    <col min="4147" max="4344" width="9" style="9"/>
    <col min="4345" max="4345" width="5.875" style="9" customWidth="true"/>
    <col min="4346" max="4346" width="11.875" style="9" customWidth="true"/>
    <col min="4347" max="4347" width="6.75" style="9" customWidth="true"/>
    <col min="4348" max="4348" width="9" style="9" hidden="true" customWidth="true"/>
    <col min="4349" max="4349" width="5.125" style="9" customWidth="true"/>
    <col min="4350" max="4350" width="9.5" style="9" customWidth="true"/>
    <col min="4351" max="4351" width="7.625" style="9" customWidth="true"/>
    <col min="4352" max="4352" width="7.75" style="9" customWidth="true"/>
    <col min="4353" max="4353" width="7.5" style="9" customWidth="true"/>
    <col min="4354" max="4354" width="8" style="9" customWidth="true"/>
    <col min="4355" max="4355" width="7.5" style="9" customWidth="true"/>
    <col min="4356" max="4356" width="5.125" style="9" customWidth="true"/>
    <col min="4357" max="4357" width="8.75" style="9" customWidth="true"/>
    <col min="4358" max="4358" width="6.625" style="9" customWidth="true"/>
    <col min="4359" max="4359" width="7.875" style="9" customWidth="true"/>
    <col min="4360" max="4360" width="7.75" style="9" customWidth="true"/>
    <col min="4361" max="4361" width="6.75" style="9" customWidth="true"/>
    <col min="4362" max="4362" width="7.625" style="9" customWidth="true"/>
    <col min="4363" max="4363" width="4.375" style="9" customWidth="true"/>
    <col min="4364" max="4364" width="8.75" style="9" customWidth="true"/>
    <col min="4365" max="4365" width="10.375" style="9" customWidth="true"/>
    <col min="4366" max="4366" width="7.875" style="9" customWidth="true"/>
    <col min="4367" max="4367" width="6.625" style="9" customWidth="true"/>
    <col min="4368" max="4369" width="7.5" style="9" customWidth="true"/>
    <col min="4370" max="4370" width="5.75" style="9" customWidth="true"/>
    <col min="4371" max="4371" width="8.25" style="9" customWidth="true"/>
    <col min="4372" max="4372" width="7.5" style="9" customWidth="true"/>
    <col min="4373" max="4378" width="6.625" style="9" customWidth="true"/>
    <col min="4379" max="4380" width="7.5" style="9" customWidth="true"/>
    <col min="4381" max="4381" width="6.625" style="9" customWidth="true"/>
    <col min="4382" max="4382" width="6" style="9" customWidth="true"/>
    <col min="4383" max="4384" width="7.5" style="9" customWidth="true"/>
    <col min="4385" max="4385" width="9" style="9" hidden="true" customWidth="true"/>
    <col min="4386" max="4388" width="7.5" style="9" customWidth="true"/>
    <col min="4389" max="4389" width="9" style="9" hidden="true" customWidth="true"/>
    <col min="4390" max="4391" width="6.625" style="9" customWidth="true"/>
    <col min="4392" max="4392" width="7.5" style="9" customWidth="true"/>
    <col min="4393" max="4393" width="9" style="9" hidden="true" customWidth="true"/>
    <col min="4394" max="4395" width="7.5" style="9" customWidth="true"/>
    <col min="4396" max="4396" width="12" style="9" customWidth="true"/>
    <col min="4397" max="4397" width="7.5" style="9" customWidth="true"/>
    <col min="4398" max="4400" width="9" style="9" hidden="true" customWidth="true"/>
    <col min="4401" max="4401" width="11.5" style="9" customWidth="true"/>
    <col min="4402" max="4402" width="9.375" style="9" customWidth="true"/>
    <col min="4403" max="4600" width="9" style="9"/>
    <col min="4601" max="4601" width="5.875" style="9" customWidth="true"/>
    <col min="4602" max="4602" width="11.875" style="9" customWidth="true"/>
    <col min="4603" max="4603" width="6.75" style="9" customWidth="true"/>
    <col min="4604" max="4604" width="9" style="9" hidden="true" customWidth="true"/>
    <col min="4605" max="4605" width="5.125" style="9" customWidth="true"/>
    <col min="4606" max="4606" width="9.5" style="9" customWidth="true"/>
    <col min="4607" max="4607" width="7.625" style="9" customWidth="true"/>
    <col min="4608" max="4608" width="7.75" style="9" customWidth="true"/>
    <col min="4609" max="4609" width="7.5" style="9" customWidth="true"/>
    <col min="4610" max="4610" width="8" style="9" customWidth="true"/>
    <col min="4611" max="4611" width="7.5" style="9" customWidth="true"/>
    <col min="4612" max="4612" width="5.125" style="9" customWidth="true"/>
    <col min="4613" max="4613" width="8.75" style="9" customWidth="true"/>
    <col min="4614" max="4614" width="6.625" style="9" customWidth="true"/>
    <col min="4615" max="4615" width="7.875" style="9" customWidth="true"/>
    <col min="4616" max="4616" width="7.75" style="9" customWidth="true"/>
    <col min="4617" max="4617" width="6.75" style="9" customWidth="true"/>
    <col min="4618" max="4618" width="7.625" style="9" customWidth="true"/>
    <col min="4619" max="4619" width="4.375" style="9" customWidth="true"/>
    <col min="4620" max="4620" width="8.75" style="9" customWidth="true"/>
    <col min="4621" max="4621" width="10.375" style="9" customWidth="true"/>
    <col min="4622" max="4622" width="7.875" style="9" customWidth="true"/>
    <col min="4623" max="4623" width="6.625" style="9" customWidth="true"/>
    <col min="4624" max="4625" width="7.5" style="9" customWidth="true"/>
    <col min="4626" max="4626" width="5.75" style="9" customWidth="true"/>
    <col min="4627" max="4627" width="8.25" style="9" customWidth="true"/>
    <col min="4628" max="4628" width="7.5" style="9" customWidth="true"/>
    <col min="4629" max="4634" width="6.625" style="9" customWidth="true"/>
    <col min="4635" max="4636" width="7.5" style="9" customWidth="true"/>
    <col min="4637" max="4637" width="6.625" style="9" customWidth="true"/>
    <col min="4638" max="4638" width="6" style="9" customWidth="true"/>
    <col min="4639" max="4640" width="7.5" style="9" customWidth="true"/>
    <col min="4641" max="4641" width="9" style="9" hidden="true" customWidth="true"/>
    <col min="4642" max="4644" width="7.5" style="9" customWidth="true"/>
    <col min="4645" max="4645" width="9" style="9" hidden="true" customWidth="true"/>
    <col min="4646" max="4647" width="6.625" style="9" customWidth="true"/>
    <col min="4648" max="4648" width="7.5" style="9" customWidth="true"/>
    <col min="4649" max="4649" width="9" style="9" hidden="true" customWidth="true"/>
    <col min="4650" max="4651" width="7.5" style="9" customWidth="true"/>
    <col min="4652" max="4652" width="12" style="9" customWidth="true"/>
    <col min="4653" max="4653" width="7.5" style="9" customWidth="true"/>
    <col min="4654" max="4656" width="9" style="9" hidden="true" customWidth="true"/>
    <col min="4657" max="4657" width="11.5" style="9" customWidth="true"/>
    <col min="4658" max="4658" width="9.375" style="9" customWidth="true"/>
    <col min="4659" max="4856" width="9" style="9"/>
    <col min="4857" max="4857" width="5.875" style="9" customWidth="true"/>
    <col min="4858" max="4858" width="11.875" style="9" customWidth="true"/>
    <col min="4859" max="4859" width="6.75" style="9" customWidth="true"/>
    <col min="4860" max="4860" width="9" style="9" hidden="true" customWidth="true"/>
    <col min="4861" max="4861" width="5.125" style="9" customWidth="true"/>
    <col min="4862" max="4862" width="9.5" style="9" customWidth="true"/>
    <col min="4863" max="4863" width="7.625" style="9" customWidth="true"/>
    <col min="4864" max="4864" width="7.75" style="9" customWidth="true"/>
    <col min="4865" max="4865" width="7.5" style="9" customWidth="true"/>
    <col min="4866" max="4866" width="8" style="9" customWidth="true"/>
    <col min="4867" max="4867" width="7.5" style="9" customWidth="true"/>
    <col min="4868" max="4868" width="5.125" style="9" customWidth="true"/>
    <col min="4869" max="4869" width="8.75" style="9" customWidth="true"/>
    <col min="4870" max="4870" width="6.625" style="9" customWidth="true"/>
    <col min="4871" max="4871" width="7.875" style="9" customWidth="true"/>
    <col min="4872" max="4872" width="7.75" style="9" customWidth="true"/>
    <col min="4873" max="4873" width="6.75" style="9" customWidth="true"/>
    <col min="4874" max="4874" width="7.625" style="9" customWidth="true"/>
    <col min="4875" max="4875" width="4.375" style="9" customWidth="true"/>
    <col min="4876" max="4876" width="8.75" style="9" customWidth="true"/>
    <col min="4877" max="4877" width="10.375" style="9" customWidth="true"/>
    <col min="4878" max="4878" width="7.875" style="9" customWidth="true"/>
    <col min="4879" max="4879" width="6.625" style="9" customWidth="true"/>
    <col min="4880" max="4881" width="7.5" style="9" customWidth="true"/>
    <col min="4882" max="4882" width="5.75" style="9" customWidth="true"/>
    <col min="4883" max="4883" width="8.25" style="9" customWidth="true"/>
    <col min="4884" max="4884" width="7.5" style="9" customWidth="true"/>
    <col min="4885" max="4890" width="6.625" style="9" customWidth="true"/>
    <col min="4891" max="4892" width="7.5" style="9" customWidth="true"/>
    <col min="4893" max="4893" width="6.625" style="9" customWidth="true"/>
    <col min="4894" max="4894" width="6" style="9" customWidth="true"/>
    <col min="4895" max="4896" width="7.5" style="9" customWidth="true"/>
    <col min="4897" max="4897" width="9" style="9" hidden="true" customWidth="true"/>
    <col min="4898" max="4900" width="7.5" style="9" customWidth="true"/>
    <col min="4901" max="4901" width="9" style="9" hidden="true" customWidth="true"/>
    <col min="4902" max="4903" width="6.625" style="9" customWidth="true"/>
    <col min="4904" max="4904" width="7.5" style="9" customWidth="true"/>
    <col min="4905" max="4905" width="9" style="9" hidden="true" customWidth="true"/>
    <col min="4906" max="4907" width="7.5" style="9" customWidth="true"/>
    <col min="4908" max="4908" width="12" style="9" customWidth="true"/>
    <col min="4909" max="4909" width="7.5" style="9" customWidth="true"/>
    <col min="4910" max="4912" width="9" style="9" hidden="true" customWidth="true"/>
    <col min="4913" max="4913" width="11.5" style="9" customWidth="true"/>
    <col min="4914" max="4914" width="9.375" style="9" customWidth="true"/>
    <col min="4915" max="5112" width="9" style="9"/>
    <col min="5113" max="5113" width="5.875" style="9" customWidth="true"/>
    <col min="5114" max="5114" width="11.875" style="9" customWidth="true"/>
    <col min="5115" max="5115" width="6.75" style="9" customWidth="true"/>
    <col min="5116" max="5116" width="9" style="9" hidden="true" customWidth="true"/>
    <col min="5117" max="5117" width="5.125" style="9" customWidth="true"/>
    <col min="5118" max="5118" width="9.5" style="9" customWidth="true"/>
    <col min="5119" max="5119" width="7.625" style="9" customWidth="true"/>
    <col min="5120" max="5120" width="7.75" style="9" customWidth="true"/>
    <col min="5121" max="5121" width="7.5" style="9" customWidth="true"/>
    <col min="5122" max="5122" width="8" style="9" customWidth="true"/>
    <col min="5123" max="5123" width="7.5" style="9" customWidth="true"/>
    <col min="5124" max="5124" width="5.125" style="9" customWidth="true"/>
    <col min="5125" max="5125" width="8.75" style="9" customWidth="true"/>
    <col min="5126" max="5126" width="6.625" style="9" customWidth="true"/>
    <col min="5127" max="5127" width="7.875" style="9" customWidth="true"/>
    <col min="5128" max="5128" width="7.75" style="9" customWidth="true"/>
    <col min="5129" max="5129" width="6.75" style="9" customWidth="true"/>
    <col min="5130" max="5130" width="7.625" style="9" customWidth="true"/>
    <col min="5131" max="5131" width="4.375" style="9" customWidth="true"/>
    <col min="5132" max="5132" width="8.75" style="9" customWidth="true"/>
    <col min="5133" max="5133" width="10.375" style="9" customWidth="true"/>
    <col min="5134" max="5134" width="7.875" style="9" customWidth="true"/>
    <col min="5135" max="5135" width="6.625" style="9" customWidth="true"/>
    <col min="5136" max="5137" width="7.5" style="9" customWidth="true"/>
    <col min="5138" max="5138" width="5.75" style="9" customWidth="true"/>
    <col min="5139" max="5139" width="8.25" style="9" customWidth="true"/>
    <col min="5140" max="5140" width="7.5" style="9" customWidth="true"/>
    <col min="5141" max="5146" width="6.625" style="9" customWidth="true"/>
    <col min="5147" max="5148" width="7.5" style="9" customWidth="true"/>
    <col min="5149" max="5149" width="6.625" style="9" customWidth="true"/>
    <col min="5150" max="5150" width="6" style="9" customWidth="true"/>
    <col min="5151" max="5152" width="7.5" style="9" customWidth="true"/>
    <col min="5153" max="5153" width="9" style="9" hidden="true" customWidth="true"/>
    <col min="5154" max="5156" width="7.5" style="9" customWidth="true"/>
    <col min="5157" max="5157" width="9" style="9" hidden="true" customWidth="true"/>
    <col min="5158" max="5159" width="6.625" style="9" customWidth="true"/>
    <col min="5160" max="5160" width="7.5" style="9" customWidth="true"/>
    <col min="5161" max="5161" width="9" style="9" hidden="true" customWidth="true"/>
    <col min="5162" max="5163" width="7.5" style="9" customWidth="true"/>
    <col min="5164" max="5164" width="12" style="9" customWidth="true"/>
    <col min="5165" max="5165" width="7.5" style="9" customWidth="true"/>
    <col min="5166" max="5168" width="9" style="9" hidden="true" customWidth="true"/>
    <col min="5169" max="5169" width="11.5" style="9" customWidth="true"/>
    <col min="5170" max="5170" width="9.375" style="9" customWidth="true"/>
    <col min="5171" max="5368" width="9" style="9"/>
    <col min="5369" max="5369" width="5.875" style="9" customWidth="true"/>
    <col min="5370" max="5370" width="11.875" style="9" customWidth="true"/>
    <col min="5371" max="5371" width="6.75" style="9" customWidth="true"/>
    <col min="5372" max="5372" width="9" style="9" hidden="true" customWidth="true"/>
    <col min="5373" max="5373" width="5.125" style="9" customWidth="true"/>
    <col min="5374" max="5374" width="9.5" style="9" customWidth="true"/>
    <col min="5375" max="5375" width="7.625" style="9" customWidth="true"/>
    <col min="5376" max="5376" width="7.75" style="9" customWidth="true"/>
    <col min="5377" max="5377" width="7.5" style="9" customWidth="true"/>
    <col min="5378" max="5378" width="8" style="9" customWidth="true"/>
    <col min="5379" max="5379" width="7.5" style="9" customWidth="true"/>
    <col min="5380" max="5380" width="5.125" style="9" customWidth="true"/>
    <col min="5381" max="5381" width="8.75" style="9" customWidth="true"/>
    <col min="5382" max="5382" width="6.625" style="9" customWidth="true"/>
    <col min="5383" max="5383" width="7.875" style="9" customWidth="true"/>
    <col min="5384" max="5384" width="7.75" style="9" customWidth="true"/>
    <col min="5385" max="5385" width="6.75" style="9" customWidth="true"/>
    <col min="5386" max="5386" width="7.625" style="9" customWidth="true"/>
    <col min="5387" max="5387" width="4.375" style="9" customWidth="true"/>
    <col min="5388" max="5388" width="8.75" style="9" customWidth="true"/>
    <col min="5389" max="5389" width="10.375" style="9" customWidth="true"/>
    <col min="5390" max="5390" width="7.875" style="9" customWidth="true"/>
    <col min="5391" max="5391" width="6.625" style="9" customWidth="true"/>
    <col min="5392" max="5393" width="7.5" style="9" customWidth="true"/>
    <col min="5394" max="5394" width="5.75" style="9" customWidth="true"/>
    <col min="5395" max="5395" width="8.25" style="9" customWidth="true"/>
    <col min="5396" max="5396" width="7.5" style="9" customWidth="true"/>
    <col min="5397" max="5402" width="6.625" style="9" customWidth="true"/>
    <col min="5403" max="5404" width="7.5" style="9" customWidth="true"/>
    <col min="5405" max="5405" width="6.625" style="9" customWidth="true"/>
    <col min="5406" max="5406" width="6" style="9" customWidth="true"/>
    <col min="5407" max="5408" width="7.5" style="9" customWidth="true"/>
    <col min="5409" max="5409" width="9" style="9" hidden="true" customWidth="true"/>
    <col min="5410" max="5412" width="7.5" style="9" customWidth="true"/>
    <col min="5413" max="5413" width="9" style="9" hidden="true" customWidth="true"/>
    <col min="5414" max="5415" width="6.625" style="9" customWidth="true"/>
    <col min="5416" max="5416" width="7.5" style="9" customWidth="true"/>
    <col min="5417" max="5417" width="9" style="9" hidden="true" customWidth="true"/>
    <col min="5418" max="5419" width="7.5" style="9" customWidth="true"/>
    <col min="5420" max="5420" width="12" style="9" customWidth="true"/>
    <col min="5421" max="5421" width="7.5" style="9" customWidth="true"/>
    <col min="5422" max="5424" width="9" style="9" hidden="true" customWidth="true"/>
    <col min="5425" max="5425" width="11.5" style="9" customWidth="true"/>
    <col min="5426" max="5426" width="9.375" style="9" customWidth="true"/>
    <col min="5427" max="5624" width="9" style="9"/>
    <col min="5625" max="5625" width="5.875" style="9" customWidth="true"/>
    <col min="5626" max="5626" width="11.875" style="9" customWidth="true"/>
    <col min="5627" max="5627" width="6.75" style="9" customWidth="true"/>
    <col min="5628" max="5628" width="9" style="9" hidden="true" customWidth="true"/>
    <col min="5629" max="5629" width="5.125" style="9" customWidth="true"/>
    <col min="5630" max="5630" width="9.5" style="9" customWidth="true"/>
    <col min="5631" max="5631" width="7.625" style="9" customWidth="true"/>
    <col min="5632" max="5632" width="7.75" style="9" customWidth="true"/>
    <col min="5633" max="5633" width="7.5" style="9" customWidth="true"/>
    <col min="5634" max="5634" width="8" style="9" customWidth="true"/>
    <col min="5635" max="5635" width="7.5" style="9" customWidth="true"/>
    <col min="5636" max="5636" width="5.125" style="9" customWidth="true"/>
    <col min="5637" max="5637" width="8.75" style="9" customWidth="true"/>
    <col min="5638" max="5638" width="6.625" style="9" customWidth="true"/>
    <col min="5639" max="5639" width="7.875" style="9" customWidth="true"/>
    <col min="5640" max="5640" width="7.75" style="9" customWidth="true"/>
    <col min="5641" max="5641" width="6.75" style="9" customWidth="true"/>
    <col min="5642" max="5642" width="7.625" style="9" customWidth="true"/>
    <col min="5643" max="5643" width="4.375" style="9" customWidth="true"/>
    <col min="5644" max="5644" width="8.75" style="9" customWidth="true"/>
    <col min="5645" max="5645" width="10.375" style="9" customWidth="true"/>
    <col min="5646" max="5646" width="7.875" style="9" customWidth="true"/>
    <col min="5647" max="5647" width="6.625" style="9" customWidth="true"/>
    <col min="5648" max="5649" width="7.5" style="9" customWidth="true"/>
    <col min="5650" max="5650" width="5.75" style="9" customWidth="true"/>
    <col min="5651" max="5651" width="8.25" style="9" customWidth="true"/>
    <col min="5652" max="5652" width="7.5" style="9" customWidth="true"/>
    <col min="5653" max="5658" width="6.625" style="9" customWidth="true"/>
    <col min="5659" max="5660" width="7.5" style="9" customWidth="true"/>
    <col min="5661" max="5661" width="6.625" style="9" customWidth="true"/>
    <col min="5662" max="5662" width="6" style="9" customWidth="true"/>
    <col min="5663" max="5664" width="7.5" style="9" customWidth="true"/>
    <col min="5665" max="5665" width="9" style="9" hidden="true" customWidth="true"/>
    <col min="5666" max="5668" width="7.5" style="9" customWidth="true"/>
    <col min="5669" max="5669" width="9" style="9" hidden="true" customWidth="true"/>
    <col min="5670" max="5671" width="6.625" style="9" customWidth="true"/>
    <col min="5672" max="5672" width="7.5" style="9" customWidth="true"/>
    <col min="5673" max="5673" width="9" style="9" hidden="true" customWidth="true"/>
    <col min="5674" max="5675" width="7.5" style="9" customWidth="true"/>
    <col min="5676" max="5676" width="12" style="9" customWidth="true"/>
    <col min="5677" max="5677" width="7.5" style="9" customWidth="true"/>
    <col min="5678" max="5680" width="9" style="9" hidden="true" customWidth="true"/>
    <col min="5681" max="5681" width="11.5" style="9" customWidth="true"/>
    <col min="5682" max="5682" width="9.375" style="9" customWidth="true"/>
    <col min="5683" max="5880" width="9" style="9"/>
    <col min="5881" max="5881" width="5.875" style="9" customWidth="true"/>
    <col min="5882" max="5882" width="11.875" style="9" customWidth="true"/>
    <col min="5883" max="5883" width="6.75" style="9" customWidth="true"/>
    <col min="5884" max="5884" width="9" style="9" hidden="true" customWidth="true"/>
    <col min="5885" max="5885" width="5.125" style="9" customWidth="true"/>
    <col min="5886" max="5886" width="9.5" style="9" customWidth="true"/>
    <col min="5887" max="5887" width="7.625" style="9" customWidth="true"/>
    <col min="5888" max="5888" width="7.75" style="9" customWidth="true"/>
    <col min="5889" max="5889" width="7.5" style="9" customWidth="true"/>
    <col min="5890" max="5890" width="8" style="9" customWidth="true"/>
    <col min="5891" max="5891" width="7.5" style="9" customWidth="true"/>
    <col min="5892" max="5892" width="5.125" style="9" customWidth="true"/>
    <col min="5893" max="5893" width="8.75" style="9" customWidth="true"/>
    <col min="5894" max="5894" width="6.625" style="9" customWidth="true"/>
    <col min="5895" max="5895" width="7.875" style="9" customWidth="true"/>
    <col min="5896" max="5896" width="7.75" style="9" customWidth="true"/>
    <col min="5897" max="5897" width="6.75" style="9" customWidth="true"/>
    <col min="5898" max="5898" width="7.625" style="9" customWidth="true"/>
    <col min="5899" max="5899" width="4.375" style="9" customWidth="true"/>
    <col min="5900" max="5900" width="8.75" style="9" customWidth="true"/>
    <col min="5901" max="5901" width="10.375" style="9" customWidth="true"/>
    <col min="5902" max="5902" width="7.875" style="9" customWidth="true"/>
    <col min="5903" max="5903" width="6.625" style="9" customWidth="true"/>
    <col min="5904" max="5905" width="7.5" style="9" customWidth="true"/>
    <col min="5906" max="5906" width="5.75" style="9" customWidth="true"/>
    <col min="5907" max="5907" width="8.25" style="9" customWidth="true"/>
    <col min="5908" max="5908" width="7.5" style="9" customWidth="true"/>
    <col min="5909" max="5914" width="6.625" style="9" customWidth="true"/>
    <col min="5915" max="5916" width="7.5" style="9" customWidth="true"/>
    <col min="5917" max="5917" width="6.625" style="9" customWidth="true"/>
    <col min="5918" max="5918" width="6" style="9" customWidth="true"/>
    <col min="5919" max="5920" width="7.5" style="9" customWidth="true"/>
    <col min="5921" max="5921" width="9" style="9" hidden="true" customWidth="true"/>
    <col min="5922" max="5924" width="7.5" style="9" customWidth="true"/>
    <col min="5925" max="5925" width="9" style="9" hidden="true" customWidth="true"/>
    <col min="5926" max="5927" width="6.625" style="9" customWidth="true"/>
    <col min="5928" max="5928" width="7.5" style="9" customWidth="true"/>
    <col min="5929" max="5929" width="9" style="9" hidden="true" customWidth="true"/>
    <col min="5930" max="5931" width="7.5" style="9" customWidth="true"/>
    <col min="5932" max="5932" width="12" style="9" customWidth="true"/>
    <col min="5933" max="5933" width="7.5" style="9" customWidth="true"/>
    <col min="5934" max="5936" width="9" style="9" hidden="true" customWidth="true"/>
    <col min="5937" max="5937" width="11.5" style="9" customWidth="true"/>
    <col min="5938" max="5938" width="9.375" style="9" customWidth="true"/>
    <col min="5939" max="6136" width="9" style="9"/>
    <col min="6137" max="6137" width="5.875" style="9" customWidth="true"/>
    <col min="6138" max="6138" width="11.875" style="9" customWidth="true"/>
    <col min="6139" max="6139" width="6.75" style="9" customWidth="true"/>
    <col min="6140" max="6140" width="9" style="9" hidden="true" customWidth="true"/>
    <col min="6141" max="6141" width="5.125" style="9" customWidth="true"/>
    <col min="6142" max="6142" width="9.5" style="9" customWidth="true"/>
    <col min="6143" max="6143" width="7.625" style="9" customWidth="true"/>
    <col min="6144" max="6144" width="7.75" style="9" customWidth="true"/>
    <col min="6145" max="6145" width="7.5" style="9" customWidth="true"/>
    <col min="6146" max="6146" width="8" style="9" customWidth="true"/>
    <col min="6147" max="6147" width="7.5" style="9" customWidth="true"/>
    <col min="6148" max="6148" width="5.125" style="9" customWidth="true"/>
    <col min="6149" max="6149" width="8.75" style="9" customWidth="true"/>
    <col min="6150" max="6150" width="6.625" style="9" customWidth="true"/>
    <col min="6151" max="6151" width="7.875" style="9" customWidth="true"/>
    <col min="6152" max="6152" width="7.75" style="9" customWidth="true"/>
    <col min="6153" max="6153" width="6.75" style="9" customWidth="true"/>
    <col min="6154" max="6154" width="7.625" style="9" customWidth="true"/>
    <col min="6155" max="6155" width="4.375" style="9" customWidth="true"/>
    <col min="6156" max="6156" width="8.75" style="9" customWidth="true"/>
    <col min="6157" max="6157" width="10.375" style="9" customWidth="true"/>
    <col min="6158" max="6158" width="7.875" style="9" customWidth="true"/>
    <col min="6159" max="6159" width="6.625" style="9" customWidth="true"/>
    <col min="6160" max="6161" width="7.5" style="9" customWidth="true"/>
    <col min="6162" max="6162" width="5.75" style="9" customWidth="true"/>
    <col min="6163" max="6163" width="8.25" style="9" customWidth="true"/>
    <col min="6164" max="6164" width="7.5" style="9" customWidth="true"/>
    <col min="6165" max="6170" width="6.625" style="9" customWidth="true"/>
    <col min="6171" max="6172" width="7.5" style="9" customWidth="true"/>
    <col min="6173" max="6173" width="6.625" style="9" customWidth="true"/>
    <col min="6174" max="6174" width="6" style="9" customWidth="true"/>
    <col min="6175" max="6176" width="7.5" style="9" customWidth="true"/>
    <col min="6177" max="6177" width="9" style="9" hidden="true" customWidth="true"/>
    <col min="6178" max="6180" width="7.5" style="9" customWidth="true"/>
    <col min="6181" max="6181" width="9" style="9" hidden="true" customWidth="true"/>
    <col min="6182" max="6183" width="6.625" style="9" customWidth="true"/>
    <col min="6184" max="6184" width="7.5" style="9" customWidth="true"/>
    <col min="6185" max="6185" width="9" style="9" hidden="true" customWidth="true"/>
    <col min="6186" max="6187" width="7.5" style="9" customWidth="true"/>
    <col min="6188" max="6188" width="12" style="9" customWidth="true"/>
    <col min="6189" max="6189" width="7.5" style="9" customWidth="true"/>
    <col min="6190" max="6192" width="9" style="9" hidden="true" customWidth="true"/>
    <col min="6193" max="6193" width="11.5" style="9" customWidth="true"/>
    <col min="6194" max="6194" width="9.375" style="9" customWidth="true"/>
    <col min="6195" max="6392" width="9" style="9"/>
    <col min="6393" max="6393" width="5.875" style="9" customWidth="true"/>
    <col min="6394" max="6394" width="11.875" style="9" customWidth="true"/>
    <col min="6395" max="6395" width="6.75" style="9" customWidth="true"/>
    <col min="6396" max="6396" width="9" style="9" hidden="true" customWidth="true"/>
    <col min="6397" max="6397" width="5.125" style="9" customWidth="true"/>
    <col min="6398" max="6398" width="9.5" style="9" customWidth="true"/>
    <col min="6399" max="6399" width="7.625" style="9" customWidth="true"/>
    <col min="6400" max="6400" width="7.75" style="9" customWidth="true"/>
    <col min="6401" max="6401" width="7.5" style="9" customWidth="true"/>
    <col min="6402" max="6402" width="8" style="9" customWidth="true"/>
    <col min="6403" max="6403" width="7.5" style="9" customWidth="true"/>
    <col min="6404" max="6404" width="5.125" style="9" customWidth="true"/>
    <col min="6405" max="6405" width="8.75" style="9" customWidth="true"/>
    <col min="6406" max="6406" width="6.625" style="9" customWidth="true"/>
    <col min="6407" max="6407" width="7.875" style="9" customWidth="true"/>
    <col min="6408" max="6408" width="7.75" style="9" customWidth="true"/>
    <col min="6409" max="6409" width="6.75" style="9" customWidth="true"/>
    <col min="6410" max="6410" width="7.625" style="9" customWidth="true"/>
    <col min="6411" max="6411" width="4.375" style="9" customWidth="true"/>
    <col min="6412" max="6412" width="8.75" style="9" customWidth="true"/>
    <col min="6413" max="6413" width="10.375" style="9" customWidth="true"/>
    <col min="6414" max="6414" width="7.875" style="9" customWidth="true"/>
    <col min="6415" max="6415" width="6.625" style="9" customWidth="true"/>
    <col min="6416" max="6417" width="7.5" style="9" customWidth="true"/>
    <col min="6418" max="6418" width="5.75" style="9" customWidth="true"/>
    <col min="6419" max="6419" width="8.25" style="9" customWidth="true"/>
    <col min="6420" max="6420" width="7.5" style="9" customWidth="true"/>
    <col min="6421" max="6426" width="6.625" style="9" customWidth="true"/>
    <col min="6427" max="6428" width="7.5" style="9" customWidth="true"/>
    <col min="6429" max="6429" width="6.625" style="9" customWidth="true"/>
    <col min="6430" max="6430" width="6" style="9" customWidth="true"/>
    <col min="6431" max="6432" width="7.5" style="9" customWidth="true"/>
    <col min="6433" max="6433" width="9" style="9" hidden="true" customWidth="true"/>
    <col min="6434" max="6436" width="7.5" style="9" customWidth="true"/>
    <col min="6437" max="6437" width="9" style="9" hidden="true" customWidth="true"/>
    <col min="6438" max="6439" width="6.625" style="9" customWidth="true"/>
    <col min="6440" max="6440" width="7.5" style="9" customWidth="true"/>
    <col min="6441" max="6441" width="9" style="9" hidden="true" customWidth="true"/>
    <col min="6442" max="6443" width="7.5" style="9" customWidth="true"/>
    <col min="6444" max="6444" width="12" style="9" customWidth="true"/>
    <col min="6445" max="6445" width="7.5" style="9" customWidth="true"/>
    <col min="6446" max="6448" width="9" style="9" hidden="true" customWidth="true"/>
    <col min="6449" max="6449" width="11.5" style="9" customWidth="true"/>
    <col min="6450" max="6450" width="9.375" style="9" customWidth="true"/>
    <col min="6451" max="6648" width="9" style="9"/>
    <col min="6649" max="6649" width="5.875" style="9" customWidth="true"/>
    <col min="6650" max="6650" width="11.875" style="9" customWidth="true"/>
    <col min="6651" max="6651" width="6.75" style="9" customWidth="true"/>
    <col min="6652" max="6652" width="9" style="9" hidden="true" customWidth="true"/>
    <col min="6653" max="6653" width="5.125" style="9" customWidth="true"/>
    <col min="6654" max="6654" width="9.5" style="9" customWidth="true"/>
    <col min="6655" max="6655" width="7.625" style="9" customWidth="true"/>
    <col min="6656" max="6656" width="7.75" style="9" customWidth="true"/>
    <col min="6657" max="6657" width="7.5" style="9" customWidth="true"/>
    <col min="6658" max="6658" width="8" style="9" customWidth="true"/>
    <col min="6659" max="6659" width="7.5" style="9" customWidth="true"/>
    <col min="6660" max="6660" width="5.125" style="9" customWidth="true"/>
    <col min="6661" max="6661" width="8.75" style="9" customWidth="true"/>
    <col min="6662" max="6662" width="6.625" style="9" customWidth="true"/>
    <col min="6663" max="6663" width="7.875" style="9" customWidth="true"/>
    <col min="6664" max="6664" width="7.75" style="9" customWidth="true"/>
    <col min="6665" max="6665" width="6.75" style="9" customWidth="true"/>
    <col min="6666" max="6666" width="7.625" style="9" customWidth="true"/>
    <col min="6667" max="6667" width="4.375" style="9" customWidth="true"/>
    <col min="6668" max="6668" width="8.75" style="9" customWidth="true"/>
    <col min="6669" max="6669" width="10.375" style="9" customWidth="true"/>
    <col min="6670" max="6670" width="7.875" style="9" customWidth="true"/>
    <col min="6671" max="6671" width="6.625" style="9" customWidth="true"/>
    <col min="6672" max="6673" width="7.5" style="9" customWidth="true"/>
    <col min="6674" max="6674" width="5.75" style="9" customWidth="true"/>
    <col min="6675" max="6675" width="8.25" style="9" customWidth="true"/>
    <col min="6676" max="6676" width="7.5" style="9" customWidth="true"/>
    <col min="6677" max="6682" width="6.625" style="9" customWidth="true"/>
    <col min="6683" max="6684" width="7.5" style="9" customWidth="true"/>
    <col min="6685" max="6685" width="6.625" style="9" customWidth="true"/>
    <col min="6686" max="6686" width="6" style="9" customWidth="true"/>
    <col min="6687" max="6688" width="7.5" style="9" customWidth="true"/>
    <col min="6689" max="6689" width="9" style="9" hidden="true" customWidth="true"/>
    <col min="6690" max="6692" width="7.5" style="9" customWidth="true"/>
    <col min="6693" max="6693" width="9" style="9" hidden="true" customWidth="true"/>
    <col min="6694" max="6695" width="6.625" style="9" customWidth="true"/>
    <col min="6696" max="6696" width="7.5" style="9" customWidth="true"/>
    <col min="6697" max="6697" width="9" style="9" hidden="true" customWidth="true"/>
    <col min="6698" max="6699" width="7.5" style="9" customWidth="true"/>
    <col min="6700" max="6700" width="12" style="9" customWidth="true"/>
    <col min="6701" max="6701" width="7.5" style="9" customWidth="true"/>
    <col min="6702" max="6704" width="9" style="9" hidden="true" customWidth="true"/>
    <col min="6705" max="6705" width="11.5" style="9" customWidth="true"/>
    <col min="6706" max="6706" width="9.375" style="9" customWidth="true"/>
    <col min="6707" max="6904" width="9" style="9"/>
    <col min="6905" max="6905" width="5.875" style="9" customWidth="true"/>
    <col min="6906" max="6906" width="11.875" style="9" customWidth="true"/>
    <col min="6907" max="6907" width="6.75" style="9" customWidth="true"/>
    <col min="6908" max="6908" width="9" style="9" hidden="true" customWidth="true"/>
    <col min="6909" max="6909" width="5.125" style="9" customWidth="true"/>
    <col min="6910" max="6910" width="9.5" style="9" customWidth="true"/>
    <col min="6911" max="6911" width="7.625" style="9" customWidth="true"/>
    <col min="6912" max="6912" width="7.75" style="9" customWidth="true"/>
    <col min="6913" max="6913" width="7.5" style="9" customWidth="true"/>
    <col min="6914" max="6914" width="8" style="9" customWidth="true"/>
    <col min="6915" max="6915" width="7.5" style="9" customWidth="true"/>
    <col min="6916" max="6916" width="5.125" style="9" customWidth="true"/>
    <col min="6917" max="6917" width="8.75" style="9" customWidth="true"/>
    <col min="6918" max="6918" width="6.625" style="9" customWidth="true"/>
    <col min="6919" max="6919" width="7.875" style="9" customWidth="true"/>
    <col min="6920" max="6920" width="7.75" style="9" customWidth="true"/>
    <col min="6921" max="6921" width="6.75" style="9" customWidth="true"/>
    <col min="6922" max="6922" width="7.625" style="9" customWidth="true"/>
    <col min="6923" max="6923" width="4.375" style="9" customWidth="true"/>
    <col min="6924" max="6924" width="8.75" style="9" customWidth="true"/>
    <col min="6925" max="6925" width="10.375" style="9" customWidth="true"/>
    <col min="6926" max="6926" width="7.875" style="9" customWidth="true"/>
    <col min="6927" max="6927" width="6.625" style="9" customWidth="true"/>
    <col min="6928" max="6929" width="7.5" style="9" customWidth="true"/>
    <col min="6930" max="6930" width="5.75" style="9" customWidth="true"/>
    <col min="6931" max="6931" width="8.25" style="9" customWidth="true"/>
    <col min="6932" max="6932" width="7.5" style="9" customWidth="true"/>
    <col min="6933" max="6938" width="6.625" style="9" customWidth="true"/>
    <col min="6939" max="6940" width="7.5" style="9" customWidth="true"/>
    <col min="6941" max="6941" width="6.625" style="9" customWidth="true"/>
    <col min="6942" max="6942" width="6" style="9" customWidth="true"/>
    <col min="6943" max="6944" width="7.5" style="9" customWidth="true"/>
    <col min="6945" max="6945" width="9" style="9" hidden="true" customWidth="true"/>
    <col min="6946" max="6948" width="7.5" style="9" customWidth="true"/>
    <col min="6949" max="6949" width="9" style="9" hidden="true" customWidth="true"/>
    <col min="6950" max="6951" width="6.625" style="9" customWidth="true"/>
    <col min="6952" max="6952" width="7.5" style="9" customWidth="true"/>
    <col min="6953" max="6953" width="9" style="9" hidden="true" customWidth="true"/>
    <col min="6954" max="6955" width="7.5" style="9" customWidth="true"/>
    <col min="6956" max="6956" width="12" style="9" customWidth="true"/>
    <col min="6957" max="6957" width="7.5" style="9" customWidth="true"/>
    <col min="6958" max="6960" width="9" style="9" hidden="true" customWidth="true"/>
    <col min="6961" max="6961" width="11.5" style="9" customWidth="true"/>
    <col min="6962" max="6962" width="9.375" style="9" customWidth="true"/>
    <col min="6963" max="7160" width="9" style="9"/>
    <col min="7161" max="7161" width="5.875" style="9" customWidth="true"/>
    <col min="7162" max="7162" width="11.875" style="9" customWidth="true"/>
    <col min="7163" max="7163" width="6.75" style="9" customWidth="true"/>
    <col min="7164" max="7164" width="9" style="9" hidden="true" customWidth="true"/>
    <col min="7165" max="7165" width="5.125" style="9" customWidth="true"/>
    <col min="7166" max="7166" width="9.5" style="9" customWidth="true"/>
    <col min="7167" max="7167" width="7.625" style="9" customWidth="true"/>
    <col min="7168" max="7168" width="7.75" style="9" customWidth="true"/>
    <col min="7169" max="7169" width="7.5" style="9" customWidth="true"/>
    <col min="7170" max="7170" width="8" style="9" customWidth="true"/>
    <col min="7171" max="7171" width="7.5" style="9" customWidth="true"/>
    <col min="7172" max="7172" width="5.125" style="9" customWidth="true"/>
    <col min="7173" max="7173" width="8.75" style="9" customWidth="true"/>
    <col min="7174" max="7174" width="6.625" style="9" customWidth="true"/>
    <col min="7175" max="7175" width="7.875" style="9" customWidth="true"/>
    <col min="7176" max="7176" width="7.75" style="9" customWidth="true"/>
    <col min="7177" max="7177" width="6.75" style="9" customWidth="true"/>
    <col min="7178" max="7178" width="7.625" style="9" customWidth="true"/>
    <col min="7179" max="7179" width="4.375" style="9" customWidth="true"/>
    <col min="7180" max="7180" width="8.75" style="9" customWidth="true"/>
    <col min="7181" max="7181" width="10.375" style="9" customWidth="true"/>
    <col min="7182" max="7182" width="7.875" style="9" customWidth="true"/>
    <col min="7183" max="7183" width="6.625" style="9" customWidth="true"/>
    <col min="7184" max="7185" width="7.5" style="9" customWidth="true"/>
    <col min="7186" max="7186" width="5.75" style="9" customWidth="true"/>
    <col min="7187" max="7187" width="8.25" style="9" customWidth="true"/>
    <col min="7188" max="7188" width="7.5" style="9" customWidth="true"/>
    <col min="7189" max="7194" width="6.625" style="9" customWidth="true"/>
    <col min="7195" max="7196" width="7.5" style="9" customWidth="true"/>
    <col min="7197" max="7197" width="6.625" style="9" customWidth="true"/>
    <col min="7198" max="7198" width="6" style="9" customWidth="true"/>
    <col min="7199" max="7200" width="7.5" style="9" customWidth="true"/>
    <col min="7201" max="7201" width="9" style="9" hidden="true" customWidth="true"/>
    <col min="7202" max="7204" width="7.5" style="9" customWidth="true"/>
    <col min="7205" max="7205" width="9" style="9" hidden="true" customWidth="true"/>
    <col min="7206" max="7207" width="6.625" style="9" customWidth="true"/>
    <col min="7208" max="7208" width="7.5" style="9" customWidth="true"/>
    <col min="7209" max="7209" width="9" style="9" hidden="true" customWidth="true"/>
    <col min="7210" max="7211" width="7.5" style="9" customWidth="true"/>
    <col min="7212" max="7212" width="12" style="9" customWidth="true"/>
    <col min="7213" max="7213" width="7.5" style="9" customWidth="true"/>
    <col min="7214" max="7216" width="9" style="9" hidden="true" customWidth="true"/>
    <col min="7217" max="7217" width="11.5" style="9" customWidth="true"/>
    <col min="7218" max="7218" width="9.375" style="9" customWidth="true"/>
    <col min="7219" max="7416" width="9" style="9"/>
    <col min="7417" max="7417" width="5.875" style="9" customWidth="true"/>
    <col min="7418" max="7418" width="11.875" style="9" customWidth="true"/>
    <col min="7419" max="7419" width="6.75" style="9" customWidth="true"/>
    <col min="7420" max="7420" width="9" style="9" hidden="true" customWidth="true"/>
    <col min="7421" max="7421" width="5.125" style="9" customWidth="true"/>
    <col min="7422" max="7422" width="9.5" style="9" customWidth="true"/>
    <col min="7423" max="7423" width="7.625" style="9" customWidth="true"/>
    <col min="7424" max="7424" width="7.75" style="9" customWidth="true"/>
    <col min="7425" max="7425" width="7.5" style="9" customWidth="true"/>
    <col min="7426" max="7426" width="8" style="9" customWidth="true"/>
    <col min="7427" max="7427" width="7.5" style="9" customWidth="true"/>
    <col min="7428" max="7428" width="5.125" style="9" customWidth="true"/>
    <col min="7429" max="7429" width="8.75" style="9" customWidth="true"/>
    <col min="7430" max="7430" width="6.625" style="9" customWidth="true"/>
    <col min="7431" max="7431" width="7.875" style="9" customWidth="true"/>
    <col min="7432" max="7432" width="7.75" style="9" customWidth="true"/>
    <col min="7433" max="7433" width="6.75" style="9" customWidth="true"/>
    <col min="7434" max="7434" width="7.625" style="9" customWidth="true"/>
    <col min="7435" max="7435" width="4.375" style="9" customWidth="true"/>
    <col min="7436" max="7436" width="8.75" style="9" customWidth="true"/>
    <col min="7437" max="7437" width="10.375" style="9" customWidth="true"/>
    <col min="7438" max="7438" width="7.875" style="9" customWidth="true"/>
    <col min="7439" max="7439" width="6.625" style="9" customWidth="true"/>
    <col min="7440" max="7441" width="7.5" style="9" customWidth="true"/>
    <col min="7442" max="7442" width="5.75" style="9" customWidth="true"/>
    <col min="7443" max="7443" width="8.25" style="9" customWidth="true"/>
    <col min="7444" max="7444" width="7.5" style="9" customWidth="true"/>
    <col min="7445" max="7450" width="6.625" style="9" customWidth="true"/>
    <col min="7451" max="7452" width="7.5" style="9" customWidth="true"/>
    <col min="7453" max="7453" width="6.625" style="9" customWidth="true"/>
    <col min="7454" max="7454" width="6" style="9" customWidth="true"/>
    <col min="7455" max="7456" width="7.5" style="9" customWidth="true"/>
    <col min="7457" max="7457" width="9" style="9" hidden="true" customWidth="true"/>
    <col min="7458" max="7460" width="7.5" style="9" customWidth="true"/>
    <col min="7461" max="7461" width="9" style="9" hidden="true" customWidth="true"/>
    <col min="7462" max="7463" width="6.625" style="9" customWidth="true"/>
    <col min="7464" max="7464" width="7.5" style="9" customWidth="true"/>
    <col min="7465" max="7465" width="9" style="9" hidden="true" customWidth="true"/>
    <col min="7466" max="7467" width="7.5" style="9" customWidth="true"/>
    <col min="7468" max="7468" width="12" style="9" customWidth="true"/>
    <col min="7469" max="7469" width="7.5" style="9" customWidth="true"/>
    <col min="7470" max="7472" width="9" style="9" hidden="true" customWidth="true"/>
    <col min="7473" max="7473" width="11.5" style="9" customWidth="true"/>
    <col min="7474" max="7474" width="9.375" style="9" customWidth="true"/>
    <col min="7475" max="7672" width="9" style="9"/>
    <col min="7673" max="7673" width="5.875" style="9" customWidth="true"/>
    <col min="7674" max="7674" width="11.875" style="9" customWidth="true"/>
    <col min="7675" max="7675" width="6.75" style="9" customWidth="true"/>
    <col min="7676" max="7676" width="9" style="9" hidden="true" customWidth="true"/>
    <col min="7677" max="7677" width="5.125" style="9" customWidth="true"/>
    <col min="7678" max="7678" width="9.5" style="9" customWidth="true"/>
    <col min="7679" max="7679" width="7.625" style="9" customWidth="true"/>
    <col min="7680" max="7680" width="7.75" style="9" customWidth="true"/>
    <col min="7681" max="7681" width="7.5" style="9" customWidth="true"/>
    <col min="7682" max="7682" width="8" style="9" customWidth="true"/>
    <col min="7683" max="7683" width="7.5" style="9" customWidth="true"/>
    <col min="7684" max="7684" width="5.125" style="9" customWidth="true"/>
    <col min="7685" max="7685" width="8.75" style="9" customWidth="true"/>
    <col min="7686" max="7686" width="6.625" style="9" customWidth="true"/>
    <col min="7687" max="7687" width="7.875" style="9" customWidth="true"/>
    <col min="7688" max="7688" width="7.75" style="9" customWidth="true"/>
    <col min="7689" max="7689" width="6.75" style="9" customWidth="true"/>
    <col min="7690" max="7690" width="7.625" style="9" customWidth="true"/>
    <col min="7691" max="7691" width="4.375" style="9" customWidth="true"/>
    <col min="7692" max="7692" width="8.75" style="9" customWidth="true"/>
    <col min="7693" max="7693" width="10.375" style="9" customWidth="true"/>
    <col min="7694" max="7694" width="7.875" style="9" customWidth="true"/>
    <col min="7695" max="7695" width="6.625" style="9" customWidth="true"/>
    <col min="7696" max="7697" width="7.5" style="9" customWidth="true"/>
    <col min="7698" max="7698" width="5.75" style="9" customWidth="true"/>
    <col min="7699" max="7699" width="8.25" style="9" customWidth="true"/>
    <col min="7700" max="7700" width="7.5" style="9" customWidth="true"/>
    <col min="7701" max="7706" width="6.625" style="9" customWidth="true"/>
    <col min="7707" max="7708" width="7.5" style="9" customWidth="true"/>
    <col min="7709" max="7709" width="6.625" style="9" customWidth="true"/>
    <col min="7710" max="7710" width="6" style="9" customWidth="true"/>
    <col min="7711" max="7712" width="7.5" style="9" customWidth="true"/>
    <col min="7713" max="7713" width="9" style="9" hidden="true" customWidth="true"/>
    <col min="7714" max="7716" width="7.5" style="9" customWidth="true"/>
    <col min="7717" max="7717" width="9" style="9" hidden="true" customWidth="true"/>
    <col min="7718" max="7719" width="6.625" style="9" customWidth="true"/>
    <col min="7720" max="7720" width="7.5" style="9" customWidth="true"/>
    <col min="7721" max="7721" width="9" style="9" hidden="true" customWidth="true"/>
    <col min="7722" max="7723" width="7.5" style="9" customWidth="true"/>
    <col min="7724" max="7724" width="12" style="9" customWidth="true"/>
    <col min="7725" max="7725" width="7.5" style="9" customWidth="true"/>
    <col min="7726" max="7728" width="9" style="9" hidden="true" customWidth="true"/>
    <col min="7729" max="7729" width="11.5" style="9" customWidth="true"/>
    <col min="7730" max="7730" width="9.375" style="9" customWidth="true"/>
    <col min="7731" max="7928" width="9" style="9"/>
    <col min="7929" max="7929" width="5.875" style="9" customWidth="true"/>
    <col min="7930" max="7930" width="11.875" style="9" customWidth="true"/>
    <col min="7931" max="7931" width="6.75" style="9" customWidth="true"/>
    <col min="7932" max="7932" width="9" style="9" hidden="true" customWidth="true"/>
    <col min="7933" max="7933" width="5.125" style="9" customWidth="true"/>
    <col min="7934" max="7934" width="9.5" style="9" customWidth="true"/>
    <col min="7935" max="7935" width="7.625" style="9" customWidth="true"/>
    <col min="7936" max="7936" width="7.75" style="9" customWidth="true"/>
    <col min="7937" max="7937" width="7.5" style="9" customWidth="true"/>
    <col min="7938" max="7938" width="8" style="9" customWidth="true"/>
    <col min="7939" max="7939" width="7.5" style="9" customWidth="true"/>
    <col min="7940" max="7940" width="5.125" style="9" customWidth="true"/>
    <col min="7941" max="7941" width="8.75" style="9" customWidth="true"/>
    <col min="7942" max="7942" width="6.625" style="9" customWidth="true"/>
    <col min="7943" max="7943" width="7.875" style="9" customWidth="true"/>
    <col min="7944" max="7944" width="7.75" style="9" customWidth="true"/>
    <col min="7945" max="7945" width="6.75" style="9" customWidth="true"/>
    <col min="7946" max="7946" width="7.625" style="9" customWidth="true"/>
    <col min="7947" max="7947" width="4.375" style="9" customWidth="true"/>
    <col min="7948" max="7948" width="8.75" style="9" customWidth="true"/>
    <col min="7949" max="7949" width="10.375" style="9" customWidth="true"/>
    <col min="7950" max="7950" width="7.875" style="9" customWidth="true"/>
    <col min="7951" max="7951" width="6.625" style="9" customWidth="true"/>
    <col min="7952" max="7953" width="7.5" style="9" customWidth="true"/>
    <col min="7954" max="7954" width="5.75" style="9" customWidth="true"/>
    <col min="7955" max="7955" width="8.25" style="9" customWidth="true"/>
    <col min="7956" max="7956" width="7.5" style="9" customWidth="true"/>
    <col min="7957" max="7962" width="6.625" style="9" customWidth="true"/>
    <col min="7963" max="7964" width="7.5" style="9" customWidth="true"/>
    <col min="7965" max="7965" width="6.625" style="9" customWidth="true"/>
    <col min="7966" max="7966" width="6" style="9" customWidth="true"/>
    <col min="7967" max="7968" width="7.5" style="9" customWidth="true"/>
    <col min="7969" max="7969" width="9" style="9" hidden="true" customWidth="true"/>
    <col min="7970" max="7972" width="7.5" style="9" customWidth="true"/>
    <col min="7973" max="7973" width="9" style="9" hidden="true" customWidth="true"/>
    <col min="7974" max="7975" width="6.625" style="9" customWidth="true"/>
    <col min="7976" max="7976" width="7.5" style="9" customWidth="true"/>
    <col min="7977" max="7977" width="9" style="9" hidden="true" customWidth="true"/>
    <col min="7978" max="7979" width="7.5" style="9" customWidth="true"/>
    <col min="7980" max="7980" width="12" style="9" customWidth="true"/>
    <col min="7981" max="7981" width="7.5" style="9" customWidth="true"/>
    <col min="7982" max="7984" width="9" style="9" hidden="true" customWidth="true"/>
    <col min="7985" max="7985" width="11.5" style="9" customWidth="true"/>
    <col min="7986" max="7986" width="9.375" style="9" customWidth="true"/>
    <col min="7987" max="8184" width="9" style="9"/>
    <col min="8185" max="8185" width="5.875" style="9" customWidth="true"/>
    <col min="8186" max="8186" width="11.875" style="9" customWidth="true"/>
    <col min="8187" max="8187" width="6.75" style="9" customWidth="true"/>
    <col min="8188" max="8188" width="9" style="9" hidden="true" customWidth="true"/>
    <col min="8189" max="8189" width="5.125" style="9" customWidth="true"/>
    <col min="8190" max="8190" width="9.5" style="9" customWidth="true"/>
    <col min="8191" max="8191" width="7.625" style="9" customWidth="true"/>
    <col min="8192" max="8192" width="7.75" style="9" customWidth="true"/>
    <col min="8193" max="8193" width="7.5" style="9" customWidth="true"/>
    <col min="8194" max="8194" width="8" style="9" customWidth="true"/>
    <col min="8195" max="8195" width="7.5" style="9" customWidth="true"/>
    <col min="8196" max="8196" width="5.125" style="9" customWidth="true"/>
    <col min="8197" max="8197" width="8.75" style="9" customWidth="true"/>
    <col min="8198" max="8198" width="6.625" style="9" customWidth="true"/>
    <col min="8199" max="8199" width="7.875" style="9" customWidth="true"/>
    <col min="8200" max="8200" width="7.75" style="9" customWidth="true"/>
    <col min="8201" max="8201" width="6.75" style="9" customWidth="true"/>
    <col min="8202" max="8202" width="7.625" style="9" customWidth="true"/>
    <col min="8203" max="8203" width="4.375" style="9" customWidth="true"/>
    <col min="8204" max="8204" width="8.75" style="9" customWidth="true"/>
    <col min="8205" max="8205" width="10.375" style="9" customWidth="true"/>
    <col min="8206" max="8206" width="7.875" style="9" customWidth="true"/>
    <col min="8207" max="8207" width="6.625" style="9" customWidth="true"/>
    <col min="8208" max="8209" width="7.5" style="9" customWidth="true"/>
    <col min="8210" max="8210" width="5.75" style="9" customWidth="true"/>
    <col min="8211" max="8211" width="8.25" style="9" customWidth="true"/>
    <col min="8212" max="8212" width="7.5" style="9" customWidth="true"/>
    <col min="8213" max="8218" width="6.625" style="9" customWidth="true"/>
    <col min="8219" max="8220" width="7.5" style="9" customWidth="true"/>
    <col min="8221" max="8221" width="6.625" style="9" customWidth="true"/>
    <col min="8222" max="8222" width="6" style="9" customWidth="true"/>
    <col min="8223" max="8224" width="7.5" style="9" customWidth="true"/>
    <col min="8225" max="8225" width="9" style="9" hidden="true" customWidth="true"/>
    <col min="8226" max="8228" width="7.5" style="9" customWidth="true"/>
    <col min="8229" max="8229" width="9" style="9" hidden="true" customWidth="true"/>
    <col min="8230" max="8231" width="6.625" style="9" customWidth="true"/>
    <col min="8232" max="8232" width="7.5" style="9" customWidth="true"/>
    <col min="8233" max="8233" width="9" style="9" hidden="true" customWidth="true"/>
    <col min="8234" max="8235" width="7.5" style="9" customWidth="true"/>
    <col min="8236" max="8236" width="12" style="9" customWidth="true"/>
    <col min="8237" max="8237" width="7.5" style="9" customWidth="true"/>
    <col min="8238" max="8240" width="9" style="9" hidden="true" customWidth="true"/>
    <col min="8241" max="8241" width="11.5" style="9" customWidth="true"/>
    <col min="8242" max="8242" width="9.375" style="9" customWidth="true"/>
    <col min="8243" max="8440" width="9" style="9"/>
    <col min="8441" max="8441" width="5.875" style="9" customWidth="true"/>
    <col min="8442" max="8442" width="11.875" style="9" customWidth="true"/>
    <col min="8443" max="8443" width="6.75" style="9" customWidth="true"/>
    <col min="8444" max="8444" width="9" style="9" hidden="true" customWidth="true"/>
    <col min="8445" max="8445" width="5.125" style="9" customWidth="true"/>
    <col min="8446" max="8446" width="9.5" style="9" customWidth="true"/>
    <col min="8447" max="8447" width="7.625" style="9" customWidth="true"/>
    <col min="8448" max="8448" width="7.75" style="9" customWidth="true"/>
    <col min="8449" max="8449" width="7.5" style="9" customWidth="true"/>
    <col min="8450" max="8450" width="8" style="9" customWidth="true"/>
    <col min="8451" max="8451" width="7.5" style="9" customWidth="true"/>
    <col min="8452" max="8452" width="5.125" style="9" customWidth="true"/>
    <col min="8453" max="8453" width="8.75" style="9" customWidth="true"/>
    <col min="8454" max="8454" width="6.625" style="9" customWidth="true"/>
    <col min="8455" max="8455" width="7.875" style="9" customWidth="true"/>
    <col min="8456" max="8456" width="7.75" style="9" customWidth="true"/>
    <col min="8457" max="8457" width="6.75" style="9" customWidth="true"/>
    <col min="8458" max="8458" width="7.625" style="9" customWidth="true"/>
    <col min="8459" max="8459" width="4.375" style="9" customWidth="true"/>
    <col min="8460" max="8460" width="8.75" style="9" customWidth="true"/>
    <col min="8461" max="8461" width="10.375" style="9" customWidth="true"/>
    <col min="8462" max="8462" width="7.875" style="9" customWidth="true"/>
    <col min="8463" max="8463" width="6.625" style="9" customWidth="true"/>
    <col min="8464" max="8465" width="7.5" style="9" customWidth="true"/>
    <col min="8466" max="8466" width="5.75" style="9" customWidth="true"/>
    <col min="8467" max="8467" width="8.25" style="9" customWidth="true"/>
    <col min="8468" max="8468" width="7.5" style="9" customWidth="true"/>
    <col min="8469" max="8474" width="6.625" style="9" customWidth="true"/>
    <col min="8475" max="8476" width="7.5" style="9" customWidth="true"/>
    <col min="8477" max="8477" width="6.625" style="9" customWidth="true"/>
    <col min="8478" max="8478" width="6" style="9" customWidth="true"/>
    <col min="8479" max="8480" width="7.5" style="9" customWidth="true"/>
    <col min="8481" max="8481" width="9" style="9" hidden="true" customWidth="true"/>
    <col min="8482" max="8484" width="7.5" style="9" customWidth="true"/>
    <col min="8485" max="8485" width="9" style="9" hidden="true" customWidth="true"/>
    <col min="8486" max="8487" width="6.625" style="9" customWidth="true"/>
    <col min="8488" max="8488" width="7.5" style="9" customWidth="true"/>
    <col min="8489" max="8489" width="9" style="9" hidden="true" customWidth="true"/>
    <col min="8490" max="8491" width="7.5" style="9" customWidth="true"/>
    <col min="8492" max="8492" width="12" style="9" customWidth="true"/>
    <col min="8493" max="8493" width="7.5" style="9" customWidth="true"/>
    <col min="8494" max="8496" width="9" style="9" hidden="true" customWidth="true"/>
    <col min="8497" max="8497" width="11.5" style="9" customWidth="true"/>
    <col min="8498" max="8498" width="9.375" style="9" customWidth="true"/>
    <col min="8499" max="8696" width="9" style="9"/>
    <col min="8697" max="8697" width="5.875" style="9" customWidth="true"/>
    <col min="8698" max="8698" width="11.875" style="9" customWidth="true"/>
    <col min="8699" max="8699" width="6.75" style="9" customWidth="true"/>
    <col min="8700" max="8700" width="9" style="9" hidden="true" customWidth="true"/>
    <col min="8701" max="8701" width="5.125" style="9" customWidth="true"/>
    <col min="8702" max="8702" width="9.5" style="9" customWidth="true"/>
    <col min="8703" max="8703" width="7.625" style="9" customWidth="true"/>
    <col min="8704" max="8704" width="7.75" style="9" customWidth="true"/>
    <col min="8705" max="8705" width="7.5" style="9" customWidth="true"/>
    <col min="8706" max="8706" width="8" style="9" customWidth="true"/>
    <col min="8707" max="8707" width="7.5" style="9" customWidth="true"/>
    <col min="8708" max="8708" width="5.125" style="9" customWidth="true"/>
    <col min="8709" max="8709" width="8.75" style="9" customWidth="true"/>
    <col min="8710" max="8710" width="6.625" style="9" customWidth="true"/>
    <col min="8711" max="8711" width="7.875" style="9" customWidth="true"/>
    <col min="8712" max="8712" width="7.75" style="9" customWidth="true"/>
    <col min="8713" max="8713" width="6.75" style="9" customWidth="true"/>
    <col min="8714" max="8714" width="7.625" style="9" customWidth="true"/>
    <col min="8715" max="8715" width="4.375" style="9" customWidth="true"/>
    <col min="8716" max="8716" width="8.75" style="9" customWidth="true"/>
    <col min="8717" max="8717" width="10.375" style="9" customWidth="true"/>
    <col min="8718" max="8718" width="7.875" style="9" customWidth="true"/>
    <col min="8719" max="8719" width="6.625" style="9" customWidth="true"/>
    <col min="8720" max="8721" width="7.5" style="9" customWidth="true"/>
    <col min="8722" max="8722" width="5.75" style="9" customWidth="true"/>
    <col min="8723" max="8723" width="8.25" style="9" customWidth="true"/>
    <col min="8724" max="8724" width="7.5" style="9" customWidth="true"/>
    <col min="8725" max="8730" width="6.625" style="9" customWidth="true"/>
    <col min="8731" max="8732" width="7.5" style="9" customWidth="true"/>
    <col min="8733" max="8733" width="6.625" style="9" customWidth="true"/>
    <col min="8734" max="8734" width="6" style="9" customWidth="true"/>
    <col min="8735" max="8736" width="7.5" style="9" customWidth="true"/>
    <col min="8737" max="8737" width="9" style="9" hidden="true" customWidth="true"/>
    <col min="8738" max="8740" width="7.5" style="9" customWidth="true"/>
    <col min="8741" max="8741" width="9" style="9" hidden="true" customWidth="true"/>
    <col min="8742" max="8743" width="6.625" style="9" customWidth="true"/>
    <col min="8744" max="8744" width="7.5" style="9" customWidth="true"/>
    <col min="8745" max="8745" width="9" style="9" hidden="true" customWidth="true"/>
    <col min="8746" max="8747" width="7.5" style="9" customWidth="true"/>
    <col min="8748" max="8748" width="12" style="9" customWidth="true"/>
    <col min="8749" max="8749" width="7.5" style="9" customWidth="true"/>
    <col min="8750" max="8752" width="9" style="9" hidden="true" customWidth="true"/>
    <col min="8753" max="8753" width="11.5" style="9" customWidth="true"/>
    <col min="8754" max="8754" width="9.375" style="9" customWidth="true"/>
    <col min="8755" max="8952" width="9" style="9"/>
    <col min="8953" max="8953" width="5.875" style="9" customWidth="true"/>
    <col min="8954" max="8954" width="11.875" style="9" customWidth="true"/>
    <col min="8955" max="8955" width="6.75" style="9" customWidth="true"/>
    <col min="8956" max="8956" width="9" style="9" hidden="true" customWidth="true"/>
    <col min="8957" max="8957" width="5.125" style="9" customWidth="true"/>
    <col min="8958" max="8958" width="9.5" style="9" customWidth="true"/>
    <col min="8959" max="8959" width="7.625" style="9" customWidth="true"/>
    <col min="8960" max="8960" width="7.75" style="9" customWidth="true"/>
    <col min="8961" max="8961" width="7.5" style="9" customWidth="true"/>
    <col min="8962" max="8962" width="8" style="9" customWidth="true"/>
    <col min="8963" max="8963" width="7.5" style="9" customWidth="true"/>
    <col min="8964" max="8964" width="5.125" style="9" customWidth="true"/>
    <col min="8965" max="8965" width="8.75" style="9" customWidth="true"/>
    <col min="8966" max="8966" width="6.625" style="9" customWidth="true"/>
    <col min="8967" max="8967" width="7.875" style="9" customWidth="true"/>
    <col min="8968" max="8968" width="7.75" style="9" customWidth="true"/>
    <col min="8969" max="8969" width="6.75" style="9" customWidth="true"/>
    <col min="8970" max="8970" width="7.625" style="9" customWidth="true"/>
    <col min="8971" max="8971" width="4.375" style="9" customWidth="true"/>
    <col min="8972" max="8972" width="8.75" style="9" customWidth="true"/>
    <col min="8973" max="8973" width="10.375" style="9" customWidth="true"/>
    <col min="8974" max="8974" width="7.875" style="9" customWidth="true"/>
    <col min="8975" max="8975" width="6.625" style="9" customWidth="true"/>
    <col min="8976" max="8977" width="7.5" style="9" customWidth="true"/>
    <col min="8978" max="8978" width="5.75" style="9" customWidth="true"/>
    <col min="8979" max="8979" width="8.25" style="9" customWidth="true"/>
    <col min="8980" max="8980" width="7.5" style="9" customWidth="true"/>
    <col min="8981" max="8986" width="6.625" style="9" customWidth="true"/>
    <col min="8987" max="8988" width="7.5" style="9" customWidth="true"/>
    <col min="8989" max="8989" width="6.625" style="9" customWidth="true"/>
    <col min="8990" max="8990" width="6" style="9" customWidth="true"/>
    <col min="8991" max="8992" width="7.5" style="9" customWidth="true"/>
    <col min="8993" max="8993" width="9" style="9" hidden="true" customWidth="true"/>
    <col min="8994" max="8996" width="7.5" style="9" customWidth="true"/>
    <col min="8997" max="8997" width="9" style="9" hidden="true" customWidth="true"/>
    <col min="8998" max="8999" width="6.625" style="9" customWidth="true"/>
    <col min="9000" max="9000" width="7.5" style="9" customWidth="true"/>
    <col min="9001" max="9001" width="9" style="9" hidden="true" customWidth="true"/>
    <col min="9002" max="9003" width="7.5" style="9" customWidth="true"/>
    <col min="9004" max="9004" width="12" style="9" customWidth="true"/>
    <col min="9005" max="9005" width="7.5" style="9" customWidth="true"/>
    <col min="9006" max="9008" width="9" style="9" hidden="true" customWidth="true"/>
    <col min="9009" max="9009" width="11.5" style="9" customWidth="true"/>
    <col min="9010" max="9010" width="9.375" style="9" customWidth="true"/>
    <col min="9011" max="9208" width="9" style="9"/>
    <col min="9209" max="9209" width="5.875" style="9" customWidth="true"/>
    <col min="9210" max="9210" width="11.875" style="9" customWidth="true"/>
    <col min="9211" max="9211" width="6.75" style="9" customWidth="true"/>
    <col min="9212" max="9212" width="9" style="9" hidden="true" customWidth="true"/>
    <col min="9213" max="9213" width="5.125" style="9" customWidth="true"/>
    <col min="9214" max="9214" width="9.5" style="9" customWidth="true"/>
    <col min="9215" max="9215" width="7.625" style="9" customWidth="true"/>
    <col min="9216" max="9216" width="7.75" style="9" customWidth="true"/>
    <col min="9217" max="9217" width="7.5" style="9" customWidth="true"/>
    <col min="9218" max="9218" width="8" style="9" customWidth="true"/>
    <col min="9219" max="9219" width="7.5" style="9" customWidth="true"/>
    <col min="9220" max="9220" width="5.125" style="9" customWidth="true"/>
    <col min="9221" max="9221" width="8.75" style="9" customWidth="true"/>
    <col min="9222" max="9222" width="6.625" style="9" customWidth="true"/>
    <col min="9223" max="9223" width="7.875" style="9" customWidth="true"/>
    <col min="9224" max="9224" width="7.75" style="9" customWidth="true"/>
    <col min="9225" max="9225" width="6.75" style="9" customWidth="true"/>
    <col min="9226" max="9226" width="7.625" style="9" customWidth="true"/>
    <col min="9227" max="9227" width="4.375" style="9" customWidth="true"/>
    <col min="9228" max="9228" width="8.75" style="9" customWidth="true"/>
    <col min="9229" max="9229" width="10.375" style="9" customWidth="true"/>
    <col min="9230" max="9230" width="7.875" style="9" customWidth="true"/>
    <col min="9231" max="9231" width="6.625" style="9" customWidth="true"/>
    <col min="9232" max="9233" width="7.5" style="9" customWidth="true"/>
    <col min="9234" max="9234" width="5.75" style="9" customWidth="true"/>
    <col min="9235" max="9235" width="8.25" style="9" customWidth="true"/>
    <col min="9236" max="9236" width="7.5" style="9" customWidth="true"/>
    <col min="9237" max="9242" width="6.625" style="9" customWidth="true"/>
    <col min="9243" max="9244" width="7.5" style="9" customWidth="true"/>
    <col min="9245" max="9245" width="6.625" style="9" customWidth="true"/>
    <col min="9246" max="9246" width="6" style="9" customWidth="true"/>
    <col min="9247" max="9248" width="7.5" style="9" customWidth="true"/>
    <col min="9249" max="9249" width="9" style="9" hidden="true" customWidth="true"/>
    <col min="9250" max="9252" width="7.5" style="9" customWidth="true"/>
    <col min="9253" max="9253" width="9" style="9" hidden="true" customWidth="true"/>
    <col min="9254" max="9255" width="6.625" style="9" customWidth="true"/>
    <col min="9256" max="9256" width="7.5" style="9" customWidth="true"/>
    <col min="9257" max="9257" width="9" style="9" hidden="true" customWidth="true"/>
    <col min="9258" max="9259" width="7.5" style="9" customWidth="true"/>
    <col min="9260" max="9260" width="12" style="9" customWidth="true"/>
    <col min="9261" max="9261" width="7.5" style="9" customWidth="true"/>
    <col min="9262" max="9264" width="9" style="9" hidden="true" customWidth="true"/>
    <col min="9265" max="9265" width="11.5" style="9" customWidth="true"/>
    <col min="9266" max="9266" width="9.375" style="9" customWidth="true"/>
    <col min="9267" max="9464" width="9" style="9"/>
    <col min="9465" max="9465" width="5.875" style="9" customWidth="true"/>
    <col min="9466" max="9466" width="11.875" style="9" customWidth="true"/>
    <col min="9467" max="9467" width="6.75" style="9" customWidth="true"/>
    <col min="9468" max="9468" width="9" style="9" hidden="true" customWidth="true"/>
    <col min="9469" max="9469" width="5.125" style="9" customWidth="true"/>
    <col min="9470" max="9470" width="9.5" style="9" customWidth="true"/>
    <col min="9471" max="9471" width="7.625" style="9" customWidth="true"/>
    <col min="9472" max="9472" width="7.75" style="9" customWidth="true"/>
    <col min="9473" max="9473" width="7.5" style="9" customWidth="true"/>
    <col min="9474" max="9474" width="8" style="9" customWidth="true"/>
    <col min="9475" max="9475" width="7.5" style="9" customWidth="true"/>
    <col min="9476" max="9476" width="5.125" style="9" customWidth="true"/>
    <col min="9477" max="9477" width="8.75" style="9" customWidth="true"/>
    <col min="9478" max="9478" width="6.625" style="9" customWidth="true"/>
    <col min="9479" max="9479" width="7.875" style="9" customWidth="true"/>
    <col min="9480" max="9480" width="7.75" style="9" customWidth="true"/>
    <col min="9481" max="9481" width="6.75" style="9" customWidth="true"/>
    <col min="9482" max="9482" width="7.625" style="9" customWidth="true"/>
    <col min="9483" max="9483" width="4.375" style="9" customWidth="true"/>
    <col min="9484" max="9484" width="8.75" style="9" customWidth="true"/>
    <col min="9485" max="9485" width="10.375" style="9" customWidth="true"/>
    <col min="9486" max="9486" width="7.875" style="9" customWidth="true"/>
    <col min="9487" max="9487" width="6.625" style="9" customWidth="true"/>
    <col min="9488" max="9489" width="7.5" style="9" customWidth="true"/>
    <col min="9490" max="9490" width="5.75" style="9" customWidth="true"/>
    <col min="9491" max="9491" width="8.25" style="9" customWidth="true"/>
    <col min="9492" max="9492" width="7.5" style="9" customWidth="true"/>
    <col min="9493" max="9498" width="6.625" style="9" customWidth="true"/>
    <col min="9499" max="9500" width="7.5" style="9" customWidth="true"/>
    <col min="9501" max="9501" width="6.625" style="9" customWidth="true"/>
    <col min="9502" max="9502" width="6" style="9" customWidth="true"/>
    <col min="9503" max="9504" width="7.5" style="9" customWidth="true"/>
    <col min="9505" max="9505" width="9" style="9" hidden="true" customWidth="true"/>
    <col min="9506" max="9508" width="7.5" style="9" customWidth="true"/>
    <col min="9509" max="9509" width="9" style="9" hidden="true" customWidth="true"/>
    <col min="9510" max="9511" width="6.625" style="9" customWidth="true"/>
    <col min="9512" max="9512" width="7.5" style="9" customWidth="true"/>
    <col min="9513" max="9513" width="9" style="9" hidden="true" customWidth="true"/>
    <col min="9514" max="9515" width="7.5" style="9" customWidth="true"/>
    <col min="9516" max="9516" width="12" style="9" customWidth="true"/>
    <col min="9517" max="9517" width="7.5" style="9" customWidth="true"/>
    <col min="9518" max="9520" width="9" style="9" hidden="true" customWidth="true"/>
    <col min="9521" max="9521" width="11.5" style="9" customWidth="true"/>
    <col min="9522" max="9522" width="9.375" style="9" customWidth="true"/>
    <col min="9523" max="9720" width="9" style="9"/>
    <col min="9721" max="9721" width="5.875" style="9" customWidth="true"/>
    <col min="9722" max="9722" width="11.875" style="9" customWidth="true"/>
    <col min="9723" max="9723" width="6.75" style="9" customWidth="true"/>
    <col min="9724" max="9724" width="9" style="9" hidden="true" customWidth="true"/>
    <col min="9725" max="9725" width="5.125" style="9" customWidth="true"/>
    <col min="9726" max="9726" width="9.5" style="9" customWidth="true"/>
    <col min="9727" max="9727" width="7.625" style="9" customWidth="true"/>
    <col min="9728" max="9728" width="7.75" style="9" customWidth="true"/>
    <col min="9729" max="9729" width="7.5" style="9" customWidth="true"/>
    <col min="9730" max="9730" width="8" style="9" customWidth="true"/>
    <col min="9731" max="9731" width="7.5" style="9" customWidth="true"/>
    <col min="9732" max="9732" width="5.125" style="9" customWidth="true"/>
    <col min="9733" max="9733" width="8.75" style="9" customWidth="true"/>
    <col min="9734" max="9734" width="6.625" style="9" customWidth="true"/>
    <col min="9735" max="9735" width="7.875" style="9" customWidth="true"/>
    <col min="9736" max="9736" width="7.75" style="9" customWidth="true"/>
    <col min="9737" max="9737" width="6.75" style="9" customWidth="true"/>
    <col min="9738" max="9738" width="7.625" style="9" customWidth="true"/>
    <col min="9739" max="9739" width="4.375" style="9" customWidth="true"/>
    <col min="9740" max="9740" width="8.75" style="9" customWidth="true"/>
    <col min="9741" max="9741" width="10.375" style="9" customWidth="true"/>
    <col min="9742" max="9742" width="7.875" style="9" customWidth="true"/>
    <col min="9743" max="9743" width="6.625" style="9" customWidth="true"/>
    <col min="9744" max="9745" width="7.5" style="9" customWidth="true"/>
    <col min="9746" max="9746" width="5.75" style="9" customWidth="true"/>
    <col min="9747" max="9747" width="8.25" style="9" customWidth="true"/>
    <col min="9748" max="9748" width="7.5" style="9" customWidth="true"/>
    <col min="9749" max="9754" width="6.625" style="9" customWidth="true"/>
    <col min="9755" max="9756" width="7.5" style="9" customWidth="true"/>
    <col min="9757" max="9757" width="6.625" style="9" customWidth="true"/>
    <col min="9758" max="9758" width="6" style="9" customWidth="true"/>
    <col min="9759" max="9760" width="7.5" style="9" customWidth="true"/>
    <col min="9761" max="9761" width="9" style="9" hidden="true" customWidth="true"/>
    <col min="9762" max="9764" width="7.5" style="9" customWidth="true"/>
    <col min="9765" max="9765" width="9" style="9" hidden="true" customWidth="true"/>
    <col min="9766" max="9767" width="6.625" style="9" customWidth="true"/>
    <col min="9768" max="9768" width="7.5" style="9" customWidth="true"/>
    <col min="9769" max="9769" width="9" style="9" hidden="true" customWidth="true"/>
    <col min="9770" max="9771" width="7.5" style="9" customWidth="true"/>
    <col min="9772" max="9772" width="12" style="9" customWidth="true"/>
    <col min="9773" max="9773" width="7.5" style="9" customWidth="true"/>
    <col min="9774" max="9776" width="9" style="9" hidden="true" customWidth="true"/>
    <col min="9777" max="9777" width="11.5" style="9" customWidth="true"/>
    <col min="9778" max="9778" width="9.375" style="9" customWidth="true"/>
    <col min="9779" max="9976" width="9" style="9"/>
    <col min="9977" max="9977" width="5.875" style="9" customWidth="true"/>
    <col min="9978" max="9978" width="11.875" style="9" customWidth="true"/>
    <col min="9979" max="9979" width="6.75" style="9" customWidth="true"/>
    <col min="9980" max="9980" width="9" style="9" hidden="true" customWidth="true"/>
    <col min="9981" max="9981" width="5.125" style="9" customWidth="true"/>
    <col min="9982" max="9982" width="9.5" style="9" customWidth="true"/>
    <col min="9983" max="9983" width="7.625" style="9" customWidth="true"/>
    <col min="9984" max="9984" width="7.75" style="9" customWidth="true"/>
    <col min="9985" max="9985" width="7.5" style="9" customWidth="true"/>
    <col min="9986" max="9986" width="8" style="9" customWidth="true"/>
    <col min="9987" max="9987" width="7.5" style="9" customWidth="true"/>
    <col min="9988" max="9988" width="5.125" style="9" customWidth="true"/>
    <col min="9989" max="9989" width="8.75" style="9" customWidth="true"/>
    <col min="9990" max="9990" width="6.625" style="9" customWidth="true"/>
    <col min="9991" max="9991" width="7.875" style="9" customWidth="true"/>
    <col min="9992" max="9992" width="7.75" style="9" customWidth="true"/>
    <col min="9993" max="9993" width="6.75" style="9" customWidth="true"/>
    <col min="9994" max="9994" width="7.625" style="9" customWidth="true"/>
    <col min="9995" max="9995" width="4.375" style="9" customWidth="true"/>
    <col min="9996" max="9996" width="8.75" style="9" customWidth="true"/>
    <col min="9997" max="9997" width="10.375" style="9" customWidth="true"/>
    <col min="9998" max="9998" width="7.875" style="9" customWidth="true"/>
    <col min="9999" max="9999" width="6.625" style="9" customWidth="true"/>
    <col min="10000" max="10001" width="7.5" style="9" customWidth="true"/>
    <col min="10002" max="10002" width="5.75" style="9" customWidth="true"/>
    <col min="10003" max="10003" width="8.25" style="9" customWidth="true"/>
    <col min="10004" max="10004" width="7.5" style="9" customWidth="true"/>
    <col min="10005" max="10010" width="6.625" style="9" customWidth="true"/>
    <col min="10011" max="10012" width="7.5" style="9" customWidth="true"/>
    <col min="10013" max="10013" width="6.625" style="9" customWidth="true"/>
    <col min="10014" max="10014" width="6" style="9" customWidth="true"/>
    <col min="10015" max="10016" width="7.5" style="9" customWidth="true"/>
    <col min="10017" max="10017" width="9" style="9" hidden="true" customWidth="true"/>
    <col min="10018" max="10020" width="7.5" style="9" customWidth="true"/>
    <col min="10021" max="10021" width="9" style="9" hidden="true" customWidth="true"/>
    <col min="10022" max="10023" width="6.625" style="9" customWidth="true"/>
    <col min="10024" max="10024" width="7.5" style="9" customWidth="true"/>
    <col min="10025" max="10025" width="9" style="9" hidden="true" customWidth="true"/>
    <col min="10026" max="10027" width="7.5" style="9" customWidth="true"/>
    <col min="10028" max="10028" width="12" style="9" customWidth="true"/>
    <col min="10029" max="10029" width="7.5" style="9" customWidth="true"/>
    <col min="10030" max="10032" width="9" style="9" hidden="true" customWidth="true"/>
    <col min="10033" max="10033" width="11.5" style="9" customWidth="true"/>
    <col min="10034" max="10034" width="9.375" style="9" customWidth="true"/>
    <col min="10035" max="10232" width="9" style="9"/>
    <col min="10233" max="10233" width="5.875" style="9" customWidth="true"/>
    <col min="10234" max="10234" width="11.875" style="9" customWidth="true"/>
    <col min="10235" max="10235" width="6.75" style="9" customWidth="true"/>
    <col min="10236" max="10236" width="9" style="9" hidden="true" customWidth="true"/>
    <col min="10237" max="10237" width="5.125" style="9" customWidth="true"/>
    <col min="10238" max="10238" width="9.5" style="9" customWidth="true"/>
    <col min="10239" max="10239" width="7.625" style="9" customWidth="true"/>
    <col min="10240" max="10240" width="7.75" style="9" customWidth="true"/>
    <col min="10241" max="10241" width="7.5" style="9" customWidth="true"/>
    <col min="10242" max="10242" width="8" style="9" customWidth="true"/>
    <col min="10243" max="10243" width="7.5" style="9" customWidth="true"/>
    <col min="10244" max="10244" width="5.125" style="9" customWidth="true"/>
    <col min="10245" max="10245" width="8.75" style="9" customWidth="true"/>
    <col min="10246" max="10246" width="6.625" style="9" customWidth="true"/>
    <col min="10247" max="10247" width="7.875" style="9" customWidth="true"/>
    <col min="10248" max="10248" width="7.75" style="9" customWidth="true"/>
    <col min="10249" max="10249" width="6.75" style="9" customWidth="true"/>
    <col min="10250" max="10250" width="7.625" style="9" customWidth="true"/>
    <col min="10251" max="10251" width="4.375" style="9" customWidth="true"/>
    <col min="10252" max="10252" width="8.75" style="9" customWidth="true"/>
    <col min="10253" max="10253" width="10.375" style="9" customWidth="true"/>
    <col min="10254" max="10254" width="7.875" style="9" customWidth="true"/>
    <col min="10255" max="10255" width="6.625" style="9" customWidth="true"/>
    <col min="10256" max="10257" width="7.5" style="9" customWidth="true"/>
    <col min="10258" max="10258" width="5.75" style="9" customWidth="true"/>
    <col min="10259" max="10259" width="8.25" style="9" customWidth="true"/>
    <col min="10260" max="10260" width="7.5" style="9" customWidth="true"/>
    <col min="10261" max="10266" width="6.625" style="9" customWidth="true"/>
    <col min="10267" max="10268" width="7.5" style="9" customWidth="true"/>
    <col min="10269" max="10269" width="6.625" style="9" customWidth="true"/>
    <col min="10270" max="10270" width="6" style="9" customWidth="true"/>
    <col min="10271" max="10272" width="7.5" style="9" customWidth="true"/>
    <col min="10273" max="10273" width="9" style="9" hidden="true" customWidth="true"/>
    <col min="10274" max="10276" width="7.5" style="9" customWidth="true"/>
    <col min="10277" max="10277" width="9" style="9" hidden="true" customWidth="true"/>
    <col min="10278" max="10279" width="6.625" style="9" customWidth="true"/>
    <col min="10280" max="10280" width="7.5" style="9" customWidth="true"/>
    <col min="10281" max="10281" width="9" style="9" hidden="true" customWidth="true"/>
    <col min="10282" max="10283" width="7.5" style="9" customWidth="true"/>
    <col min="10284" max="10284" width="12" style="9" customWidth="true"/>
    <col min="10285" max="10285" width="7.5" style="9" customWidth="true"/>
    <col min="10286" max="10288" width="9" style="9" hidden="true" customWidth="true"/>
    <col min="10289" max="10289" width="11.5" style="9" customWidth="true"/>
    <col min="10290" max="10290" width="9.375" style="9" customWidth="true"/>
    <col min="10291" max="10488" width="9" style="9"/>
    <col min="10489" max="10489" width="5.875" style="9" customWidth="true"/>
    <col min="10490" max="10490" width="11.875" style="9" customWidth="true"/>
    <col min="10491" max="10491" width="6.75" style="9" customWidth="true"/>
    <col min="10492" max="10492" width="9" style="9" hidden="true" customWidth="true"/>
    <col min="10493" max="10493" width="5.125" style="9" customWidth="true"/>
    <col min="10494" max="10494" width="9.5" style="9" customWidth="true"/>
    <col min="10495" max="10495" width="7.625" style="9" customWidth="true"/>
    <col min="10496" max="10496" width="7.75" style="9" customWidth="true"/>
    <col min="10497" max="10497" width="7.5" style="9" customWidth="true"/>
    <col min="10498" max="10498" width="8" style="9" customWidth="true"/>
    <col min="10499" max="10499" width="7.5" style="9" customWidth="true"/>
    <col min="10500" max="10500" width="5.125" style="9" customWidth="true"/>
    <col min="10501" max="10501" width="8.75" style="9" customWidth="true"/>
    <col min="10502" max="10502" width="6.625" style="9" customWidth="true"/>
    <col min="10503" max="10503" width="7.875" style="9" customWidth="true"/>
    <col min="10504" max="10504" width="7.75" style="9" customWidth="true"/>
    <col min="10505" max="10505" width="6.75" style="9" customWidth="true"/>
    <col min="10506" max="10506" width="7.625" style="9" customWidth="true"/>
    <col min="10507" max="10507" width="4.375" style="9" customWidth="true"/>
    <col min="10508" max="10508" width="8.75" style="9" customWidth="true"/>
    <col min="10509" max="10509" width="10.375" style="9" customWidth="true"/>
    <col min="10510" max="10510" width="7.875" style="9" customWidth="true"/>
    <col min="10511" max="10511" width="6.625" style="9" customWidth="true"/>
    <col min="10512" max="10513" width="7.5" style="9" customWidth="true"/>
    <col min="10514" max="10514" width="5.75" style="9" customWidth="true"/>
    <col min="10515" max="10515" width="8.25" style="9" customWidth="true"/>
    <col min="10516" max="10516" width="7.5" style="9" customWidth="true"/>
    <col min="10517" max="10522" width="6.625" style="9" customWidth="true"/>
    <col min="10523" max="10524" width="7.5" style="9" customWidth="true"/>
    <col min="10525" max="10525" width="6.625" style="9" customWidth="true"/>
    <col min="10526" max="10526" width="6" style="9" customWidth="true"/>
    <col min="10527" max="10528" width="7.5" style="9" customWidth="true"/>
    <col min="10529" max="10529" width="9" style="9" hidden="true" customWidth="true"/>
    <col min="10530" max="10532" width="7.5" style="9" customWidth="true"/>
    <col min="10533" max="10533" width="9" style="9" hidden="true" customWidth="true"/>
    <col min="10534" max="10535" width="6.625" style="9" customWidth="true"/>
    <col min="10536" max="10536" width="7.5" style="9" customWidth="true"/>
    <col min="10537" max="10537" width="9" style="9" hidden="true" customWidth="true"/>
    <col min="10538" max="10539" width="7.5" style="9" customWidth="true"/>
    <col min="10540" max="10540" width="12" style="9" customWidth="true"/>
    <col min="10541" max="10541" width="7.5" style="9" customWidth="true"/>
    <col min="10542" max="10544" width="9" style="9" hidden="true" customWidth="true"/>
    <col min="10545" max="10545" width="11.5" style="9" customWidth="true"/>
    <col min="10546" max="10546" width="9.375" style="9" customWidth="true"/>
    <col min="10547" max="10744" width="9" style="9"/>
    <col min="10745" max="10745" width="5.875" style="9" customWidth="true"/>
    <col min="10746" max="10746" width="11.875" style="9" customWidth="true"/>
    <col min="10747" max="10747" width="6.75" style="9" customWidth="true"/>
    <col min="10748" max="10748" width="9" style="9" hidden="true" customWidth="true"/>
    <col min="10749" max="10749" width="5.125" style="9" customWidth="true"/>
    <col min="10750" max="10750" width="9.5" style="9" customWidth="true"/>
    <col min="10751" max="10751" width="7.625" style="9" customWidth="true"/>
    <col min="10752" max="10752" width="7.75" style="9" customWidth="true"/>
    <col min="10753" max="10753" width="7.5" style="9" customWidth="true"/>
    <col min="10754" max="10754" width="8" style="9" customWidth="true"/>
    <col min="10755" max="10755" width="7.5" style="9" customWidth="true"/>
    <col min="10756" max="10756" width="5.125" style="9" customWidth="true"/>
    <col min="10757" max="10757" width="8.75" style="9" customWidth="true"/>
    <col min="10758" max="10758" width="6.625" style="9" customWidth="true"/>
    <col min="10759" max="10759" width="7.875" style="9" customWidth="true"/>
    <col min="10760" max="10760" width="7.75" style="9" customWidth="true"/>
    <col min="10761" max="10761" width="6.75" style="9" customWidth="true"/>
    <col min="10762" max="10762" width="7.625" style="9" customWidth="true"/>
    <col min="10763" max="10763" width="4.375" style="9" customWidth="true"/>
    <col min="10764" max="10764" width="8.75" style="9" customWidth="true"/>
    <col min="10765" max="10765" width="10.375" style="9" customWidth="true"/>
    <col min="10766" max="10766" width="7.875" style="9" customWidth="true"/>
    <col min="10767" max="10767" width="6.625" style="9" customWidth="true"/>
    <col min="10768" max="10769" width="7.5" style="9" customWidth="true"/>
    <col min="10770" max="10770" width="5.75" style="9" customWidth="true"/>
    <col min="10771" max="10771" width="8.25" style="9" customWidth="true"/>
    <col min="10772" max="10772" width="7.5" style="9" customWidth="true"/>
    <col min="10773" max="10778" width="6.625" style="9" customWidth="true"/>
    <col min="10779" max="10780" width="7.5" style="9" customWidth="true"/>
    <col min="10781" max="10781" width="6.625" style="9" customWidth="true"/>
    <col min="10782" max="10782" width="6" style="9" customWidth="true"/>
    <col min="10783" max="10784" width="7.5" style="9" customWidth="true"/>
    <col min="10785" max="10785" width="9" style="9" hidden="true" customWidth="true"/>
    <col min="10786" max="10788" width="7.5" style="9" customWidth="true"/>
    <col min="10789" max="10789" width="9" style="9" hidden="true" customWidth="true"/>
    <col min="10790" max="10791" width="6.625" style="9" customWidth="true"/>
    <col min="10792" max="10792" width="7.5" style="9" customWidth="true"/>
    <col min="10793" max="10793" width="9" style="9" hidden="true" customWidth="true"/>
    <col min="10794" max="10795" width="7.5" style="9" customWidth="true"/>
    <col min="10796" max="10796" width="12" style="9" customWidth="true"/>
    <col min="10797" max="10797" width="7.5" style="9" customWidth="true"/>
    <col min="10798" max="10800" width="9" style="9" hidden="true" customWidth="true"/>
    <col min="10801" max="10801" width="11.5" style="9" customWidth="true"/>
    <col min="10802" max="10802" width="9.375" style="9" customWidth="true"/>
    <col min="10803" max="11000" width="9" style="9"/>
    <col min="11001" max="11001" width="5.875" style="9" customWidth="true"/>
    <col min="11002" max="11002" width="11.875" style="9" customWidth="true"/>
    <col min="11003" max="11003" width="6.75" style="9" customWidth="true"/>
    <col min="11004" max="11004" width="9" style="9" hidden="true" customWidth="true"/>
    <col min="11005" max="11005" width="5.125" style="9" customWidth="true"/>
    <col min="11006" max="11006" width="9.5" style="9" customWidth="true"/>
    <col min="11007" max="11007" width="7.625" style="9" customWidth="true"/>
    <col min="11008" max="11008" width="7.75" style="9" customWidth="true"/>
    <col min="11009" max="11009" width="7.5" style="9" customWidth="true"/>
    <col min="11010" max="11010" width="8" style="9" customWidth="true"/>
    <col min="11011" max="11011" width="7.5" style="9" customWidth="true"/>
    <col min="11012" max="11012" width="5.125" style="9" customWidth="true"/>
    <col min="11013" max="11013" width="8.75" style="9" customWidth="true"/>
    <col min="11014" max="11014" width="6.625" style="9" customWidth="true"/>
    <col min="11015" max="11015" width="7.875" style="9" customWidth="true"/>
    <col min="11016" max="11016" width="7.75" style="9" customWidth="true"/>
    <col min="11017" max="11017" width="6.75" style="9" customWidth="true"/>
    <col min="11018" max="11018" width="7.625" style="9" customWidth="true"/>
    <col min="11019" max="11019" width="4.375" style="9" customWidth="true"/>
    <col min="11020" max="11020" width="8.75" style="9" customWidth="true"/>
    <col min="11021" max="11021" width="10.375" style="9" customWidth="true"/>
    <col min="11022" max="11022" width="7.875" style="9" customWidth="true"/>
    <col min="11023" max="11023" width="6.625" style="9" customWidth="true"/>
    <col min="11024" max="11025" width="7.5" style="9" customWidth="true"/>
    <col min="11026" max="11026" width="5.75" style="9" customWidth="true"/>
    <col min="11027" max="11027" width="8.25" style="9" customWidth="true"/>
    <col min="11028" max="11028" width="7.5" style="9" customWidth="true"/>
    <col min="11029" max="11034" width="6.625" style="9" customWidth="true"/>
    <col min="11035" max="11036" width="7.5" style="9" customWidth="true"/>
    <col min="11037" max="11037" width="6.625" style="9" customWidth="true"/>
    <col min="11038" max="11038" width="6" style="9" customWidth="true"/>
    <col min="11039" max="11040" width="7.5" style="9" customWidth="true"/>
    <col min="11041" max="11041" width="9" style="9" hidden="true" customWidth="true"/>
    <col min="11042" max="11044" width="7.5" style="9" customWidth="true"/>
    <col min="11045" max="11045" width="9" style="9" hidden="true" customWidth="true"/>
    <col min="11046" max="11047" width="6.625" style="9" customWidth="true"/>
    <col min="11048" max="11048" width="7.5" style="9" customWidth="true"/>
    <col min="11049" max="11049" width="9" style="9" hidden="true" customWidth="true"/>
    <col min="11050" max="11051" width="7.5" style="9" customWidth="true"/>
    <col min="11052" max="11052" width="12" style="9" customWidth="true"/>
    <col min="11053" max="11053" width="7.5" style="9" customWidth="true"/>
    <col min="11054" max="11056" width="9" style="9" hidden="true" customWidth="true"/>
    <col min="11057" max="11057" width="11.5" style="9" customWidth="true"/>
    <col min="11058" max="11058" width="9.375" style="9" customWidth="true"/>
    <col min="11059" max="11256" width="9" style="9"/>
    <col min="11257" max="11257" width="5.875" style="9" customWidth="true"/>
    <col min="11258" max="11258" width="11.875" style="9" customWidth="true"/>
    <col min="11259" max="11259" width="6.75" style="9" customWidth="true"/>
    <col min="11260" max="11260" width="9" style="9" hidden="true" customWidth="true"/>
    <col min="11261" max="11261" width="5.125" style="9" customWidth="true"/>
    <col min="11262" max="11262" width="9.5" style="9" customWidth="true"/>
    <col min="11263" max="11263" width="7.625" style="9" customWidth="true"/>
    <col min="11264" max="11264" width="7.75" style="9" customWidth="true"/>
    <col min="11265" max="11265" width="7.5" style="9" customWidth="true"/>
    <col min="11266" max="11266" width="8" style="9" customWidth="true"/>
    <col min="11267" max="11267" width="7.5" style="9" customWidth="true"/>
    <col min="11268" max="11268" width="5.125" style="9" customWidth="true"/>
    <col min="11269" max="11269" width="8.75" style="9" customWidth="true"/>
    <col min="11270" max="11270" width="6.625" style="9" customWidth="true"/>
    <col min="11271" max="11271" width="7.875" style="9" customWidth="true"/>
    <col min="11272" max="11272" width="7.75" style="9" customWidth="true"/>
    <col min="11273" max="11273" width="6.75" style="9" customWidth="true"/>
    <col min="11274" max="11274" width="7.625" style="9" customWidth="true"/>
    <col min="11275" max="11275" width="4.375" style="9" customWidth="true"/>
    <col min="11276" max="11276" width="8.75" style="9" customWidth="true"/>
    <col min="11277" max="11277" width="10.375" style="9" customWidth="true"/>
    <col min="11278" max="11278" width="7.875" style="9" customWidth="true"/>
    <col min="11279" max="11279" width="6.625" style="9" customWidth="true"/>
    <col min="11280" max="11281" width="7.5" style="9" customWidth="true"/>
    <col min="11282" max="11282" width="5.75" style="9" customWidth="true"/>
    <col min="11283" max="11283" width="8.25" style="9" customWidth="true"/>
    <col min="11284" max="11284" width="7.5" style="9" customWidth="true"/>
    <col min="11285" max="11290" width="6.625" style="9" customWidth="true"/>
    <col min="11291" max="11292" width="7.5" style="9" customWidth="true"/>
    <col min="11293" max="11293" width="6.625" style="9" customWidth="true"/>
    <col min="11294" max="11294" width="6" style="9" customWidth="true"/>
    <col min="11295" max="11296" width="7.5" style="9" customWidth="true"/>
    <col min="11297" max="11297" width="9" style="9" hidden="true" customWidth="true"/>
    <col min="11298" max="11300" width="7.5" style="9" customWidth="true"/>
    <col min="11301" max="11301" width="9" style="9" hidden="true" customWidth="true"/>
    <col min="11302" max="11303" width="6.625" style="9" customWidth="true"/>
    <col min="11304" max="11304" width="7.5" style="9" customWidth="true"/>
    <col min="11305" max="11305" width="9" style="9" hidden="true" customWidth="true"/>
    <col min="11306" max="11307" width="7.5" style="9" customWidth="true"/>
    <col min="11308" max="11308" width="12" style="9" customWidth="true"/>
    <col min="11309" max="11309" width="7.5" style="9" customWidth="true"/>
    <col min="11310" max="11312" width="9" style="9" hidden="true" customWidth="true"/>
    <col min="11313" max="11313" width="11.5" style="9" customWidth="true"/>
    <col min="11314" max="11314" width="9.375" style="9" customWidth="true"/>
    <col min="11315" max="11512" width="9" style="9"/>
    <col min="11513" max="11513" width="5.875" style="9" customWidth="true"/>
    <col min="11514" max="11514" width="11.875" style="9" customWidth="true"/>
    <col min="11515" max="11515" width="6.75" style="9" customWidth="true"/>
    <col min="11516" max="11516" width="9" style="9" hidden="true" customWidth="true"/>
    <col min="11517" max="11517" width="5.125" style="9" customWidth="true"/>
    <col min="11518" max="11518" width="9.5" style="9" customWidth="true"/>
    <col min="11519" max="11519" width="7.625" style="9" customWidth="true"/>
    <col min="11520" max="11520" width="7.75" style="9" customWidth="true"/>
    <col min="11521" max="11521" width="7.5" style="9" customWidth="true"/>
    <col min="11522" max="11522" width="8" style="9" customWidth="true"/>
    <col min="11523" max="11523" width="7.5" style="9" customWidth="true"/>
    <col min="11524" max="11524" width="5.125" style="9" customWidth="true"/>
    <col min="11525" max="11525" width="8.75" style="9" customWidth="true"/>
    <col min="11526" max="11526" width="6.625" style="9" customWidth="true"/>
    <col min="11527" max="11527" width="7.875" style="9" customWidth="true"/>
    <col min="11528" max="11528" width="7.75" style="9" customWidth="true"/>
    <col min="11529" max="11529" width="6.75" style="9" customWidth="true"/>
    <col min="11530" max="11530" width="7.625" style="9" customWidth="true"/>
    <col min="11531" max="11531" width="4.375" style="9" customWidth="true"/>
    <col min="11532" max="11532" width="8.75" style="9" customWidth="true"/>
    <col min="11533" max="11533" width="10.375" style="9" customWidth="true"/>
    <col min="11534" max="11534" width="7.875" style="9" customWidth="true"/>
    <col min="11535" max="11535" width="6.625" style="9" customWidth="true"/>
    <col min="11536" max="11537" width="7.5" style="9" customWidth="true"/>
    <col min="11538" max="11538" width="5.75" style="9" customWidth="true"/>
    <col min="11539" max="11539" width="8.25" style="9" customWidth="true"/>
    <col min="11540" max="11540" width="7.5" style="9" customWidth="true"/>
    <col min="11541" max="11546" width="6.625" style="9" customWidth="true"/>
    <col min="11547" max="11548" width="7.5" style="9" customWidth="true"/>
    <col min="11549" max="11549" width="6.625" style="9" customWidth="true"/>
    <col min="11550" max="11550" width="6" style="9" customWidth="true"/>
    <col min="11551" max="11552" width="7.5" style="9" customWidth="true"/>
    <col min="11553" max="11553" width="9" style="9" hidden="true" customWidth="true"/>
    <col min="11554" max="11556" width="7.5" style="9" customWidth="true"/>
    <col min="11557" max="11557" width="9" style="9" hidden="true" customWidth="true"/>
    <col min="11558" max="11559" width="6.625" style="9" customWidth="true"/>
    <col min="11560" max="11560" width="7.5" style="9" customWidth="true"/>
    <col min="11561" max="11561" width="9" style="9" hidden="true" customWidth="true"/>
    <col min="11562" max="11563" width="7.5" style="9" customWidth="true"/>
    <col min="11564" max="11564" width="12" style="9" customWidth="true"/>
    <col min="11565" max="11565" width="7.5" style="9" customWidth="true"/>
    <col min="11566" max="11568" width="9" style="9" hidden="true" customWidth="true"/>
    <col min="11569" max="11569" width="11.5" style="9" customWidth="true"/>
    <col min="11570" max="11570" width="9.375" style="9" customWidth="true"/>
    <col min="11571" max="11768" width="9" style="9"/>
    <col min="11769" max="11769" width="5.875" style="9" customWidth="true"/>
    <col min="11770" max="11770" width="11.875" style="9" customWidth="true"/>
    <col min="11771" max="11771" width="6.75" style="9" customWidth="true"/>
    <col min="11772" max="11772" width="9" style="9" hidden="true" customWidth="true"/>
    <col min="11773" max="11773" width="5.125" style="9" customWidth="true"/>
    <col min="11774" max="11774" width="9.5" style="9" customWidth="true"/>
    <col min="11775" max="11775" width="7.625" style="9" customWidth="true"/>
    <col min="11776" max="11776" width="7.75" style="9" customWidth="true"/>
    <col min="11777" max="11777" width="7.5" style="9" customWidth="true"/>
    <col min="11778" max="11778" width="8" style="9" customWidth="true"/>
    <col min="11779" max="11779" width="7.5" style="9" customWidth="true"/>
    <col min="11780" max="11780" width="5.125" style="9" customWidth="true"/>
    <col min="11781" max="11781" width="8.75" style="9" customWidth="true"/>
    <col min="11782" max="11782" width="6.625" style="9" customWidth="true"/>
    <col min="11783" max="11783" width="7.875" style="9" customWidth="true"/>
    <col min="11784" max="11784" width="7.75" style="9" customWidth="true"/>
    <col min="11785" max="11785" width="6.75" style="9" customWidth="true"/>
    <col min="11786" max="11786" width="7.625" style="9" customWidth="true"/>
    <col min="11787" max="11787" width="4.375" style="9" customWidth="true"/>
    <col min="11788" max="11788" width="8.75" style="9" customWidth="true"/>
    <col min="11789" max="11789" width="10.375" style="9" customWidth="true"/>
    <col min="11790" max="11790" width="7.875" style="9" customWidth="true"/>
    <col min="11791" max="11791" width="6.625" style="9" customWidth="true"/>
    <col min="11792" max="11793" width="7.5" style="9" customWidth="true"/>
    <col min="11794" max="11794" width="5.75" style="9" customWidth="true"/>
    <col min="11795" max="11795" width="8.25" style="9" customWidth="true"/>
    <col min="11796" max="11796" width="7.5" style="9" customWidth="true"/>
    <col min="11797" max="11802" width="6.625" style="9" customWidth="true"/>
    <col min="11803" max="11804" width="7.5" style="9" customWidth="true"/>
    <col min="11805" max="11805" width="6.625" style="9" customWidth="true"/>
    <col min="11806" max="11806" width="6" style="9" customWidth="true"/>
    <col min="11807" max="11808" width="7.5" style="9" customWidth="true"/>
    <col min="11809" max="11809" width="9" style="9" hidden="true" customWidth="true"/>
    <col min="11810" max="11812" width="7.5" style="9" customWidth="true"/>
    <col min="11813" max="11813" width="9" style="9" hidden="true" customWidth="true"/>
    <col min="11814" max="11815" width="6.625" style="9" customWidth="true"/>
    <col min="11816" max="11816" width="7.5" style="9" customWidth="true"/>
    <col min="11817" max="11817" width="9" style="9" hidden="true" customWidth="true"/>
    <col min="11818" max="11819" width="7.5" style="9" customWidth="true"/>
    <col min="11820" max="11820" width="12" style="9" customWidth="true"/>
    <col min="11821" max="11821" width="7.5" style="9" customWidth="true"/>
    <col min="11822" max="11824" width="9" style="9" hidden="true" customWidth="true"/>
    <col min="11825" max="11825" width="11.5" style="9" customWidth="true"/>
    <col min="11826" max="11826" width="9.375" style="9" customWidth="true"/>
    <col min="11827" max="12024" width="9" style="9"/>
    <col min="12025" max="12025" width="5.875" style="9" customWidth="true"/>
    <col min="12026" max="12026" width="11.875" style="9" customWidth="true"/>
    <col min="12027" max="12027" width="6.75" style="9" customWidth="true"/>
    <col min="12028" max="12028" width="9" style="9" hidden="true" customWidth="true"/>
    <col min="12029" max="12029" width="5.125" style="9" customWidth="true"/>
    <col min="12030" max="12030" width="9.5" style="9" customWidth="true"/>
    <col min="12031" max="12031" width="7.625" style="9" customWidth="true"/>
    <col min="12032" max="12032" width="7.75" style="9" customWidth="true"/>
    <col min="12033" max="12033" width="7.5" style="9" customWidth="true"/>
    <col min="12034" max="12034" width="8" style="9" customWidth="true"/>
    <col min="12035" max="12035" width="7.5" style="9" customWidth="true"/>
    <col min="12036" max="12036" width="5.125" style="9" customWidth="true"/>
    <col min="12037" max="12037" width="8.75" style="9" customWidth="true"/>
    <col min="12038" max="12038" width="6.625" style="9" customWidth="true"/>
    <col min="12039" max="12039" width="7.875" style="9" customWidth="true"/>
    <col min="12040" max="12040" width="7.75" style="9" customWidth="true"/>
    <col min="12041" max="12041" width="6.75" style="9" customWidth="true"/>
    <col min="12042" max="12042" width="7.625" style="9" customWidth="true"/>
    <col min="12043" max="12043" width="4.375" style="9" customWidth="true"/>
    <col min="12044" max="12044" width="8.75" style="9" customWidth="true"/>
    <col min="12045" max="12045" width="10.375" style="9" customWidth="true"/>
    <col min="12046" max="12046" width="7.875" style="9" customWidth="true"/>
    <col min="12047" max="12047" width="6.625" style="9" customWidth="true"/>
    <col min="12048" max="12049" width="7.5" style="9" customWidth="true"/>
    <col min="12050" max="12050" width="5.75" style="9" customWidth="true"/>
    <col min="12051" max="12051" width="8.25" style="9" customWidth="true"/>
    <col min="12052" max="12052" width="7.5" style="9" customWidth="true"/>
    <col min="12053" max="12058" width="6.625" style="9" customWidth="true"/>
    <col min="12059" max="12060" width="7.5" style="9" customWidth="true"/>
    <col min="12061" max="12061" width="6.625" style="9" customWidth="true"/>
    <col min="12062" max="12062" width="6" style="9" customWidth="true"/>
    <col min="12063" max="12064" width="7.5" style="9" customWidth="true"/>
    <col min="12065" max="12065" width="9" style="9" hidden="true" customWidth="true"/>
    <col min="12066" max="12068" width="7.5" style="9" customWidth="true"/>
    <col min="12069" max="12069" width="9" style="9" hidden="true" customWidth="true"/>
    <col min="12070" max="12071" width="6.625" style="9" customWidth="true"/>
    <col min="12072" max="12072" width="7.5" style="9" customWidth="true"/>
    <col min="12073" max="12073" width="9" style="9" hidden="true" customWidth="true"/>
    <col min="12074" max="12075" width="7.5" style="9" customWidth="true"/>
    <col min="12076" max="12076" width="12" style="9" customWidth="true"/>
    <col min="12077" max="12077" width="7.5" style="9" customWidth="true"/>
    <col min="12078" max="12080" width="9" style="9" hidden="true" customWidth="true"/>
    <col min="12081" max="12081" width="11.5" style="9" customWidth="true"/>
    <col min="12082" max="12082" width="9.375" style="9" customWidth="true"/>
    <col min="12083" max="12280" width="9" style="9"/>
    <col min="12281" max="12281" width="5.875" style="9" customWidth="true"/>
    <col min="12282" max="12282" width="11.875" style="9" customWidth="true"/>
    <col min="12283" max="12283" width="6.75" style="9" customWidth="true"/>
    <col min="12284" max="12284" width="9" style="9" hidden="true" customWidth="true"/>
    <col min="12285" max="12285" width="5.125" style="9" customWidth="true"/>
    <col min="12286" max="12286" width="9.5" style="9" customWidth="true"/>
    <col min="12287" max="12287" width="7.625" style="9" customWidth="true"/>
    <col min="12288" max="12288" width="7.75" style="9" customWidth="true"/>
    <col min="12289" max="12289" width="7.5" style="9" customWidth="true"/>
    <col min="12290" max="12290" width="8" style="9" customWidth="true"/>
    <col min="12291" max="12291" width="7.5" style="9" customWidth="true"/>
    <col min="12292" max="12292" width="5.125" style="9" customWidth="true"/>
    <col min="12293" max="12293" width="8.75" style="9" customWidth="true"/>
    <col min="12294" max="12294" width="6.625" style="9" customWidth="true"/>
    <col min="12295" max="12295" width="7.875" style="9" customWidth="true"/>
    <col min="12296" max="12296" width="7.75" style="9" customWidth="true"/>
    <col min="12297" max="12297" width="6.75" style="9" customWidth="true"/>
    <col min="12298" max="12298" width="7.625" style="9" customWidth="true"/>
    <col min="12299" max="12299" width="4.375" style="9" customWidth="true"/>
    <col min="12300" max="12300" width="8.75" style="9" customWidth="true"/>
    <col min="12301" max="12301" width="10.375" style="9" customWidth="true"/>
    <col min="12302" max="12302" width="7.875" style="9" customWidth="true"/>
    <col min="12303" max="12303" width="6.625" style="9" customWidth="true"/>
    <col min="12304" max="12305" width="7.5" style="9" customWidth="true"/>
    <col min="12306" max="12306" width="5.75" style="9" customWidth="true"/>
    <col min="12307" max="12307" width="8.25" style="9" customWidth="true"/>
    <col min="12308" max="12308" width="7.5" style="9" customWidth="true"/>
    <col min="12309" max="12314" width="6.625" style="9" customWidth="true"/>
    <col min="12315" max="12316" width="7.5" style="9" customWidth="true"/>
    <col min="12317" max="12317" width="6.625" style="9" customWidth="true"/>
    <col min="12318" max="12318" width="6" style="9" customWidth="true"/>
    <col min="12319" max="12320" width="7.5" style="9" customWidth="true"/>
    <col min="12321" max="12321" width="9" style="9" hidden="true" customWidth="true"/>
    <col min="12322" max="12324" width="7.5" style="9" customWidth="true"/>
    <col min="12325" max="12325" width="9" style="9" hidden="true" customWidth="true"/>
    <col min="12326" max="12327" width="6.625" style="9" customWidth="true"/>
    <col min="12328" max="12328" width="7.5" style="9" customWidth="true"/>
    <col min="12329" max="12329" width="9" style="9" hidden="true" customWidth="true"/>
    <col min="12330" max="12331" width="7.5" style="9" customWidth="true"/>
    <col min="12332" max="12332" width="12" style="9" customWidth="true"/>
    <col min="12333" max="12333" width="7.5" style="9" customWidth="true"/>
    <col min="12334" max="12336" width="9" style="9" hidden="true" customWidth="true"/>
    <col min="12337" max="12337" width="11.5" style="9" customWidth="true"/>
    <col min="12338" max="12338" width="9.375" style="9" customWidth="true"/>
    <col min="12339" max="12536" width="9" style="9"/>
    <col min="12537" max="12537" width="5.875" style="9" customWidth="true"/>
    <col min="12538" max="12538" width="11.875" style="9" customWidth="true"/>
    <col min="12539" max="12539" width="6.75" style="9" customWidth="true"/>
    <col min="12540" max="12540" width="9" style="9" hidden="true" customWidth="true"/>
    <col min="12541" max="12541" width="5.125" style="9" customWidth="true"/>
    <col min="12542" max="12542" width="9.5" style="9" customWidth="true"/>
    <col min="12543" max="12543" width="7.625" style="9" customWidth="true"/>
    <col min="12544" max="12544" width="7.75" style="9" customWidth="true"/>
    <col min="12545" max="12545" width="7.5" style="9" customWidth="true"/>
    <col min="12546" max="12546" width="8" style="9" customWidth="true"/>
    <col min="12547" max="12547" width="7.5" style="9" customWidth="true"/>
    <col min="12548" max="12548" width="5.125" style="9" customWidth="true"/>
    <col min="12549" max="12549" width="8.75" style="9" customWidth="true"/>
    <col min="12550" max="12550" width="6.625" style="9" customWidth="true"/>
    <col min="12551" max="12551" width="7.875" style="9" customWidth="true"/>
    <col min="12552" max="12552" width="7.75" style="9" customWidth="true"/>
    <col min="12553" max="12553" width="6.75" style="9" customWidth="true"/>
    <col min="12554" max="12554" width="7.625" style="9" customWidth="true"/>
    <col min="12555" max="12555" width="4.375" style="9" customWidth="true"/>
    <col min="12556" max="12556" width="8.75" style="9" customWidth="true"/>
    <col min="12557" max="12557" width="10.375" style="9" customWidth="true"/>
    <col min="12558" max="12558" width="7.875" style="9" customWidth="true"/>
    <col min="12559" max="12559" width="6.625" style="9" customWidth="true"/>
    <col min="12560" max="12561" width="7.5" style="9" customWidth="true"/>
    <col min="12562" max="12562" width="5.75" style="9" customWidth="true"/>
    <col min="12563" max="12563" width="8.25" style="9" customWidth="true"/>
    <col min="12564" max="12564" width="7.5" style="9" customWidth="true"/>
    <col min="12565" max="12570" width="6.625" style="9" customWidth="true"/>
    <col min="12571" max="12572" width="7.5" style="9" customWidth="true"/>
    <col min="12573" max="12573" width="6.625" style="9" customWidth="true"/>
    <col min="12574" max="12574" width="6" style="9" customWidth="true"/>
    <col min="12575" max="12576" width="7.5" style="9" customWidth="true"/>
    <col min="12577" max="12577" width="9" style="9" hidden="true" customWidth="true"/>
    <col min="12578" max="12580" width="7.5" style="9" customWidth="true"/>
    <col min="12581" max="12581" width="9" style="9" hidden="true" customWidth="true"/>
    <col min="12582" max="12583" width="6.625" style="9" customWidth="true"/>
    <col min="12584" max="12584" width="7.5" style="9" customWidth="true"/>
    <col min="12585" max="12585" width="9" style="9" hidden="true" customWidth="true"/>
    <col min="12586" max="12587" width="7.5" style="9" customWidth="true"/>
    <col min="12588" max="12588" width="12" style="9" customWidth="true"/>
    <col min="12589" max="12589" width="7.5" style="9" customWidth="true"/>
    <col min="12590" max="12592" width="9" style="9" hidden="true" customWidth="true"/>
    <col min="12593" max="12593" width="11.5" style="9" customWidth="true"/>
    <col min="12594" max="12594" width="9.375" style="9" customWidth="true"/>
    <col min="12595" max="12792" width="9" style="9"/>
    <col min="12793" max="12793" width="5.875" style="9" customWidth="true"/>
    <col min="12794" max="12794" width="11.875" style="9" customWidth="true"/>
    <col min="12795" max="12795" width="6.75" style="9" customWidth="true"/>
    <col min="12796" max="12796" width="9" style="9" hidden="true" customWidth="true"/>
    <col min="12797" max="12797" width="5.125" style="9" customWidth="true"/>
    <col min="12798" max="12798" width="9.5" style="9" customWidth="true"/>
    <col min="12799" max="12799" width="7.625" style="9" customWidth="true"/>
    <col min="12800" max="12800" width="7.75" style="9" customWidth="true"/>
    <col min="12801" max="12801" width="7.5" style="9" customWidth="true"/>
    <col min="12802" max="12802" width="8" style="9" customWidth="true"/>
    <col min="12803" max="12803" width="7.5" style="9" customWidth="true"/>
    <col min="12804" max="12804" width="5.125" style="9" customWidth="true"/>
    <col min="12805" max="12805" width="8.75" style="9" customWidth="true"/>
    <col min="12806" max="12806" width="6.625" style="9" customWidth="true"/>
    <col min="12807" max="12807" width="7.875" style="9" customWidth="true"/>
    <col min="12808" max="12808" width="7.75" style="9" customWidth="true"/>
    <col min="12809" max="12809" width="6.75" style="9" customWidth="true"/>
    <col min="12810" max="12810" width="7.625" style="9" customWidth="true"/>
    <col min="12811" max="12811" width="4.375" style="9" customWidth="true"/>
    <col min="12812" max="12812" width="8.75" style="9" customWidth="true"/>
    <col min="12813" max="12813" width="10.375" style="9" customWidth="true"/>
    <col min="12814" max="12814" width="7.875" style="9" customWidth="true"/>
    <col min="12815" max="12815" width="6.625" style="9" customWidth="true"/>
    <col min="12816" max="12817" width="7.5" style="9" customWidth="true"/>
    <col min="12818" max="12818" width="5.75" style="9" customWidth="true"/>
    <col min="12819" max="12819" width="8.25" style="9" customWidth="true"/>
    <col min="12820" max="12820" width="7.5" style="9" customWidth="true"/>
    <col min="12821" max="12826" width="6.625" style="9" customWidth="true"/>
    <col min="12827" max="12828" width="7.5" style="9" customWidth="true"/>
    <col min="12829" max="12829" width="6.625" style="9" customWidth="true"/>
    <col min="12830" max="12830" width="6" style="9" customWidth="true"/>
    <col min="12831" max="12832" width="7.5" style="9" customWidth="true"/>
    <col min="12833" max="12833" width="9" style="9" hidden="true" customWidth="true"/>
    <col min="12834" max="12836" width="7.5" style="9" customWidth="true"/>
    <col min="12837" max="12837" width="9" style="9" hidden="true" customWidth="true"/>
    <col min="12838" max="12839" width="6.625" style="9" customWidth="true"/>
    <col min="12840" max="12840" width="7.5" style="9" customWidth="true"/>
    <col min="12841" max="12841" width="9" style="9" hidden="true" customWidth="true"/>
    <col min="12842" max="12843" width="7.5" style="9" customWidth="true"/>
    <col min="12844" max="12844" width="12" style="9" customWidth="true"/>
    <col min="12845" max="12845" width="7.5" style="9" customWidth="true"/>
    <col min="12846" max="12848" width="9" style="9" hidden="true" customWidth="true"/>
    <col min="12849" max="12849" width="11.5" style="9" customWidth="true"/>
    <col min="12850" max="12850" width="9.375" style="9" customWidth="true"/>
    <col min="12851" max="13048" width="9" style="9"/>
    <col min="13049" max="13049" width="5.875" style="9" customWidth="true"/>
    <col min="13050" max="13050" width="11.875" style="9" customWidth="true"/>
    <col min="13051" max="13051" width="6.75" style="9" customWidth="true"/>
    <col min="13052" max="13052" width="9" style="9" hidden="true" customWidth="true"/>
    <col min="13053" max="13053" width="5.125" style="9" customWidth="true"/>
    <col min="13054" max="13054" width="9.5" style="9" customWidth="true"/>
    <col min="13055" max="13055" width="7.625" style="9" customWidth="true"/>
    <col min="13056" max="13056" width="7.75" style="9" customWidth="true"/>
    <col min="13057" max="13057" width="7.5" style="9" customWidth="true"/>
    <col min="13058" max="13058" width="8" style="9" customWidth="true"/>
    <col min="13059" max="13059" width="7.5" style="9" customWidth="true"/>
    <col min="13060" max="13060" width="5.125" style="9" customWidth="true"/>
    <col min="13061" max="13061" width="8.75" style="9" customWidth="true"/>
    <col min="13062" max="13062" width="6.625" style="9" customWidth="true"/>
    <col min="13063" max="13063" width="7.875" style="9" customWidth="true"/>
    <col min="13064" max="13064" width="7.75" style="9" customWidth="true"/>
    <col min="13065" max="13065" width="6.75" style="9" customWidth="true"/>
    <col min="13066" max="13066" width="7.625" style="9" customWidth="true"/>
    <col min="13067" max="13067" width="4.375" style="9" customWidth="true"/>
    <col min="13068" max="13068" width="8.75" style="9" customWidth="true"/>
    <col min="13069" max="13069" width="10.375" style="9" customWidth="true"/>
    <col min="13070" max="13070" width="7.875" style="9" customWidth="true"/>
    <col min="13071" max="13071" width="6.625" style="9" customWidth="true"/>
    <col min="13072" max="13073" width="7.5" style="9" customWidth="true"/>
    <col min="13074" max="13074" width="5.75" style="9" customWidth="true"/>
    <col min="13075" max="13075" width="8.25" style="9" customWidth="true"/>
    <col min="13076" max="13076" width="7.5" style="9" customWidth="true"/>
    <col min="13077" max="13082" width="6.625" style="9" customWidth="true"/>
    <col min="13083" max="13084" width="7.5" style="9" customWidth="true"/>
    <col min="13085" max="13085" width="6.625" style="9" customWidth="true"/>
    <col min="13086" max="13086" width="6" style="9" customWidth="true"/>
    <col min="13087" max="13088" width="7.5" style="9" customWidth="true"/>
    <col min="13089" max="13089" width="9" style="9" hidden="true" customWidth="true"/>
    <col min="13090" max="13092" width="7.5" style="9" customWidth="true"/>
    <col min="13093" max="13093" width="9" style="9" hidden="true" customWidth="true"/>
    <col min="13094" max="13095" width="6.625" style="9" customWidth="true"/>
    <col min="13096" max="13096" width="7.5" style="9" customWidth="true"/>
    <col min="13097" max="13097" width="9" style="9" hidden="true" customWidth="true"/>
    <col min="13098" max="13099" width="7.5" style="9" customWidth="true"/>
    <col min="13100" max="13100" width="12" style="9" customWidth="true"/>
    <col min="13101" max="13101" width="7.5" style="9" customWidth="true"/>
    <col min="13102" max="13104" width="9" style="9" hidden="true" customWidth="true"/>
    <col min="13105" max="13105" width="11.5" style="9" customWidth="true"/>
    <col min="13106" max="13106" width="9.375" style="9" customWidth="true"/>
    <col min="13107" max="13304" width="9" style="9"/>
    <col min="13305" max="13305" width="5.875" style="9" customWidth="true"/>
    <col min="13306" max="13306" width="11.875" style="9" customWidth="true"/>
    <col min="13307" max="13307" width="6.75" style="9" customWidth="true"/>
    <col min="13308" max="13308" width="9" style="9" hidden="true" customWidth="true"/>
    <col min="13309" max="13309" width="5.125" style="9" customWidth="true"/>
    <col min="13310" max="13310" width="9.5" style="9" customWidth="true"/>
    <col min="13311" max="13311" width="7.625" style="9" customWidth="true"/>
    <col min="13312" max="13312" width="7.75" style="9" customWidth="true"/>
    <col min="13313" max="13313" width="7.5" style="9" customWidth="true"/>
    <col min="13314" max="13314" width="8" style="9" customWidth="true"/>
    <col min="13315" max="13315" width="7.5" style="9" customWidth="true"/>
    <col min="13316" max="13316" width="5.125" style="9" customWidth="true"/>
    <col min="13317" max="13317" width="8.75" style="9" customWidth="true"/>
    <col min="13318" max="13318" width="6.625" style="9" customWidth="true"/>
    <col min="13319" max="13319" width="7.875" style="9" customWidth="true"/>
    <col min="13320" max="13320" width="7.75" style="9" customWidth="true"/>
    <col min="13321" max="13321" width="6.75" style="9" customWidth="true"/>
    <col min="13322" max="13322" width="7.625" style="9" customWidth="true"/>
    <col min="13323" max="13323" width="4.375" style="9" customWidth="true"/>
    <col min="13324" max="13324" width="8.75" style="9" customWidth="true"/>
    <col min="13325" max="13325" width="10.375" style="9" customWidth="true"/>
    <col min="13326" max="13326" width="7.875" style="9" customWidth="true"/>
    <col min="13327" max="13327" width="6.625" style="9" customWidth="true"/>
    <col min="13328" max="13329" width="7.5" style="9" customWidth="true"/>
    <col min="13330" max="13330" width="5.75" style="9" customWidth="true"/>
    <col min="13331" max="13331" width="8.25" style="9" customWidth="true"/>
    <col min="13332" max="13332" width="7.5" style="9" customWidth="true"/>
    <col min="13333" max="13338" width="6.625" style="9" customWidth="true"/>
    <col min="13339" max="13340" width="7.5" style="9" customWidth="true"/>
    <col min="13341" max="13341" width="6.625" style="9" customWidth="true"/>
    <col min="13342" max="13342" width="6" style="9" customWidth="true"/>
    <col min="13343" max="13344" width="7.5" style="9" customWidth="true"/>
    <col min="13345" max="13345" width="9" style="9" hidden="true" customWidth="true"/>
    <col min="13346" max="13348" width="7.5" style="9" customWidth="true"/>
    <col min="13349" max="13349" width="9" style="9" hidden="true" customWidth="true"/>
    <col min="13350" max="13351" width="6.625" style="9" customWidth="true"/>
    <col min="13352" max="13352" width="7.5" style="9" customWidth="true"/>
    <col min="13353" max="13353" width="9" style="9" hidden="true" customWidth="true"/>
    <col min="13354" max="13355" width="7.5" style="9" customWidth="true"/>
    <col min="13356" max="13356" width="12" style="9" customWidth="true"/>
    <col min="13357" max="13357" width="7.5" style="9" customWidth="true"/>
    <col min="13358" max="13360" width="9" style="9" hidden="true" customWidth="true"/>
    <col min="13361" max="13361" width="11.5" style="9" customWidth="true"/>
    <col min="13362" max="13362" width="9.375" style="9" customWidth="true"/>
    <col min="13363" max="13560" width="9" style="9"/>
    <col min="13561" max="13561" width="5.875" style="9" customWidth="true"/>
    <col min="13562" max="13562" width="11.875" style="9" customWidth="true"/>
    <col min="13563" max="13563" width="6.75" style="9" customWidth="true"/>
    <col min="13564" max="13564" width="9" style="9" hidden="true" customWidth="true"/>
    <col min="13565" max="13565" width="5.125" style="9" customWidth="true"/>
    <col min="13566" max="13566" width="9.5" style="9" customWidth="true"/>
    <col min="13567" max="13567" width="7.625" style="9" customWidth="true"/>
    <col min="13568" max="13568" width="7.75" style="9" customWidth="true"/>
    <col min="13569" max="13569" width="7.5" style="9" customWidth="true"/>
    <col min="13570" max="13570" width="8" style="9" customWidth="true"/>
    <col min="13571" max="13571" width="7.5" style="9" customWidth="true"/>
    <col min="13572" max="13572" width="5.125" style="9" customWidth="true"/>
    <col min="13573" max="13573" width="8.75" style="9" customWidth="true"/>
    <col min="13574" max="13574" width="6.625" style="9" customWidth="true"/>
    <col min="13575" max="13575" width="7.875" style="9" customWidth="true"/>
    <col min="13576" max="13576" width="7.75" style="9" customWidth="true"/>
    <col min="13577" max="13577" width="6.75" style="9" customWidth="true"/>
    <col min="13578" max="13578" width="7.625" style="9" customWidth="true"/>
    <col min="13579" max="13579" width="4.375" style="9" customWidth="true"/>
    <col min="13580" max="13580" width="8.75" style="9" customWidth="true"/>
    <col min="13581" max="13581" width="10.375" style="9" customWidth="true"/>
    <col min="13582" max="13582" width="7.875" style="9" customWidth="true"/>
    <col min="13583" max="13583" width="6.625" style="9" customWidth="true"/>
    <col min="13584" max="13585" width="7.5" style="9" customWidth="true"/>
    <col min="13586" max="13586" width="5.75" style="9" customWidth="true"/>
    <col min="13587" max="13587" width="8.25" style="9" customWidth="true"/>
    <col min="13588" max="13588" width="7.5" style="9" customWidth="true"/>
    <col min="13589" max="13594" width="6.625" style="9" customWidth="true"/>
    <col min="13595" max="13596" width="7.5" style="9" customWidth="true"/>
    <col min="13597" max="13597" width="6.625" style="9" customWidth="true"/>
    <col min="13598" max="13598" width="6" style="9" customWidth="true"/>
    <col min="13599" max="13600" width="7.5" style="9" customWidth="true"/>
    <col min="13601" max="13601" width="9" style="9" hidden="true" customWidth="true"/>
    <col min="13602" max="13604" width="7.5" style="9" customWidth="true"/>
    <col min="13605" max="13605" width="9" style="9" hidden="true" customWidth="true"/>
    <col min="13606" max="13607" width="6.625" style="9" customWidth="true"/>
    <col min="13608" max="13608" width="7.5" style="9" customWidth="true"/>
    <col min="13609" max="13609" width="9" style="9" hidden="true" customWidth="true"/>
    <col min="13610" max="13611" width="7.5" style="9" customWidth="true"/>
    <col min="13612" max="13612" width="12" style="9" customWidth="true"/>
    <col min="13613" max="13613" width="7.5" style="9" customWidth="true"/>
    <col min="13614" max="13616" width="9" style="9" hidden="true" customWidth="true"/>
    <col min="13617" max="13617" width="11.5" style="9" customWidth="true"/>
    <col min="13618" max="13618" width="9.375" style="9" customWidth="true"/>
    <col min="13619" max="13816" width="9" style="9"/>
    <col min="13817" max="13817" width="5.875" style="9" customWidth="true"/>
    <col min="13818" max="13818" width="11.875" style="9" customWidth="true"/>
    <col min="13819" max="13819" width="6.75" style="9" customWidth="true"/>
    <col min="13820" max="13820" width="9" style="9" hidden="true" customWidth="true"/>
    <col min="13821" max="13821" width="5.125" style="9" customWidth="true"/>
    <col min="13822" max="13822" width="9.5" style="9" customWidth="true"/>
    <col min="13823" max="13823" width="7.625" style="9" customWidth="true"/>
    <col min="13824" max="13824" width="7.75" style="9" customWidth="true"/>
    <col min="13825" max="13825" width="7.5" style="9" customWidth="true"/>
    <col min="13826" max="13826" width="8" style="9" customWidth="true"/>
    <col min="13827" max="13827" width="7.5" style="9" customWidth="true"/>
    <col min="13828" max="13828" width="5.125" style="9" customWidth="true"/>
    <col min="13829" max="13829" width="8.75" style="9" customWidth="true"/>
    <col min="13830" max="13830" width="6.625" style="9" customWidth="true"/>
    <col min="13831" max="13831" width="7.875" style="9" customWidth="true"/>
    <col min="13832" max="13832" width="7.75" style="9" customWidth="true"/>
    <col min="13833" max="13833" width="6.75" style="9" customWidth="true"/>
    <col min="13834" max="13834" width="7.625" style="9" customWidth="true"/>
    <col min="13835" max="13835" width="4.375" style="9" customWidth="true"/>
    <col min="13836" max="13836" width="8.75" style="9" customWidth="true"/>
    <col min="13837" max="13837" width="10.375" style="9" customWidth="true"/>
    <col min="13838" max="13838" width="7.875" style="9" customWidth="true"/>
    <col min="13839" max="13839" width="6.625" style="9" customWidth="true"/>
    <col min="13840" max="13841" width="7.5" style="9" customWidth="true"/>
    <col min="13842" max="13842" width="5.75" style="9" customWidth="true"/>
    <col min="13843" max="13843" width="8.25" style="9" customWidth="true"/>
    <col min="13844" max="13844" width="7.5" style="9" customWidth="true"/>
    <col min="13845" max="13850" width="6.625" style="9" customWidth="true"/>
    <col min="13851" max="13852" width="7.5" style="9" customWidth="true"/>
    <col min="13853" max="13853" width="6.625" style="9" customWidth="true"/>
    <col min="13854" max="13854" width="6" style="9" customWidth="true"/>
    <col min="13855" max="13856" width="7.5" style="9" customWidth="true"/>
    <col min="13857" max="13857" width="9" style="9" hidden="true" customWidth="true"/>
    <col min="13858" max="13860" width="7.5" style="9" customWidth="true"/>
    <col min="13861" max="13861" width="9" style="9" hidden="true" customWidth="true"/>
    <col min="13862" max="13863" width="6.625" style="9" customWidth="true"/>
    <col min="13864" max="13864" width="7.5" style="9" customWidth="true"/>
    <col min="13865" max="13865" width="9" style="9" hidden="true" customWidth="true"/>
    <col min="13866" max="13867" width="7.5" style="9" customWidth="true"/>
    <col min="13868" max="13868" width="12" style="9" customWidth="true"/>
    <col min="13869" max="13869" width="7.5" style="9" customWidth="true"/>
    <col min="13870" max="13872" width="9" style="9" hidden="true" customWidth="true"/>
    <col min="13873" max="13873" width="11.5" style="9" customWidth="true"/>
    <col min="13874" max="13874" width="9.375" style="9" customWidth="true"/>
    <col min="13875" max="14072" width="9" style="9"/>
    <col min="14073" max="14073" width="5.875" style="9" customWidth="true"/>
    <col min="14074" max="14074" width="11.875" style="9" customWidth="true"/>
    <col min="14075" max="14075" width="6.75" style="9" customWidth="true"/>
    <col min="14076" max="14076" width="9" style="9" hidden="true" customWidth="true"/>
    <col min="14077" max="14077" width="5.125" style="9" customWidth="true"/>
    <col min="14078" max="14078" width="9.5" style="9" customWidth="true"/>
    <col min="14079" max="14079" width="7.625" style="9" customWidth="true"/>
    <col min="14080" max="14080" width="7.75" style="9" customWidth="true"/>
    <col min="14081" max="14081" width="7.5" style="9" customWidth="true"/>
    <col min="14082" max="14082" width="8" style="9" customWidth="true"/>
    <col min="14083" max="14083" width="7.5" style="9" customWidth="true"/>
    <col min="14084" max="14084" width="5.125" style="9" customWidth="true"/>
    <col min="14085" max="14085" width="8.75" style="9" customWidth="true"/>
    <col min="14086" max="14086" width="6.625" style="9" customWidth="true"/>
    <col min="14087" max="14087" width="7.875" style="9" customWidth="true"/>
    <col min="14088" max="14088" width="7.75" style="9" customWidth="true"/>
    <col min="14089" max="14089" width="6.75" style="9" customWidth="true"/>
    <col min="14090" max="14090" width="7.625" style="9" customWidth="true"/>
    <col min="14091" max="14091" width="4.375" style="9" customWidth="true"/>
    <col min="14092" max="14092" width="8.75" style="9" customWidth="true"/>
    <col min="14093" max="14093" width="10.375" style="9" customWidth="true"/>
    <col min="14094" max="14094" width="7.875" style="9" customWidth="true"/>
    <col min="14095" max="14095" width="6.625" style="9" customWidth="true"/>
    <col min="14096" max="14097" width="7.5" style="9" customWidth="true"/>
    <col min="14098" max="14098" width="5.75" style="9" customWidth="true"/>
    <col min="14099" max="14099" width="8.25" style="9" customWidth="true"/>
    <col min="14100" max="14100" width="7.5" style="9" customWidth="true"/>
    <col min="14101" max="14106" width="6.625" style="9" customWidth="true"/>
    <col min="14107" max="14108" width="7.5" style="9" customWidth="true"/>
    <col min="14109" max="14109" width="6.625" style="9" customWidth="true"/>
    <col min="14110" max="14110" width="6" style="9" customWidth="true"/>
    <col min="14111" max="14112" width="7.5" style="9" customWidth="true"/>
    <col min="14113" max="14113" width="9" style="9" hidden="true" customWidth="true"/>
    <col min="14114" max="14116" width="7.5" style="9" customWidth="true"/>
    <col min="14117" max="14117" width="9" style="9" hidden="true" customWidth="true"/>
    <col min="14118" max="14119" width="6.625" style="9" customWidth="true"/>
    <col min="14120" max="14120" width="7.5" style="9" customWidth="true"/>
    <col min="14121" max="14121" width="9" style="9" hidden="true" customWidth="true"/>
    <col min="14122" max="14123" width="7.5" style="9" customWidth="true"/>
    <col min="14124" max="14124" width="12" style="9" customWidth="true"/>
    <col min="14125" max="14125" width="7.5" style="9" customWidth="true"/>
    <col min="14126" max="14128" width="9" style="9" hidden="true" customWidth="true"/>
    <col min="14129" max="14129" width="11.5" style="9" customWidth="true"/>
    <col min="14130" max="14130" width="9.375" style="9" customWidth="true"/>
    <col min="14131" max="14328" width="9" style="9"/>
    <col min="14329" max="14329" width="5.875" style="9" customWidth="true"/>
    <col min="14330" max="14330" width="11.875" style="9" customWidth="true"/>
    <col min="14331" max="14331" width="6.75" style="9" customWidth="true"/>
    <col min="14332" max="14332" width="9" style="9" hidden="true" customWidth="true"/>
    <col min="14333" max="14333" width="5.125" style="9" customWidth="true"/>
    <col min="14334" max="14334" width="9.5" style="9" customWidth="true"/>
    <col min="14335" max="14335" width="7.625" style="9" customWidth="true"/>
    <col min="14336" max="14336" width="7.75" style="9" customWidth="true"/>
    <col min="14337" max="14337" width="7.5" style="9" customWidth="true"/>
    <col min="14338" max="14338" width="8" style="9" customWidth="true"/>
    <col min="14339" max="14339" width="7.5" style="9" customWidth="true"/>
    <col min="14340" max="14340" width="5.125" style="9" customWidth="true"/>
    <col min="14341" max="14341" width="8.75" style="9" customWidth="true"/>
    <col min="14342" max="14342" width="6.625" style="9" customWidth="true"/>
    <col min="14343" max="14343" width="7.875" style="9" customWidth="true"/>
    <col min="14344" max="14344" width="7.75" style="9" customWidth="true"/>
    <col min="14345" max="14345" width="6.75" style="9" customWidth="true"/>
    <col min="14346" max="14346" width="7.625" style="9" customWidth="true"/>
    <col min="14347" max="14347" width="4.375" style="9" customWidth="true"/>
    <col min="14348" max="14348" width="8.75" style="9" customWidth="true"/>
    <col min="14349" max="14349" width="10.375" style="9" customWidth="true"/>
    <col min="14350" max="14350" width="7.875" style="9" customWidth="true"/>
    <col min="14351" max="14351" width="6.625" style="9" customWidth="true"/>
    <col min="14352" max="14353" width="7.5" style="9" customWidth="true"/>
    <col min="14354" max="14354" width="5.75" style="9" customWidth="true"/>
    <col min="14355" max="14355" width="8.25" style="9" customWidth="true"/>
    <col min="14356" max="14356" width="7.5" style="9" customWidth="true"/>
    <col min="14357" max="14362" width="6.625" style="9" customWidth="true"/>
    <col min="14363" max="14364" width="7.5" style="9" customWidth="true"/>
    <col min="14365" max="14365" width="6.625" style="9" customWidth="true"/>
    <col min="14366" max="14366" width="6" style="9" customWidth="true"/>
    <col min="14367" max="14368" width="7.5" style="9" customWidth="true"/>
    <col min="14369" max="14369" width="9" style="9" hidden="true" customWidth="true"/>
    <col min="14370" max="14372" width="7.5" style="9" customWidth="true"/>
    <col min="14373" max="14373" width="9" style="9" hidden="true" customWidth="true"/>
    <col min="14374" max="14375" width="6.625" style="9" customWidth="true"/>
    <col min="14376" max="14376" width="7.5" style="9" customWidth="true"/>
    <col min="14377" max="14377" width="9" style="9" hidden="true" customWidth="true"/>
    <col min="14378" max="14379" width="7.5" style="9" customWidth="true"/>
    <col min="14380" max="14380" width="12" style="9" customWidth="true"/>
    <col min="14381" max="14381" width="7.5" style="9" customWidth="true"/>
    <col min="14382" max="14384" width="9" style="9" hidden="true" customWidth="true"/>
    <col min="14385" max="14385" width="11.5" style="9" customWidth="true"/>
    <col min="14386" max="14386" width="9.375" style="9" customWidth="true"/>
    <col min="14387" max="14584" width="9" style="9"/>
    <col min="14585" max="14585" width="5.875" style="9" customWidth="true"/>
    <col min="14586" max="14586" width="11.875" style="9" customWidth="true"/>
    <col min="14587" max="14587" width="6.75" style="9" customWidth="true"/>
    <col min="14588" max="14588" width="9" style="9" hidden="true" customWidth="true"/>
    <col min="14589" max="14589" width="5.125" style="9" customWidth="true"/>
    <col min="14590" max="14590" width="9.5" style="9" customWidth="true"/>
    <col min="14591" max="14591" width="7.625" style="9" customWidth="true"/>
    <col min="14592" max="14592" width="7.75" style="9" customWidth="true"/>
    <col min="14593" max="14593" width="7.5" style="9" customWidth="true"/>
    <col min="14594" max="14594" width="8" style="9" customWidth="true"/>
    <col min="14595" max="14595" width="7.5" style="9" customWidth="true"/>
    <col min="14596" max="14596" width="5.125" style="9" customWidth="true"/>
    <col min="14597" max="14597" width="8.75" style="9" customWidth="true"/>
    <col min="14598" max="14598" width="6.625" style="9" customWidth="true"/>
    <col min="14599" max="14599" width="7.875" style="9" customWidth="true"/>
    <col min="14600" max="14600" width="7.75" style="9" customWidth="true"/>
    <col min="14601" max="14601" width="6.75" style="9" customWidth="true"/>
    <col min="14602" max="14602" width="7.625" style="9" customWidth="true"/>
    <col min="14603" max="14603" width="4.375" style="9" customWidth="true"/>
    <col min="14604" max="14604" width="8.75" style="9" customWidth="true"/>
    <col min="14605" max="14605" width="10.375" style="9" customWidth="true"/>
    <col min="14606" max="14606" width="7.875" style="9" customWidth="true"/>
    <col min="14607" max="14607" width="6.625" style="9" customWidth="true"/>
    <col min="14608" max="14609" width="7.5" style="9" customWidth="true"/>
    <col min="14610" max="14610" width="5.75" style="9" customWidth="true"/>
    <col min="14611" max="14611" width="8.25" style="9" customWidth="true"/>
    <col min="14612" max="14612" width="7.5" style="9" customWidth="true"/>
    <col min="14613" max="14618" width="6.625" style="9" customWidth="true"/>
    <col min="14619" max="14620" width="7.5" style="9" customWidth="true"/>
    <col min="14621" max="14621" width="6.625" style="9" customWidth="true"/>
    <col min="14622" max="14622" width="6" style="9" customWidth="true"/>
    <col min="14623" max="14624" width="7.5" style="9" customWidth="true"/>
    <col min="14625" max="14625" width="9" style="9" hidden="true" customWidth="true"/>
    <col min="14626" max="14628" width="7.5" style="9" customWidth="true"/>
    <col min="14629" max="14629" width="9" style="9" hidden="true" customWidth="true"/>
    <col min="14630" max="14631" width="6.625" style="9" customWidth="true"/>
    <col min="14632" max="14632" width="7.5" style="9" customWidth="true"/>
    <col min="14633" max="14633" width="9" style="9" hidden="true" customWidth="true"/>
    <col min="14634" max="14635" width="7.5" style="9" customWidth="true"/>
    <col min="14636" max="14636" width="12" style="9" customWidth="true"/>
    <col min="14637" max="14637" width="7.5" style="9" customWidth="true"/>
    <col min="14638" max="14640" width="9" style="9" hidden="true" customWidth="true"/>
    <col min="14641" max="14641" width="11.5" style="9" customWidth="true"/>
    <col min="14642" max="14642" width="9.375" style="9" customWidth="true"/>
    <col min="14643" max="14840" width="9" style="9"/>
    <col min="14841" max="14841" width="5.875" style="9" customWidth="true"/>
    <col min="14842" max="14842" width="11.875" style="9" customWidth="true"/>
    <col min="14843" max="14843" width="6.75" style="9" customWidth="true"/>
    <col min="14844" max="14844" width="9" style="9" hidden="true" customWidth="true"/>
    <col min="14845" max="14845" width="5.125" style="9" customWidth="true"/>
    <col min="14846" max="14846" width="9.5" style="9" customWidth="true"/>
    <col min="14847" max="14847" width="7.625" style="9" customWidth="true"/>
    <col min="14848" max="14848" width="7.75" style="9" customWidth="true"/>
    <col min="14849" max="14849" width="7.5" style="9" customWidth="true"/>
    <col min="14850" max="14850" width="8" style="9" customWidth="true"/>
    <col min="14851" max="14851" width="7.5" style="9" customWidth="true"/>
    <col min="14852" max="14852" width="5.125" style="9" customWidth="true"/>
    <col min="14853" max="14853" width="8.75" style="9" customWidth="true"/>
    <col min="14854" max="14854" width="6.625" style="9" customWidth="true"/>
    <col min="14855" max="14855" width="7.875" style="9" customWidth="true"/>
    <col min="14856" max="14856" width="7.75" style="9" customWidth="true"/>
    <col min="14857" max="14857" width="6.75" style="9" customWidth="true"/>
    <col min="14858" max="14858" width="7.625" style="9" customWidth="true"/>
    <col min="14859" max="14859" width="4.375" style="9" customWidth="true"/>
    <col min="14860" max="14860" width="8.75" style="9" customWidth="true"/>
    <col min="14861" max="14861" width="10.375" style="9" customWidth="true"/>
    <col min="14862" max="14862" width="7.875" style="9" customWidth="true"/>
    <col min="14863" max="14863" width="6.625" style="9" customWidth="true"/>
    <col min="14864" max="14865" width="7.5" style="9" customWidth="true"/>
    <col min="14866" max="14866" width="5.75" style="9" customWidth="true"/>
    <col min="14867" max="14867" width="8.25" style="9" customWidth="true"/>
    <col min="14868" max="14868" width="7.5" style="9" customWidth="true"/>
    <col min="14869" max="14874" width="6.625" style="9" customWidth="true"/>
    <col min="14875" max="14876" width="7.5" style="9" customWidth="true"/>
    <col min="14877" max="14877" width="6.625" style="9" customWidth="true"/>
    <col min="14878" max="14878" width="6" style="9" customWidth="true"/>
    <col min="14879" max="14880" width="7.5" style="9" customWidth="true"/>
    <col min="14881" max="14881" width="9" style="9" hidden="true" customWidth="true"/>
    <col min="14882" max="14884" width="7.5" style="9" customWidth="true"/>
    <col min="14885" max="14885" width="9" style="9" hidden="true" customWidth="true"/>
    <col min="14886" max="14887" width="6.625" style="9" customWidth="true"/>
    <col min="14888" max="14888" width="7.5" style="9" customWidth="true"/>
    <col min="14889" max="14889" width="9" style="9" hidden="true" customWidth="true"/>
    <col min="14890" max="14891" width="7.5" style="9" customWidth="true"/>
    <col min="14892" max="14892" width="12" style="9" customWidth="true"/>
    <col min="14893" max="14893" width="7.5" style="9" customWidth="true"/>
    <col min="14894" max="14896" width="9" style="9" hidden="true" customWidth="true"/>
    <col min="14897" max="14897" width="11.5" style="9" customWidth="true"/>
    <col min="14898" max="14898" width="9.375" style="9" customWidth="true"/>
    <col min="14899" max="15096" width="9" style="9"/>
    <col min="15097" max="15097" width="5.875" style="9" customWidth="true"/>
    <col min="15098" max="15098" width="11.875" style="9" customWidth="true"/>
    <col min="15099" max="15099" width="6.75" style="9" customWidth="true"/>
    <col min="15100" max="15100" width="9" style="9" hidden="true" customWidth="true"/>
    <col min="15101" max="15101" width="5.125" style="9" customWidth="true"/>
    <col min="15102" max="15102" width="9.5" style="9" customWidth="true"/>
    <col min="15103" max="15103" width="7.625" style="9" customWidth="true"/>
    <col min="15104" max="15104" width="7.75" style="9" customWidth="true"/>
    <col min="15105" max="15105" width="7.5" style="9" customWidth="true"/>
    <col min="15106" max="15106" width="8" style="9" customWidth="true"/>
    <col min="15107" max="15107" width="7.5" style="9" customWidth="true"/>
    <col min="15108" max="15108" width="5.125" style="9" customWidth="true"/>
    <col min="15109" max="15109" width="8.75" style="9" customWidth="true"/>
    <col min="15110" max="15110" width="6.625" style="9" customWidth="true"/>
    <col min="15111" max="15111" width="7.875" style="9" customWidth="true"/>
    <col min="15112" max="15112" width="7.75" style="9" customWidth="true"/>
    <col min="15113" max="15113" width="6.75" style="9" customWidth="true"/>
    <col min="15114" max="15114" width="7.625" style="9" customWidth="true"/>
    <col min="15115" max="15115" width="4.375" style="9" customWidth="true"/>
    <col min="15116" max="15116" width="8.75" style="9" customWidth="true"/>
    <col min="15117" max="15117" width="10.375" style="9" customWidth="true"/>
    <col min="15118" max="15118" width="7.875" style="9" customWidth="true"/>
    <col min="15119" max="15119" width="6.625" style="9" customWidth="true"/>
    <col min="15120" max="15121" width="7.5" style="9" customWidth="true"/>
    <col min="15122" max="15122" width="5.75" style="9" customWidth="true"/>
    <col min="15123" max="15123" width="8.25" style="9" customWidth="true"/>
    <col min="15124" max="15124" width="7.5" style="9" customWidth="true"/>
    <col min="15125" max="15130" width="6.625" style="9" customWidth="true"/>
    <col min="15131" max="15132" width="7.5" style="9" customWidth="true"/>
    <col min="15133" max="15133" width="6.625" style="9" customWidth="true"/>
    <col min="15134" max="15134" width="6" style="9" customWidth="true"/>
    <col min="15135" max="15136" width="7.5" style="9" customWidth="true"/>
    <col min="15137" max="15137" width="9" style="9" hidden="true" customWidth="true"/>
    <col min="15138" max="15140" width="7.5" style="9" customWidth="true"/>
    <col min="15141" max="15141" width="9" style="9" hidden="true" customWidth="true"/>
    <col min="15142" max="15143" width="6.625" style="9" customWidth="true"/>
    <col min="15144" max="15144" width="7.5" style="9" customWidth="true"/>
    <col min="15145" max="15145" width="9" style="9" hidden="true" customWidth="true"/>
    <col min="15146" max="15147" width="7.5" style="9" customWidth="true"/>
    <col min="15148" max="15148" width="12" style="9" customWidth="true"/>
    <col min="15149" max="15149" width="7.5" style="9" customWidth="true"/>
    <col min="15150" max="15152" width="9" style="9" hidden="true" customWidth="true"/>
    <col min="15153" max="15153" width="11.5" style="9" customWidth="true"/>
    <col min="15154" max="15154" width="9.375" style="9" customWidth="true"/>
    <col min="15155" max="15352" width="9" style="9"/>
    <col min="15353" max="15353" width="5.875" style="9" customWidth="true"/>
    <col min="15354" max="15354" width="11.875" style="9" customWidth="true"/>
    <col min="15355" max="15355" width="6.75" style="9" customWidth="true"/>
    <col min="15356" max="15356" width="9" style="9" hidden="true" customWidth="true"/>
    <col min="15357" max="15357" width="5.125" style="9" customWidth="true"/>
    <col min="15358" max="15358" width="9.5" style="9" customWidth="true"/>
    <col min="15359" max="15359" width="7.625" style="9" customWidth="true"/>
    <col min="15360" max="15360" width="7.75" style="9" customWidth="true"/>
    <col min="15361" max="15361" width="7.5" style="9" customWidth="true"/>
    <col min="15362" max="15362" width="8" style="9" customWidth="true"/>
    <col min="15363" max="15363" width="7.5" style="9" customWidth="true"/>
    <col min="15364" max="15364" width="5.125" style="9" customWidth="true"/>
    <col min="15365" max="15365" width="8.75" style="9" customWidth="true"/>
    <col min="15366" max="15366" width="6.625" style="9" customWidth="true"/>
    <col min="15367" max="15367" width="7.875" style="9" customWidth="true"/>
    <col min="15368" max="15368" width="7.75" style="9" customWidth="true"/>
    <col min="15369" max="15369" width="6.75" style="9" customWidth="true"/>
    <col min="15370" max="15370" width="7.625" style="9" customWidth="true"/>
    <col min="15371" max="15371" width="4.375" style="9" customWidth="true"/>
    <col min="15372" max="15372" width="8.75" style="9" customWidth="true"/>
    <col min="15373" max="15373" width="10.375" style="9" customWidth="true"/>
    <col min="15374" max="15374" width="7.875" style="9" customWidth="true"/>
    <col min="15375" max="15375" width="6.625" style="9" customWidth="true"/>
    <col min="15376" max="15377" width="7.5" style="9" customWidth="true"/>
    <col min="15378" max="15378" width="5.75" style="9" customWidth="true"/>
    <col min="15379" max="15379" width="8.25" style="9" customWidth="true"/>
    <col min="15380" max="15380" width="7.5" style="9" customWidth="true"/>
    <col min="15381" max="15386" width="6.625" style="9" customWidth="true"/>
    <col min="15387" max="15388" width="7.5" style="9" customWidth="true"/>
    <col min="15389" max="15389" width="6.625" style="9" customWidth="true"/>
    <col min="15390" max="15390" width="6" style="9" customWidth="true"/>
    <col min="15391" max="15392" width="7.5" style="9" customWidth="true"/>
    <col min="15393" max="15393" width="9" style="9" hidden="true" customWidth="true"/>
    <col min="15394" max="15396" width="7.5" style="9" customWidth="true"/>
    <col min="15397" max="15397" width="9" style="9" hidden="true" customWidth="true"/>
    <col min="15398" max="15399" width="6.625" style="9" customWidth="true"/>
    <col min="15400" max="15400" width="7.5" style="9" customWidth="true"/>
    <col min="15401" max="15401" width="9" style="9" hidden="true" customWidth="true"/>
    <col min="15402" max="15403" width="7.5" style="9" customWidth="true"/>
    <col min="15404" max="15404" width="12" style="9" customWidth="true"/>
    <col min="15405" max="15405" width="7.5" style="9" customWidth="true"/>
    <col min="15406" max="15408" width="9" style="9" hidden="true" customWidth="true"/>
    <col min="15409" max="15409" width="11.5" style="9" customWidth="true"/>
    <col min="15410" max="15410" width="9.375" style="9" customWidth="true"/>
    <col min="15411" max="15608" width="9" style="9"/>
    <col min="15609" max="15609" width="5.875" style="9" customWidth="true"/>
    <col min="15610" max="15610" width="11.875" style="9" customWidth="true"/>
    <col min="15611" max="15611" width="6.75" style="9" customWidth="true"/>
    <col min="15612" max="15612" width="9" style="9" hidden="true" customWidth="true"/>
    <col min="15613" max="15613" width="5.125" style="9" customWidth="true"/>
    <col min="15614" max="15614" width="9.5" style="9" customWidth="true"/>
    <col min="15615" max="15615" width="7.625" style="9" customWidth="true"/>
    <col min="15616" max="15616" width="7.75" style="9" customWidth="true"/>
    <col min="15617" max="15617" width="7.5" style="9" customWidth="true"/>
    <col min="15618" max="15618" width="8" style="9" customWidth="true"/>
    <col min="15619" max="15619" width="7.5" style="9" customWidth="true"/>
    <col min="15620" max="15620" width="5.125" style="9" customWidth="true"/>
    <col min="15621" max="15621" width="8.75" style="9" customWidth="true"/>
    <col min="15622" max="15622" width="6.625" style="9" customWidth="true"/>
    <col min="15623" max="15623" width="7.875" style="9" customWidth="true"/>
    <col min="15624" max="15624" width="7.75" style="9" customWidth="true"/>
    <col min="15625" max="15625" width="6.75" style="9" customWidth="true"/>
    <col min="15626" max="15626" width="7.625" style="9" customWidth="true"/>
    <col min="15627" max="15627" width="4.375" style="9" customWidth="true"/>
    <col min="15628" max="15628" width="8.75" style="9" customWidth="true"/>
    <col min="15629" max="15629" width="10.375" style="9" customWidth="true"/>
    <col min="15630" max="15630" width="7.875" style="9" customWidth="true"/>
    <col min="15631" max="15631" width="6.625" style="9" customWidth="true"/>
    <col min="15632" max="15633" width="7.5" style="9" customWidth="true"/>
    <col min="15634" max="15634" width="5.75" style="9" customWidth="true"/>
    <col min="15635" max="15635" width="8.25" style="9" customWidth="true"/>
    <col min="15636" max="15636" width="7.5" style="9" customWidth="true"/>
    <col min="15637" max="15642" width="6.625" style="9" customWidth="true"/>
    <col min="15643" max="15644" width="7.5" style="9" customWidth="true"/>
    <col min="15645" max="15645" width="6.625" style="9" customWidth="true"/>
    <col min="15646" max="15646" width="6" style="9" customWidth="true"/>
    <col min="15647" max="15648" width="7.5" style="9" customWidth="true"/>
    <col min="15649" max="15649" width="9" style="9" hidden="true" customWidth="true"/>
    <col min="15650" max="15652" width="7.5" style="9" customWidth="true"/>
    <col min="15653" max="15653" width="9" style="9" hidden="true" customWidth="true"/>
    <col min="15654" max="15655" width="6.625" style="9" customWidth="true"/>
    <col min="15656" max="15656" width="7.5" style="9" customWidth="true"/>
    <col min="15657" max="15657" width="9" style="9" hidden="true" customWidth="true"/>
    <col min="15658" max="15659" width="7.5" style="9" customWidth="true"/>
    <col min="15660" max="15660" width="12" style="9" customWidth="true"/>
    <col min="15661" max="15661" width="7.5" style="9" customWidth="true"/>
    <col min="15662" max="15664" width="9" style="9" hidden="true" customWidth="true"/>
    <col min="15665" max="15665" width="11.5" style="9" customWidth="true"/>
    <col min="15666" max="15666" width="9.375" style="9" customWidth="true"/>
    <col min="15667" max="15864" width="9" style="9"/>
    <col min="15865" max="15865" width="5.875" style="9" customWidth="true"/>
    <col min="15866" max="15866" width="11.875" style="9" customWidth="true"/>
    <col min="15867" max="15867" width="6.75" style="9" customWidth="true"/>
    <col min="15868" max="15868" width="9" style="9" hidden="true" customWidth="true"/>
    <col min="15869" max="15869" width="5.125" style="9" customWidth="true"/>
    <col min="15870" max="15870" width="9.5" style="9" customWidth="true"/>
    <col min="15871" max="15871" width="7.625" style="9" customWidth="true"/>
    <col min="15872" max="15872" width="7.75" style="9" customWidth="true"/>
    <col min="15873" max="15873" width="7.5" style="9" customWidth="true"/>
    <col min="15874" max="15874" width="8" style="9" customWidth="true"/>
    <col min="15875" max="15875" width="7.5" style="9" customWidth="true"/>
    <col min="15876" max="15876" width="5.125" style="9" customWidth="true"/>
    <col min="15877" max="15877" width="8.75" style="9" customWidth="true"/>
    <col min="15878" max="15878" width="6.625" style="9" customWidth="true"/>
    <col min="15879" max="15879" width="7.875" style="9" customWidth="true"/>
    <col min="15880" max="15880" width="7.75" style="9" customWidth="true"/>
    <col min="15881" max="15881" width="6.75" style="9" customWidth="true"/>
    <col min="15882" max="15882" width="7.625" style="9" customWidth="true"/>
    <col min="15883" max="15883" width="4.375" style="9" customWidth="true"/>
    <col min="15884" max="15884" width="8.75" style="9" customWidth="true"/>
    <col min="15885" max="15885" width="10.375" style="9" customWidth="true"/>
    <col min="15886" max="15886" width="7.875" style="9" customWidth="true"/>
    <col min="15887" max="15887" width="6.625" style="9" customWidth="true"/>
    <col min="15888" max="15889" width="7.5" style="9" customWidth="true"/>
    <col min="15890" max="15890" width="5.75" style="9" customWidth="true"/>
    <col min="15891" max="15891" width="8.25" style="9" customWidth="true"/>
    <col min="15892" max="15892" width="7.5" style="9" customWidth="true"/>
    <col min="15893" max="15898" width="6.625" style="9" customWidth="true"/>
    <col min="15899" max="15900" width="7.5" style="9" customWidth="true"/>
    <col min="15901" max="15901" width="6.625" style="9" customWidth="true"/>
    <col min="15902" max="15902" width="6" style="9" customWidth="true"/>
    <col min="15903" max="15904" width="7.5" style="9" customWidth="true"/>
    <col min="15905" max="15905" width="9" style="9" hidden="true" customWidth="true"/>
    <col min="15906" max="15908" width="7.5" style="9" customWidth="true"/>
    <col min="15909" max="15909" width="9" style="9" hidden="true" customWidth="true"/>
    <col min="15910" max="15911" width="6.625" style="9" customWidth="true"/>
    <col min="15912" max="15912" width="7.5" style="9" customWidth="true"/>
    <col min="15913" max="15913" width="9" style="9" hidden="true" customWidth="true"/>
    <col min="15914" max="15915" width="7.5" style="9" customWidth="true"/>
    <col min="15916" max="15916" width="12" style="9" customWidth="true"/>
    <col min="15917" max="15917" width="7.5" style="9" customWidth="true"/>
    <col min="15918" max="15920" width="9" style="9" hidden="true" customWidth="true"/>
    <col min="15921" max="15921" width="11.5" style="9" customWidth="true"/>
    <col min="15922" max="15922" width="9.375" style="9" customWidth="true"/>
    <col min="15923" max="16120" width="9" style="9"/>
    <col min="16121" max="16121" width="5.875" style="9" customWidth="true"/>
    <col min="16122" max="16122" width="11.875" style="9" customWidth="true"/>
    <col min="16123" max="16123" width="6.75" style="9" customWidth="true"/>
    <col min="16124" max="16124" width="9" style="9" hidden="true" customWidth="true"/>
    <col min="16125" max="16125" width="5.125" style="9" customWidth="true"/>
    <col min="16126" max="16126" width="9.5" style="9" customWidth="true"/>
    <col min="16127" max="16127" width="7.625" style="9" customWidth="true"/>
    <col min="16128" max="16128" width="7.75" style="9" customWidth="true"/>
    <col min="16129" max="16129" width="7.5" style="9" customWidth="true"/>
    <col min="16130" max="16130" width="8" style="9" customWidth="true"/>
    <col min="16131" max="16131" width="7.5" style="9" customWidth="true"/>
    <col min="16132" max="16132" width="5.125" style="9" customWidth="true"/>
    <col min="16133" max="16133" width="8.75" style="9" customWidth="true"/>
    <col min="16134" max="16134" width="6.625" style="9" customWidth="true"/>
    <col min="16135" max="16135" width="7.875" style="9" customWidth="true"/>
    <col min="16136" max="16136" width="7.75" style="9" customWidth="true"/>
    <col min="16137" max="16137" width="6.75" style="9" customWidth="true"/>
    <col min="16138" max="16138" width="7.625" style="9" customWidth="true"/>
    <col min="16139" max="16139" width="4.375" style="9" customWidth="true"/>
    <col min="16140" max="16140" width="8.75" style="9" customWidth="true"/>
    <col min="16141" max="16141" width="10.375" style="9" customWidth="true"/>
    <col min="16142" max="16142" width="7.875" style="9" customWidth="true"/>
    <col min="16143" max="16143" width="6.625" style="9" customWidth="true"/>
    <col min="16144" max="16145" width="7.5" style="9" customWidth="true"/>
    <col min="16146" max="16146" width="5.75" style="9" customWidth="true"/>
    <col min="16147" max="16147" width="8.25" style="9" customWidth="true"/>
    <col min="16148" max="16148" width="7.5" style="9" customWidth="true"/>
    <col min="16149" max="16154" width="6.625" style="9" customWidth="true"/>
    <col min="16155" max="16156" width="7.5" style="9" customWidth="true"/>
    <col min="16157" max="16157" width="6.625" style="9" customWidth="true"/>
    <col min="16158" max="16158" width="6" style="9" customWidth="true"/>
    <col min="16159" max="16160" width="7.5" style="9" customWidth="true"/>
    <col min="16161" max="16161" width="9" style="9" hidden="true" customWidth="true"/>
    <col min="16162" max="16164" width="7.5" style="9" customWidth="true"/>
    <col min="16165" max="16165" width="9" style="9" hidden="true" customWidth="true"/>
    <col min="16166" max="16167" width="6.625" style="9" customWidth="true"/>
    <col min="16168" max="16168" width="7.5" style="9" customWidth="true"/>
    <col min="16169" max="16169" width="9" style="9" hidden="true" customWidth="true"/>
    <col min="16170" max="16171" width="7.5" style="9" customWidth="true"/>
    <col min="16172" max="16172" width="12" style="9" customWidth="true"/>
    <col min="16173" max="16173" width="7.5" style="9" customWidth="true"/>
    <col min="16174" max="16176" width="9" style="9" hidden="true" customWidth="true"/>
    <col min="16177" max="16177" width="11.5" style="9" customWidth="true"/>
    <col min="16178" max="16178" width="9.375" style="9" customWidth="true"/>
    <col min="16179" max="16384" width="9" style="9"/>
  </cols>
  <sheetData>
    <row r="1" ht="20.25" spans="1:1">
      <c r="A1" s="10" t="s">
        <v>300</v>
      </c>
    </row>
    <row r="2" spans="1:48">
      <c r="A2" s="11" t="s">
        <v>301</v>
      </c>
      <c r="B2" s="12"/>
      <c r="C2" s="12"/>
      <c r="D2" s="13"/>
      <c r="E2" s="36"/>
      <c r="F2" s="36"/>
      <c r="G2" s="13"/>
      <c r="H2" s="36"/>
      <c r="I2" s="36"/>
      <c r="J2" s="36"/>
      <c r="K2" s="13"/>
      <c r="L2" s="36"/>
      <c r="M2" s="36"/>
      <c r="N2" s="13"/>
      <c r="O2" s="36"/>
      <c r="P2" s="36"/>
      <c r="Q2" s="36"/>
      <c r="R2" s="13"/>
      <c r="S2" s="36"/>
      <c r="T2" s="36"/>
      <c r="U2" s="13"/>
      <c r="V2" s="36"/>
      <c r="W2" s="36"/>
      <c r="X2" s="36"/>
      <c r="Y2" s="13"/>
      <c r="Z2" s="13"/>
      <c r="AA2" s="36"/>
      <c r="AB2" s="36"/>
      <c r="AC2" s="36"/>
      <c r="AD2" s="36"/>
      <c r="AE2" s="36"/>
      <c r="AF2" s="36"/>
      <c r="AG2" s="36"/>
      <c r="AH2" s="36"/>
      <c r="AI2" s="13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48"/>
      <c r="AU2" s="36"/>
      <c r="AV2" s="13"/>
    </row>
    <row r="3" spans="1:48">
      <c r="A3" s="11"/>
      <c r="B3" s="12"/>
      <c r="C3" s="12"/>
      <c r="D3" s="13"/>
      <c r="E3" s="36"/>
      <c r="F3" s="36"/>
      <c r="G3" s="13"/>
      <c r="H3" s="36"/>
      <c r="I3" s="36"/>
      <c r="J3" s="36"/>
      <c r="K3" s="13"/>
      <c r="L3" s="36"/>
      <c r="M3" s="36"/>
      <c r="N3" s="13"/>
      <c r="O3" s="36"/>
      <c r="P3" s="36"/>
      <c r="Q3" s="36"/>
      <c r="R3" s="13"/>
      <c r="S3" s="36"/>
      <c r="T3" s="36"/>
      <c r="U3" s="13"/>
      <c r="V3" s="36"/>
      <c r="W3" s="36"/>
      <c r="X3" s="36"/>
      <c r="Y3" s="13"/>
      <c r="Z3" s="13"/>
      <c r="AA3" s="36"/>
      <c r="AB3" s="36"/>
      <c r="AC3" s="36"/>
      <c r="AD3" s="36"/>
      <c r="AE3" s="36"/>
      <c r="AF3" s="36"/>
      <c r="AG3" s="36"/>
      <c r="AH3" s="36"/>
      <c r="AI3" s="13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48"/>
      <c r="AU3" s="36"/>
      <c r="AV3" s="13"/>
    </row>
    <row r="4" spans="1:48">
      <c r="A4" s="11"/>
      <c r="B4" s="12"/>
      <c r="C4" s="12"/>
      <c r="D4" s="13"/>
      <c r="E4" s="36"/>
      <c r="F4" s="36"/>
      <c r="G4" s="13"/>
      <c r="H4" s="36"/>
      <c r="I4" s="36"/>
      <c r="J4" s="36"/>
      <c r="K4" s="13"/>
      <c r="L4" s="36"/>
      <c r="M4" s="36"/>
      <c r="N4" s="13"/>
      <c r="O4" s="36"/>
      <c r="P4" s="36"/>
      <c r="Q4" s="36"/>
      <c r="R4" s="13"/>
      <c r="S4" s="36"/>
      <c r="T4" s="36"/>
      <c r="U4" s="13"/>
      <c r="V4" s="36"/>
      <c r="W4" s="36"/>
      <c r="X4" s="36"/>
      <c r="Y4" s="13"/>
      <c r="Z4" s="13"/>
      <c r="AA4" s="36"/>
      <c r="AB4" s="36"/>
      <c r="AC4" s="36"/>
      <c r="AD4" s="36"/>
      <c r="AE4" s="36"/>
      <c r="AF4" s="36"/>
      <c r="AG4" s="36"/>
      <c r="AH4" s="36"/>
      <c r="AI4" s="13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48"/>
      <c r="AU4" s="36"/>
      <c r="AV4" s="13"/>
    </row>
    <row r="5" customHeight="true" spans="1:48">
      <c r="A5" s="14"/>
      <c r="B5" s="14"/>
      <c r="C5" s="15"/>
      <c r="D5" s="16" t="s">
        <v>302</v>
      </c>
      <c r="E5" s="37"/>
      <c r="F5" s="37"/>
      <c r="G5" s="16"/>
      <c r="H5" s="37"/>
      <c r="I5" s="37"/>
      <c r="J5" s="37"/>
      <c r="K5" s="16" t="s">
        <v>303</v>
      </c>
      <c r="L5" s="37"/>
      <c r="M5" s="37"/>
      <c r="N5" s="16"/>
      <c r="O5" s="37"/>
      <c r="P5" s="37"/>
      <c r="Q5" s="37"/>
      <c r="R5" s="16" t="s">
        <v>304</v>
      </c>
      <c r="S5" s="37"/>
      <c r="T5" s="37"/>
      <c r="U5" s="16"/>
      <c r="V5" s="37"/>
      <c r="W5" s="37"/>
      <c r="X5" s="37"/>
      <c r="Y5" s="45" t="s">
        <v>305</v>
      </c>
      <c r="Z5" s="45"/>
      <c r="AA5" s="38"/>
      <c r="AB5" s="38"/>
      <c r="AC5" s="38"/>
      <c r="AD5" s="38"/>
      <c r="AE5" s="38"/>
      <c r="AF5" s="38"/>
      <c r="AG5" s="38"/>
      <c r="AH5" s="38"/>
      <c r="AI5" s="45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49" t="s">
        <v>306</v>
      </c>
      <c r="AU5" s="50"/>
      <c r="AV5" s="51"/>
    </row>
    <row r="6" spans="1:48">
      <c r="A6" s="14"/>
      <c r="B6" s="14"/>
      <c r="C6" s="15"/>
      <c r="D6" s="16"/>
      <c r="E6" s="37"/>
      <c r="F6" s="37"/>
      <c r="G6" s="16"/>
      <c r="H6" s="37"/>
      <c r="I6" s="37"/>
      <c r="J6" s="37"/>
      <c r="K6" s="16"/>
      <c r="L6" s="37"/>
      <c r="M6" s="37"/>
      <c r="N6" s="16"/>
      <c r="O6" s="37"/>
      <c r="P6" s="37"/>
      <c r="Q6" s="37"/>
      <c r="R6" s="16"/>
      <c r="S6" s="37"/>
      <c r="T6" s="37"/>
      <c r="U6" s="16"/>
      <c r="V6" s="37"/>
      <c r="W6" s="37"/>
      <c r="X6" s="37"/>
      <c r="Y6" s="45"/>
      <c r="Z6" s="45"/>
      <c r="AA6" s="38"/>
      <c r="AB6" s="38"/>
      <c r="AC6" s="38"/>
      <c r="AD6" s="38"/>
      <c r="AE6" s="38"/>
      <c r="AF6" s="38"/>
      <c r="AG6" s="38"/>
      <c r="AH6" s="38"/>
      <c r="AI6" s="45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52"/>
      <c r="AU6" s="50"/>
      <c r="AV6" s="51"/>
    </row>
    <row r="7" ht="69.75" customHeight="true" spans="1:48">
      <c r="A7" s="14"/>
      <c r="B7" s="14"/>
      <c r="C7" s="15"/>
      <c r="D7" s="16" t="s">
        <v>307</v>
      </c>
      <c r="E7" s="37" t="s">
        <v>308</v>
      </c>
      <c r="F7" s="37" t="s">
        <v>309</v>
      </c>
      <c r="G7" s="16" t="s">
        <v>310</v>
      </c>
      <c r="H7" s="38" t="s">
        <v>204</v>
      </c>
      <c r="I7" s="38"/>
      <c r="J7" s="38"/>
      <c r="K7" s="16" t="s">
        <v>307</v>
      </c>
      <c r="L7" s="37" t="s">
        <v>308</v>
      </c>
      <c r="M7" s="37" t="s">
        <v>309</v>
      </c>
      <c r="N7" s="16" t="s">
        <v>310</v>
      </c>
      <c r="O7" s="38" t="s">
        <v>204</v>
      </c>
      <c r="P7" s="38"/>
      <c r="Q7" s="38"/>
      <c r="R7" s="16" t="s">
        <v>307</v>
      </c>
      <c r="S7" s="37" t="s">
        <v>308</v>
      </c>
      <c r="T7" s="37" t="s">
        <v>309</v>
      </c>
      <c r="U7" s="16" t="s">
        <v>310</v>
      </c>
      <c r="V7" s="38" t="s">
        <v>204</v>
      </c>
      <c r="W7" s="38"/>
      <c r="X7" s="38"/>
      <c r="Y7" s="16" t="s">
        <v>311</v>
      </c>
      <c r="Z7" s="16" t="s">
        <v>312</v>
      </c>
      <c r="AA7" s="37" t="s">
        <v>308</v>
      </c>
      <c r="AB7" s="37"/>
      <c r="AC7" s="37"/>
      <c r="AD7" s="37"/>
      <c r="AE7" s="37" t="s">
        <v>313</v>
      </c>
      <c r="AF7" s="37"/>
      <c r="AG7" s="37"/>
      <c r="AH7" s="37" t="s">
        <v>310</v>
      </c>
      <c r="AI7" s="16"/>
      <c r="AJ7" s="37"/>
      <c r="AK7" s="40" t="s">
        <v>204</v>
      </c>
      <c r="AL7" s="40"/>
      <c r="AM7" s="40"/>
      <c r="AN7" s="40"/>
      <c r="AO7" s="40"/>
      <c r="AP7" s="40"/>
      <c r="AQ7" s="40"/>
      <c r="AR7" s="40"/>
      <c r="AS7" s="40"/>
      <c r="AT7" s="52"/>
      <c r="AU7" s="50"/>
      <c r="AV7" s="51"/>
    </row>
    <row r="8" ht="22.5" customHeight="true" spans="1:48">
      <c r="A8" s="14"/>
      <c r="B8" s="14"/>
      <c r="C8" s="15"/>
      <c r="D8" s="16"/>
      <c r="E8" s="37"/>
      <c r="F8" s="37"/>
      <c r="G8" s="16"/>
      <c r="H8" s="39" t="s">
        <v>314</v>
      </c>
      <c r="I8" s="39" t="s">
        <v>315</v>
      </c>
      <c r="J8" s="39" t="s">
        <v>11</v>
      </c>
      <c r="K8" s="16"/>
      <c r="L8" s="37"/>
      <c r="M8" s="37"/>
      <c r="N8" s="16"/>
      <c r="O8" s="39" t="s">
        <v>314</v>
      </c>
      <c r="P8" s="39" t="s">
        <v>315</v>
      </c>
      <c r="Q8" s="39" t="s">
        <v>11</v>
      </c>
      <c r="R8" s="16"/>
      <c r="S8" s="37"/>
      <c r="T8" s="37"/>
      <c r="U8" s="16"/>
      <c r="V8" s="39" t="s">
        <v>314</v>
      </c>
      <c r="W8" s="39" t="s">
        <v>315</v>
      </c>
      <c r="X8" s="39" t="s">
        <v>11</v>
      </c>
      <c r="Y8" s="16"/>
      <c r="Z8" s="16"/>
      <c r="AA8" s="37" t="s">
        <v>11</v>
      </c>
      <c r="AB8" s="37" t="s">
        <v>255</v>
      </c>
      <c r="AC8" s="37" t="s">
        <v>316</v>
      </c>
      <c r="AD8" s="37" t="s">
        <v>317</v>
      </c>
      <c r="AE8" s="37" t="s">
        <v>11</v>
      </c>
      <c r="AF8" s="37" t="s">
        <v>255</v>
      </c>
      <c r="AG8" s="37" t="s">
        <v>316</v>
      </c>
      <c r="AH8" s="37" t="s">
        <v>11</v>
      </c>
      <c r="AI8" s="16" t="s">
        <v>255</v>
      </c>
      <c r="AJ8" s="37" t="s">
        <v>316</v>
      </c>
      <c r="AK8" s="40" t="s">
        <v>314</v>
      </c>
      <c r="AL8" s="40"/>
      <c r="AM8" s="40"/>
      <c r="AN8" s="40" t="s">
        <v>315</v>
      </c>
      <c r="AO8" s="40"/>
      <c r="AP8" s="40"/>
      <c r="AQ8" s="40" t="s">
        <v>5</v>
      </c>
      <c r="AR8" s="40"/>
      <c r="AS8" s="40"/>
      <c r="AT8" s="53" t="s">
        <v>11</v>
      </c>
      <c r="AU8" s="39" t="s">
        <v>318</v>
      </c>
      <c r="AV8" s="53" t="s">
        <v>248</v>
      </c>
    </row>
    <row r="9" ht="48" customHeight="true" spans="1:48">
      <c r="A9" s="14"/>
      <c r="B9" s="14"/>
      <c r="C9" s="15"/>
      <c r="D9" s="17"/>
      <c r="E9" s="40"/>
      <c r="F9" s="40"/>
      <c r="G9" s="17"/>
      <c r="H9" s="41"/>
      <c r="I9" s="41"/>
      <c r="J9" s="41"/>
      <c r="K9" s="17"/>
      <c r="L9" s="40"/>
      <c r="M9" s="40"/>
      <c r="N9" s="17"/>
      <c r="O9" s="41"/>
      <c r="P9" s="41"/>
      <c r="Q9" s="41"/>
      <c r="R9" s="17"/>
      <c r="S9" s="40"/>
      <c r="T9" s="40"/>
      <c r="U9" s="17"/>
      <c r="V9" s="41"/>
      <c r="W9" s="41"/>
      <c r="X9" s="41"/>
      <c r="Y9" s="17"/>
      <c r="Z9" s="17"/>
      <c r="AA9" s="37"/>
      <c r="AB9" s="37"/>
      <c r="AC9" s="37"/>
      <c r="AD9" s="37"/>
      <c r="AE9" s="37"/>
      <c r="AF9" s="37"/>
      <c r="AG9" s="37"/>
      <c r="AH9" s="37"/>
      <c r="AI9" s="16"/>
      <c r="AJ9" s="37"/>
      <c r="AK9" s="40" t="s">
        <v>11</v>
      </c>
      <c r="AL9" s="37" t="s">
        <v>247</v>
      </c>
      <c r="AM9" s="37" t="s">
        <v>248</v>
      </c>
      <c r="AN9" s="40" t="s">
        <v>11</v>
      </c>
      <c r="AO9" s="37" t="s">
        <v>247</v>
      </c>
      <c r="AP9" s="37" t="s">
        <v>248</v>
      </c>
      <c r="AQ9" s="40" t="s">
        <v>11</v>
      </c>
      <c r="AR9" s="37" t="s">
        <v>247</v>
      </c>
      <c r="AS9" s="37" t="s">
        <v>248</v>
      </c>
      <c r="AT9" s="54"/>
      <c r="AU9" s="41"/>
      <c r="AV9" s="54"/>
    </row>
    <row r="10" spans="1:48">
      <c r="A10" s="18" t="s">
        <v>171</v>
      </c>
      <c r="B10" s="19"/>
      <c r="C10" s="20"/>
      <c r="D10" s="21">
        <v>13649</v>
      </c>
      <c r="E10" s="42">
        <v>17672.26</v>
      </c>
      <c r="F10" s="42">
        <v>13884.98</v>
      </c>
      <c r="G10" s="21">
        <v>15716.73</v>
      </c>
      <c r="H10" s="42">
        <v>3787.28</v>
      </c>
      <c r="I10" s="42">
        <v>1955.53</v>
      </c>
      <c r="J10" s="42">
        <v>5742.8</v>
      </c>
      <c r="K10" s="21">
        <v>845</v>
      </c>
      <c r="L10" s="42">
        <v>386.63</v>
      </c>
      <c r="M10" s="42">
        <v>496.89</v>
      </c>
      <c r="N10" s="21">
        <v>351.41</v>
      </c>
      <c r="O10" s="42">
        <v>-110.26</v>
      </c>
      <c r="P10" s="42">
        <v>35.22</v>
      </c>
      <c r="Q10" s="42">
        <v>-75.04</v>
      </c>
      <c r="R10" s="21">
        <v>1629</v>
      </c>
      <c r="S10" s="42">
        <v>3799.21</v>
      </c>
      <c r="T10" s="42">
        <v>3725.15</v>
      </c>
      <c r="U10" s="21">
        <v>2923.65</v>
      </c>
      <c r="V10" s="42">
        <v>74.06</v>
      </c>
      <c r="W10" s="42">
        <v>875.56</v>
      </c>
      <c r="X10" s="42">
        <v>949.62</v>
      </c>
      <c r="Y10" s="21">
        <v>9132</v>
      </c>
      <c r="Z10" s="21">
        <v>10199</v>
      </c>
      <c r="AA10" s="42">
        <v>3189.62</v>
      </c>
      <c r="AB10" s="42">
        <v>1913.78</v>
      </c>
      <c r="AC10" s="42">
        <v>1275.84</v>
      </c>
      <c r="AD10" s="42">
        <v>0</v>
      </c>
      <c r="AE10" s="42">
        <v>2856.37</v>
      </c>
      <c r="AF10" s="42">
        <v>1713.86</v>
      </c>
      <c r="AG10" s="42">
        <v>1142.51</v>
      </c>
      <c r="AH10" s="42">
        <v>3072.27</v>
      </c>
      <c r="AI10" s="21">
        <v>1915.27</v>
      </c>
      <c r="AJ10" s="42">
        <v>1157</v>
      </c>
      <c r="AK10" s="42">
        <v>333.25</v>
      </c>
      <c r="AL10" s="42">
        <v>199.92</v>
      </c>
      <c r="AM10" s="42">
        <v>133.33</v>
      </c>
      <c r="AN10" s="42">
        <v>117.35</v>
      </c>
      <c r="AO10" s="42">
        <v>-1.49</v>
      </c>
      <c r="AP10" s="42">
        <v>118.84</v>
      </c>
      <c r="AQ10" s="42">
        <v>450.6</v>
      </c>
      <c r="AR10" s="42">
        <v>198.43</v>
      </c>
      <c r="AS10" s="42">
        <v>252.17</v>
      </c>
      <c r="AT10" s="55">
        <v>7067.98</v>
      </c>
      <c r="AU10" s="42">
        <v>6815.81</v>
      </c>
      <c r="AV10" s="55">
        <v>252.17</v>
      </c>
    </row>
    <row r="11" spans="1:48">
      <c r="A11" s="22" t="s">
        <v>215</v>
      </c>
      <c r="B11" s="23"/>
      <c r="C11" s="24"/>
      <c r="D11" s="21">
        <v>7851</v>
      </c>
      <c r="E11" s="42">
        <v>10608.21</v>
      </c>
      <c r="F11" s="42">
        <v>8664.9</v>
      </c>
      <c r="G11" s="21">
        <v>9355.28</v>
      </c>
      <c r="H11" s="42">
        <v>1943.31</v>
      </c>
      <c r="I11" s="42">
        <v>1252.93</v>
      </c>
      <c r="J11" s="42">
        <v>3196.23</v>
      </c>
      <c r="K11" s="21">
        <v>617</v>
      </c>
      <c r="L11" s="42">
        <v>274.57</v>
      </c>
      <c r="M11" s="42">
        <v>390.01</v>
      </c>
      <c r="N11" s="21">
        <v>249.56</v>
      </c>
      <c r="O11" s="42">
        <v>-115.44</v>
      </c>
      <c r="P11" s="42">
        <v>25.01</v>
      </c>
      <c r="Q11" s="42">
        <v>-90.43</v>
      </c>
      <c r="R11" s="21">
        <v>804</v>
      </c>
      <c r="S11" s="42">
        <v>1903.35</v>
      </c>
      <c r="T11" s="42">
        <v>1892.73</v>
      </c>
      <c r="U11" s="21">
        <v>1200.52</v>
      </c>
      <c r="V11" s="42">
        <v>10.62</v>
      </c>
      <c r="W11" s="42">
        <v>702.83</v>
      </c>
      <c r="X11" s="42">
        <v>713.45</v>
      </c>
      <c r="Y11" s="21">
        <v>6285</v>
      </c>
      <c r="Z11" s="21">
        <v>7212</v>
      </c>
      <c r="AA11" s="42">
        <v>2227.02</v>
      </c>
      <c r="AB11" s="42">
        <v>1336.21</v>
      </c>
      <c r="AC11" s="42">
        <v>890.81</v>
      </c>
      <c r="AD11" s="42">
        <v>0</v>
      </c>
      <c r="AE11" s="42">
        <v>1917.66</v>
      </c>
      <c r="AF11" s="42">
        <v>1150.62</v>
      </c>
      <c r="AG11" s="42">
        <v>767.04</v>
      </c>
      <c r="AH11" s="42">
        <v>2144.7</v>
      </c>
      <c r="AI11" s="21">
        <v>1337.7</v>
      </c>
      <c r="AJ11" s="42">
        <v>807</v>
      </c>
      <c r="AK11" s="42">
        <v>309.36</v>
      </c>
      <c r="AL11" s="42">
        <v>185.59</v>
      </c>
      <c r="AM11" s="42">
        <v>123.77</v>
      </c>
      <c r="AN11" s="42">
        <v>82.32</v>
      </c>
      <c r="AO11" s="42">
        <v>-1.49</v>
      </c>
      <c r="AP11" s="42">
        <v>83.81</v>
      </c>
      <c r="AQ11" s="42">
        <v>391.68</v>
      </c>
      <c r="AR11" s="42">
        <v>184.1</v>
      </c>
      <c r="AS11" s="42">
        <v>207.58</v>
      </c>
      <c r="AT11" s="55">
        <v>4210.93</v>
      </c>
      <c r="AU11" s="42">
        <v>4003.35</v>
      </c>
      <c r="AV11" s="55">
        <v>207.58</v>
      </c>
    </row>
    <row r="12" hidden="true" spans="1:48">
      <c r="A12" s="25" t="s">
        <v>319</v>
      </c>
      <c r="B12" s="26"/>
      <c r="C12" s="24"/>
      <c r="D12" s="21"/>
      <c r="E12" s="42"/>
      <c r="F12" s="42"/>
      <c r="G12" s="21">
        <v>0.8676</v>
      </c>
      <c r="H12" s="42"/>
      <c r="I12" s="42">
        <v>1</v>
      </c>
      <c r="J12" s="42"/>
      <c r="K12" s="21"/>
      <c r="L12" s="42"/>
      <c r="M12" s="42"/>
      <c r="N12" s="21">
        <v>0.8676</v>
      </c>
      <c r="O12" s="42"/>
      <c r="P12" s="42"/>
      <c r="Q12" s="42"/>
      <c r="R12" s="21"/>
      <c r="S12" s="42"/>
      <c r="T12" s="42"/>
      <c r="U12" s="21">
        <v>0.8676</v>
      </c>
      <c r="V12" s="42"/>
      <c r="W12" s="42"/>
      <c r="X12" s="42"/>
      <c r="Y12" s="21"/>
      <c r="Z12" s="21"/>
      <c r="AA12" s="42"/>
      <c r="AB12" s="42"/>
      <c r="AC12" s="42"/>
      <c r="AD12" s="42"/>
      <c r="AE12" s="42"/>
      <c r="AF12" s="42"/>
      <c r="AG12" s="42"/>
      <c r="AH12" s="42"/>
      <c r="AI12" s="21"/>
      <c r="AJ12" s="42"/>
      <c r="AK12" s="42"/>
      <c r="AL12" s="42"/>
      <c r="AM12" s="42"/>
      <c r="AN12" s="42"/>
      <c r="AO12" s="42"/>
      <c r="AP12" s="42">
        <v>0</v>
      </c>
      <c r="AQ12" s="42"/>
      <c r="AR12" s="42"/>
      <c r="AS12" s="42">
        <v>0</v>
      </c>
      <c r="AT12" s="55"/>
      <c r="AU12" s="42"/>
      <c r="AV12" s="55"/>
    </row>
    <row r="13" hidden="true" spans="1:48">
      <c r="A13" s="25" t="s">
        <v>320</v>
      </c>
      <c r="B13" s="26"/>
      <c r="C13" s="24"/>
      <c r="D13" s="21">
        <v>19021</v>
      </c>
      <c r="E13" s="42">
        <v>23467</v>
      </c>
      <c r="F13" s="42">
        <v>17454</v>
      </c>
      <c r="G13" s="21">
        <v>15709</v>
      </c>
      <c r="H13" s="42">
        <v>6013</v>
      </c>
      <c r="I13" s="42">
        <v>7758</v>
      </c>
      <c r="J13" s="42">
        <v>13771</v>
      </c>
      <c r="K13" s="21">
        <v>2059</v>
      </c>
      <c r="L13" s="42">
        <v>972</v>
      </c>
      <c r="M13" s="42">
        <v>2005</v>
      </c>
      <c r="N13" s="21">
        <v>1805</v>
      </c>
      <c r="O13" s="42">
        <v>-1033</v>
      </c>
      <c r="P13" s="42">
        <v>-833</v>
      </c>
      <c r="Q13" s="42">
        <v>-1866</v>
      </c>
      <c r="R13" s="21">
        <v>2101</v>
      </c>
      <c r="S13" s="42">
        <v>4878</v>
      </c>
      <c r="T13" s="42">
        <v>4411</v>
      </c>
      <c r="U13" s="21">
        <v>0</v>
      </c>
      <c r="V13" s="42">
        <v>467</v>
      </c>
      <c r="W13" s="42">
        <v>4878</v>
      </c>
      <c r="X13" s="42">
        <v>5345</v>
      </c>
      <c r="Y13" s="21">
        <v>15622</v>
      </c>
      <c r="Z13" s="21">
        <v>12404</v>
      </c>
      <c r="AA13" s="42"/>
      <c r="AB13" s="42">
        <v>2775</v>
      </c>
      <c r="AC13" s="42"/>
      <c r="AD13" s="42"/>
      <c r="AE13" s="42"/>
      <c r="AF13" s="42">
        <v>2769</v>
      </c>
      <c r="AG13" s="42"/>
      <c r="AH13" s="42"/>
      <c r="AI13" s="21">
        <v>2492</v>
      </c>
      <c r="AJ13" s="42"/>
      <c r="AK13" s="42"/>
      <c r="AL13" s="42">
        <v>6</v>
      </c>
      <c r="AM13" s="42"/>
      <c r="AN13" s="42"/>
      <c r="AO13" s="42">
        <v>289</v>
      </c>
      <c r="AP13" s="42"/>
      <c r="AQ13" s="46"/>
      <c r="AR13" s="47"/>
      <c r="AS13" s="42"/>
      <c r="AT13" s="55"/>
      <c r="AU13" s="42"/>
      <c r="AV13" s="55"/>
    </row>
    <row r="14" hidden="true" spans="1:48">
      <c r="A14" s="25" t="s">
        <v>321</v>
      </c>
      <c r="B14" s="26"/>
      <c r="C14" s="24"/>
      <c r="D14" s="21"/>
      <c r="E14" s="42"/>
      <c r="F14" s="42"/>
      <c r="G14" s="21">
        <v>20407.45</v>
      </c>
      <c r="H14" s="42"/>
      <c r="I14" s="42"/>
      <c r="J14" s="42"/>
      <c r="K14" s="21"/>
      <c r="L14" s="42"/>
      <c r="M14" s="42"/>
      <c r="N14" s="21">
        <v>839.99</v>
      </c>
      <c r="O14" s="42"/>
      <c r="P14" s="42"/>
      <c r="Q14" s="42"/>
      <c r="R14" s="21"/>
      <c r="S14" s="42"/>
      <c r="T14" s="42"/>
      <c r="U14" s="21">
        <v>4232.19</v>
      </c>
      <c r="V14" s="42"/>
      <c r="W14" s="42"/>
      <c r="X14" s="42"/>
      <c r="Y14" s="21"/>
      <c r="Z14" s="21"/>
      <c r="AA14" s="42"/>
      <c r="AB14" s="42"/>
      <c r="AC14" s="42"/>
      <c r="AD14" s="42"/>
      <c r="AE14" s="42"/>
      <c r="AF14" s="42"/>
      <c r="AG14" s="42"/>
      <c r="AH14" s="42"/>
      <c r="AI14" s="21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55"/>
      <c r="AU14" s="42"/>
      <c r="AV14" s="55"/>
    </row>
    <row r="15" hidden="true" spans="1:48">
      <c r="A15" s="25" t="s">
        <v>322</v>
      </c>
      <c r="B15" s="26"/>
      <c r="C15" s="24"/>
      <c r="D15" s="21">
        <v>19021</v>
      </c>
      <c r="E15" s="42"/>
      <c r="F15" s="42"/>
      <c r="G15" s="21"/>
      <c r="H15" s="42"/>
      <c r="I15" s="42"/>
      <c r="J15" s="42"/>
      <c r="K15" s="21">
        <v>2059</v>
      </c>
      <c r="L15" s="42"/>
      <c r="M15" s="42"/>
      <c r="N15" s="21"/>
      <c r="O15" s="42"/>
      <c r="P15" s="42"/>
      <c r="Q15" s="42"/>
      <c r="R15" s="21">
        <v>2101</v>
      </c>
      <c r="S15" s="42"/>
      <c r="T15" s="42"/>
      <c r="U15" s="21"/>
      <c r="V15" s="42"/>
      <c r="W15" s="42"/>
      <c r="X15" s="42"/>
      <c r="Y15" s="21">
        <v>15622</v>
      </c>
      <c r="Z15" s="21">
        <v>12404</v>
      </c>
      <c r="AA15" s="42">
        <v>4624.29</v>
      </c>
      <c r="AB15" s="42">
        <v>2774.57</v>
      </c>
      <c r="AC15" s="42"/>
      <c r="AD15" s="42"/>
      <c r="AE15" s="42"/>
      <c r="AF15" s="42"/>
      <c r="AG15" s="42"/>
      <c r="AH15" s="42"/>
      <c r="AI15" s="21"/>
      <c r="AJ15" s="42"/>
      <c r="AK15" s="42"/>
      <c r="AL15" s="42"/>
      <c r="AM15" s="42"/>
      <c r="AN15" s="42"/>
      <c r="AO15" s="42"/>
      <c r="AP15" s="42">
        <v>0</v>
      </c>
      <c r="AQ15" s="42"/>
      <c r="AR15" s="42"/>
      <c r="AS15" s="42">
        <v>0</v>
      </c>
      <c r="AT15" s="55"/>
      <c r="AU15" s="42"/>
      <c r="AV15" s="55"/>
    </row>
    <row r="16" hidden="true" spans="1:48">
      <c r="A16" s="27">
        <v>100001</v>
      </c>
      <c r="B16" s="28" t="s">
        <v>258</v>
      </c>
      <c r="C16" s="28"/>
      <c r="D16" s="21"/>
      <c r="E16" s="42"/>
      <c r="F16" s="42"/>
      <c r="G16" s="21"/>
      <c r="H16" s="42"/>
      <c r="I16" s="42"/>
      <c r="J16" s="42"/>
      <c r="K16" s="21"/>
      <c r="L16" s="42"/>
      <c r="M16" s="42"/>
      <c r="N16" s="21"/>
      <c r="O16" s="42"/>
      <c r="P16" s="42"/>
      <c r="Q16" s="42"/>
      <c r="R16" s="21"/>
      <c r="S16" s="42"/>
      <c r="T16" s="42"/>
      <c r="U16" s="21"/>
      <c r="V16" s="42"/>
      <c r="W16" s="42"/>
      <c r="X16" s="42"/>
      <c r="Y16" s="21"/>
      <c r="Z16" s="21"/>
      <c r="AA16" s="42"/>
      <c r="AB16" s="42"/>
      <c r="AC16" s="42"/>
      <c r="AD16" s="42"/>
      <c r="AE16" s="42"/>
      <c r="AF16" s="42"/>
      <c r="AG16" s="42"/>
      <c r="AH16" s="42"/>
      <c r="AI16" s="21"/>
      <c r="AJ16" s="42"/>
      <c r="AK16" s="42"/>
      <c r="AL16" s="42"/>
      <c r="AM16" s="42"/>
      <c r="AN16" s="42"/>
      <c r="AO16" s="42"/>
      <c r="AP16" s="42">
        <v>0</v>
      </c>
      <c r="AQ16" s="42"/>
      <c r="AR16" s="42"/>
      <c r="AS16" s="42">
        <v>0</v>
      </c>
      <c r="AT16" s="55"/>
      <c r="AU16" s="42"/>
      <c r="AV16" s="55"/>
    </row>
    <row r="17" ht="22.5" hidden="true" spans="1:48">
      <c r="A17" s="29"/>
      <c r="B17" s="30" t="s">
        <v>109</v>
      </c>
      <c r="C17" s="31" t="s">
        <v>284</v>
      </c>
      <c r="D17" s="32">
        <v>0</v>
      </c>
      <c r="E17" s="43"/>
      <c r="F17" s="43"/>
      <c r="G17" s="32"/>
      <c r="H17" s="43"/>
      <c r="I17" s="43"/>
      <c r="J17" s="43"/>
      <c r="K17" s="32"/>
      <c r="L17" s="43"/>
      <c r="M17" s="43"/>
      <c r="N17" s="32"/>
      <c r="O17" s="43"/>
      <c r="P17" s="43"/>
      <c r="Q17" s="43"/>
      <c r="R17" s="32"/>
      <c r="S17" s="43"/>
      <c r="T17" s="43"/>
      <c r="U17" s="32"/>
      <c r="V17" s="43"/>
      <c r="W17" s="43"/>
      <c r="X17" s="43"/>
      <c r="Y17" s="32"/>
      <c r="Z17" s="32"/>
      <c r="AA17" s="43"/>
      <c r="AB17" s="43"/>
      <c r="AC17" s="43"/>
      <c r="AD17" s="43"/>
      <c r="AE17" s="43"/>
      <c r="AF17" s="43"/>
      <c r="AG17" s="43"/>
      <c r="AH17" s="43"/>
      <c r="AI17" s="32"/>
      <c r="AJ17" s="43"/>
      <c r="AK17" s="43"/>
      <c r="AL17" s="43"/>
      <c r="AM17" s="43"/>
      <c r="AN17" s="43"/>
      <c r="AO17" s="43"/>
      <c r="AP17" s="43">
        <v>0</v>
      </c>
      <c r="AQ17" s="43"/>
      <c r="AR17" s="43"/>
      <c r="AS17" s="43"/>
      <c r="AT17" s="56"/>
      <c r="AU17" s="43"/>
      <c r="AV17" s="56"/>
    </row>
    <row r="18" ht="22.5" hidden="true" spans="1:48">
      <c r="A18" s="33"/>
      <c r="B18" s="30" t="s">
        <v>110</v>
      </c>
      <c r="C18" s="31" t="s">
        <v>284</v>
      </c>
      <c r="D18" s="32">
        <v>0</v>
      </c>
      <c r="E18" s="43"/>
      <c r="F18" s="43"/>
      <c r="G18" s="32"/>
      <c r="H18" s="43"/>
      <c r="I18" s="43"/>
      <c r="J18" s="43"/>
      <c r="K18" s="32"/>
      <c r="L18" s="43"/>
      <c r="M18" s="43"/>
      <c r="N18" s="32"/>
      <c r="O18" s="43"/>
      <c r="P18" s="43"/>
      <c r="Q18" s="43"/>
      <c r="R18" s="32"/>
      <c r="S18" s="43"/>
      <c r="T18" s="43"/>
      <c r="U18" s="32"/>
      <c r="V18" s="43"/>
      <c r="W18" s="43"/>
      <c r="X18" s="43"/>
      <c r="Y18" s="32"/>
      <c r="Z18" s="32"/>
      <c r="AA18" s="43"/>
      <c r="AB18" s="43"/>
      <c r="AC18" s="43"/>
      <c r="AD18" s="43"/>
      <c r="AE18" s="43"/>
      <c r="AF18" s="43"/>
      <c r="AG18" s="43"/>
      <c r="AH18" s="43"/>
      <c r="AI18" s="32"/>
      <c r="AJ18" s="43"/>
      <c r="AK18" s="43"/>
      <c r="AL18" s="43"/>
      <c r="AM18" s="43"/>
      <c r="AN18" s="43"/>
      <c r="AO18" s="43"/>
      <c r="AP18" s="43">
        <v>0</v>
      </c>
      <c r="AQ18" s="43"/>
      <c r="AR18" s="43"/>
      <c r="AS18" s="43">
        <v>0</v>
      </c>
      <c r="AT18" s="56"/>
      <c r="AU18" s="43">
        <v>0</v>
      </c>
      <c r="AV18" s="56"/>
    </row>
    <row r="19" spans="1:48">
      <c r="A19" s="27">
        <v>100003</v>
      </c>
      <c r="B19" s="28" t="s">
        <v>11</v>
      </c>
      <c r="C19" s="28"/>
      <c r="D19" s="34">
        <v>135</v>
      </c>
      <c r="E19" s="44">
        <v>237.48</v>
      </c>
      <c r="F19" s="44">
        <v>214.26</v>
      </c>
      <c r="G19" s="34">
        <v>214.34</v>
      </c>
      <c r="H19" s="44">
        <v>23.22</v>
      </c>
      <c r="I19" s="44">
        <v>23.14</v>
      </c>
      <c r="J19" s="44">
        <v>46.36</v>
      </c>
      <c r="K19" s="34">
        <v>1</v>
      </c>
      <c r="L19" s="44">
        <v>1.3</v>
      </c>
      <c r="M19" s="44">
        <v>1.4</v>
      </c>
      <c r="N19" s="34">
        <v>1.18</v>
      </c>
      <c r="O19" s="44">
        <v>-0.0999999999999999</v>
      </c>
      <c r="P19" s="44">
        <v>0.12</v>
      </c>
      <c r="Q19" s="44">
        <v>0.0200000000000002</v>
      </c>
      <c r="R19" s="34">
        <v>2</v>
      </c>
      <c r="S19" s="44">
        <v>7</v>
      </c>
      <c r="T19" s="44">
        <v>2.6</v>
      </c>
      <c r="U19" s="34">
        <v>5.64</v>
      </c>
      <c r="V19" s="44">
        <v>4.4</v>
      </c>
      <c r="W19" s="44">
        <v>1.36</v>
      </c>
      <c r="X19" s="44">
        <v>5.76</v>
      </c>
      <c r="Y19" s="34">
        <v>68</v>
      </c>
      <c r="Z19" s="34">
        <v>92</v>
      </c>
      <c r="AA19" s="44">
        <v>26.4</v>
      </c>
      <c r="AB19" s="44">
        <v>15.84</v>
      </c>
      <c r="AC19" s="44">
        <v>10.56</v>
      </c>
      <c r="AD19" s="44">
        <v>0</v>
      </c>
      <c r="AE19" s="44">
        <v>21.95</v>
      </c>
      <c r="AF19" s="44">
        <v>13.17</v>
      </c>
      <c r="AG19" s="44">
        <v>8.78</v>
      </c>
      <c r="AH19" s="44">
        <v>24.84</v>
      </c>
      <c r="AI19" s="34">
        <v>15.84</v>
      </c>
      <c r="AJ19" s="44">
        <v>9</v>
      </c>
      <c r="AK19" s="44">
        <v>4.45</v>
      </c>
      <c r="AL19" s="44">
        <v>2.67</v>
      </c>
      <c r="AM19" s="44">
        <v>1.78</v>
      </c>
      <c r="AN19" s="44">
        <v>1.56</v>
      </c>
      <c r="AO19" s="44">
        <v>0</v>
      </c>
      <c r="AP19" s="44">
        <v>1.56</v>
      </c>
      <c r="AQ19" s="44">
        <v>6.01</v>
      </c>
      <c r="AR19" s="44">
        <v>2.67</v>
      </c>
      <c r="AS19" s="44">
        <v>3.34</v>
      </c>
      <c r="AT19" s="57">
        <f>SUM(AT20:AT21)</f>
        <v>58.15</v>
      </c>
      <c r="AU19" s="57">
        <f>SUM(AU20:AU21)</f>
        <v>54.81</v>
      </c>
      <c r="AV19" s="57">
        <f>SUM(AV20:AV21)</f>
        <v>3.34</v>
      </c>
    </row>
    <row r="20" spans="1:48">
      <c r="A20" s="29"/>
      <c r="B20" s="35" t="s">
        <v>22</v>
      </c>
      <c r="C20" s="31" t="s">
        <v>284</v>
      </c>
      <c r="D20" s="32">
        <v>81</v>
      </c>
      <c r="E20" s="43">
        <v>92.48</v>
      </c>
      <c r="F20" s="43">
        <v>100.59</v>
      </c>
      <c r="G20" s="32">
        <v>83.57</v>
      </c>
      <c r="H20" s="43">
        <v>-8.11</v>
      </c>
      <c r="I20" s="43">
        <v>8.91000000000001</v>
      </c>
      <c r="J20" s="43">
        <v>0.800000000000011</v>
      </c>
      <c r="K20" s="32">
        <v>1</v>
      </c>
      <c r="L20" s="43">
        <v>1.3</v>
      </c>
      <c r="M20" s="43">
        <v>0</v>
      </c>
      <c r="N20" s="32">
        <v>1.18</v>
      </c>
      <c r="O20" s="43">
        <v>1.3</v>
      </c>
      <c r="P20" s="43">
        <v>0.12</v>
      </c>
      <c r="Q20" s="43">
        <v>1.42</v>
      </c>
      <c r="R20" s="32">
        <v>2</v>
      </c>
      <c r="S20" s="43">
        <v>7</v>
      </c>
      <c r="T20" s="43">
        <v>2.6</v>
      </c>
      <c r="U20" s="32">
        <v>5.64</v>
      </c>
      <c r="V20" s="43">
        <v>4.4</v>
      </c>
      <c r="W20" s="43">
        <v>1.36</v>
      </c>
      <c r="X20" s="43">
        <v>5.76</v>
      </c>
      <c r="Y20" s="32">
        <v>39</v>
      </c>
      <c r="Z20" s="32">
        <v>48</v>
      </c>
      <c r="AA20" s="43">
        <v>14.35</v>
      </c>
      <c r="AB20" s="43">
        <v>8.61</v>
      </c>
      <c r="AC20" s="43">
        <v>5.74</v>
      </c>
      <c r="AD20" s="43">
        <v>0</v>
      </c>
      <c r="AE20" s="43">
        <v>13.37</v>
      </c>
      <c r="AF20" s="43">
        <v>8.02</v>
      </c>
      <c r="AG20" s="43">
        <v>5.35</v>
      </c>
      <c r="AH20" s="43">
        <v>13.61</v>
      </c>
      <c r="AI20" s="32">
        <v>8.61</v>
      </c>
      <c r="AJ20" s="43">
        <v>5</v>
      </c>
      <c r="AK20" s="43">
        <v>0.98</v>
      </c>
      <c r="AL20" s="43">
        <v>0.59</v>
      </c>
      <c r="AM20" s="43">
        <v>0.390000000000001</v>
      </c>
      <c r="AN20" s="43">
        <v>0.74</v>
      </c>
      <c r="AO20" s="43">
        <v>0</v>
      </c>
      <c r="AP20" s="43">
        <v>0.74</v>
      </c>
      <c r="AQ20" s="43">
        <v>1.72</v>
      </c>
      <c r="AR20" s="43">
        <v>0.59</v>
      </c>
      <c r="AS20" s="43">
        <v>1.13</v>
      </c>
      <c r="AT20" s="56">
        <v>9.70000000000001</v>
      </c>
      <c r="AU20" s="43">
        <v>8.57000000000001</v>
      </c>
      <c r="AV20" s="56">
        <v>1.13</v>
      </c>
    </row>
    <row r="21" ht="22.5" spans="1:48">
      <c r="A21" s="33"/>
      <c r="B21" s="35" t="s">
        <v>24</v>
      </c>
      <c r="C21" s="31" t="s">
        <v>284</v>
      </c>
      <c r="D21" s="32">
        <v>54</v>
      </c>
      <c r="E21" s="43">
        <v>145</v>
      </c>
      <c r="F21" s="43">
        <v>113.67</v>
      </c>
      <c r="G21" s="32">
        <v>130.77</v>
      </c>
      <c r="H21" s="43">
        <v>31.33</v>
      </c>
      <c r="I21" s="43">
        <v>14.23</v>
      </c>
      <c r="J21" s="43">
        <v>45.56</v>
      </c>
      <c r="K21" s="32">
        <v>0</v>
      </c>
      <c r="L21" s="43">
        <v>0</v>
      </c>
      <c r="M21" s="43">
        <v>1.4</v>
      </c>
      <c r="N21" s="32">
        <v>0</v>
      </c>
      <c r="O21" s="43">
        <v>-1.4</v>
      </c>
      <c r="P21" s="43">
        <v>0</v>
      </c>
      <c r="Q21" s="43">
        <v>-1.4</v>
      </c>
      <c r="R21" s="32">
        <v>0</v>
      </c>
      <c r="S21" s="43">
        <v>0</v>
      </c>
      <c r="T21" s="43">
        <v>0</v>
      </c>
      <c r="U21" s="32">
        <v>0</v>
      </c>
      <c r="V21" s="43">
        <v>0</v>
      </c>
      <c r="W21" s="43">
        <v>0</v>
      </c>
      <c r="X21" s="43">
        <v>0</v>
      </c>
      <c r="Y21" s="32">
        <v>29</v>
      </c>
      <c r="Z21" s="32">
        <v>44</v>
      </c>
      <c r="AA21" s="43">
        <v>12.05</v>
      </c>
      <c r="AB21" s="43">
        <v>7.23</v>
      </c>
      <c r="AC21" s="43">
        <v>4.82</v>
      </c>
      <c r="AD21" s="43">
        <v>0</v>
      </c>
      <c r="AE21" s="43">
        <v>8.58</v>
      </c>
      <c r="AF21" s="43">
        <v>5.15</v>
      </c>
      <c r="AG21" s="43">
        <v>3.43</v>
      </c>
      <c r="AH21" s="43">
        <v>11.23</v>
      </c>
      <c r="AI21" s="32">
        <v>7.23</v>
      </c>
      <c r="AJ21" s="43">
        <v>4</v>
      </c>
      <c r="AK21" s="43">
        <v>3.47</v>
      </c>
      <c r="AL21" s="43">
        <v>2.08</v>
      </c>
      <c r="AM21" s="43">
        <v>1.39</v>
      </c>
      <c r="AN21" s="43">
        <v>0.82</v>
      </c>
      <c r="AO21" s="43">
        <v>0</v>
      </c>
      <c r="AP21" s="43">
        <v>0.82</v>
      </c>
      <c r="AQ21" s="43">
        <v>4.29</v>
      </c>
      <c r="AR21" s="43">
        <v>2.08</v>
      </c>
      <c r="AS21" s="43">
        <v>2.21</v>
      </c>
      <c r="AT21" s="56">
        <v>48.45</v>
      </c>
      <c r="AU21" s="43">
        <v>46.24</v>
      </c>
      <c r="AV21" s="56">
        <v>2.21</v>
      </c>
    </row>
    <row r="22" spans="1:48">
      <c r="A22" s="27">
        <v>100004</v>
      </c>
      <c r="B22" s="28" t="s">
        <v>11</v>
      </c>
      <c r="C22" s="28"/>
      <c r="D22" s="32">
        <v>231</v>
      </c>
      <c r="E22" s="43">
        <v>372.99</v>
      </c>
      <c r="F22" s="43">
        <v>249.3</v>
      </c>
      <c r="G22" s="32">
        <v>307.63</v>
      </c>
      <c r="H22" s="43">
        <v>123.69</v>
      </c>
      <c r="I22" s="43">
        <v>65.36</v>
      </c>
      <c r="J22" s="43">
        <v>189.05</v>
      </c>
      <c r="K22" s="32">
        <v>1</v>
      </c>
      <c r="L22" s="43">
        <v>1.3</v>
      </c>
      <c r="M22" s="43">
        <v>1.36</v>
      </c>
      <c r="N22" s="32">
        <v>1.18</v>
      </c>
      <c r="O22" s="43">
        <v>-0.06</v>
      </c>
      <c r="P22" s="43">
        <v>0.12</v>
      </c>
      <c r="Q22" s="43">
        <v>0.06</v>
      </c>
      <c r="R22" s="32">
        <v>9</v>
      </c>
      <c r="S22" s="43">
        <v>33.08</v>
      </c>
      <c r="T22" s="43">
        <v>6.4</v>
      </c>
      <c r="U22" s="32">
        <v>30.07</v>
      </c>
      <c r="V22" s="43">
        <v>26.68</v>
      </c>
      <c r="W22" s="43">
        <v>3.01</v>
      </c>
      <c r="X22" s="43">
        <v>29.69</v>
      </c>
      <c r="Y22" s="32">
        <v>299</v>
      </c>
      <c r="Z22" s="32">
        <v>455</v>
      </c>
      <c r="AA22" s="43">
        <v>124.41</v>
      </c>
      <c r="AB22" s="43">
        <v>74.64</v>
      </c>
      <c r="AC22" s="43">
        <v>49.77</v>
      </c>
      <c r="AD22" s="43">
        <v>0</v>
      </c>
      <c r="AE22" s="43">
        <v>71.93</v>
      </c>
      <c r="AF22" s="43">
        <v>43.16</v>
      </c>
      <c r="AG22" s="43">
        <v>28.77</v>
      </c>
      <c r="AH22" s="43">
        <v>120.13</v>
      </c>
      <c r="AI22" s="32">
        <v>76.13</v>
      </c>
      <c r="AJ22" s="43">
        <v>44</v>
      </c>
      <c r="AK22" s="43">
        <v>52.48</v>
      </c>
      <c r="AL22" s="43">
        <v>31.48</v>
      </c>
      <c r="AM22" s="43">
        <v>21</v>
      </c>
      <c r="AN22" s="43">
        <v>4.28</v>
      </c>
      <c r="AO22" s="43">
        <v>-1.49</v>
      </c>
      <c r="AP22" s="43">
        <v>5.77</v>
      </c>
      <c r="AQ22" s="43">
        <v>56.76</v>
      </c>
      <c r="AR22" s="43">
        <v>29.99</v>
      </c>
      <c r="AS22" s="43">
        <v>26.77</v>
      </c>
      <c r="AT22" s="56">
        <f>SUM(AT23:AT24)</f>
        <v>275.56</v>
      </c>
      <c r="AU22" s="56">
        <f>SUM(AU23:AU24)</f>
        <v>248.79</v>
      </c>
      <c r="AV22" s="56">
        <f>SUM(AV23:AV24)</f>
        <v>26.77</v>
      </c>
    </row>
    <row r="23" spans="1:48">
      <c r="A23" s="29"/>
      <c r="B23" s="35" t="s">
        <v>25</v>
      </c>
      <c r="C23" s="31" t="s">
        <v>284</v>
      </c>
      <c r="D23" s="32">
        <v>174</v>
      </c>
      <c r="E23" s="43">
        <v>198.79</v>
      </c>
      <c r="F23" s="43">
        <v>156.91</v>
      </c>
      <c r="G23" s="32">
        <v>152.56</v>
      </c>
      <c r="H23" s="43">
        <v>41.88</v>
      </c>
      <c r="I23" s="43">
        <v>46.23</v>
      </c>
      <c r="J23" s="43">
        <v>88.11</v>
      </c>
      <c r="K23" s="32">
        <v>0</v>
      </c>
      <c r="L23" s="43">
        <v>0</v>
      </c>
      <c r="M23" s="43">
        <v>0</v>
      </c>
      <c r="N23" s="32">
        <v>0</v>
      </c>
      <c r="O23" s="43">
        <v>0</v>
      </c>
      <c r="P23" s="43">
        <v>0</v>
      </c>
      <c r="Q23" s="43">
        <v>0</v>
      </c>
      <c r="R23" s="32">
        <v>4</v>
      </c>
      <c r="S23" s="43">
        <v>8.37</v>
      </c>
      <c r="T23" s="43">
        <v>3.2</v>
      </c>
      <c r="U23" s="32">
        <v>7.61</v>
      </c>
      <c r="V23" s="43">
        <v>5.17</v>
      </c>
      <c r="W23" s="43">
        <v>0.759999999999999</v>
      </c>
      <c r="X23" s="43">
        <v>5.93</v>
      </c>
      <c r="Y23" s="32">
        <v>198</v>
      </c>
      <c r="Z23" s="32">
        <v>250</v>
      </c>
      <c r="AA23" s="43">
        <v>73.92</v>
      </c>
      <c r="AB23" s="43">
        <v>44.35</v>
      </c>
      <c r="AC23" s="43">
        <v>29.57</v>
      </c>
      <c r="AD23" s="43">
        <v>0</v>
      </c>
      <c r="AE23" s="43">
        <v>47.68</v>
      </c>
      <c r="AF23" s="43">
        <v>28.61</v>
      </c>
      <c r="AG23" s="43">
        <v>19.07</v>
      </c>
      <c r="AH23" s="43">
        <v>71.84</v>
      </c>
      <c r="AI23" s="32">
        <v>45.84</v>
      </c>
      <c r="AJ23" s="43">
        <v>26</v>
      </c>
      <c r="AK23" s="43">
        <v>26.24</v>
      </c>
      <c r="AL23" s="43">
        <v>15.74</v>
      </c>
      <c r="AM23" s="43">
        <v>10.5</v>
      </c>
      <c r="AN23" s="43">
        <v>2.08</v>
      </c>
      <c r="AO23" s="43">
        <v>-1.49</v>
      </c>
      <c r="AP23" s="43">
        <v>3.57</v>
      </c>
      <c r="AQ23" s="43">
        <v>28.32</v>
      </c>
      <c r="AR23" s="43">
        <v>14.25</v>
      </c>
      <c r="AS23" s="43">
        <v>14.07</v>
      </c>
      <c r="AT23" s="56">
        <v>122.36</v>
      </c>
      <c r="AU23" s="43">
        <v>108.29</v>
      </c>
      <c r="AV23" s="56">
        <v>14.07</v>
      </c>
    </row>
    <row r="24" ht="22.5" spans="1:48">
      <c r="A24" s="33"/>
      <c r="B24" s="35" t="s">
        <v>26</v>
      </c>
      <c r="C24" s="31" t="s">
        <v>284</v>
      </c>
      <c r="D24" s="32">
        <v>57</v>
      </c>
      <c r="E24" s="43">
        <v>174.2</v>
      </c>
      <c r="F24" s="43">
        <v>92.39</v>
      </c>
      <c r="G24" s="32">
        <v>155.07</v>
      </c>
      <c r="H24" s="43">
        <v>81.81</v>
      </c>
      <c r="I24" s="43">
        <v>19.13</v>
      </c>
      <c r="J24" s="43">
        <v>100.94</v>
      </c>
      <c r="K24" s="32">
        <v>1</v>
      </c>
      <c r="L24" s="43">
        <v>1.3</v>
      </c>
      <c r="M24" s="43">
        <v>1.36</v>
      </c>
      <c r="N24" s="32">
        <v>1.18</v>
      </c>
      <c r="O24" s="43">
        <v>-0.0600000000000001</v>
      </c>
      <c r="P24" s="43">
        <v>0.12</v>
      </c>
      <c r="Q24" s="43">
        <v>0.0600000000000001</v>
      </c>
      <c r="R24" s="32">
        <v>5</v>
      </c>
      <c r="S24" s="43">
        <v>24.71</v>
      </c>
      <c r="T24" s="43">
        <v>3.2</v>
      </c>
      <c r="U24" s="32">
        <v>22.46</v>
      </c>
      <c r="V24" s="43">
        <v>21.51</v>
      </c>
      <c r="W24" s="43">
        <v>2.25</v>
      </c>
      <c r="X24" s="43">
        <v>23.76</v>
      </c>
      <c r="Y24" s="32">
        <v>101</v>
      </c>
      <c r="Z24" s="32">
        <v>205</v>
      </c>
      <c r="AA24" s="43">
        <v>50.49</v>
      </c>
      <c r="AB24" s="43">
        <v>30.29</v>
      </c>
      <c r="AC24" s="43">
        <v>20.2</v>
      </c>
      <c r="AD24" s="43">
        <v>0</v>
      </c>
      <c r="AE24" s="43">
        <v>24.25</v>
      </c>
      <c r="AF24" s="43">
        <v>14.55</v>
      </c>
      <c r="AG24" s="43">
        <v>9.7</v>
      </c>
      <c r="AH24" s="43">
        <v>48.29</v>
      </c>
      <c r="AI24" s="32">
        <v>30.29</v>
      </c>
      <c r="AJ24" s="43">
        <v>18</v>
      </c>
      <c r="AK24" s="43">
        <v>26.24</v>
      </c>
      <c r="AL24" s="43">
        <v>15.74</v>
      </c>
      <c r="AM24" s="43">
        <v>10.5</v>
      </c>
      <c r="AN24" s="43">
        <v>2.2</v>
      </c>
      <c r="AO24" s="43">
        <v>0</v>
      </c>
      <c r="AP24" s="43">
        <v>2.2</v>
      </c>
      <c r="AQ24" s="43">
        <v>28.44</v>
      </c>
      <c r="AR24" s="43">
        <v>15.74</v>
      </c>
      <c r="AS24" s="43">
        <v>12.7</v>
      </c>
      <c r="AT24" s="56">
        <v>153.2</v>
      </c>
      <c r="AU24" s="43">
        <v>140.5</v>
      </c>
      <c r="AV24" s="56">
        <v>12.7</v>
      </c>
    </row>
    <row r="25" spans="1:48">
      <c r="A25" s="27">
        <v>100005</v>
      </c>
      <c r="B25" s="28" t="s">
        <v>11</v>
      </c>
      <c r="C25" s="28"/>
      <c r="D25" s="32">
        <v>243</v>
      </c>
      <c r="E25" s="43">
        <v>361.09</v>
      </c>
      <c r="F25" s="43">
        <v>325.5</v>
      </c>
      <c r="G25" s="32">
        <v>325.2</v>
      </c>
      <c r="H25" s="43">
        <v>35.59</v>
      </c>
      <c r="I25" s="43">
        <v>35.89</v>
      </c>
      <c r="J25" s="43">
        <v>71.47</v>
      </c>
      <c r="K25" s="32">
        <v>3</v>
      </c>
      <c r="L25" s="43">
        <v>1.59</v>
      </c>
      <c r="M25" s="43">
        <v>1.59</v>
      </c>
      <c r="N25" s="32">
        <v>1.45</v>
      </c>
      <c r="O25" s="43">
        <v>0</v>
      </c>
      <c r="P25" s="43">
        <v>0.14</v>
      </c>
      <c r="Q25" s="43">
        <v>0.14</v>
      </c>
      <c r="R25" s="32">
        <v>2</v>
      </c>
      <c r="S25" s="43">
        <v>9.56</v>
      </c>
      <c r="T25" s="43">
        <v>0</v>
      </c>
      <c r="U25" s="32">
        <v>8.69</v>
      </c>
      <c r="V25" s="43">
        <v>9.56</v>
      </c>
      <c r="W25" s="43">
        <v>0.87</v>
      </c>
      <c r="X25" s="43">
        <v>10.43</v>
      </c>
      <c r="Y25" s="32">
        <v>169</v>
      </c>
      <c r="Z25" s="32">
        <v>171</v>
      </c>
      <c r="AA25" s="43">
        <v>56.1</v>
      </c>
      <c r="AB25" s="43">
        <v>33.66</v>
      </c>
      <c r="AC25" s="43">
        <v>22.44</v>
      </c>
      <c r="AD25" s="43">
        <v>0</v>
      </c>
      <c r="AE25" s="43">
        <v>40.92</v>
      </c>
      <c r="AF25" s="43">
        <v>24.55</v>
      </c>
      <c r="AG25" s="43">
        <v>16.37</v>
      </c>
      <c r="AH25" s="43">
        <v>53.66</v>
      </c>
      <c r="AI25" s="32">
        <v>33.66</v>
      </c>
      <c r="AJ25" s="43">
        <v>20</v>
      </c>
      <c r="AK25" s="43">
        <v>15.18</v>
      </c>
      <c r="AL25" s="43">
        <v>9.11</v>
      </c>
      <c r="AM25" s="43">
        <v>6.07</v>
      </c>
      <c r="AN25" s="43">
        <v>2.44</v>
      </c>
      <c r="AO25" s="43">
        <v>0</v>
      </c>
      <c r="AP25" s="43">
        <v>2.44</v>
      </c>
      <c r="AQ25" s="43">
        <v>17.62</v>
      </c>
      <c r="AR25" s="43">
        <v>9.11</v>
      </c>
      <c r="AS25" s="43">
        <v>8.51</v>
      </c>
      <c r="AT25" s="56">
        <v>99.66</v>
      </c>
      <c r="AU25" s="43">
        <v>91.15</v>
      </c>
      <c r="AV25" s="56">
        <v>8.51</v>
      </c>
    </row>
    <row r="26" spans="1:48">
      <c r="A26" s="29"/>
      <c r="B26" s="35" t="s">
        <v>27</v>
      </c>
      <c r="C26" s="31" t="s">
        <v>284</v>
      </c>
      <c r="D26" s="32">
        <v>172</v>
      </c>
      <c r="E26" s="43">
        <v>200.025</v>
      </c>
      <c r="F26" s="43">
        <v>185.33</v>
      </c>
      <c r="G26" s="32">
        <v>179.77</v>
      </c>
      <c r="H26" s="43">
        <v>14.695</v>
      </c>
      <c r="I26" s="43">
        <v>20.255</v>
      </c>
      <c r="J26" s="43">
        <v>34.95</v>
      </c>
      <c r="K26" s="32">
        <v>3</v>
      </c>
      <c r="L26" s="43">
        <v>1.59</v>
      </c>
      <c r="M26" s="43">
        <v>1.59</v>
      </c>
      <c r="N26" s="32">
        <v>1.45</v>
      </c>
      <c r="O26" s="43">
        <v>0</v>
      </c>
      <c r="P26" s="43">
        <v>0.14</v>
      </c>
      <c r="Q26" s="43">
        <v>0.14</v>
      </c>
      <c r="R26" s="32">
        <v>0</v>
      </c>
      <c r="S26" s="43">
        <v>0</v>
      </c>
      <c r="T26" s="43">
        <v>0</v>
      </c>
      <c r="U26" s="32">
        <v>0</v>
      </c>
      <c r="V26" s="43">
        <v>0</v>
      </c>
      <c r="W26" s="43">
        <v>0</v>
      </c>
      <c r="X26" s="43">
        <v>0</v>
      </c>
      <c r="Y26" s="32">
        <v>109</v>
      </c>
      <c r="Z26" s="32">
        <v>111</v>
      </c>
      <c r="AA26" s="43">
        <v>36.3</v>
      </c>
      <c r="AB26" s="43">
        <v>21.78</v>
      </c>
      <c r="AC26" s="43">
        <v>14.52</v>
      </c>
      <c r="AD26" s="43">
        <v>0</v>
      </c>
      <c r="AE26" s="43">
        <v>26.57</v>
      </c>
      <c r="AF26" s="43">
        <v>15.94</v>
      </c>
      <c r="AG26" s="43">
        <v>10.63</v>
      </c>
      <c r="AH26" s="43">
        <v>34.78</v>
      </c>
      <c r="AI26" s="32">
        <v>21.78</v>
      </c>
      <c r="AJ26" s="43">
        <v>13</v>
      </c>
      <c r="AK26" s="43">
        <v>9.73</v>
      </c>
      <c r="AL26" s="43">
        <v>5.84</v>
      </c>
      <c r="AM26" s="43">
        <v>3.89</v>
      </c>
      <c r="AN26" s="43">
        <v>1.52</v>
      </c>
      <c r="AO26" s="43">
        <v>0</v>
      </c>
      <c r="AP26" s="43">
        <v>1.52</v>
      </c>
      <c r="AQ26" s="43">
        <v>11.25</v>
      </c>
      <c r="AR26" s="43">
        <v>5.84</v>
      </c>
      <c r="AS26" s="43">
        <v>5.41</v>
      </c>
      <c r="AT26" s="56">
        <v>46.34</v>
      </c>
      <c r="AU26" s="43">
        <v>40.93</v>
      </c>
      <c r="AV26" s="56">
        <v>5.41</v>
      </c>
    </row>
    <row r="27" ht="22.5" spans="1:48">
      <c r="A27" s="33"/>
      <c r="B27" s="35" t="s">
        <v>28</v>
      </c>
      <c r="C27" s="31" t="s">
        <v>284</v>
      </c>
      <c r="D27" s="32">
        <v>71</v>
      </c>
      <c r="E27" s="43">
        <v>161.06</v>
      </c>
      <c r="F27" s="43">
        <v>140.17</v>
      </c>
      <c r="G27" s="32">
        <v>145.43</v>
      </c>
      <c r="H27" s="43">
        <v>20.89</v>
      </c>
      <c r="I27" s="43">
        <v>15.63</v>
      </c>
      <c r="J27" s="43">
        <v>36.52</v>
      </c>
      <c r="K27" s="32">
        <v>0</v>
      </c>
      <c r="L27" s="43">
        <v>0</v>
      </c>
      <c r="M27" s="43">
        <v>0</v>
      </c>
      <c r="N27" s="32">
        <v>0</v>
      </c>
      <c r="O27" s="43">
        <v>0</v>
      </c>
      <c r="P27" s="43">
        <v>0</v>
      </c>
      <c r="Q27" s="43">
        <v>0</v>
      </c>
      <c r="R27" s="32">
        <v>2</v>
      </c>
      <c r="S27" s="43">
        <v>9.56</v>
      </c>
      <c r="T27" s="43">
        <v>0</v>
      </c>
      <c r="U27" s="32">
        <v>8.69</v>
      </c>
      <c r="V27" s="43">
        <v>9.56</v>
      </c>
      <c r="W27" s="43">
        <v>0.870000000000001</v>
      </c>
      <c r="X27" s="43">
        <v>10.43</v>
      </c>
      <c r="Y27" s="32">
        <v>60</v>
      </c>
      <c r="Z27" s="32">
        <v>60</v>
      </c>
      <c r="AA27" s="43">
        <v>19.8</v>
      </c>
      <c r="AB27" s="43">
        <v>11.88</v>
      </c>
      <c r="AC27" s="43">
        <v>7.92</v>
      </c>
      <c r="AD27" s="43">
        <v>0</v>
      </c>
      <c r="AE27" s="43">
        <v>14.35</v>
      </c>
      <c r="AF27" s="43">
        <v>8.61</v>
      </c>
      <c r="AG27" s="43">
        <v>5.74</v>
      </c>
      <c r="AH27" s="43">
        <v>18.88</v>
      </c>
      <c r="AI27" s="32">
        <v>11.88</v>
      </c>
      <c r="AJ27" s="43">
        <v>7</v>
      </c>
      <c r="AK27" s="43">
        <v>5.45</v>
      </c>
      <c r="AL27" s="43">
        <v>3.27</v>
      </c>
      <c r="AM27" s="43">
        <v>2.18</v>
      </c>
      <c r="AN27" s="43">
        <v>0.92</v>
      </c>
      <c r="AO27" s="43">
        <v>0</v>
      </c>
      <c r="AP27" s="43">
        <v>0.92</v>
      </c>
      <c r="AQ27" s="43">
        <v>6.37</v>
      </c>
      <c r="AR27" s="43">
        <v>3.27</v>
      </c>
      <c r="AS27" s="43">
        <v>3.1</v>
      </c>
      <c r="AT27" s="56">
        <v>53.32</v>
      </c>
      <c r="AU27" s="43">
        <v>50.22</v>
      </c>
      <c r="AV27" s="56">
        <v>3.1</v>
      </c>
    </row>
    <row r="28" spans="1:48">
      <c r="A28" s="27">
        <v>100006</v>
      </c>
      <c r="B28" s="28" t="s">
        <v>11</v>
      </c>
      <c r="C28" s="28"/>
      <c r="D28" s="32">
        <v>214</v>
      </c>
      <c r="E28" s="43">
        <v>338.7</v>
      </c>
      <c r="F28" s="43">
        <v>238.34</v>
      </c>
      <c r="G28" s="32">
        <v>304.59</v>
      </c>
      <c r="H28" s="43">
        <v>100.36</v>
      </c>
      <c r="I28" s="43">
        <v>34.11</v>
      </c>
      <c r="J28" s="43">
        <v>134.47</v>
      </c>
      <c r="K28" s="32">
        <v>1</v>
      </c>
      <c r="L28" s="43">
        <v>1.3</v>
      </c>
      <c r="M28" s="43">
        <v>0</v>
      </c>
      <c r="N28" s="32">
        <v>1.18</v>
      </c>
      <c r="O28" s="43">
        <v>1.3</v>
      </c>
      <c r="P28" s="43">
        <v>0.12</v>
      </c>
      <c r="Q28" s="43">
        <v>1.42</v>
      </c>
      <c r="R28" s="32">
        <v>0</v>
      </c>
      <c r="S28" s="43">
        <v>0</v>
      </c>
      <c r="T28" s="43">
        <v>0</v>
      </c>
      <c r="U28" s="32">
        <v>0</v>
      </c>
      <c r="V28" s="43">
        <v>0</v>
      </c>
      <c r="W28" s="43">
        <v>0</v>
      </c>
      <c r="X28" s="43">
        <v>0</v>
      </c>
      <c r="Y28" s="32">
        <v>140</v>
      </c>
      <c r="Z28" s="32">
        <v>135</v>
      </c>
      <c r="AA28" s="43">
        <v>45.38</v>
      </c>
      <c r="AB28" s="43">
        <v>27.23</v>
      </c>
      <c r="AC28" s="43">
        <v>18.15</v>
      </c>
      <c r="AD28" s="43">
        <v>0</v>
      </c>
      <c r="AE28" s="43">
        <v>45.05</v>
      </c>
      <c r="AF28" s="43">
        <v>27.03</v>
      </c>
      <c r="AG28" s="43">
        <v>18.02</v>
      </c>
      <c r="AH28" s="43">
        <v>43.23</v>
      </c>
      <c r="AI28" s="32">
        <v>27.23</v>
      </c>
      <c r="AJ28" s="43">
        <v>16</v>
      </c>
      <c r="AK28" s="43">
        <v>0.33</v>
      </c>
      <c r="AL28" s="43">
        <v>0.2</v>
      </c>
      <c r="AM28" s="43">
        <v>0.13</v>
      </c>
      <c r="AN28" s="43">
        <v>2.15</v>
      </c>
      <c r="AO28" s="43">
        <v>0</v>
      </c>
      <c r="AP28" s="43">
        <v>2.15</v>
      </c>
      <c r="AQ28" s="43">
        <v>2.48</v>
      </c>
      <c r="AR28" s="43">
        <v>0.2</v>
      </c>
      <c r="AS28" s="43">
        <v>2.28</v>
      </c>
      <c r="AT28" s="56">
        <v>138.37</v>
      </c>
      <c r="AU28" s="43">
        <v>136.09</v>
      </c>
      <c r="AV28" s="56">
        <v>2.28</v>
      </c>
    </row>
    <row r="29" spans="1:48">
      <c r="A29" s="29"/>
      <c r="B29" s="35" t="s">
        <v>29</v>
      </c>
      <c r="C29" s="31" t="s">
        <v>284</v>
      </c>
      <c r="D29" s="32">
        <v>107</v>
      </c>
      <c r="E29" s="43">
        <v>112.1</v>
      </c>
      <c r="F29" s="43">
        <v>113.42</v>
      </c>
      <c r="G29" s="32">
        <v>100.04</v>
      </c>
      <c r="H29" s="43">
        <v>-1.32000000000001</v>
      </c>
      <c r="I29" s="43">
        <v>12.06</v>
      </c>
      <c r="J29" s="43">
        <v>10.74</v>
      </c>
      <c r="K29" s="32">
        <v>0</v>
      </c>
      <c r="L29" s="43">
        <v>0</v>
      </c>
      <c r="M29" s="43">
        <v>0</v>
      </c>
      <c r="N29" s="32">
        <v>0</v>
      </c>
      <c r="O29" s="43">
        <v>0</v>
      </c>
      <c r="P29" s="43">
        <v>0</v>
      </c>
      <c r="Q29" s="43">
        <v>0</v>
      </c>
      <c r="R29" s="32">
        <v>0</v>
      </c>
      <c r="S29" s="43">
        <v>0</v>
      </c>
      <c r="T29" s="43">
        <v>0</v>
      </c>
      <c r="U29" s="32">
        <v>0</v>
      </c>
      <c r="V29" s="43">
        <v>0</v>
      </c>
      <c r="W29" s="43">
        <v>0</v>
      </c>
      <c r="X29" s="43">
        <v>0</v>
      </c>
      <c r="Y29" s="32">
        <v>73</v>
      </c>
      <c r="Z29" s="32">
        <v>68</v>
      </c>
      <c r="AA29" s="43">
        <v>23.27</v>
      </c>
      <c r="AB29" s="43">
        <v>13.96</v>
      </c>
      <c r="AC29" s="43">
        <v>9.31</v>
      </c>
      <c r="AD29" s="43">
        <v>0</v>
      </c>
      <c r="AE29" s="43">
        <v>23.93</v>
      </c>
      <c r="AF29" s="43">
        <v>14.36</v>
      </c>
      <c r="AG29" s="43">
        <v>9.57</v>
      </c>
      <c r="AH29" s="43">
        <v>21.96</v>
      </c>
      <c r="AI29" s="32">
        <v>13.96</v>
      </c>
      <c r="AJ29" s="43">
        <v>8</v>
      </c>
      <c r="AK29" s="43">
        <v>-0.659999999999998</v>
      </c>
      <c r="AL29" s="43">
        <v>-0.399999999999999</v>
      </c>
      <c r="AM29" s="43">
        <v>-0.26</v>
      </c>
      <c r="AN29" s="43">
        <v>1.31</v>
      </c>
      <c r="AO29" s="43">
        <v>0</v>
      </c>
      <c r="AP29" s="43">
        <v>1.31</v>
      </c>
      <c r="AQ29" s="43">
        <v>0.650000000000002</v>
      </c>
      <c r="AR29" s="43">
        <v>-0.399999999999999</v>
      </c>
      <c r="AS29" s="43">
        <v>1.05</v>
      </c>
      <c r="AT29" s="56">
        <v>11.39</v>
      </c>
      <c r="AU29" s="43">
        <v>10.34</v>
      </c>
      <c r="AV29" s="56">
        <v>1.05</v>
      </c>
    </row>
    <row r="30" ht="22.5" spans="1:48">
      <c r="A30" s="33"/>
      <c r="B30" s="35" t="s">
        <v>30</v>
      </c>
      <c r="C30" s="31" t="s">
        <v>284</v>
      </c>
      <c r="D30" s="32">
        <v>107</v>
      </c>
      <c r="E30" s="43">
        <v>226.6</v>
      </c>
      <c r="F30" s="43">
        <v>124.92</v>
      </c>
      <c r="G30" s="32">
        <v>204.55</v>
      </c>
      <c r="H30" s="43">
        <v>101.68</v>
      </c>
      <c r="I30" s="43">
        <v>22.05</v>
      </c>
      <c r="J30" s="43">
        <v>123.73</v>
      </c>
      <c r="K30" s="32">
        <v>1</v>
      </c>
      <c r="L30" s="43">
        <v>1.3</v>
      </c>
      <c r="M30" s="43">
        <v>0</v>
      </c>
      <c r="N30" s="32">
        <v>1.18</v>
      </c>
      <c r="O30" s="43">
        <v>1.3</v>
      </c>
      <c r="P30" s="43">
        <v>0.12</v>
      </c>
      <c r="Q30" s="43">
        <v>1.42</v>
      </c>
      <c r="R30" s="32">
        <v>0</v>
      </c>
      <c r="S30" s="43">
        <v>0</v>
      </c>
      <c r="T30" s="43">
        <v>0</v>
      </c>
      <c r="U30" s="32">
        <v>0</v>
      </c>
      <c r="V30" s="43">
        <v>0</v>
      </c>
      <c r="W30" s="43">
        <v>0</v>
      </c>
      <c r="X30" s="43">
        <v>0</v>
      </c>
      <c r="Y30" s="32">
        <v>67</v>
      </c>
      <c r="Z30" s="32">
        <v>67</v>
      </c>
      <c r="AA30" s="43">
        <v>22.11</v>
      </c>
      <c r="AB30" s="43">
        <v>13.27</v>
      </c>
      <c r="AC30" s="43">
        <v>8.84</v>
      </c>
      <c r="AD30" s="43">
        <v>0</v>
      </c>
      <c r="AE30" s="43">
        <v>21.12</v>
      </c>
      <c r="AF30" s="43">
        <v>12.67</v>
      </c>
      <c r="AG30" s="43">
        <v>8.45</v>
      </c>
      <c r="AH30" s="43">
        <v>21.27</v>
      </c>
      <c r="AI30" s="32">
        <v>13.27</v>
      </c>
      <c r="AJ30" s="43">
        <v>8</v>
      </c>
      <c r="AK30" s="43">
        <v>0.99</v>
      </c>
      <c r="AL30" s="43">
        <v>0.6</v>
      </c>
      <c r="AM30" s="43">
        <v>0.390000000000001</v>
      </c>
      <c r="AN30" s="43">
        <v>0.84</v>
      </c>
      <c r="AO30" s="43">
        <v>0</v>
      </c>
      <c r="AP30" s="43">
        <v>0.84</v>
      </c>
      <c r="AQ30" s="43">
        <v>1.83</v>
      </c>
      <c r="AR30" s="43">
        <v>0.6</v>
      </c>
      <c r="AS30" s="43">
        <v>1.23</v>
      </c>
      <c r="AT30" s="56">
        <v>126.98</v>
      </c>
      <c r="AU30" s="43">
        <v>125.75</v>
      </c>
      <c r="AV30" s="56">
        <v>1.23</v>
      </c>
    </row>
    <row r="31" spans="1:48">
      <c r="A31" s="27">
        <v>100007</v>
      </c>
      <c r="B31" s="28" t="s">
        <v>11</v>
      </c>
      <c r="C31" s="28"/>
      <c r="D31" s="32">
        <v>173</v>
      </c>
      <c r="E31" s="43">
        <v>240.57</v>
      </c>
      <c r="F31" s="43">
        <v>308.31</v>
      </c>
      <c r="G31" s="32">
        <v>215.46</v>
      </c>
      <c r="H31" s="43">
        <v>-67.74</v>
      </c>
      <c r="I31" s="43">
        <v>25.11</v>
      </c>
      <c r="J31" s="43">
        <v>-42.63</v>
      </c>
      <c r="K31" s="32">
        <v>1</v>
      </c>
      <c r="L31" s="43">
        <v>0.36</v>
      </c>
      <c r="M31" s="43">
        <v>0.36</v>
      </c>
      <c r="N31" s="32">
        <v>0.33</v>
      </c>
      <c r="O31" s="43">
        <v>0</v>
      </c>
      <c r="P31" s="43">
        <v>0.03</v>
      </c>
      <c r="Q31" s="43">
        <v>0.03</v>
      </c>
      <c r="R31" s="32">
        <v>1</v>
      </c>
      <c r="S31" s="43">
        <v>5.98</v>
      </c>
      <c r="T31" s="43">
        <v>6.28</v>
      </c>
      <c r="U31" s="32">
        <v>5.44</v>
      </c>
      <c r="V31" s="43">
        <v>-0.3</v>
      </c>
      <c r="W31" s="43">
        <v>0.54</v>
      </c>
      <c r="X31" s="43">
        <v>0.24</v>
      </c>
      <c r="Y31" s="32">
        <v>142</v>
      </c>
      <c r="Z31" s="32">
        <v>179</v>
      </c>
      <c r="AA31" s="43">
        <v>52.97</v>
      </c>
      <c r="AB31" s="43">
        <v>31.78</v>
      </c>
      <c r="AC31" s="43">
        <v>21.19</v>
      </c>
      <c r="AD31" s="43">
        <v>0</v>
      </c>
      <c r="AE31" s="43">
        <v>38.78</v>
      </c>
      <c r="AF31" s="43">
        <v>23.27</v>
      </c>
      <c r="AG31" s="43">
        <v>15.51</v>
      </c>
      <c r="AH31" s="43">
        <v>50.78</v>
      </c>
      <c r="AI31" s="32">
        <v>31.78</v>
      </c>
      <c r="AJ31" s="43">
        <v>19</v>
      </c>
      <c r="AK31" s="43">
        <v>14.19</v>
      </c>
      <c r="AL31" s="43">
        <v>8.51</v>
      </c>
      <c r="AM31" s="43">
        <v>5.68</v>
      </c>
      <c r="AN31" s="43">
        <v>2.19</v>
      </c>
      <c r="AO31" s="43">
        <v>0</v>
      </c>
      <c r="AP31" s="43">
        <v>2.19</v>
      </c>
      <c r="AQ31" s="43">
        <v>16.38</v>
      </c>
      <c r="AR31" s="43">
        <v>8.51</v>
      </c>
      <c r="AS31" s="43">
        <v>7.87</v>
      </c>
      <c r="AT31" s="56">
        <v>-25.98</v>
      </c>
      <c r="AU31" s="43">
        <v>-33.85</v>
      </c>
      <c r="AV31" s="56">
        <v>7.87</v>
      </c>
    </row>
    <row r="32" spans="1:48">
      <c r="A32" s="29"/>
      <c r="B32" s="35" t="s">
        <v>31</v>
      </c>
      <c r="C32" s="31" t="s">
        <v>284</v>
      </c>
      <c r="D32" s="32">
        <v>121</v>
      </c>
      <c r="E32" s="43">
        <v>113.07</v>
      </c>
      <c r="F32" s="43">
        <v>169.14</v>
      </c>
      <c r="G32" s="32">
        <v>100.9</v>
      </c>
      <c r="H32" s="43">
        <v>-56.07</v>
      </c>
      <c r="I32" s="43">
        <v>12.17</v>
      </c>
      <c r="J32" s="43">
        <v>-43.9</v>
      </c>
      <c r="K32" s="32">
        <v>1</v>
      </c>
      <c r="L32" s="43">
        <v>0.36</v>
      </c>
      <c r="M32" s="43">
        <v>0.36</v>
      </c>
      <c r="N32" s="32">
        <v>0.33</v>
      </c>
      <c r="O32" s="43">
        <v>0</v>
      </c>
      <c r="P32" s="43">
        <v>0.03</v>
      </c>
      <c r="Q32" s="43">
        <v>0.03</v>
      </c>
      <c r="R32" s="32">
        <v>0</v>
      </c>
      <c r="S32" s="43">
        <v>0</v>
      </c>
      <c r="T32" s="43">
        <v>1.8</v>
      </c>
      <c r="U32" s="32">
        <v>0</v>
      </c>
      <c r="V32" s="43">
        <v>-1.8</v>
      </c>
      <c r="W32" s="43">
        <v>0</v>
      </c>
      <c r="X32" s="43">
        <v>-1.8</v>
      </c>
      <c r="Y32" s="32">
        <v>105</v>
      </c>
      <c r="Z32" s="32">
        <v>125</v>
      </c>
      <c r="AA32" s="43">
        <v>37.95</v>
      </c>
      <c r="AB32" s="43">
        <v>22.77</v>
      </c>
      <c r="AC32" s="43">
        <v>15.18</v>
      </c>
      <c r="AD32" s="43">
        <v>0</v>
      </c>
      <c r="AE32" s="43">
        <v>28.38</v>
      </c>
      <c r="AF32" s="43">
        <v>17.03</v>
      </c>
      <c r="AG32" s="43">
        <v>11.35</v>
      </c>
      <c r="AH32" s="43">
        <v>36.77</v>
      </c>
      <c r="AI32" s="32">
        <v>22.77</v>
      </c>
      <c r="AJ32" s="43">
        <v>14</v>
      </c>
      <c r="AK32" s="43">
        <v>9.57</v>
      </c>
      <c r="AL32" s="43">
        <v>5.74</v>
      </c>
      <c r="AM32" s="43">
        <v>3.83</v>
      </c>
      <c r="AN32" s="43">
        <v>1.18</v>
      </c>
      <c r="AO32" s="43">
        <v>0</v>
      </c>
      <c r="AP32" s="43">
        <v>1.18</v>
      </c>
      <c r="AQ32" s="43">
        <v>10.75</v>
      </c>
      <c r="AR32" s="43">
        <v>5.74</v>
      </c>
      <c r="AS32" s="43">
        <v>5.01</v>
      </c>
      <c r="AT32" s="56">
        <v>-34.92</v>
      </c>
      <c r="AU32" s="43">
        <v>-39.93</v>
      </c>
      <c r="AV32" s="56">
        <v>5.01</v>
      </c>
    </row>
    <row r="33" ht="22.5" spans="1:48">
      <c r="A33" s="33"/>
      <c r="B33" s="35" t="s">
        <v>32</v>
      </c>
      <c r="C33" s="31" t="s">
        <v>284</v>
      </c>
      <c r="D33" s="32">
        <v>52</v>
      </c>
      <c r="E33" s="43">
        <v>127.5</v>
      </c>
      <c r="F33" s="43">
        <v>139.17</v>
      </c>
      <c r="G33" s="32">
        <v>114.56</v>
      </c>
      <c r="H33" s="43">
        <v>-11.67</v>
      </c>
      <c r="I33" s="43">
        <v>12.94</v>
      </c>
      <c r="J33" s="43">
        <v>1.27000000000001</v>
      </c>
      <c r="K33" s="32">
        <v>0</v>
      </c>
      <c r="L33" s="43">
        <v>0</v>
      </c>
      <c r="M33" s="43">
        <v>0</v>
      </c>
      <c r="N33" s="32">
        <v>0</v>
      </c>
      <c r="O33" s="43">
        <v>0</v>
      </c>
      <c r="P33" s="43">
        <v>0</v>
      </c>
      <c r="Q33" s="43">
        <v>0</v>
      </c>
      <c r="R33" s="32">
        <v>1</v>
      </c>
      <c r="S33" s="43">
        <v>5.98</v>
      </c>
      <c r="T33" s="43">
        <v>4.48</v>
      </c>
      <c r="U33" s="32">
        <v>5.44</v>
      </c>
      <c r="V33" s="43">
        <v>1.5</v>
      </c>
      <c r="W33" s="43">
        <v>0.54</v>
      </c>
      <c r="X33" s="43">
        <v>2.04</v>
      </c>
      <c r="Y33" s="32">
        <v>37</v>
      </c>
      <c r="Z33" s="32">
        <v>54</v>
      </c>
      <c r="AA33" s="43">
        <v>15.02</v>
      </c>
      <c r="AB33" s="43">
        <v>9.01</v>
      </c>
      <c r="AC33" s="43">
        <v>6.01</v>
      </c>
      <c r="AD33" s="43">
        <v>0</v>
      </c>
      <c r="AE33" s="43">
        <v>10.4</v>
      </c>
      <c r="AF33" s="43">
        <v>6.24</v>
      </c>
      <c r="AG33" s="43">
        <v>4.16</v>
      </c>
      <c r="AH33" s="43">
        <v>14.01</v>
      </c>
      <c r="AI33" s="32">
        <v>9.01</v>
      </c>
      <c r="AJ33" s="43">
        <v>5</v>
      </c>
      <c r="AK33" s="43">
        <v>4.62</v>
      </c>
      <c r="AL33" s="43">
        <v>2.77</v>
      </c>
      <c r="AM33" s="43">
        <v>1.85</v>
      </c>
      <c r="AN33" s="43">
        <v>1.01</v>
      </c>
      <c r="AO33" s="43">
        <v>0</v>
      </c>
      <c r="AP33" s="43">
        <v>1.01</v>
      </c>
      <c r="AQ33" s="43">
        <v>5.63</v>
      </c>
      <c r="AR33" s="43">
        <v>2.77</v>
      </c>
      <c r="AS33" s="43">
        <v>2.86</v>
      </c>
      <c r="AT33" s="56">
        <v>8.94000000000001</v>
      </c>
      <c r="AU33" s="43">
        <v>6.08000000000001</v>
      </c>
      <c r="AV33" s="56">
        <v>2.86</v>
      </c>
    </row>
    <row r="34" spans="1:48">
      <c r="A34" s="27">
        <v>100008</v>
      </c>
      <c r="B34" s="28" t="s">
        <v>11</v>
      </c>
      <c r="C34" s="28"/>
      <c r="D34" s="32">
        <v>237</v>
      </c>
      <c r="E34" s="43">
        <v>465.29</v>
      </c>
      <c r="F34" s="43">
        <v>376.02</v>
      </c>
      <c r="G34" s="32">
        <v>414.27</v>
      </c>
      <c r="H34" s="43">
        <v>89.27</v>
      </c>
      <c r="I34" s="43">
        <v>51.02</v>
      </c>
      <c r="J34" s="43">
        <v>140.29</v>
      </c>
      <c r="K34" s="32">
        <v>2</v>
      </c>
      <c r="L34" s="43">
        <v>3.2</v>
      </c>
      <c r="M34" s="43">
        <v>2.8</v>
      </c>
      <c r="N34" s="32">
        <v>2.91</v>
      </c>
      <c r="O34" s="43">
        <v>0.4</v>
      </c>
      <c r="P34" s="43">
        <v>0.29</v>
      </c>
      <c r="Q34" s="43">
        <v>0.69</v>
      </c>
      <c r="R34" s="32">
        <v>3</v>
      </c>
      <c r="S34" s="43">
        <v>14.2</v>
      </c>
      <c r="T34" s="43">
        <v>0</v>
      </c>
      <c r="U34" s="32">
        <v>12.91</v>
      </c>
      <c r="V34" s="43">
        <v>14.2</v>
      </c>
      <c r="W34" s="43">
        <v>1.29</v>
      </c>
      <c r="X34" s="43">
        <v>15.49</v>
      </c>
      <c r="Y34" s="32">
        <v>288</v>
      </c>
      <c r="Z34" s="32">
        <v>489</v>
      </c>
      <c r="AA34" s="43">
        <v>128.21</v>
      </c>
      <c r="AB34" s="43">
        <v>76.93</v>
      </c>
      <c r="AC34" s="43">
        <v>51.28</v>
      </c>
      <c r="AD34" s="43">
        <v>0</v>
      </c>
      <c r="AE34" s="43">
        <v>66.99</v>
      </c>
      <c r="AF34" s="43">
        <v>40.2</v>
      </c>
      <c r="AG34" s="43">
        <v>26.79</v>
      </c>
      <c r="AH34" s="43">
        <v>123.93</v>
      </c>
      <c r="AI34" s="32">
        <v>76.93</v>
      </c>
      <c r="AJ34" s="43">
        <v>47</v>
      </c>
      <c r="AK34" s="43">
        <v>61.22</v>
      </c>
      <c r="AL34" s="43">
        <v>36.73</v>
      </c>
      <c r="AM34" s="43">
        <v>24.49</v>
      </c>
      <c r="AN34" s="43">
        <v>4.28</v>
      </c>
      <c r="AO34" s="43">
        <v>0</v>
      </c>
      <c r="AP34" s="43">
        <v>4.28</v>
      </c>
      <c r="AQ34" s="43">
        <v>65.5</v>
      </c>
      <c r="AR34" s="43">
        <v>36.73</v>
      </c>
      <c r="AS34" s="43">
        <v>28.77</v>
      </c>
      <c r="AT34" s="56">
        <v>221.97</v>
      </c>
      <c r="AU34" s="43">
        <v>193.2</v>
      </c>
      <c r="AV34" s="56">
        <v>28.77</v>
      </c>
    </row>
    <row r="35" ht="22.5" spans="1:48">
      <c r="A35" s="29"/>
      <c r="B35" s="35" t="s">
        <v>33</v>
      </c>
      <c r="C35" s="31" t="s">
        <v>284</v>
      </c>
      <c r="D35" s="32">
        <v>121</v>
      </c>
      <c r="E35" s="43">
        <v>166.59</v>
      </c>
      <c r="F35" s="43">
        <v>163.42</v>
      </c>
      <c r="G35" s="32">
        <v>147.98</v>
      </c>
      <c r="H35" s="43">
        <v>3.17000000000002</v>
      </c>
      <c r="I35" s="43">
        <v>18.61</v>
      </c>
      <c r="J35" s="43">
        <v>21.78</v>
      </c>
      <c r="K35" s="32">
        <v>0</v>
      </c>
      <c r="L35" s="43">
        <v>0</v>
      </c>
      <c r="M35" s="43">
        <v>0</v>
      </c>
      <c r="N35" s="32">
        <v>0</v>
      </c>
      <c r="O35" s="43">
        <v>0</v>
      </c>
      <c r="P35" s="43">
        <v>0</v>
      </c>
      <c r="Q35" s="43">
        <v>0</v>
      </c>
      <c r="R35" s="32">
        <v>1</v>
      </c>
      <c r="S35" s="43">
        <v>6.4</v>
      </c>
      <c r="T35" s="43">
        <v>0</v>
      </c>
      <c r="U35" s="32">
        <v>5.82</v>
      </c>
      <c r="V35" s="43">
        <v>6.4</v>
      </c>
      <c r="W35" s="43">
        <v>0.58</v>
      </c>
      <c r="X35" s="43">
        <v>6.98</v>
      </c>
      <c r="Y35" s="32">
        <v>113</v>
      </c>
      <c r="Z35" s="32">
        <v>81</v>
      </c>
      <c r="AA35" s="43">
        <v>32.01</v>
      </c>
      <c r="AB35" s="43">
        <v>19.21</v>
      </c>
      <c r="AC35" s="43">
        <v>12.8</v>
      </c>
      <c r="AD35" s="43">
        <v>0</v>
      </c>
      <c r="AE35" s="43">
        <v>28.71</v>
      </c>
      <c r="AF35" s="43">
        <v>17.23</v>
      </c>
      <c r="AG35" s="43">
        <v>11.48</v>
      </c>
      <c r="AH35" s="43">
        <v>31.21</v>
      </c>
      <c r="AI35" s="32">
        <v>19.21</v>
      </c>
      <c r="AJ35" s="43">
        <v>12</v>
      </c>
      <c r="AK35" s="43">
        <v>3.3</v>
      </c>
      <c r="AL35" s="43">
        <v>1.98</v>
      </c>
      <c r="AM35" s="43">
        <v>1.32</v>
      </c>
      <c r="AN35" s="43">
        <v>0.800000000000001</v>
      </c>
      <c r="AO35" s="43">
        <v>0</v>
      </c>
      <c r="AP35" s="43">
        <v>0.800000000000001</v>
      </c>
      <c r="AQ35" s="43">
        <v>4.1</v>
      </c>
      <c r="AR35" s="43">
        <v>1.98</v>
      </c>
      <c r="AS35" s="43">
        <v>2.12</v>
      </c>
      <c r="AT35" s="56">
        <v>32.86</v>
      </c>
      <c r="AU35" s="43">
        <v>30.74</v>
      </c>
      <c r="AV35" s="56">
        <v>2.12</v>
      </c>
    </row>
    <row r="36" ht="22.5" spans="1:48">
      <c r="A36" s="33"/>
      <c r="B36" s="35" t="s">
        <v>34</v>
      </c>
      <c r="C36" s="31" t="s">
        <v>284</v>
      </c>
      <c r="D36" s="32">
        <v>116</v>
      </c>
      <c r="E36" s="43">
        <v>298.7</v>
      </c>
      <c r="F36" s="43">
        <v>212.6</v>
      </c>
      <c r="G36" s="32">
        <v>266.29</v>
      </c>
      <c r="H36" s="43">
        <v>86.1</v>
      </c>
      <c r="I36" s="43">
        <v>32.41</v>
      </c>
      <c r="J36" s="43">
        <v>118.51</v>
      </c>
      <c r="K36" s="32">
        <v>2</v>
      </c>
      <c r="L36" s="43">
        <v>3.2</v>
      </c>
      <c r="M36" s="43">
        <v>2.8</v>
      </c>
      <c r="N36" s="32">
        <v>2.91</v>
      </c>
      <c r="O36" s="43">
        <v>0.4</v>
      </c>
      <c r="P36" s="43">
        <v>0.29</v>
      </c>
      <c r="Q36" s="43">
        <v>0.69</v>
      </c>
      <c r="R36" s="32">
        <v>2</v>
      </c>
      <c r="S36" s="43">
        <v>7.8</v>
      </c>
      <c r="T36" s="43">
        <v>0</v>
      </c>
      <c r="U36" s="32">
        <v>7.09</v>
      </c>
      <c r="V36" s="43">
        <v>7.8</v>
      </c>
      <c r="W36" s="43">
        <v>0.71</v>
      </c>
      <c r="X36" s="43">
        <v>8.51</v>
      </c>
      <c r="Y36" s="32">
        <v>175</v>
      </c>
      <c r="Z36" s="32">
        <v>408</v>
      </c>
      <c r="AA36" s="43">
        <v>96.2</v>
      </c>
      <c r="AB36" s="43">
        <v>57.72</v>
      </c>
      <c r="AC36" s="43">
        <v>38.48</v>
      </c>
      <c r="AD36" s="43">
        <v>0</v>
      </c>
      <c r="AE36" s="43">
        <v>38.28</v>
      </c>
      <c r="AF36" s="43">
        <v>22.97</v>
      </c>
      <c r="AG36" s="43">
        <v>15.31</v>
      </c>
      <c r="AH36" s="43">
        <v>92.72</v>
      </c>
      <c r="AI36" s="32">
        <v>57.72</v>
      </c>
      <c r="AJ36" s="43">
        <v>35</v>
      </c>
      <c r="AK36" s="43">
        <v>57.92</v>
      </c>
      <c r="AL36" s="43">
        <v>34.75</v>
      </c>
      <c r="AM36" s="43">
        <v>23.17</v>
      </c>
      <c r="AN36" s="43">
        <v>3.48</v>
      </c>
      <c r="AO36" s="43">
        <v>0</v>
      </c>
      <c r="AP36" s="43">
        <v>3.48</v>
      </c>
      <c r="AQ36" s="43">
        <v>61.4</v>
      </c>
      <c r="AR36" s="43">
        <v>34.75</v>
      </c>
      <c r="AS36" s="43">
        <v>26.65</v>
      </c>
      <c r="AT36" s="56">
        <v>189.11</v>
      </c>
      <c r="AU36" s="43">
        <v>162.46</v>
      </c>
      <c r="AV36" s="56">
        <v>26.65</v>
      </c>
    </row>
    <row r="37" spans="1:48">
      <c r="A37" s="27">
        <v>100009</v>
      </c>
      <c r="B37" s="28" t="s">
        <v>11</v>
      </c>
      <c r="C37" s="28"/>
      <c r="D37" s="32">
        <v>96</v>
      </c>
      <c r="E37" s="43">
        <v>145.4</v>
      </c>
      <c r="F37" s="43">
        <v>84.78</v>
      </c>
      <c r="G37" s="32">
        <v>128.4</v>
      </c>
      <c r="H37" s="43">
        <v>60.62</v>
      </c>
      <c r="I37" s="43">
        <v>17</v>
      </c>
      <c r="J37" s="43">
        <v>77.62</v>
      </c>
      <c r="K37" s="32">
        <v>0</v>
      </c>
      <c r="L37" s="43">
        <v>0</v>
      </c>
      <c r="M37" s="43">
        <v>0</v>
      </c>
      <c r="N37" s="32">
        <v>0</v>
      </c>
      <c r="O37" s="43">
        <v>0</v>
      </c>
      <c r="P37" s="43">
        <v>0</v>
      </c>
      <c r="Q37" s="43">
        <v>0</v>
      </c>
      <c r="R37" s="32">
        <v>0</v>
      </c>
      <c r="S37" s="43">
        <v>0</v>
      </c>
      <c r="T37" s="43">
        <v>0</v>
      </c>
      <c r="U37" s="32">
        <v>0</v>
      </c>
      <c r="V37" s="43">
        <v>0</v>
      </c>
      <c r="W37" s="43">
        <v>0</v>
      </c>
      <c r="X37" s="43">
        <v>0</v>
      </c>
      <c r="Y37" s="32">
        <v>131</v>
      </c>
      <c r="Z37" s="32">
        <v>168</v>
      </c>
      <c r="AA37" s="43">
        <v>49.34</v>
      </c>
      <c r="AB37" s="43">
        <v>29.6</v>
      </c>
      <c r="AC37" s="43">
        <v>19.74</v>
      </c>
      <c r="AD37" s="43">
        <v>0</v>
      </c>
      <c r="AE37" s="43">
        <v>36.13</v>
      </c>
      <c r="AF37" s="43">
        <v>21.68</v>
      </c>
      <c r="AG37" s="43">
        <v>14.45</v>
      </c>
      <c r="AH37" s="43">
        <v>47.6</v>
      </c>
      <c r="AI37" s="32">
        <v>29.6</v>
      </c>
      <c r="AJ37" s="43">
        <v>18</v>
      </c>
      <c r="AK37" s="43">
        <v>13.21</v>
      </c>
      <c r="AL37" s="43">
        <v>7.92</v>
      </c>
      <c r="AM37" s="43">
        <v>5.29</v>
      </c>
      <c r="AN37" s="43">
        <v>1.74</v>
      </c>
      <c r="AO37" s="43">
        <v>0</v>
      </c>
      <c r="AP37" s="43">
        <v>1.74</v>
      </c>
      <c r="AQ37" s="43">
        <v>14.95</v>
      </c>
      <c r="AR37" s="43">
        <v>7.92</v>
      </c>
      <c r="AS37" s="43">
        <v>7.03</v>
      </c>
      <c r="AT37" s="56">
        <v>92.57</v>
      </c>
      <c r="AU37" s="43">
        <v>85.54</v>
      </c>
      <c r="AV37" s="56">
        <v>7.03</v>
      </c>
    </row>
    <row r="38" spans="1:48">
      <c r="A38" s="29"/>
      <c r="B38" s="35" t="s">
        <v>35</v>
      </c>
      <c r="C38" s="31" t="s">
        <v>284</v>
      </c>
      <c r="D38" s="32">
        <v>67</v>
      </c>
      <c r="E38" s="43">
        <v>79.86</v>
      </c>
      <c r="F38" s="43">
        <v>54.3</v>
      </c>
      <c r="G38" s="32">
        <v>70.11</v>
      </c>
      <c r="H38" s="43">
        <v>25.56</v>
      </c>
      <c r="I38" s="43">
        <v>9.75</v>
      </c>
      <c r="J38" s="43">
        <v>35.31</v>
      </c>
      <c r="K38" s="32">
        <v>0</v>
      </c>
      <c r="L38" s="43">
        <v>0</v>
      </c>
      <c r="M38" s="43">
        <v>0</v>
      </c>
      <c r="N38" s="32">
        <v>0</v>
      </c>
      <c r="O38" s="43">
        <v>0</v>
      </c>
      <c r="P38" s="43">
        <v>0</v>
      </c>
      <c r="Q38" s="43">
        <v>0</v>
      </c>
      <c r="R38" s="32">
        <v>0</v>
      </c>
      <c r="S38" s="43">
        <v>0</v>
      </c>
      <c r="T38" s="43">
        <v>0</v>
      </c>
      <c r="U38" s="32">
        <v>0</v>
      </c>
      <c r="V38" s="43">
        <v>0</v>
      </c>
      <c r="W38" s="43">
        <v>0</v>
      </c>
      <c r="X38" s="43">
        <v>0</v>
      </c>
      <c r="Y38" s="32">
        <v>90</v>
      </c>
      <c r="Z38" s="32">
        <v>121</v>
      </c>
      <c r="AA38" s="43">
        <v>34.82</v>
      </c>
      <c r="AB38" s="43">
        <v>20.89</v>
      </c>
      <c r="AC38" s="43">
        <v>13.93</v>
      </c>
      <c r="AD38" s="43">
        <v>0</v>
      </c>
      <c r="AE38" s="43">
        <v>24.25</v>
      </c>
      <c r="AF38" s="43">
        <v>14.55</v>
      </c>
      <c r="AG38" s="43">
        <v>9.7</v>
      </c>
      <c r="AH38" s="43">
        <v>33.89</v>
      </c>
      <c r="AI38" s="32">
        <v>20.89</v>
      </c>
      <c r="AJ38" s="43">
        <v>13</v>
      </c>
      <c r="AK38" s="43">
        <v>10.57</v>
      </c>
      <c r="AL38" s="43">
        <v>6.34</v>
      </c>
      <c r="AM38" s="43">
        <v>4.23</v>
      </c>
      <c r="AN38" s="43">
        <v>0.93</v>
      </c>
      <c r="AO38" s="43">
        <v>0</v>
      </c>
      <c r="AP38" s="43">
        <v>0.93</v>
      </c>
      <c r="AQ38" s="43">
        <v>11.5</v>
      </c>
      <c r="AR38" s="43">
        <v>6.34</v>
      </c>
      <c r="AS38" s="43">
        <v>5.16</v>
      </c>
      <c r="AT38" s="56">
        <v>46.81</v>
      </c>
      <c r="AU38" s="43">
        <v>41.65</v>
      </c>
      <c r="AV38" s="56">
        <v>5.16</v>
      </c>
    </row>
    <row r="39" ht="22.5" spans="1:48">
      <c r="A39" s="33"/>
      <c r="B39" s="35" t="s">
        <v>36</v>
      </c>
      <c r="C39" s="31" t="s">
        <v>284</v>
      </c>
      <c r="D39" s="32">
        <v>29</v>
      </c>
      <c r="E39" s="43">
        <v>65.54</v>
      </c>
      <c r="F39" s="43">
        <v>30.48</v>
      </c>
      <c r="G39" s="32">
        <v>58.29</v>
      </c>
      <c r="H39" s="43">
        <v>35.06</v>
      </c>
      <c r="I39" s="43">
        <v>7.25000000000001</v>
      </c>
      <c r="J39" s="43">
        <v>42.31</v>
      </c>
      <c r="K39" s="32">
        <v>0</v>
      </c>
      <c r="L39" s="43">
        <v>0</v>
      </c>
      <c r="M39" s="43">
        <v>0</v>
      </c>
      <c r="N39" s="32">
        <v>0</v>
      </c>
      <c r="O39" s="43">
        <v>0</v>
      </c>
      <c r="P39" s="43">
        <v>0</v>
      </c>
      <c r="Q39" s="43">
        <v>0</v>
      </c>
      <c r="R39" s="32">
        <v>0</v>
      </c>
      <c r="S39" s="43">
        <v>0</v>
      </c>
      <c r="T39" s="43">
        <v>0</v>
      </c>
      <c r="U39" s="32">
        <v>0</v>
      </c>
      <c r="V39" s="43">
        <v>0</v>
      </c>
      <c r="W39" s="43">
        <v>0</v>
      </c>
      <c r="X39" s="43">
        <v>0</v>
      </c>
      <c r="Y39" s="32">
        <v>41</v>
      </c>
      <c r="Z39" s="32">
        <v>47</v>
      </c>
      <c r="AA39" s="43">
        <v>14.52</v>
      </c>
      <c r="AB39" s="43">
        <v>8.71</v>
      </c>
      <c r="AC39" s="43">
        <v>5.81</v>
      </c>
      <c r="AD39" s="43">
        <v>0</v>
      </c>
      <c r="AE39" s="43">
        <v>11.88</v>
      </c>
      <c r="AF39" s="43">
        <v>7.13</v>
      </c>
      <c r="AG39" s="43">
        <v>4.75</v>
      </c>
      <c r="AH39" s="43">
        <v>13.71</v>
      </c>
      <c r="AI39" s="32">
        <v>8.71</v>
      </c>
      <c r="AJ39" s="43">
        <v>5</v>
      </c>
      <c r="AK39" s="43">
        <v>2.64</v>
      </c>
      <c r="AL39" s="43">
        <v>1.58</v>
      </c>
      <c r="AM39" s="43">
        <v>1.06</v>
      </c>
      <c r="AN39" s="43">
        <v>0.81</v>
      </c>
      <c r="AO39" s="43">
        <v>0</v>
      </c>
      <c r="AP39" s="43">
        <v>0.81</v>
      </c>
      <c r="AQ39" s="43">
        <v>3.45</v>
      </c>
      <c r="AR39" s="43">
        <v>1.58</v>
      </c>
      <c r="AS39" s="43">
        <v>1.87</v>
      </c>
      <c r="AT39" s="56">
        <v>45.76</v>
      </c>
      <c r="AU39" s="43">
        <v>43.89</v>
      </c>
      <c r="AV39" s="56">
        <v>1.87</v>
      </c>
    </row>
    <row r="40" spans="1:48">
      <c r="A40" s="27">
        <v>100010</v>
      </c>
      <c r="B40" s="28" t="s">
        <v>11</v>
      </c>
      <c r="C40" s="28"/>
      <c r="D40" s="32">
        <v>114</v>
      </c>
      <c r="E40" s="43">
        <v>209.23</v>
      </c>
      <c r="F40" s="43">
        <v>149.34</v>
      </c>
      <c r="G40" s="32">
        <v>189.02</v>
      </c>
      <c r="H40" s="43">
        <v>59.89</v>
      </c>
      <c r="I40" s="43">
        <v>20.21</v>
      </c>
      <c r="J40" s="43">
        <v>80.1</v>
      </c>
      <c r="K40" s="32">
        <v>2</v>
      </c>
      <c r="L40" s="43">
        <v>1.1</v>
      </c>
      <c r="M40" s="43">
        <v>3.08</v>
      </c>
      <c r="N40" s="32">
        <v>1</v>
      </c>
      <c r="O40" s="43">
        <v>-1.98</v>
      </c>
      <c r="P40" s="43">
        <v>0.1</v>
      </c>
      <c r="Q40" s="43">
        <v>-1.88</v>
      </c>
      <c r="R40" s="32">
        <v>4</v>
      </c>
      <c r="S40" s="43">
        <v>14.88</v>
      </c>
      <c r="T40" s="43">
        <v>3.2</v>
      </c>
      <c r="U40" s="32">
        <v>13.53</v>
      </c>
      <c r="V40" s="43">
        <v>11.68</v>
      </c>
      <c r="W40" s="43">
        <v>1.35</v>
      </c>
      <c r="X40" s="43">
        <v>13.03</v>
      </c>
      <c r="Y40" s="32">
        <v>76</v>
      </c>
      <c r="Z40" s="32">
        <v>60</v>
      </c>
      <c r="AA40" s="43">
        <v>22.44</v>
      </c>
      <c r="AB40" s="43">
        <v>13.47</v>
      </c>
      <c r="AC40" s="43">
        <v>8.97</v>
      </c>
      <c r="AD40" s="43">
        <v>0</v>
      </c>
      <c r="AE40" s="43">
        <v>21.45</v>
      </c>
      <c r="AF40" s="43">
        <v>12.87</v>
      </c>
      <c r="AG40" s="43">
        <v>8.58</v>
      </c>
      <c r="AH40" s="43">
        <v>21.47</v>
      </c>
      <c r="AI40" s="32">
        <v>13.47</v>
      </c>
      <c r="AJ40" s="43">
        <v>8</v>
      </c>
      <c r="AK40" s="43">
        <v>0.99</v>
      </c>
      <c r="AL40" s="43">
        <v>0.6</v>
      </c>
      <c r="AM40" s="43">
        <v>0.39</v>
      </c>
      <c r="AN40" s="43">
        <v>0.97</v>
      </c>
      <c r="AO40" s="43">
        <v>0</v>
      </c>
      <c r="AP40" s="43">
        <v>0.97</v>
      </c>
      <c r="AQ40" s="43">
        <v>1.96</v>
      </c>
      <c r="AR40" s="43">
        <v>0.6</v>
      </c>
      <c r="AS40" s="43">
        <v>1.36</v>
      </c>
      <c r="AT40" s="56">
        <v>93.21</v>
      </c>
      <c r="AU40" s="43">
        <v>91.85</v>
      </c>
      <c r="AV40" s="56">
        <v>1.36</v>
      </c>
    </row>
    <row r="41" spans="1:48">
      <c r="A41" s="29"/>
      <c r="B41" s="35" t="s">
        <v>37</v>
      </c>
      <c r="C41" s="31" t="s">
        <v>284</v>
      </c>
      <c r="D41" s="32">
        <v>61</v>
      </c>
      <c r="E41" s="43">
        <v>98.51</v>
      </c>
      <c r="F41" s="43">
        <v>80.82</v>
      </c>
      <c r="G41" s="32">
        <v>88.79</v>
      </c>
      <c r="H41" s="43">
        <v>17.69</v>
      </c>
      <c r="I41" s="43">
        <v>9.72</v>
      </c>
      <c r="J41" s="43">
        <v>27.41</v>
      </c>
      <c r="K41" s="32">
        <v>2</v>
      </c>
      <c r="L41" s="43">
        <v>1.1</v>
      </c>
      <c r="M41" s="43">
        <v>3.08</v>
      </c>
      <c r="N41" s="32">
        <v>1</v>
      </c>
      <c r="O41" s="43">
        <v>-1.98</v>
      </c>
      <c r="P41" s="43">
        <v>0.1</v>
      </c>
      <c r="Q41" s="43">
        <v>-1.88</v>
      </c>
      <c r="R41" s="32">
        <v>3</v>
      </c>
      <c r="S41" s="43">
        <v>10.88</v>
      </c>
      <c r="T41" s="43">
        <v>0</v>
      </c>
      <c r="U41" s="32">
        <v>9.89</v>
      </c>
      <c r="V41" s="43">
        <v>10.88</v>
      </c>
      <c r="W41" s="43">
        <v>0.99</v>
      </c>
      <c r="X41" s="43">
        <v>11.87</v>
      </c>
      <c r="Y41" s="32">
        <v>42</v>
      </c>
      <c r="Z41" s="32">
        <v>32</v>
      </c>
      <c r="AA41" s="43">
        <v>12.21</v>
      </c>
      <c r="AB41" s="43">
        <v>7.33</v>
      </c>
      <c r="AC41" s="43">
        <v>4.88</v>
      </c>
      <c r="AD41" s="43">
        <v>0</v>
      </c>
      <c r="AE41" s="43">
        <v>12.05</v>
      </c>
      <c r="AF41" s="43">
        <v>7.23</v>
      </c>
      <c r="AG41" s="43">
        <v>4.82</v>
      </c>
      <c r="AH41" s="43">
        <v>11.33</v>
      </c>
      <c r="AI41" s="32">
        <v>7.33</v>
      </c>
      <c r="AJ41" s="43">
        <v>4</v>
      </c>
      <c r="AK41" s="43">
        <v>0.159999999999999</v>
      </c>
      <c r="AL41" s="43">
        <v>0.0999999999999996</v>
      </c>
      <c r="AM41" s="43">
        <v>0.0599999999999996</v>
      </c>
      <c r="AN41" s="43">
        <v>0.88</v>
      </c>
      <c r="AO41" s="43">
        <v>0</v>
      </c>
      <c r="AP41" s="43">
        <v>0.88</v>
      </c>
      <c r="AQ41" s="43">
        <v>1.04</v>
      </c>
      <c r="AR41" s="43">
        <v>0.0999999999999996</v>
      </c>
      <c r="AS41" s="43">
        <v>0.94</v>
      </c>
      <c r="AT41" s="56">
        <v>38.44</v>
      </c>
      <c r="AU41" s="43">
        <v>37.5</v>
      </c>
      <c r="AV41" s="56">
        <v>0.94</v>
      </c>
    </row>
    <row r="42" ht="22.5" spans="1:48">
      <c r="A42" s="33"/>
      <c r="B42" s="35" t="s">
        <v>38</v>
      </c>
      <c r="C42" s="31" t="s">
        <v>284</v>
      </c>
      <c r="D42" s="32">
        <v>53</v>
      </c>
      <c r="E42" s="43">
        <v>110.72</v>
      </c>
      <c r="F42" s="43">
        <v>68.52</v>
      </c>
      <c r="G42" s="32">
        <v>100.23</v>
      </c>
      <c r="H42" s="43">
        <v>42.2</v>
      </c>
      <c r="I42" s="43">
        <v>10.49</v>
      </c>
      <c r="J42" s="43">
        <v>52.69</v>
      </c>
      <c r="K42" s="32">
        <v>0</v>
      </c>
      <c r="L42" s="43">
        <v>0</v>
      </c>
      <c r="M42" s="43">
        <v>0</v>
      </c>
      <c r="N42" s="32">
        <v>0</v>
      </c>
      <c r="O42" s="43">
        <v>0</v>
      </c>
      <c r="P42" s="43">
        <v>0</v>
      </c>
      <c r="Q42" s="43">
        <v>0</v>
      </c>
      <c r="R42" s="32">
        <v>1</v>
      </c>
      <c r="S42" s="43">
        <v>4</v>
      </c>
      <c r="T42" s="43">
        <v>3.2</v>
      </c>
      <c r="U42" s="32">
        <v>3.64</v>
      </c>
      <c r="V42" s="43">
        <v>0.8</v>
      </c>
      <c r="W42" s="43">
        <v>0.36</v>
      </c>
      <c r="X42" s="43">
        <v>1.16</v>
      </c>
      <c r="Y42" s="32">
        <v>34</v>
      </c>
      <c r="Z42" s="32">
        <v>28</v>
      </c>
      <c r="AA42" s="43">
        <v>10.23</v>
      </c>
      <c r="AB42" s="43">
        <v>6.14</v>
      </c>
      <c r="AC42" s="43">
        <v>4.09</v>
      </c>
      <c r="AD42" s="43">
        <v>0</v>
      </c>
      <c r="AE42" s="43">
        <v>9.4</v>
      </c>
      <c r="AF42" s="43">
        <v>5.64</v>
      </c>
      <c r="AG42" s="43">
        <v>3.76</v>
      </c>
      <c r="AH42" s="43">
        <v>10.14</v>
      </c>
      <c r="AI42" s="32">
        <v>6.14</v>
      </c>
      <c r="AJ42" s="43">
        <v>4</v>
      </c>
      <c r="AK42" s="43">
        <v>0.83</v>
      </c>
      <c r="AL42" s="43">
        <v>0.5</v>
      </c>
      <c r="AM42" s="43">
        <v>0.33</v>
      </c>
      <c r="AN42" s="43">
        <v>0.0899999999999999</v>
      </c>
      <c r="AO42" s="43">
        <v>0</v>
      </c>
      <c r="AP42" s="43">
        <v>0.0899999999999999</v>
      </c>
      <c r="AQ42" s="43">
        <v>0.92</v>
      </c>
      <c r="AR42" s="43">
        <v>0.5</v>
      </c>
      <c r="AS42" s="43">
        <v>0.42</v>
      </c>
      <c r="AT42" s="56">
        <v>54.77</v>
      </c>
      <c r="AU42" s="43">
        <v>54.35</v>
      </c>
      <c r="AV42" s="56">
        <v>0.42</v>
      </c>
    </row>
    <row r="43" spans="1:48">
      <c r="A43" s="27">
        <v>100011</v>
      </c>
      <c r="B43" s="28" t="s">
        <v>11</v>
      </c>
      <c r="C43" s="28"/>
      <c r="D43" s="32">
        <v>398</v>
      </c>
      <c r="E43" s="43">
        <v>532.46</v>
      </c>
      <c r="F43" s="43">
        <v>358.46</v>
      </c>
      <c r="G43" s="32">
        <v>478.96</v>
      </c>
      <c r="H43" s="43">
        <v>174</v>
      </c>
      <c r="I43" s="43">
        <v>53.5</v>
      </c>
      <c r="J43" s="43">
        <v>227.5</v>
      </c>
      <c r="K43" s="32">
        <v>2</v>
      </c>
      <c r="L43" s="43">
        <v>1.39</v>
      </c>
      <c r="M43" s="43">
        <v>2.57</v>
      </c>
      <c r="N43" s="32">
        <v>1.26</v>
      </c>
      <c r="O43" s="43">
        <v>-1.18</v>
      </c>
      <c r="P43" s="43">
        <v>0.13</v>
      </c>
      <c r="Q43" s="43">
        <v>-1.05</v>
      </c>
      <c r="R43" s="32">
        <v>2</v>
      </c>
      <c r="S43" s="43">
        <v>5.36</v>
      </c>
      <c r="T43" s="43">
        <v>7.92</v>
      </c>
      <c r="U43" s="32">
        <v>4.87</v>
      </c>
      <c r="V43" s="43">
        <v>-2.56</v>
      </c>
      <c r="W43" s="43">
        <v>0.49</v>
      </c>
      <c r="X43" s="43">
        <v>-2.07</v>
      </c>
      <c r="Y43" s="32">
        <v>219</v>
      </c>
      <c r="Z43" s="32">
        <v>275</v>
      </c>
      <c r="AA43" s="43">
        <v>81.51</v>
      </c>
      <c r="AB43" s="43">
        <v>48.91</v>
      </c>
      <c r="AC43" s="43">
        <v>32.6</v>
      </c>
      <c r="AD43" s="43">
        <v>0</v>
      </c>
      <c r="AE43" s="43">
        <v>61.71</v>
      </c>
      <c r="AF43" s="43">
        <v>37.02</v>
      </c>
      <c r="AG43" s="43">
        <v>24.69</v>
      </c>
      <c r="AH43" s="43">
        <v>78.91</v>
      </c>
      <c r="AI43" s="32">
        <v>48.91</v>
      </c>
      <c r="AJ43" s="43">
        <v>30</v>
      </c>
      <c r="AK43" s="43">
        <v>19.8</v>
      </c>
      <c r="AL43" s="43">
        <v>11.89</v>
      </c>
      <c r="AM43" s="43">
        <v>7.91</v>
      </c>
      <c r="AN43" s="43">
        <v>2.6</v>
      </c>
      <c r="AO43" s="43">
        <v>0</v>
      </c>
      <c r="AP43" s="43">
        <v>2.6</v>
      </c>
      <c r="AQ43" s="43">
        <v>22.4</v>
      </c>
      <c r="AR43" s="43">
        <v>11.89</v>
      </c>
      <c r="AS43" s="43">
        <v>10.51</v>
      </c>
      <c r="AT43" s="56">
        <v>246.78</v>
      </c>
      <c r="AU43" s="43">
        <v>236.27</v>
      </c>
      <c r="AV43" s="56">
        <v>10.51</v>
      </c>
    </row>
    <row r="44" spans="1:48">
      <c r="A44" s="29"/>
      <c r="B44" s="35" t="s">
        <v>39</v>
      </c>
      <c r="C44" s="31" t="s">
        <v>284</v>
      </c>
      <c r="D44" s="32">
        <v>316</v>
      </c>
      <c r="E44" s="43">
        <v>371.18</v>
      </c>
      <c r="F44" s="43">
        <v>236.74</v>
      </c>
      <c r="G44" s="32">
        <v>333.81</v>
      </c>
      <c r="H44" s="43">
        <v>134.44</v>
      </c>
      <c r="I44" s="43">
        <v>37.37</v>
      </c>
      <c r="J44" s="43">
        <v>171.81</v>
      </c>
      <c r="K44" s="32">
        <v>2</v>
      </c>
      <c r="L44" s="43">
        <v>1.39</v>
      </c>
      <c r="M44" s="43">
        <v>2.57</v>
      </c>
      <c r="N44" s="32">
        <v>1.26</v>
      </c>
      <c r="O44" s="43">
        <v>-1.18</v>
      </c>
      <c r="P44" s="43">
        <v>0.13</v>
      </c>
      <c r="Q44" s="43">
        <v>-1.05</v>
      </c>
      <c r="R44" s="32">
        <v>2</v>
      </c>
      <c r="S44" s="43">
        <v>5.36</v>
      </c>
      <c r="T44" s="43">
        <v>4.72</v>
      </c>
      <c r="U44" s="32">
        <v>4.87</v>
      </c>
      <c r="V44" s="43">
        <v>0.640000000000001</v>
      </c>
      <c r="W44" s="43">
        <v>0.49</v>
      </c>
      <c r="X44" s="43">
        <v>1.13</v>
      </c>
      <c r="Y44" s="32">
        <v>154</v>
      </c>
      <c r="Z44" s="32">
        <v>190</v>
      </c>
      <c r="AA44" s="43">
        <v>56.76</v>
      </c>
      <c r="AB44" s="43">
        <v>34.06</v>
      </c>
      <c r="AC44" s="43">
        <v>22.7</v>
      </c>
      <c r="AD44" s="43">
        <v>0</v>
      </c>
      <c r="AE44" s="43">
        <v>43.89</v>
      </c>
      <c r="AF44" s="43">
        <v>26.33</v>
      </c>
      <c r="AG44" s="43">
        <v>17.56</v>
      </c>
      <c r="AH44" s="43">
        <v>55.06</v>
      </c>
      <c r="AI44" s="32">
        <v>34.06</v>
      </c>
      <c r="AJ44" s="43">
        <v>21</v>
      </c>
      <c r="AK44" s="43">
        <v>12.87</v>
      </c>
      <c r="AL44" s="43">
        <v>7.73</v>
      </c>
      <c r="AM44" s="43">
        <v>5.14</v>
      </c>
      <c r="AN44" s="43">
        <v>1.7</v>
      </c>
      <c r="AO44" s="43">
        <v>0</v>
      </c>
      <c r="AP44" s="43">
        <v>1.7</v>
      </c>
      <c r="AQ44" s="43">
        <v>14.57</v>
      </c>
      <c r="AR44" s="43">
        <v>7.73</v>
      </c>
      <c r="AS44" s="43">
        <v>6.84</v>
      </c>
      <c r="AT44" s="56">
        <v>186.46</v>
      </c>
      <c r="AU44" s="43">
        <v>179.62</v>
      </c>
      <c r="AV44" s="56">
        <v>6.84</v>
      </c>
    </row>
    <row r="45" ht="22.5" spans="1:48">
      <c r="A45" s="33"/>
      <c r="B45" s="35" t="s">
        <v>40</v>
      </c>
      <c r="C45" s="31" t="s">
        <v>284</v>
      </c>
      <c r="D45" s="32">
        <v>82</v>
      </c>
      <c r="E45" s="43">
        <v>161.28</v>
      </c>
      <c r="F45" s="43">
        <v>121.72</v>
      </c>
      <c r="G45" s="32">
        <v>145.15</v>
      </c>
      <c r="H45" s="43">
        <v>39.56</v>
      </c>
      <c r="I45" s="43">
        <v>16.13</v>
      </c>
      <c r="J45" s="43">
        <v>55.69</v>
      </c>
      <c r="K45" s="32">
        <v>0</v>
      </c>
      <c r="L45" s="43">
        <v>0</v>
      </c>
      <c r="M45" s="43">
        <v>0</v>
      </c>
      <c r="N45" s="32">
        <v>0</v>
      </c>
      <c r="O45" s="43">
        <v>0</v>
      </c>
      <c r="P45" s="43">
        <v>0</v>
      </c>
      <c r="Q45" s="43">
        <v>0</v>
      </c>
      <c r="R45" s="32">
        <v>0</v>
      </c>
      <c r="S45" s="43">
        <v>0</v>
      </c>
      <c r="T45" s="43">
        <v>3.2</v>
      </c>
      <c r="U45" s="32">
        <v>0</v>
      </c>
      <c r="V45" s="43">
        <v>-3.2</v>
      </c>
      <c r="W45" s="43">
        <v>0</v>
      </c>
      <c r="X45" s="43">
        <v>-3.2</v>
      </c>
      <c r="Y45" s="32">
        <v>65</v>
      </c>
      <c r="Z45" s="32">
        <v>85</v>
      </c>
      <c r="AA45" s="43">
        <v>24.75</v>
      </c>
      <c r="AB45" s="43">
        <v>14.85</v>
      </c>
      <c r="AC45" s="43">
        <v>9.9</v>
      </c>
      <c r="AD45" s="43">
        <v>0</v>
      </c>
      <c r="AE45" s="43">
        <v>17.82</v>
      </c>
      <c r="AF45" s="43">
        <v>10.69</v>
      </c>
      <c r="AG45" s="43">
        <v>7.13</v>
      </c>
      <c r="AH45" s="43">
        <v>23.85</v>
      </c>
      <c r="AI45" s="32">
        <v>14.85</v>
      </c>
      <c r="AJ45" s="43">
        <v>9</v>
      </c>
      <c r="AK45" s="43">
        <v>6.93</v>
      </c>
      <c r="AL45" s="43">
        <v>4.16</v>
      </c>
      <c r="AM45" s="43">
        <v>2.77</v>
      </c>
      <c r="AN45" s="43">
        <v>0.9</v>
      </c>
      <c r="AO45" s="43">
        <v>0</v>
      </c>
      <c r="AP45" s="43">
        <v>0.9</v>
      </c>
      <c r="AQ45" s="43">
        <v>7.83</v>
      </c>
      <c r="AR45" s="43">
        <v>4.16</v>
      </c>
      <c r="AS45" s="43">
        <v>3.67</v>
      </c>
      <c r="AT45" s="56">
        <v>60.32</v>
      </c>
      <c r="AU45" s="43">
        <v>56.65</v>
      </c>
      <c r="AV45" s="56">
        <v>3.67</v>
      </c>
    </row>
    <row r="46" spans="1:48">
      <c r="A46" s="27">
        <v>100012</v>
      </c>
      <c r="B46" s="28" t="s">
        <v>11</v>
      </c>
      <c r="C46" s="28"/>
      <c r="D46" s="32">
        <v>341</v>
      </c>
      <c r="E46" s="43">
        <v>496.31</v>
      </c>
      <c r="F46" s="43">
        <v>594.67</v>
      </c>
      <c r="G46" s="32">
        <v>445.37</v>
      </c>
      <c r="H46" s="43">
        <v>-98.36</v>
      </c>
      <c r="I46" s="43">
        <v>50.94</v>
      </c>
      <c r="J46" s="43">
        <v>-47.42</v>
      </c>
      <c r="K46" s="32">
        <v>3</v>
      </c>
      <c r="L46" s="43">
        <v>2.55</v>
      </c>
      <c r="M46" s="43">
        <v>3.89</v>
      </c>
      <c r="N46" s="32">
        <v>2.32</v>
      </c>
      <c r="O46" s="43">
        <v>-1.34</v>
      </c>
      <c r="P46" s="43">
        <v>0.23</v>
      </c>
      <c r="Q46" s="43">
        <v>-1.11</v>
      </c>
      <c r="R46" s="32">
        <v>3</v>
      </c>
      <c r="S46" s="43">
        <v>7.08</v>
      </c>
      <c r="T46" s="43">
        <v>13.92</v>
      </c>
      <c r="U46" s="32">
        <v>6.44</v>
      </c>
      <c r="V46" s="43">
        <v>-6.84</v>
      </c>
      <c r="W46" s="43">
        <v>0.64</v>
      </c>
      <c r="X46" s="43">
        <v>-6.2</v>
      </c>
      <c r="Y46" s="32">
        <v>326</v>
      </c>
      <c r="Z46" s="32">
        <v>299</v>
      </c>
      <c r="AA46" s="43">
        <v>103.12</v>
      </c>
      <c r="AB46" s="43">
        <v>61.87</v>
      </c>
      <c r="AC46" s="43">
        <v>41.25</v>
      </c>
      <c r="AD46" s="43">
        <v>0</v>
      </c>
      <c r="AE46" s="43">
        <v>96.36</v>
      </c>
      <c r="AF46" s="43">
        <v>57.82</v>
      </c>
      <c r="AG46" s="43">
        <v>38.54</v>
      </c>
      <c r="AH46" s="43">
        <v>99.87</v>
      </c>
      <c r="AI46" s="32">
        <v>61.87</v>
      </c>
      <c r="AJ46" s="43">
        <v>38</v>
      </c>
      <c r="AK46" s="43">
        <v>6.76</v>
      </c>
      <c r="AL46" s="43">
        <v>4.05</v>
      </c>
      <c r="AM46" s="43">
        <v>2.71</v>
      </c>
      <c r="AN46" s="43">
        <v>3.25</v>
      </c>
      <c r="AO46" s="43">
        <v>0</v>
      </c>
      <c r="AP46" s="43">
        <v>3.25</v>
      </c>
      <c r="AQ46" s="43">
        <v>10.01</v>
      </c>
      <c r="AR46" s="43">
        <v>4.05</v>
      </c>
      <c r="AS46" s="43">
        <v>5.96</v>
      </c>
      <c r="AT46" s="56">
        <v>-44.72</v>
      </c>
      <c r="AU46" s="43">
        <v>-50.68</v>
      </c>
      <c r="AV46" s="56">
        <v>5.96</v>
      </c>
    </row>
    <row r="47" spans="1:48">
      <c r="A47" s="29"/>
      <c r="B47" s="35" t="s">
        <v>41</v>
      </c>
      <c r="C47" s="31" t="s">
        <v>284</v>
      </c>
      <c r="D47" s="32">
        <v>253</v>
      </c>
      <c r="E47" s="43">
        <v>307.83</v>
      </c>
      <c r="F47" s="43">
        <v>373.16</v>
      </c>
      <c r="G47" s="32">
        <v>276.07</v>
      </c>
      <c r="H47" s="43">
        <v>-65.33</v>
      </c>
      <c r="I47" s="43">
        <v>31.76</v>
      </c>
      <c r="J47" s="43">
        <v>-33.5700000000001</v>
      </c>
      <c r="K47" s="32">
        <v>2</v>
      </c>
      <c r="L47" s="43">
        <v>1.09</v>
      </c>
      <c r="M47" s="43">
        <v>1.09</v>
      </c>
      <c r="N47" s="32">
        <v>0.99</v>
      </c>
      <c r="O47" s="43">
        <v>0</v>
      </c>
      <c r="P47" s="43">
        <v>0.1</v>
      </c>
      <c r="Q47" s="43">
        <v>0.1</v>
      </c>
      <c r="R47" s="32">
        <v>3</v>
      </c>
      <c r="S47" s="43">
        <v>7.08</v>
      </c>
      <c r="T47" s="43">
        <v>9.44</v>
      </c>
      <c r="U47" s="32">
        <v>6.44</v>
      </c>
      <c r="V47" s="43">
        <v>-2.36</v>
      </c>
      <c r="W47" s="43">
        <v>0.64</v>
      </c>
      <c r="X47" s="43">
        <v>-1.72</v>
      </c>
      <c r="Y47" s="32">
        <v>218</v>
      </c>
      <c r="Z47" s="32">
        <v>181</v>
      </c>
      <c r="AA47" s="43">
        <v>65.83</v>
      </c>
      <c r="AB47" s="43">
        <v>39.5</v>
      </c>
      <c r="AC47" s="43">
        <v>26.33</v>
      </c>
      <c r="AD47" s="43">
        <v>0</v>
      </c>
      <c r="AE47" s="43">
        <v>65.83</v>
      </c>
      <c r="AF47" s="43">
        <v>39.5</v>
      </c>
      <c r="AG47" s="43">
        <v>26.33</v>
      </c>
      <c r="AH47" s="43">
        <v>63.5</v>
      </c>
      <c r="AI47" s="32">
        <v>39.5</v>
      </c>
      <c r="AJ47" s="43">
        <v>24</v>
      </c>
      <c r="AK47" s="43">
        <v>0</v>
      </c>
      <c r="AL47" s="43">
        <v>0</v>
      </c>
      <c r="AM47" s="43">
        <v>0</v>
      </c>
      <c r="AN47" s="43">
        <v>2.33</v>
      </c>
      <c r="AO47" s="43">
        <v>0</v>
      </c>
      <c r="AP47" s="43">
        <v>2.33</v>
      </c>
      <c r="AQ47" s="43">
        <v>2.33</v>
      </c>
      <c r="AR47" s="43">
        <v>0</v>
      </c>
      <c r="AS47" s="43">
        <v>2.33</v>
      </c>
      <c r="AT47" s="56">
        <v>-32.86</v>
      </c>
      <c r="AU47" s="43">
        <v>-35.19</v>
      </c>
      <c r="AV47" s="56">
        <v>2.33</v>
      </c>
    </row>
    <row r="48" ht="22.5" spans="1:48">
      <c r="A48" s="33"/>
      <c r="B48" s="35" t="s">
        <v>42</v>
      </c>
      <c r="C48" s="31" t="s">
        <v>284</v>
      </c>
      <c r="D48" s="32">
        <v>88</v>
      </c>
      <c r="E48" s="43">
        <v>188.48</v>
      </c>
      <c r="F48" s="43">
        <v>221.51</v>
      </c>
      <c r="G48" s="32">
        <v>169.3</v>
      </c>
      <c r="H48" s="43">
        <v>-33.03</v>
      </c>
      <c r="I48" s="43">
        <v>19.18</v>
      </c>
      <c r="J48" s="43">
        <v>-13.85</v>
      </c>
      <c r="K48" s="32">
        <v>1</v>
      </c>
      <c r="L48" s="43">
        <v>1.46</v>
      </c>
      <c r="M48" s="43">
        <v>2.8</v>
      </c>
      <c r="N48" s="32">
        <v>1.33</v>
      </c>
      <c r="O48" s="43">
        <v>-1.34</v>
      </c>
      <c r="P48" s="43">
        <v>0.13</v>
      </c>
      <c r="Q48" s="43">
        <v>-1.21</v>
      </c>
      <c r="R48" s="32">
        <v>0</v>
      </c>
      <c r="S48" s="43">
        <v>0</v>
      </c>
      <c r="T48" s="43">
        <v>4.48</v>
      </c>
      <c r="U48" s="32">
        <v>0</v>
      </c>
      <c r="V48" s="43">
        <v>-4.48</v>
      </c>
      <c r="W48" s="43">
        <v>0</v>
      </c>
      <c r="X48" s="43">
        <v>-4.48</v>
      </c>
      <c r="Y48" s="32">
        <v>108</v>
      </c>
      <c r="Z48" s="32">
        <v>118</v>
      </c>
      <c r="AA48" s="43">
        <v>37.29</v>
      </c>
      <c r="AB48" s="43">
        <v>22.37</v>
      </c>
      <c r="AC48" s="43">
        <v>14.92</v>
      </c>
      <c r="AD48" s="43">
        <v>0</v>
      </c>
      <c r="AE48" s="43">
        <v>30.53</v>
      </c>
      <c r="AF48" s="43">
        <v>18.32</v>
      </c>
      <c r="AG48" s="43">
        <v>12.21</v>
      </c>
      <c r="AH48" s="43">
        <v>36.37</v>
      </c>
      <c r="AI48" s="32">
        <v>22.37</v>
      </c>
      <c r="AJ48" s="43">
        <v>14</v>
      </c>
      <c r="AK48" s="43">
        <v>6.76</v>
      </c>
      <c r="AL48" s="43">
        <v>4.05</v>
      </c>
      <c r="AM48" s="43">
        <v>2.71</v>
      </c>
      <c r="AN48" s="43">
        <v>0.92</v>
      </c>
      <c r="AO48" s="43">
        <v>0</v>
      </c>
      <c r="AP48" s="43">
        <v>0.92</v>
      </c>
      <c r="AQ48" s="43">
        <v>7.68</v>
      </c>
      <c r="AR48" s="43">
        <v>4.05</v>
      </c>
      <c r="AS48" s="43">
        <v>3.63</v>
      </c>
      <c r="AT48" s="56">
        <v>-11.86</v>
      </c>
      <c r="AU48" s="43">
        <v>-15.49</v>
      </c>
      <c r="AV48" s="56">
        <v>3.63</v>
      </c>
    </row>
    <row r="49" spans="1:48">
      <c r="A49" s="27">
        <v>100013</v>
      </c>
      <c r="B49" s="28" t="s">
        <v>11</v>
      </c>
      <c r="C49" s="28"/>
      <c r="D49" s="32">
        <v>97</v>
      </c>
      <c r="E49" s="43">
        <v>158.67</v>
      </c>
      <c r="F49" s="43">
        <v>291.23</v>
      </c>
      <c r="G49" s="32">
        <v>108.22</v>
      </c>
      <c r="H49" s="43">
        <v>-132.56</v>
      </c>
      <c r="I49" s="43">
        <v>50.45</v>
      </c>
      <c r="J49" s="43">
        <v>-82.11</v>
      </c>
      <c r="K49" s="32">
        <v>1</v>
      </c>
      <c r="L49" s="43">
        <v>0.59</v>
      </c>
      <c r="M49" s="43">
        <v>0.59</v>
      </c>
      <c r="N49" s="32">
        <v>0.54</v>
      </c>
      <c r="O49" s="43">
        <v>0</v>
      </c>
      <c r="P49" s="43">
        <v>0.05</v>
      </c>
      <c r="Q49" s="43">
        <v>0.05</v>
      </c>
      <c r="R49" s="32">
        <v>0</v>
      </c>
      <c r="S49" s="43">
        <v>0</v>
      </c>
      <c r="T49" s="43">
        <v>0</v>
      </c>
      <c r="U49" s="32">
        <v>0</v>
      </c>
      <c r="V49" s="43">
        <v>0</v>
      </c>
      <c r="W49" s="43">
        <v>0</v>
      </c>
      <c r="X49" s="43">
        <v>0</v>
      </c>
      <c r="Y49" s="32">
        <v>78</v>
      </c>
      <c r="Z49" s="32">
        <v>76</v>
      </c>
      <c r="AA49" s="43">
        <v>25.41</v>
      </c>
      <c r="AB49" s="43">
        <v>15.25</v>
      </c>
      <c r="AC49" s="43">
        <v>10.16</v>
      </c>
      <c r="AD49" s="43">
        <v>0</v>
      </c>
      <c r="AE49" s="43">
        <v>36.14</v>
      </c>
      <c r="AF49" s="43">
        <v>21.68</v>
      </c>
      <c r="AG49" s="43">
        <v>14.46</v>
      </c>
      <c r="AH49" s="43">
        <v>24.25</v>
      </c>
      <c r="AI49" s="32">
        <v>15.25</v>
      </c>
      <c r="AJ49" s="43">
        <v>9</v>
      </c>
      <c r="AK49" s="43">
        <v>-10.73</v>
      </c>
      <c r="AL49" s="43">
        <v>-6.43</v>
      </c>
      <c r="AM49" s="43">
        <v>-4.3</v>
      </c>
      <c r="AN49" s="43">
        <v>1.16</v>
      </c>
      <c r="AO49" s="43">
        <v>0</v>
      </c>
      <c r="AP49" s="43">
        <v>1.16</v>
      </c>
      <c r="AQ49" s="43">
        <v>-9.57</v>
      </c>
      <c r="AR49" s="43">
        <v>-6.43</v>
      </c>
      <c r="AS49" s="43">
        <v>-3.14</v>
      </c>
      <c r="AT49" s="56">
        <v>-91.63</v>
      </c>
      <c r="AU49" s="43">
        <v>-88.49</v>
      </c>
      <c r="AV49" s="56">
        <v>-3.14</v>
      </c>
    </row>
    <row r="50" spans="1:48">
      <c r="A50" s="29"/>
      <c r="B50" s="35" t="s">
        <v>43</v>
      </c>
      <c r="C50" s="31" t="s">
        <v>284</v>
      </c>
      <c r="D50" s="32">
        <v>87</v>
      </c>
      <c r="E50" s="43">
        <v>121.07</v>
      </c>
      <c r="F50" s="43">
        <v>164.67</v>
      </c>
      <c r="G50" s="32">
        <v>108.22</v>
      </c>
      <c r="H50" s="43">
        <v>-43.6</v>
      </c>
      <c r="I50" s="43">
        <v>12.85</v>
      </c>
      <c r="J50" s="43">
        <v>-30.75</v>
      </c>
      <c r="K50" s="32">
        <v>1</v>
      </c>
      <c r="L50" s="43">
        <v>0.59</v>
      </c>
      <c r="M50" s="43">
        <v>0.59</v>
      </c>
      <c r="N50" s="32">
        <v>0.54</v>
      </c>
      <c r="O50" s="43">
        <v>0</v>
      </c>
      <c r="P50" s="43">
        <v>0.0499999999999999</v>
      </c>
      <c r="Q50" s="43">
        <v>0.0499999999999999</v>
      </c>
      <c r="R50" s="32">
        <v>0</v>
      </c>
      <c r="S50" s="43">
        <v>0</v>
      </c>
      <c r="T50" s="43">
        <v>0</v>
      </c>
      <c r="U50" s="32">
        <v>0</v>
      </c>
      <c r="V50" s="43">
        <v>0</v>
      </c>
      <c r="W50" s="43">
        <v>0</v>
      </c>
      <c r="X50" s="43">
        <v>0</v>
      </c>
      <c r="Y50" s="32">
        <v>78</v>
      </c>
      <c r="Z50" s="32">
        <v>76</v>
      </c>
      <c r="AA50" s="43">
        <v>25.41</v>
      </c>
      <c r="AB50" s="43">
        <v>15.25</v>
      </c>
      <c r="AC50" s="43">
        <v>10.16</v>
      </c>
      <c r="AD50" s="43">
        <v>0</v>
      </c>
      <c r="AE50" s="43">
        <v>26.07</v>
      </c>
      <c r="AF50" s="43">
        <v>15.64</v>
      </c>
      <c r="AG50" s="43">
        <v>10.43</v>
      </c>
      <c r="AH50" s="43">
        <v>24.25</v>
      </c>
      <c r="AI50" s="32">
        <v>15.25</v>
      </c>
      <c r="AJ50" s="43">
        <v>9</v>
      </c>
      <c r="AK50" s="43">
        <v>-0.66</v>
      </c>
      <c r="AL50" s="43">
        <v>-0.390000000000001</v>
      </c>
      <c r="AM50" s="43">
        <v>-0.27</v>
      </c>
      <c r="AN50" s="43">
        <v>1.16</v>
      </c>
      <c r="AO50" s="43">
        <v>0</v>
      </c>
      <c r="AP50" s="43">
        <v>1.16</v>
      </c>
      <c r="AQ50" s="43">
        <v>0.5</v>
      </c>
      <c r="AR50" s="43">
        <v>-0.390000000000001</v>
      </c>
      <c r="AS50" s="43">
        <v>0.890000000000001</v>
      </c>
      <c r="AT50" s="56">
        <v>-30.2</v>
      </c>
      <c r="AU50" s="43">
        <v>-31.09</v>
      </c>
      <c r="AV50" s="56">
        <v>0.890000000000001</v>
      </c>
    </row>
    <row r="51" ht="22.5" spans="1:48">
      <c r="A51" s="33"/>
      <c r="B51" s="35" t="s">
        <v>323</v>
      </c>
      <c r="C51" s="31" t="s">
        <v>284</v>
      </c>
      <c r="D51" s="32">
        <v>10</v>
      </c>
      <c r="E51" s="43">
        <v>37.6</v>
      </c>
      <c r="F51" s="43">
        <v>126.56</v>
      </c>
      <c r="G51" s="32">
        <v>0</v>
      </c>
      <c r="H51" s="43">
        <v>-88.96</v>
      </c>
      <c r="I51" s="43">
        <v>37.6</v>
      </c>
      <c r="J51" s="43">
        <v>-51.36</v>
      </c>
      <c r="K51" s="32"/>
      <c r="L51" s="43">
        <v>0</v>
      </c>
      <c r="M51" s="43">
        <v>0</v>
      </c>
      <c r="N51" s="32">
        <v>0</v>
      </c>
      <c r="O51" s="43">
        <v>0</v>
      </c>
      <c r="P51" s="43">
        <v>0</v>
      </c>
      <c r="Q51" s="43">
        <v>0</v>
      </c>
      <c r="R51" s="32">
        <v>0</v>
      </c>
      <c r="S51" s="43">
        <v>0</v>
      </c>
      <c r="T51" s="43">
        <v>0</v>
      </c>
      <c r="U51" s="32">
        <v>0</v>
      </c>
      <c r="V51" s="43">
        <v>0</v>
      </c>
      <c r="W51" s="43">
        <v>0</v>
      </c>
      <c r="X51" s="43">
        <v>0</v>
      </c>
      <c r="Y51" s="32"/>
      <c r="Z51" s="32"/>
      <c r="AA51" s="43">
        <v>0</v>
      </c>
      <c r="AB51" s="43">
        <v>0</v>
      </c>
      <c r="AC51" s="43">
        <v>0</v>
      </c>
      <c r="AD51" s="43">
        <v>0</v>
      </c>
      <c r="AE51" s="43">
        <v>10.07</v>
      </c>
      <c r="AF51" s="43">
        <v>6.04</v>
      </c>
      <c r="AG51" s="43">
        <v>4.03</v>
      </c>
      <c r="AH51" s="43">
        <v>0</v>
      </c>
      <c r="AI51" s="32">
        <v>0</v>
      </c>
      <c r="AJ51" s="43">
        <v>0</v>
      </c>
      <c r="AK51" s="43">
        <v>-10.07</v>
      </c>
      <c r="AL51" s="43">
        <v>-6.04</v>
      </c>
      <c r="AM51" s="43">
        <v>-4.03</v>
      </c>
      <c r="AN51" s="43">
        <v>0</v>
      </c>
      <c r="AO51" s="43">
        <v>0</v>
      </c>
      <c r="AP51" s="43">
        <v>0</v>
      </c>
      <c r="AQ51" s="43">
        <v>-10.07</v>
      </c>
      <c r="AR51" s="43">
        <v>-6.04</v>
      </c>
      <c r="AS51" s="43">
        <v>-4.03</v>
      </c>
      <c r="AT51" s="56">
        <v>-61.43</v>
      </c>
      <c r="AU51" s="43">
        <v>-57.4</v>
      </c>
      <c r="AV51" s="56">
        <v>-4.03</v>
      </c>
    </row>
    <row r="52" spans="1:48">
      <c r="A52" s="27">
        <v>100014</v>
      </c>
      <c r="B52" s="28" t="s">
        <v>11</v>
      </c>
      <c r="C52" s="28"/>
      <c r="D52" s="32">
        <v>240</v>
      </c>
      <c r="E52" s="43">
        <v>450.66</v>
      </c>
      <c r="F52" s="43">
        <v>307.49</v>
      </c>
      <c r="G52" s="32">
        <v>405.84</v>
      </c>
      <c r="H52" s="43">
        <v>143.17</v>
      </c>
      <c r="I52" s="43">
        <v>44.82</v>
      </c>
      <c r="J52" s="43">
        <v>187.99</v>
      </c>
      <c r="K52" s="32">
        <v>0</v>
      </c>
      <c r="L52" s="43">
        <v>0</v>
      </c>
      <c r="M52" s="43">
        <v>1.4</v>
      </c>
      <c r="N52" s="32">
        <v>0</v>
      </c>
      <c r="O52" s="43">
        <v>-1.4</v>
      </c>
      <c r="P52" s="43">
        <v>0</v>
      </c>
      <c r="Q52" s="43">
        <v>-1.4</v>
      </c>
      <c r="R52" s="32">
        <v>2</v>
      </c>
      <c r="S52" s="43">
        <v>4.28</v>
      </c>
      <c r="T52" s="43">
        <v>9</v>
      </c>
      <c r="U52" s="32">
        <v>3.89</v>
      </c>
      <c r="V52" s="43">
        <v>-4.72</v>
      </c>
      <c r="W52" s="43">
        <v>0.39</v>
      </c>
      <c r="X52" s="43">
        <v>-4.33</v>
      </c>
      <c r="Y52" s="32">
        <v>185</v>
      </c>
      <c r="Z52" s="32">
        <v>242</v>
      </c>
      <c r="AA52" s="43">
        <v>70.45</v>
      </c>
      <c r="AB52" s="43">
        <v>42.27</v>
      </c>
      <c r="AC52" s="43">
        <v>28.18</v>
      </c>
      <c r="AD52" s="43">
        <v>0</v>
      </c>
      <c r="AE52" s="43">
        <v>50</v>
      </c>
      <c r="AF52" s="43">
        <v>30</v>
      </c>
      <c r="AG52" s="43">
        <v>20</v>
      </c>
      <c r="AH52" s="43">
        <v>67.27</v>
      </c>
      <c r="AI52" s="32">
        <v>42.27</v>
      </c>
      <c r="AJ52" s="43">
        <v>25</v>
      </c>
      <c r="AK52" s="43">
        <v>20.45</v>
      </c>
      <c r="AL52" s="43">
        <v>12.27</v>
      </c>
      <c r="AM52" s="43">
        <v>8.18</v>
      </c>
      <c r="AN52" s="43">
        <v>3.18</v>
      </c>
      <c r="AO52" s="43">
        <v>0</v>
      </c>
      <c r="AP52" s="43">
        <v>3.18</v>
      </c>
      <c r="AQ52" s="43">
        <v>23.63</v>
      </c>
      <c r="AR52" s="43">
        <v>12.27</v>
      </c>
      <c r="AS52" s="43">
        <v>11.36</v>
      </c>
      <c r="AT52" s="56">
        <v>205.89</v>
      </c>
      <c r="AU52" s="43">
        <v>194.53</v>
      </c>
      <c r="AV52" s="56">
        <v>11.36</v>
      </c>
    </row>
    <row r="53" spans="1:48">
      <c r="A53" s="29"/>
      <c r="B53" s="35" t="s">
        <v>44</v>
      </c>
      <c r="C53" s="31" t="s">
        <v>284</v>
      </c>
      <c r="D53" s="32">
        <v>164</v>
      </c>
      <c r="E53" s="43">
        <v>254.14</v>
      </c>
      <c r="F53" s="43">
        <v>178.14</v>
      </c>
      <c r="G53" s="32">
        <v>228.6</v>
      </c>
      <c r="H53" s="43">
        <v>76</v>
      </c>
      <c r="I53" s="43">
        <v>25.54</v>
      </c>
      <c r="J53" s="43">
        <v>101.54</v>
      </c>
      <c r="K53" s="32">
        <v>0</v>
      </c>
      <c r="L53" s="43">
        <v>0</v>
      </c>
      <c r="M53" s="43">
        <v>0</v>
      </c>
      <c r="N53" s="32">
        <v>0</v>
      </c>
      <c r="O53" s="43">
        <v>0</v>
      </c>
      <c r="P53" s="43">
        <v>0</v>
      </c>
      <c r="Q53" s="43">
        <v>0</v>
      </c>
      <c r="R53" s="32">
        <v>2</v>
      </c>
      <c r="S53" s="43">
        <v>4.28</v>
      </c>
      <c r="T53" s="43">
        <v>9</v>
      </c>
      <c r="U53" s="32">
        <v>3.89</v>
      </c>
      <c r="V53" s="43">
        <v>-4.72</v>
      </c>
      <c r="W53" s="43">
        <v>0.39</v>
      </c>
      <c r="X53" s="43">
        <v>-4.33</v>
      </c>
      <c r="Y53" s="32">
        <v>133</v>
      </c>
      <c r="Z53" s="32">
        <v>155</v>
      </c>
      <c r="AA53" s="43">
        <v>47.52</v>
      </c>
      <c r="AB53" s="43">
        <v>28.51</v>
      </c>
      <c r="AC53" s="43">
        <v>19.01</v>
      </c>
      <c r="AD53" s="43">
        <v>0</v>
      </c>
      <c r="AE53" s="43">
        <v>35.48</v>
      </c>
      <c r="AF53" s="43">
        <v>21.29</v>
      </c>
      <c r="AG53" s="43">
        <v>14.19</v>
      </c>
      <c r="AH53" s="43">
        <v>45.51</v>
      </c>
      <c r="AI53" s="32">
        <v>28.51</v>
      </c>
      <c r="AJ53" s="43">
        <v>17</v>
      </c>
      <c r="AK53" s="43">
        <v>12.04</v>
      </c>
      <c r="AL53" s="43">
        <v>7.22</v>
      </c>
      <c r="AM53" s="43">
        <v>4.82</v>
      </c>
      <c r="AN53" s="43">
        <v>2.01</v>
      </c>
      <c r="AO53" s="43">
        <v>0</v>
      </c>
      <c r="AP53" s="43">
        <v>2.01</v>
      </c>
      <c r="AQ53" s="43">
        <v>14.05</v>
      </c>
      <c r="AR53" s="43">
        <v>7.22</v>
      </c>
      <c r="AS53" s="43">
        <v>6.83</v>
      </c>
      <c r="AT53" s="56">
        <v>111.26</v>
      </c>
      <c r="AU53" s="43">
        <v>104.43</v>
      </c>
      <c r="AV53" s="56">
        <v>6.83</v>
      </c>
    </row>
    <row r="54" ht="22.5" spans="1:48">
      <c r="A54" s="33"/>
      <c r="B54" s="35" t="s">
        <v>45</v>
      </c>
      <c r="C54" s="31" t="s">
        <v>284</v>
      </c>
      <c r="D54" s="32">
        <v>76</v>
      </c>
      <c r="E54" s="43">
        <v>196.52</v>
      </c>
      <c r="F54" s="43">
        <v>129.35</v>
      </c>
      <c r="G54" s="32">
        <v>177.24</v>
      </c>
      <c r="H54" s="43">
        <v>67.17</v>
      </c>
      <c r="I54" s="43">
        <v>19.28</v>
      </c>
      <c r="J54" s="43">
        <v>86.45</v>
      </c>
      <c r="K54" s="32">
        <v>0</v>
      </c>
      <c r="L54" s="43">
        <v>0</v>
      </c>
      <c r="M54" s="43">
        <v>1.4</v>
      </c>
      <c r="N54" s="32">
        <v>0</v>
      </c>
      <c r="O54" s="43">
        <v>-1.4</v>
      </c>
      <c r="P54" s="43">
        <v>0</v>
      </c>
      <c r="Q54" s="43">
        <v>-1.4</v>
      </c>
      <c r="R54" s="32">
        <v>0</v>
      </c>
      <c r="S54" s="43">
        <v>0</v>
      </c>
      <c r="T54" s="43">
        <v>0</v>
      </c>
      <c r="U54" s="32">
        <v>0</v>
      </c>
      <c r="V54" s="43">
        <v>0</v>
      </c>
      <c r="W54" s="43">
        <v>0</v>
      </c>
      <c r="X54" s="43">
        <v>0</v>
      </c>
      <c r="Y54" s="32">
        <v>52</v>
      </c>
      <c r="Z54" s="32">
        <v>87</v>
      </c>
      <c r="AA54" s="43">
        <v>22.93</v>
      </c>
      <c r="AB54" s="43">
        <v>13.76</v>
      </c>
      <c r="AC54" s="43">
        <v>9.17</v>
      </c>
      <c r="AD54" s="43">
        <v>0</v>
      </c>
      <c r="AE54" s="43">
        <v>14.52</v>
      </c>
      <c r="AF54" s="43">
        <v>8.71</v>
      </c>
      <c r="AG54" s="43">
        <v>5.81</v>
      </c>
      <c r="AH54" s="43">
        <v>21.76</v>
      </c>
      <c r="AI54" s="32">
        <v>13.76</v>
      </c>
      <c r="AJ54" s="43">
        <v>8</v>
      </c>
      <c r="AK54" s="43">
        <v>8.41</v>
      </c>
      <c r="AL54" s="43">
        <v>5.05</v>
      </c>
      <c r="AM54" s="43">
        <v>3.36</v>
      </c>
      <c r="AN54" s="43">
        <v>1.17</v>
      </c>
      <c r="AO54" s="43">
        <v>0</v>
      </c>
      <c r="AP54" s="43">
        <v>1.17</v>
      </c>
      <c r="AQ54" s="43">
        <v>9.58</v>
      </c>
      <c r="AR54" s="43">
        <v>5.05</v>
      </c>
      <c r="AS54" s="43">
        <v>4.53</v>
      </c>
      <c r="AT54" s="56">
        <v>94.63</v>
      </c>
      <c r="AU54" s="43">
        <v>90.1</v>
      </c>
      <c r="AV54" s="56">
        <v>4.53</v>
      </c>
    </row>
    <row r="55" spans="1:48">
      <c r="A55" s="27">
        <v>100015</v>
      </c>
      <c r="B55" s="28" t="s">
        <v>11</v>
      </c>
      <c r="C55" s="28"/>
      <c r="D55" s="32">
        <v>247</v>
      </c>
      <c r="E55" s="43">
        <v>409.15</v>
      </c>
      <c r="F55" s="43">
        <v>290.08</v>
      </c>
      <c r="G55" s="32">
        <v>366.95</v>
      </c>
      <c r="H55" s="43">
        <v>119.07</v>
      </c>
      <c r="I55" s="43">
        <v>42.2</v>
      </c>
      <c r="J55" s="43">
        <v>161.27</v>
      </c>
      <c r="K55" s="32">
        <v>1</v>
      </c>
      <c r="L55" s="43">
        <v>1.2</v>
      </c>
      <c r="M55" s="43">
        <v>0</v>
      </c>
      <c r="N55" s="32">
        <v>1.09</v>
      </c>
      <c r="O55" s="43">
        <v>1.2</v>
      </c>
      <c r="P55" s="43">
        <v>0.11</v>
      </c>
      <c r="Q55" s="43">
        <v>1.31</v>
      </c>
      <c r="R55" s="32">
        <v>2</v>
      </c>
      <c r="S55" s="43">
        <v>6.4</v>
      </c>
      <c r="T55" s="43">
        <v>0</v>
      </c>
      <c r="U55" s="32">
        <v>5.82</v>
      </c>
      <c r="V55" s="43">
        <v>6.4</v>
      </c>
      <c r="W55" s="43">
        <v>0.58</v>
      </c>
      <c r="X55" s="43">
        <v>6.98</v>
      </c>
      <c r="Y55" s="32">
        <v>227</v>
      </c>
      <c r="Z55" s="32">
        <v>239</v>
      </c>
      <c r="AA55" s="43">
        <v>76.9</v>
      </c>
      <c r="AB55" s="43">
        <v>46.14</v>
      </c>
      <c r="AC55" s="43">
        <v>30.76</v>
      </c>
      <c r="AD55" s="43">
        <v>0</v>
      </c>
      <c r="AE55" s="43">
        <v>64.35</v>
      </c>
      <c r="AF55" s="43">
        <v>38.61</v>
      </c>
      <c r="AG55" s="43">
        <v>25.74</v>
      </c>
      <c r="AH55" s="43">
        <v>74.14</v>
      </c>
      <c r="AI55" s="32">
        <v>46.14</v>
      </c>
      <c r="AJ55" s="43">
        <v>28</v>
      </c>
      <c r="AK55" s="43">
        <v>12.55</v>
      </c>
      <c r="AL55" s="43">
        <v>7.53</v>
      </c>
      <c r="AM55" s="43">
        <v>5.02</v>
      </c>
      <c r="AN55" s="43">
        <v>2.76</v>
      </c>
      <c r="AO55" s="43">
        <v>0</v>
      </c>
      <c r="AP55" s="43">
        <v>2.76</v>
      </c>
      <c r="AQ55" s="43">
        <v>15.31</v>
      </c>
      <c r="AR55" s="43">
        <v>7.53</v>
      </c>
      <c r="AS55" s="43">
        <v>7.78</v>
      </c>
      <c r="AT55" s="56">
        <v>184.87</v>
      </c>
      <c r="AU55" s="43">
        <v>177.09</v>
      </c>
      <c r="AV55" s="56">
        <v>7.78</v>
      </c>
    </row>
    <row r="56" spans="1:48">
      <c r="A56" s="29"/>
      <c r="B56" s="35" t="s">
        <v>46</v>
      </c>
      <c r="C56" s="31" t="s">
        <v>284</v>
      </c>
      <c r="D56" s="32">
        <v>170</v>
      </c>
      <c r="E56" s="43">
        <v>209.55</v>
      </c>
      <c r="F56" s="43">
        <v>180.6</v>
      </c>
      <c r="G56" s="32">
        <v>187.02</v>
      </c>
      <c r="H56" s="43">
        <v>28.95</v>
      </c>
      <c r="I56" s="43">
        <v>22.53</v>
      </c>
      <c r="J56" s="43">
        <v>51.48</v>
      </c>
      <c r="K56" s="32">
        <v>1</v>
      </c>
      <c r="L56" s="43">
        <v>1.2</v>
      </c>
      <c r="M56" s="43">
        <v>0</v>
      </c>
      <c r="N56" s="32">
        <v>1.09</v>
      </c>
      <c r="O56" s="43">
        <v>1.2</v>
      </c>
      <c r="P56" s="43">
        <v>0.11</v>
      </c>
      <c r="Q56" s="43">
        <v>1.31</v>
      </c>
      <c r="R56" s="32">
        <v>1</v>
      </c>
      <c r="S56" s="43">
        <v>3.2</v>
      </c>
      <c r="T56" s="43">
        <v>0</v>
      </c>
      <c r="U56" s="32">
        <v>2.91</v>
      </c>
      <c r="V56" s="43">
        <v>3.2</v>
      </c>
      <c r="W56" s="43">
        <v>0.29</v>
      </c>
      <c r="X56" s="43">
        <v>3.49</v>
      </c>
      <c r="Y56" s="32">
        <v>165</v>
      </c>
      <c r="Z56" s="32">
        <v>158</v>
      </c>
      <c r="AA56" s="43">
        <v>53.3</v>
      </c>
      <c r="AB56" s="43">
        <v>31.98</v>
      </c>
      <c r="AC56" s="43">
        <v>21.32</v>
      </c>
      <c r="AD56" s="43">
        <v>0</v>
      </c>
      <c r="AE56" s="43">
        <v>44.88</v>
      </c>
      <c r="AF56" s="43">
        <v>26.93</v>
      </c>
      <c r="AG56" s="43">
        <v>17.95</v>
      </c>
      <c r="AH56" s="43">
        <v>50.98</v>
      </c>
      <c r="AI56" s="32">
        <v>31.98</v>
      </c>
      <c r="AJ56" s="43">
        <v>19</v>
      </c>
      <c r="AK56" s="43">
        <v>8.42</v>
      </c>
      <c r="AL56" s="43">
        <v>5.05</v>
      </c>
      <c r="AM56" s="43">
        <v>3.37</v>
      </c>
      <c r="AN56" s="43">
        <v>2.32</v>
      </c>
      <c r="AO56" s="43">
        <v>0</v>
      </c>
      <c r="AP56" s="43">
        <v>2.32</v>
      </c>
      <c r="AQ56" s="43">
        <v>10.74</v>
      </c>
      <c r="AR56" s="43">
        <v>5.05</v>
      </c>
      <c r="AS56" s="43">
        <v>5.69</v>
      </c>
      <c r="AT56" s="56">
        <v>67.02</v>
      </c>
      <c r="AU56" s="43">
        <v>61.33</v>
      </c>
      <c r="AV56" s="56">
        <v>5.69</v>
      </c>
    </row>
    <row r="57" ht="22.5" spans="1:48">
      <c r="A57" s="33"/>
      <c r="B57" s="35" t="s">
        <v>47</v>
      </c>
      <c r="C57" s="31" t="s">
        <v>284</v>
      </c>
      <c r="D57" s="32">
        <v>77</v>
      </c>
      <c r="E57" s="43">
        <v>199.6</v>
      </c>
      <c r="F57" s="43">
        <v>109.48</v>
      </c>
      <c r="G57" s="32">
        <v>179.93</v>
      </c>
      <c r="H57" s="43">
        <v>90.12</v>
      </c>
      <c r="I57" s="43">
        <v>19.67</v>
      </c>
      <c r="J57" s="43">
        <v>109.79</v>
      </c>
      <c r="K57" s="32">
        <v>0</v>
      </c>
      <c r="L57" s="43">
        <v>0</v>
      </c>
      <c r="M57" s="43">
        <v>0</v>
      </c>
      <c r="N57" s="32">
        <v>0</v>
      </c>
      <c r="O57" s="43">
        <v>0</v>
      </c>
      <c r="P57" s="43">
        <v>0</v>
      </c>
      <c r="Q57" s="43">
        <v>0</v>
      </c>
      <c r="R57" s="32">
        <v>1</v>
      </c>
      <c r="S57" s="43">
        <v>3.2</v>
      </c>
      <c r="T57" s="43">
        <v>0</v>
      </c>
      <c r="U57" s="32">
        <v>2.91</v>
      </c>
      <c r="V57" s="43">
        <v>3.2</v>
      </c>
      <c r="W57" s="43">
        <v>0.29</v>
      </c>
      <c r="X57" s="43">
        <v>3.49</v>
      </c>
      <c r="Y57" s="32">
        <v>62</v>
      </c>
      <c r="Z57" s="32">
        <v>81</v>
      </c>
      <c r="AA57" s="43">
        <v>23.6</v>
      </c>
      <c r="AB57" s="43">
        <v>14.16</v>
      </c>
      <c r="AC57" s="43">
        <v>9.44</v>
      </c>
      <c r="AD57" s="43">
        <v>0</v>
      </c>
      <c r="AE57" s="43">
        <v>19.47</v>
      </c>
      <c r="AF57" s="43">
        <v>11.68</v>
      </c>
      <c r="AG57" s="43">
        <v>7.79</v>
      </c>
      <c r="AH57" s="43">
        <v>23.16</v>
      </c>
      <c r="AI57" s="32">
        <v>14.16</v>
      </c>
      <c r="AJ57" s="43">
        <v>9</v>
      </c>
      <c r="AK57" s="43">
        <v>4.13</v>
      </c>
      <c r="AL57" s="43">
        <v>2.48</v>
      </c>
      <c r="AM57" s="43">
        <v>1.65</v>
      </c>
      <c r="AN57" s="43">
        <v>0.44</v>
      </c>
      <c r="AO57" s="43">
        <v>0</v>
      </c>
      <c r="AP57" s="43">
        <v>0.44</v>
      </c>
      <c r="AQ57" s="43">
        <v>4.57</v>
      </c>
      <c r="AR57" s="43">
        <v>2.48</v>
      </c>
      <c r="AS57" s="43">
        <v>2.09</v>
      </c>
      <c r="AT57" s="56">
        <v>117.85</v>
      </c>
      <c r="AU57" s="43">
        <v>115.76</v>
      </c>
      <c r="AV57" s="56">
        <v>2.09</v>
      </c>
    </row>
    <row r="58" spans="1:48">
      <c r="A58" s="31">
        <v>100016</v>
      </c>
      <c r="B58" s="35" t="s">
        <v>48</v>
      </c>
      <c r="C58" s="31" t="s">
        <v>284</v>
      </c>
      <c r="D58" s="32">
        <v>160</v>
      </c>
      <c r="E58" s="43">
        <v>219.84</v>
      </c>
      <c r="F58" s="43">
        <v>106.76</v>
      </c>
      <c r="G58" s="32">
        <v>196.76</v>
      </c>
      <c r="H58" s="43">
        <v>113.08</v>
      </c>
      <c r="I58" s="43">
        <v>23.08</v>
      </c>
      <c r="J58" s="43">
        <v>136.16</v>
      </c>
      <c r="K58" s="32">
        <v>0</v>
      </c>
      <c r="L58" s="43">
        <v>0</v>
      </c>
      <c r="M58" s="43">
        <v>0</v>
      </c>
      <c r="N58" s="32">
        <v>0</v>
      </c>
      <c r="O58" s="43">
        <v>0</v>
      </c>
      <c r="P58" s="43">
        <v>0</v>
      </c>
      <c r="Q58" s="43">
        <v>0</v>
      </c>
      <c r="R58" s="32">
        <v>0</v>
      </c>
      <c r="S58" s="43">
        <v>0</v>
      </c>
      <c r="T58" s="43">
        <v>3.02</v>
      </c>
      <c r="U58" s="32">
        <v>0</v>
      </c>
      <c r="V58" s="43">
        <v>-3.02</v>
      </c>
      <c r="W58" s="43">
        <v>0</v>
      </c>
      <c r="X58" s="43">
        <v>-3.02</v>
      </c>
      <c r="Y58" s="32">
        <v>141</v>
      </c>
      <c r="Z58" s="32">
        <v>215</v>
      </c>
      <c r="AA58" s="43">
        <v>58.74</v>
      </c>
      <c r="AB58" s="43">
        <v>35.24</v>
      </c>
      <c r="AC58" s="43">
        <v>23.5</v>
      </c>
      <c r="AD58" s="43">
        <v>0</v>
      </c>
      <c r="AE58" s="43">
        <v>39.27</v>
      </c>
      <c r="AF58" s="43">
        <v>23.56</v>
      </c>
      <c r="AG58" s="43">
        <v>15.71</v>
      </c>
      <c r="AH58" s="43">
        <v>56.24</v>
      </c>
      <c r="AI58" s="32">
        <v>35.24</v>
      </c>
      <c r="AJ58" s="43">
        <v>21</v>
      </c>
      <c r="AK58" s="43">
        <v>19.47</v>
      </c>
      <c r="AL58" s="43">
        <v>11.68</v>
      </c>
      <c r="AM58" s="43">
        <v>7.79</v>
      </c>
      <c r="AN58" s="43">
        <v>2.5</v>
      </c>
      <c r="AO58" s="43">
        <v>0</v>
      </c>
      <c r="AP58" s="43">
        <v>2.5</v>
      </c>
      <c r="AQ58" s="43">
        <v>21.97</v>
      </c>
      <c r="AR58" s="43">
        <v>11.68</v>
      </c>
      <c r="AS58" s="43">
        <v>10.29</v>
      </c>
      <c r="AT58" s="56">
        <v>155.11</v>
      </c>
      <c r="AU58" s="43">
        <v>144.82</v>
      </c>
      <c r="AV58" s="56">
        <v>10.29</v>
      </c>
    </row>
    <row r="59" spans="1:48">
      <c r="A59" s="27">
        <v>100017</v>
      </c>
      <c r="B59" s="28" t="s">
        <v>11</v>
      </c>
      <c r="C59" s="28"/>
      <c r="D59" s="32">
        <v>130</v>
      </c>
      <c r="E59" s="43">
        <v>168.27</v>
      </c>
      <c r="F59" s="43">
        <v>172.96</v>
      </c>
      <c r="G59" s="32">
        <v>150.53</v>
      </c>
      <c r="H59" s="43">
        <v>-4.69</v>
      </c>
      <c r="I59" s="43">
        <v>17.74</v>
      </c>
      <c r="J59" s="43">
        <v>13.05</v>
      </c>
      <c r="K59" s="32">
        <v>2</v>
      </c>
      <c r="L59" s="43">
        <v>2.54</v>
      </c>
      <c r="M59" s="43">
        <v>4.94</v>
      </c>
      <c r="N59" s="32">
        <v>2.31</v>
      </c>
      <c r="O59" s="43">
        <v>-2.4</v>
      </c>
      <c r="P59" s="43">
        <v>0.23</v>
      </c>
      <c r="Q59" s="43">
        <v>-2.17</v>
      </c>
      <c r="R59" s="32">
        <v>0</v>
      </c>
      <c r="S59" s="43">
        <v>0</v>
      </c>
      <c r="T59" s="43">
        <v>2.36</v>
      </c>
      <c r="U59" s="32">
        <v>0</v>
      </c>
      <c r="V59" s="43">
        <v>-2.36</v>
      </c>
      <c r="W59" s="43">
        <v>0</v>
      </c>
      <c r="X59" s="43">
        <v>-2.36</v>
      </c>
      <c r="Y59" s="32">
        <v>109</v>
      </c>
      <c r="Z59" s="32">
        <v>135</v>
      </c>
      <c r="AA59" s="43">
        <v>40.27</v>
      </c>
      <c r="AB59" s="43">
        <v>24.16</v>
      </c>
      <c r="AC59" s="43">
        <v>16.11</v>
      </c>
      <c r="AD59" s="43">
        <v>0</v>
      </c>
      <c r="AE59" s="43">
        <v>32.02</v>
      </c>
      <c r="AF59" s="43">
        <v>19.21</v>
      </c>
      <c r="AG59" s="43">
        <v>12.81</v>
      </c>
      <c r="AH59" s="43">
        <v>38.16</v>
      </c>
      <c r="AI59" s="32">
        <v>24.16</v>
      </c>
      <c r="AJ59" s="43">
        <v>14</v>
      </c>
      <c r="AK59" s="43">
        <v>8.25</v>
      </c>
      <c r="AL59" s="43">
        <v>4.95</v>
      </c>
      <c r="AM59" s="43">
        <v>3.3</v>
      </c>
      <c r="AN59" s="43">
        <v>2.11</v>
      </c>
      <c r="AO59" s="43">
        <v>0</v>
      </c>
      <c r="AP59" s="43">
        <v>2.11</v>
      </c>
      <c r="AQ59" s="43">
        <v>10.36</v>
      </c>
      <c r="AR59" s="43">
        <v>4.95</v>
      </c>
      <c r="AS59" s="43">
        <v>5.41</v>
      </c>
      <c r="AT59" s="56">
        <v>18.88</v>
      </c>
      <c r="AU59" s="43">
        <v>13.47</v>
      </c>
      <c r="AV59" s="56">
        <v>5.41</v>
      </c>
    </row>
    <row r="60" spans="1:48">
      <c r="A60" s="29"/>
      <c r="B60" s="35" t="s">
        <v>49</v>
      </c>
      <c r="C60" s="31" t="s">
        <v>284</v>
      </c>
      <c r="D60" s="32">
        <v>93</v>
      </c>
      <c r="E60" s="43">
        <v>87.27</v>
      </c>
      <c r="F60" s="43">
        <v>76.29</v>
      </c>
      <c r="G60" s="32">
        <v>77.87</v>
      </c>
      <c r="H60" s="43">
        <v>10.98</v>
      </c>
      <c r="I60" s="43">
        <v>9.39999999999999</v>
      </c>
      <c r="J60" s="43">
        <v>20.38</v>
      </c>
      <c r="K60" s="32">
        <v>0</v>
      </c>
      <c r="L60" s="43">
        <v>0</v>
      </c>
      <c r="M60" s="43">
        <v>0.59</v>
      </c>
      <c r="N60" s="32">
        <v>0</v>
      </c>
      <c r="O60" s="43">
        <v>-0.59</v>
      </c>
      <c r="P60" s="43">
        <v>0</v>
      </c>
      <c r="Q60" s="43">
        <v>-0.59</v>
      </c>
      <c r="R60" s="32">
        <v>0</v>
      </c>
      <c r="S60" s="43">
        <v>0</v>
      </c>
      <c r="T60" s="43">
        <v>2.36</v>
      </c>
      <c r="U60" s="32">
        <v>0</v>
      </c>
      <c r="V60" s="43">
        <v>-2.36</v>
      </c>
      <c r="W60" s="43">
        <v>0</v>
      </c>
      <c r="X60" s="43">
        <v>-2.36</v>
      </c>
      <c r="Y60" s="32">
        <v>81</v>
      </c>
      <c r="Z60" s="32">
        <v>92</v>
      </c>
      <c r="AA60" s="43">
        <v>28.55</v>
      </c>
      <c r="AB60" s="43">
        <v>17.13</v>
      </c>
      <c r="AC60" s="43">
        <v>11.42</v>
      </c>
      <c r="AD60" s="43">
        <v>0</v>
      </c>
      <c r="AE60" s="43">
        <v>23.27</v>
      </c>
      <c r="AF60" s="43">
        <v>13.96</v>
      </c>
      <c r="AG60" s="43">
        <v>9.31</v>
      </c>
      <c r="AH60" s="43">
        <v>27.13</v>
      </c>
      <c r="AI60" s="32">
        <v>17.13</v>
      </c>
      <c r="AJ60" s="43">
        <v>10</v>
      </c>
      <c r="AK60" s="43">
        <v>5.28</v>
      </c>
      <c r="AL60" s="43">
        <v>3.17</v>
      </c>
      <c r="AM60" s="43">
        <v>2.11</v>
      </c>
      <c r="AN60" s="43">
        <v>1.42</v>
      </c>
      <c r="AO60" s="43">
        <v>0</v>
      </c>
      <c r="AP60" s="43">
        <v>1.42</v>
      </c>
      <c r="AQ60" s="43">
        <v>6.7</v>
      </c>
      <c r="AR60" s="43">
        <v>3.17</v>
      </c>
      <c r="AS60" s="43">
        <v>3.53</v>
      </c>
      <c r="AT60" s="56">
        <v>24.13</v>
      </c>
      <c r="AU60" s="43">
        <v>20.6</v>
      </c>
      <c r="AV60" s="56">
        <v>3.53</v>
      </c>
    </row>
    <row r="61" ht="22.5" spans="1:48">
      <c r="A61" s="33"/>
      <c r="B61" s="35" t="s">
        <v>51</v>
      </c>
      <c r="C61" s="31" t="s">
        <v>284</v>
      </c>
      <c r="D61" s="32">
        <v>37</v>
      </c>
      <c r="E61" s="43">
        <v>81</v>
      </c>
      <c r="F61" s="43">
        <v>96.67</v>
      </c>
      <c r="G61" s="32">
        <v>72.66</v>
      </c>
      <c r="H61" s="43">
        <v>-15.67</v>
      </c>
      <c r="I61" s="43">
        <v>8.34</v>
      </c>
      <c r="J61" s="43">
        <v>-7.33</v>
      </c>
      <c r="K61" s="32">
        <v>2</v>
      </c>
      <c r="L61" s="43">
        <v>2.54</v>
      </c>
      <c r="M61" s="43">
        <v>4.35</v>
      </c>
      <c r="N61" s="32">
        <v>2.31</v>
      </c>
      <c r="O61" s="43">
        <v>-1.81</v>
      </c>
      <c r="P61" s="43">
        <v>0.23</v>
      </c>
      <c r="Q61" s="43">
        <v>-1.58</v>
      </c>
      <c r="R61" s="32">
        <v>0</v>
      </c>
      <c r="S61" s="43">
        <v>0</v>
      </c>
      <c r="T61" s="43">
        <v>0</v>
      </c>
      <c r="U61" s="32">
        <v>0</v>
      </c>
      <c r="V61" s="43">
        <v>0</v>
      </c>
      <c r="W61" s="43">
        <v>0</v>
      </c>
      <c r="X61" s="43">
        <v>0</v>
      </c>
      <c r="Y61" s="32">
        <v>28</v>
      </c>
      <c r="Z61" s="32">
        <v>43</v>
      </c>
      <c r="AA61" s="43">
        <v>11.72</v>
      </c>
      <c r="AB61" s="43">
        <v>7.03</v>
      </c>
      <c r="AC61" s="43">
        <v>4.69</v>
      </c>
      <c r="AD61" s="43">
        <v>0</v>
      </c>
      <c r="AE61" s="43">
        <v>8.75</v>
      </c>
      <c r="AF61" s="43">
        <v>5.25</v>
      </c>
      <c r="AG61" s="43">
        <v>3.5</v>
      </c>
      <c r="AH61" s="43">
        <v>11.03</v>
      </c>
      <c r="AI61" s="32">
        <v>7.03</v>
      </c>
      <c r="AJ61" s="43">
        <v>4</v>
      </c>
      <c r="AK61" s="43">
        <v>2.97</v>
      </c>
      <c r="AL61" s="43">
        <v>1.78</v>
      </c>
      <c r="AM61" s="43">
        <v>1.19</v>
      </c>
      <c r="AN61" s="43">
        <v>0.69</v>
      </c>
      <c r="AO61" s="43">
        <v>0</v>
      </c>
      <c r="AP61" s="43">
        <v>0.69</v>
      </c>
      <c r="AQ61" s="43">
        <v>3.66</v>
      </c>
      <c r="AR61" s="43">
        <v>1.78</v>
      </c>
      <c r="AS61" s="43">
        <v>1.88</v>
      </c>
      <c r="AT61" s="56">
        <v>-5.25</v>
      </c>
      <c r="AU61" s="43">
        <v>-7.13</v>
      </c>
      <c r="AV61" s="56">
        <v>1.88</v>
      </c>
    </row>
    <row r="62" spans="1:48">
      <c r="A62" s="31">
        <v>100018</v>
      </c>
      <c r="B62" s="30" t="s">
        <v>52</v>
      </c>
      <c r="C62" s="31" t="s">
        <v>284</v>
      </c>
      <c r="D62" s="32">
        <v>259</v>
      </c>
      <c r="E62" s="43">
        <v>326.45</v>
      </c>
      <c r="F62" s="43">
        <v>259.11</v>
      </c>
      <c r="G62" s="32">
        <v>293.18</v>
      </c>
      <c r="H62" s="43">
        <v>67.34</v>
      </c>
      <c r="I62" s="43">
        <v>33.27</v>
      </c>
      <c r="J62" s="43">
        <v>100.61</v>
      </c>
      <c r="K62" s="32">
        <v>0</v>
      </c>
      <c r="L62" s="43">
        <v>0</v>
      </c>
      <c r="M62" s="43">
        <v>0.4</v>
      </c>
      <c r="N62" s="32">
        <v>0</v>
      </c>
      <c r="O62" s="43">
        <v>-0.4</v>
      </c>
      <c r="P62" s="43">
        <v>0</v>
      </c>
      <c r="Q62" s="43">
        <v>-0.4</v>
      </c>
      <c r="R62" s="32">
        <v>7</v>
      </c>
      <c r="S62" s="43">
        <v>14.76</v>
      </c>
      <c r="T62" s="43">
        <v>10.2</v>
      </c>
      <c r="U62" s="32">
        <v>13.42</v>
      </c>
      <c r="V62" s="43">
        <v>4.56</v>
      </c>
      <c r="W62" s="43">
        <v>1.34</v>
      </c>
      <c r="X62" s="43">
        <v>5.9</v>
      </c>
      <c r="Y62" s="32">
        <v>192</v>
      </c>
      <c r="Z62" s="32">
        <v>206</v>
      </c>
      <c r="AA62" s="43">
        <v>65.67</v>
      </c>
      <c r="AB62" s="43">
        <v>39.4</v>
      </c>
      <c r="AC62" s="43">
        <v>26.27</v>
      </c>
      <c r="AD62" s="43">
        <v>0</v>
      </c>
      <c r="AE62" s="43">
        <v>60.88</v>
      </c>
      <c r="AF62" s="43">
        <v>36.53</v>
      </c>
      <c r="AG62" s="43">
        <v>24.35</v>
      </c>
      <c r="AH62" s="43">
        <v>63.4</v>
      </c>
      <c r="AI62" s="32">
        <v>39.4</v>
      </c>
      <c r="AJ62" s="43">
        <v>24</v>
      </c>
      <c r="AK62" s="43">
        <v>4.79</v>
      </c>
      <c r="AL62" s="43">
        <v>2.87</v>
      </c>
      <c r="AM62" s="43">
        <v>1.92</v>
      </c>
      <c r="AN62" s="43">
        <v>2.27</v>
      </c>
      <c r="AO62" s="43">
        <v>0</v>
      </c>
      <c r="AP62" s="43">
        <v>2.27</v>
      </c>
      <c r="AQ62" s="43">
        <v>7.06</v>
      </c>
      <c r="AR62" s="43">
        <v>2.87</v>
      </c>
      <c r="AS62" s="43">
        <v>4.19</v>
      </c>
      <c r="AT62" s="56">
        <v>113.17</v>
      </c>
      <c r="AU62" s="43">
        <v>108.98</v>
      </c>
      <c r="AV62" s="56">
        <v>4.19</v>
      </c>
    </row>
    <row r="63" spans="1:48">
      <c r="A63" s="31">
        <v>100019</v>
      </c>
      <c r="B63" s="35" t="s">
        <v>53</v>
      </c>
      <c r="C63" s="31" t="s">
        <v>284</v>
      </c>
      <c r="D63" s="32">
        <v>167</v>
      </c>
      <c r="E63" s="43">
        <v>184.22</v>
      </c>
      <c r="F63" s="43">
        <v>139.01</v>
      </c>
      <c r="G63" s="32">
        <v>163.96</v>
      </c>
      <c r="H63" s="43">
        <v>45.21</v>
      </c>
      <c r="I63" s="43">
        <v>20.26</v>
      </c>
      <c r="J63" s="43">
        <v>65.47</v>
      </c>
      <c r="K63" s="32">
        <v>0</v>
      </c>
      <c r="L63" s="43">
        <v>0</v>
      </c>
      <c r="M63" s="43">
        <v>0</v>
      </c>
      <c r="N63" s="32">
        <v>0</v>
      </c>
      <c r="O63" s="43">
        <v>0</v>
      </c>
      <c r="P63" s="43">
        <v>0</v>
      </c>
      <c r="Q63" s="43">
        <v>0</v>
      </c>
      <c r="R63" s="32">
        <v>2</v>
      </c>
      <c r="S63" s="43">
        <v>2.56</v>
      </c>
      <c r="T63" s="43">
        <v>5.46</v>
      </c>
      <c r="U63" s="32">
        <v>2.33</v>
      </c>
      <c r="V63" s="43">
        <v>-2.9</v>
      </c>
      <c r="W63" s="43">
        <v>0.23</v>
      </c>
      <c r="X63" s="43">
        <v>-2.67</v>
      </c>
      <c r="Y63" s="32">
        <v>148</v>
      </c>
      <c r="Z63" s="32">
        <v>243</v>
      </c>
      <c r="AA63" s="43">
        <v>64.52</v>
      </c>
      <c r="AB63" s="43">
        <v>38.71</v>
      </c>
      <c r="AC63" s="43">
        <v>25.81</v>
      </c>
      <c r="AD63" s="43">
        <v>0</v>
      </c>
      <c r="AE63" s="43">
        <v>39.6</v>
      </c>
      <c r="AF63" s="43">
        <v>23.76</v>
      </c>
      <c r="AG63" s="43">
        <v>15.84</v>
      </c>
      <c r="AH63" s="43">
        <v>61.71</v>
      </c>
      <c r="AI63" s="32">
        <v>38.71</v>
      </c>
      <c r="AJ63" s="43">
        <v>23</v>
      </c>
      <c r="AK63" s="43">
        <v>24.92</v>
      </c>
      <c r="AL63" s="43">
        <v>14.95</v>
      </c>
      <c r="AM63" s="43">
        <v>9.97</v>
      </c>
      <c r="AN63" s="43">
        <v>2.81</v>
      </c>
      <c r="AO63" s="43">
        <v>0</v>
      </c>
      <c r="AP63" s="43">
        <v>2.81</v>
      </c>
      <c r="AQ63" s="43">
        <v>27.73</v>
      </c>
      <c r="AR63" s="43">
        <v>14.95</v>
      </c>
      <c r="AS63" s="43">
        <v>12.78</v>
      </c>
      <c r="AT63" s="56">
        <v>90.53</v>
      </c>
      <c r="AU63" s="43">
        <v>77.75</v>
      </c>
      <c r="AV63" s="56">
        <v>12.78</v>
      </c>
    </row>
    <row r="64" spans="1:48">
      <c r="A64" s="27">
        <v>100020</v>
      </c>
      <c r="B64" s="28" t="s">
        <v>11</v>
      </c>
      <c r="C64" s="28"/>
      <c r="D64" s="32">
        <v>220</v>
      </c>
      <c r="E64" s="43">
        <v>360.88</v>
      </c>
      <c r="F64" s="43">
        <v>323.31</v>
      </c>
      <c r="G64" s="32">
        <v>322.96</v>
      </c>
      <c r="H64" s="43">
        <v>37.57</v>
      </c>
      <c r="I64" s="43">
        <v>37.92</v>
      </c>
      <c r="J64" s="43">
        <v>75.49</v>
      </c>
      <c r="K64" s="32">
        <v>0</v>
      </c>
      <c r="L64" s="43">
        <v>0</v>
      </c>
      <c r="M64" s="43">
        <v>0.2</v>
      </c>
      <c r="N64" s="32">
        <v>0</v>
      </c>
      <c r="O64" s="43">
        <v>-0.2</v>
      </c>
      <c r="P64" s="43">
        <v>0</v>
      </c>
      <c r="Q64" s="43">
        <v>-0.2</v>
      </c>
      <c r="R64" s="32">
        <v>4</v>
      </c>
      <c r="S64" s="43">
        <v>10.42</v>
      </c>
      <c r="T64" s="43">
        <v>15.7</v>
      </c>
      <c r="U64" s="32">
        <v>9.47</v>
      </c>
      <c r="V64" s="43">
        <v>-5.28</v>
      </c>
      <c r="W64" s="43">
        <v>0.95</v>
      </c>
      <c r="X64" s="43">
        <v>-4.33</v>
      </c>
      <c r="Y64" s="32">
        <v>207</v>
      </c>
      <c r="Z64" s="32">
        <v>324</v>
      </c>
      <c r="AA64" s="43">
        <v>87.62</v>
      </c>
      <c r="AB64" s="43">
        <v>52.57</v>
      </c>
      <c r="AC64" s="43">
        <v>35.05</v>
      </c>
      <c r="AD64" s="43">
        <v>0</v>
      </c>
      <c r="AE64" s="43">
        <v>59.07</v>
      </c>
      <c r="AF64" s="43">
        <v>35.44</v>
      </c>
      <c r="AG64" s="43">
        <v>23.63</v>
      </c>
      <c r="AH64" s="43">
        <v>84.57</v>
      </c>
      <c r="AI64" s="32">
        <v>52.57</v>
      </c>
      <c r="AJ64" s="43">
        <v>32</v>
      </c>
      <c r="AK64" s="43">
        <v>28.55</v>
      </c>
      <c r="AL64" s="43">
        <v>17.13</v>
      </c>
      <c r="AM64" s="43">
        <v>11.42</v>
      </c>
      <c r="AN64" s="43">
        <v>3.05</v>
      </c>
      <c r="AO64" s="43">
        <v>0</v>
      </c>
      <c r="AP64" s="43">
        <v>3.05</v>
      </c>
      <c r="AQ64" s="43">
        <v>31.6</v>
      </c>
      <c r="AR64" s="43">
        <v>17.13</v>
      </c>
      <c r="AS64" s="43">
        <v>14.47</v>
      </c>
      <c r="AT64" s="56">
        <v>102.56</v>
      </c>
      <c r="AU64" s="43">
        <v>88.09</v>
      </c>
      <c r="AV64" s="56">
        <v>14.47</v>
      </c>
    </row>
    <row r="65" spans="1:48">
      <c r="A65" s="29"/>
      <c r="B65" s="35" t="s">
        <v>54</v>
      </c>
      <c r="C65" s="31" t="s">
        <v>284</v>
      </c>
      <c r="D65" s="32">
        <v>135</v>
      </c>
      <c r="E65" s="43">
        <v>177.41</v>
      </c>
      <c r="F65" s="43">
        <v>189.59</v>
      </c>
      <c r="G65" s="32">
        <v>157.95</v>
      </c>
      <c r="H65" s="43">
        <v>-12.18</v>
      </c>
      <c r="I65" s="43">
        <v>19.46</v>
      </c>
      <c r="J65" s="43">
        <v>7.28</v>
      </c>
      <c r="K65" s="32">
        <v>0</v>
      </c>
      <c r="L65" s="43">
        <v>0</v>
      </c>
      <c r="M65" s="43">
        <v>0</v>
      </c>
      <c r="N65" s="32">
        <v>0</v>
      </c>
      <c r="O65" s="43">
        <v>0</v>
      </c>
      <c r="P65" s="43">
        <v>0</v>
      </c>
      <c r="Q65" s="43">
        <v>0</v>
      </c>
      <c r="R65" s="32">
        <v>2</v>
      </c>
      <c r="S65" s="43">
        <v>4.28</v>
      </c>
      <c r="T65" s="43">
        <v>3.84</v>
      </c>
      <c r="U65" s="32">
        <v>3.89</v>
      </c>
      <c r="V65" s="43">
        <v>0.44</v>
      </c>
      <c r="W65" s="43">
        <v>0.39</v>
      </c>
      <c r="X65" s="43">
        <v>0.830000000000001</v>
      </c>
      <c r="Y65" s="32">
        <v>131</v>
      </c>
      <c r="Z65" s="32">
        <v>214</v>
      </c>
      <c r="AA65" s="43">
        <v>56.93</v>
      </c>
      <c r="AB65" s="43">
        <v>34.16</v>
      </c>
      <c r="AC65" s="43">
        <v>22.77</v>
      </c>
      <c r="AD65" s="43">
        <v>0</v>
      </c>
      <c r="AE65" s="43">
        <v>37.62</v>
      </c>
      <c r="AF65" s="43">
        <v>22.57</v>
      </c>
      <c r="AG65" s="43">
        <v>15.05</v>
      </c>
      <c r="AH65" s="43">
        <v>55.16</v>
      </c>
      <c r="AI65" s="32">
        <v>34.16</v>
      </c>
      <c r="AJ65" s="43">
        <v>21</v>
      </c>
      <c r="AK65" s="43">
        <v>19.31</v>
      </c>
      <c r="AL65" s="43">
        <v>11.59</v>
      </c>
      <c r="AM65" s="43">
        <v>7.72</v>
      </c>
      <c r="AN65" s="43">
        <v>1.77</v>
      </c>
      <c r="AO65" s="43">
        <v>0</v>
      </c>
      <c r="AP65" s="43">
        <v>1.77</v>
      </c>
      <c r="AQ65" s="43">
        <v>21.08</v>
      </c>
      <c r="AR65" s="43">
        <v>11.59</v>
      </c>
      <c r="AS65" s="43">
        <v>9.49</v>
      </c>
      <c r="AT65" s="56">
        <v>29.19</v>
      </c>
      <c r="AU65" s="43">
        <v>19.7</v>
      </c>
      <c r="AV65" s="56">
        <v>9.49</v>
      </c>
    </row>
    <row r="66" ht="22.5" spans="1:48">
      <c r="A66" s="33"/>
      <c r="B66" s="35" t="s">
        <v>55</v>
      </c>
      <c r="C66" s="31" t="s">
        <v>284</v>
      </c>
      <c r="D66" s="32">
        <v>85</v>
      </c>
      <c r="E66" s="43">
        <v>183.47</v>
      </c>
      <c r="F66" s="43">
        <v>133.72</v>
      </c>
      <c r="G66" s="32">
        <v>165.01</v>
      </c>
      <c r="H66" s="43">
        <v>49.75</v>
      </c>
      <c r="I66" s="43">
        <v>18.46</v>
      </c>
      <c r="J66" s="43">
        <v>68.21</v>
      </c>
      <c r="K66" s="32">
        <v>0</v>
      </c>
      <c r="L66" s="43">
        <v>0</v>
      </c>
      <c r="M66" s="43">
        <v>0.2</v>
      </c>
      <c r="N66" s="32">
        <v>0</v>
      </c>
      <c r="O66" s="43">
        <v>-0.2</v>
      </c>
      <c r="P66" s="43">
        <v>0</v>
      </c>
      <c r="Q66" s="43">
        <v>-0.2</v>
      </c>
      <c r="R66" s="32">
        <v>2</v>
      </c>
      <c r="S66" s="43">
        <v>6.14</v>
      </c>
      <c r="T66" s="43">
        <v>11.86</v>
      </c>
      <c r="U66" s="32">
        <v>5.58</v>
      </c>
      <c r="V66" s="43">
        <v>-5.72</v>
      </c>
      <c r="W66" s="43">
        <v>0.56</v>
      </c>
      <c r="X66" s="43">
        <v>-5.16</v>
      </c>
      <c r="Y66" s="32">
        <v>76</v>
      </c>
      <c r="Z66" s="32">
        <v>110</v>
      </c>
      <c r="AA66" s="43">
        <v>30.69</v>
      </c>
      <c r="AB66" s="43">
        <v>18.41</v>
      </c>
      <c r="AC66" s="43">
        <v>12.28</v>
      </c>
      <c r="AD66" s="43">
        <v>0</v>
      </c>
      <c r="AE66" s="43">
        <v>21.45</v>
      </c>
      <c r="AF66" s="43">
        <v>12.87</v>
      </c>
      <c r="AG66" s="43">
        <v>8.58</v>
      </c>
      <c r="AH66" s="43">
        <v>29.41</v>
      </c>
      <c r="AI66" s="32">
        <v>18.41</v>
      </c>
      <c r="AJ66" s="43">
        <v>11</v>
      </c>
      <c r="AK66" s="43">
        <v>9.24</v>
      </c>
      <c r="AL66" s="43">
        <v>5.54</v>
      </c>
      <c r="AM66" s="43">
        <v>3.7</v>
      </c>
      <c r="AN66" s="43">
        <v>1.28</v>
      </c>
      <c r="AO66" s="43">
        <v>0</v>
      </c>
      <c r="AP66" s="43">
        <v>1.28</v>
      </c>
      <c r="AQ66" s="43">
        <v>10.52</v>
      </c>
      <c r="AR66" s="43">
        <v>5.54</v>
      </c>
      <c r="AS66" s="43">
        <v>4.98</v>
      </c>
      <c r="AT66" s="56">
        <v>73.37</v>
      </c>
      <c r="AU66" s="43">
        <v>68.39</v>
      </c>
      <c r="AV66" s="56">
        <v>4.98</v>
      </c>
    </row>
    <row r="67" spans="1:48">
      <c r="A67" s="31">
        <v>100021</v>
      </c>
      <c r="B67" s="35" t="s">
        <v>56</v>
      </c>
      <c r="C67" s="31" t="s">
        <v>284</v>
      </c>
      <c r="D67" s="32">
        <v>177</v>
      </c>
      <c r="E67" s="43">
        <v>200.75</v>
      </c>
      <c r="F67" s="43">
        <v>176.51</v>
      </c>
      <c r="G67" s="32">
        <v>179.21</v>
      </c>
      <c r="H67" s="43">
        <v>24.24</v>
      </c>
      <c r="I67" s="43">
        <v>21.54</v>
      </c>
      <c r="J67" s="43">
        <v>45.78</v>
      </c>
      <c r="K67" s="32">
        <v>0</v>
      </c>
      <c r="L67" s="43">
        <v>0</v>
      </c>
      <c r="M67" s="43">
        <v>0.76</v>
      </c>
      <c r="N67" s="32">
        <v>0</v>
      </c>
      <c r="O67" s="43">
        <v>-0.76</v>
      </c>
      <c r="P67" s="43">
        <v>0</v>
      </c>
      <c r="Q67" s="43">
        <v>-0.76</v>
      </c>
      <c r="R67" s="32">
        <v>2</v>
      </c>
      <c r="S67" s="43">
        <v>4.72</v>
      </c>
      <c r="T67" s="43">
        <v>1.92</v>
      </c>
      <c r="U67" s="32">
        <v>4.29</v>
      </c>
      <c r="V67" s="43">
        <v>2.8</v>
      </c>
      <c r="W67" s="43">
        <v>0.43</v>
      </c>
      <c r="X67" s="43">
        <v>3.23</v>
      </c>
      <c r="Y67" s="32">
        <v>139</v>
      </c>
      <c r="Z67" s="32">
        <v>159</v>
      </c>
      <c r="AA67" s="43">
        <v>49.17</v>
      </c>
      <c r="AB67" s="43">
        <v>29.5</v>
      </c>
      <c r="AC67" s="43">
        <v>19.67</v>
      </c>
      <c r="AD67" s="43">
        <v>0</v>
      </c>
      <c r="AE67" s="43">
        <v>37.45</v>
      </c>
      <c r="AF67" s="43">
        <v>22.47</v>
      </c>
      <c r="AG67" s="43">
        <v>14.98</v>
      </c>
      <c r="AH67" s="43">
        <v>47.5</v>
      </c>
      <c r="AI67" s="32">
        <v>29.5</v>
      </c>
      <c r="AJ67" s="43">
        <v>18</v>
      </c>
      <c r="AK67" s="43">
        <v>11.72</v>
      </c>
      <c r="AL67" s="43">
        <v>7.03</v>
      </c>
      <c r="AM67" s="43">
        <v>4.69</v>
      </c>
      <c r="AN67" s="43">
        <v>1.67</v>
      </c>
      <c r="AO67" s="43">
        <v>0</v>
      </c>
      <c r="AP67" s="43">
        <v>1.67</v>
      </c>
      <c r="AQ67" s="43">
        <v>13.39</v>
      </c>
      <c r="AR67" s="43">
        <v>7.03</v>
      </c>
      <c r="AS67" s="43">
        <v>6.36</v>
      </c>
      <c r="AT67" s="56">
        <v>61.64</v>
      </c>
      <c r="AU67" s="43">
        <v>55.28</v>
      </c>
      <c r="AV67" s="56">
        <v>6.36</v>
      </c>
    </row>
    <row r="68" ht="22.5" spans="1:48">
      <c r="A68" s="31">
        <v>100022</v>
      </c>
      <c r="B68" s="35" t="s">
        <v>57</v>
      </c>
      <c r="C68" s="31" t="s">
        <v>284</v>
      </c>
      <c r="D68" s="32">
        <v>169</v>
      </c>
      <c r="E68" s="43">
        <v>211.97</v>
      </c>
      <c r="F68" s="43">
        <v>180.7</v>
      </c>
      <c r="G68" s="32">
        <v>189.26</v>
      </c>
      <c r="H68" s="43">
        <v>31.27</v>
      </c>
      <c r="I68" s="43">
        <v>22.71</v>
      </c>
      <c r="J68" s="43">
        <v>53.98</v>
      </c>
      <c r="K68" s="32">
        <v>0</v>
      </c>
      <c r="L68" s="43">
        <v>0</v>
      </c>
      <c r="M68" s="43">
        <v>0</v>
      </c>
      <c r="N68" s="32">
        <v>0</v>
      </c>
      <c r="O68" s="43">
        <v>0</v>
      </c>
      <c r="P68" s="43">
        <v>0</v>
      </c>
      <c r="Q68" s="43">
        <v>0</v>
      </c>
      <c r="R68" s="32">
        <v>3</v>
      </c>
      <c r="S68" s="43">
        <v>7.92</v>
      </c>
      <c r="T68" s="43">
        <v>6.64</v>
      </c>
      <c r="U68" s="32">
        <v>7.2</v>
      </c>
      <c r="V68" s="43">
        <v>1.28</v>
      </c>
      <c r="W68" s="43">
        <v>0.72</v>
      </c>
      <c r="X68" s="43">
        <v>2</v>
      </c>
      <c r="Y68" s="32">
        <v>145</v>
      </c>
      <c r="Z68" s="32">
        <v>214</v>
      </c>
      <c r="AA68" s="43">
        <v>59.23</v>
      </c>
      <c r="AB68" s="43">
        <v>35.54</v>
      </c>
      <c r="AC68" s="43">
        <v>23.69</v>
      </c>
      <c r="AD68" s="43">
        <v>0</v>
      </c>
      <c r="AE68" s="43">
        <v>40.1</v>
      </c>
      <c r="AF68" s="43">
        <v>24.06</v>
      </c>
      <c r="AG68" s="43">
        <v>16.04</v>
      </c>
      <c r="AH68" s="43">
        <v>57.54</v>
      </c>
      <c r="AI68" s="32">
        <v>35.54</v>
      </c>
      <c r="AJ68" s="43">
        <v>22</v>
      </c>
      <c r="AK68" s="43">
        <v>19.13</v>
      </c>
      <c r="AL68" s="43">
        <v>11.48</v>
      </c>
      <c r="AM68" s="43">
        <v>7.65</v>
      </c>
      <c r="AN68" s="43">
        <v>1.69</v>
      </c>
      <c r="AO68" s="43">
        <v>0</v>
      </c>
      <c r="AP68" s="43">
        <v>1.69</v>
      </c>
      <c r="AQ68" s="43">
        <v>20.82</v>
      </c>
      <c r="AR68" s="43">
        <v>11.48</v>
      </c>
      <c r="AS68" s="43">
        <v>9.34</v>
      </c>
      <c r="AT68" s="56">
        <v>76.8</v>
      </c>
      <c r="AU68" s="43">
        <v>67.46</v>
      </c>
      <c r="AV68" s="56">
        <v>9.34</v>
      </c>
    </row>
    <row r="69" ht="22.5" spans="1:48">
      <c r="A69" s="31">
        <v>100023</v>
      </c>
      <c r="B69" s="30" t="s">
        <v>58</v>
      </c>
      <c r="C69" s="31" t="s">
        <v>284</v>
      </c>
      <c r="D69" s="32">
        <v>41</v>
      </c>
      <c r="E69" s="43">
        <v>35.38</v>
      </c>
      <c r="F69" s="43">
        <v>49.59</v>
      </c>
      <c r="G69" s="32">
        <v>30.48</v>
      </c>
      <c r="H69" s="43">
        <v>-14.21</v>
      </c>
      <c r="I69" s="43">
        <v>4.9</v>
      </c>
      <c r="J69" s="43">
        <v>-9.31</v>
      </c>
      <c r="K69" s="32">
        <v>0</v>
      </c>
      <c r="L69" s="43">
        <v>0</v>
      </c>
      <c r="M69" s="43">
        <v>0</v>
      </c>
      <c r="N69" s="32">
        <v>0</v>
      </c>
      <c r="O69" s="43">
        <v>0</v>
      </c>
      <c r="P69" s="43">
        <v>0</v>
      </c>
      <c r="Q69" s="43">
        <v>0</v>
      </c>
      <c r="R69" s="32">
        <v>2</v>
      </c>
      <c r="S69" s="43">
        <v>5.12</v>
      </c>
      <c r="T69" s="43">
        <v>0</v>
      </c>
      <c r="U69" s="32">
        <v>4.65</v>
      </c>
      <c r="V69" s="43">
        <v>5.12</v>
      </c>
      <c r="W69" s="43">
        <v>0.47</v>
      </c>
      <c r="X69" s="43">
        <v>5.59</v>
      </c>
      <c r="Y69" s="32">
        <v>48</v>
      </c>
      <c r="Z69" s="32">
        <v>82</v>
      </c>
      <c r="AA69" s="43">
        <v>21.45</v>
      </c>
      <c r="AB69" s="43">
        <v>12.87</v>
      </c>
      <c r="AC69" s="43">
        <v>8.58</v>
      </c>
      <c r="AD69" s="43">
        <v>0</v>
      </c>
      <c r="AE69" s="43">
        <v>13.7</v>
      </c>
      <c r="AF69" s="43">
        <v>8.22</v>
      </c>
      <c r="AG69" s="43">
        <v>5.48</v>
      </c>
      <c r="AH69" s="43">
        <v>20.87</v>
      </c>
      <c r="AI69" s="32">
        <v>12.87</v>
      </c>
      <c r="AJ69" s="43">
        <v>8</v>
      </c>
      <c r="AK69" s="43">
        <v>7.75</v>
      </c>
      <c r="AL69" s="43">
        <v>4.65</v>
      </c>
      <c r="AM69" s="43">
        <v>3.1</v>
      </c>
      <c r="AN69" s="43">
        <v>0.58</v>
      </c>
      <c r="AO69" s="43">
        <v>0</v>
      </c>
      <c r="AP69" s="43">
        <v>0.58</v>
      </c>
      <c r="AQ69" s="43">
        <v>8.33</v>
      </c>
      <c r="AR69" s="43">
        <v>4.65</v>
      </c>
      <c r="AS69" s="43">
        <v>3.68</v>
      </c>
      <c r="AT69" s="56">
        <v>4.61</v>
      </c>
      <c r="AU69" s="43">
        <v>0.93</v>
      </c>
      <c r="AV69" s="56">
        <v>3.68</v>
      </c>
    </row>
    <row r="70" spans="1:48">
      <c r="A70" s="31">
        <v>100024</v>
      </c>
      <c r="B70" s="35" t="s">
        <v>59</v>
      </c>
      <c r="C70" s="31" t="s">
        <v>284</v>
      </c>
      <c r="D70" s="32">
        <v>163</v>
      </c>
      <c r="E70" s="43">
        <v>200.15</v>
      </c>
      <c r="F70" s="43">
        <v>175.95</v>
      </c>
      <c r="G70" s="32">
        <v>177.95</v>
      </c>
      <c r="H70" s="43">
        <v>24.2</v>
      </c>
      <c r="I70" s="43">
        <v>22.2</v>
      </c>
      <c r="J70" s="43">
        <v>46.4</v>
      </c>
      <c r="K70" s="32">
        <v>0</v>
      </c>
      <c r="L70" s="43">
        <v>0</v>
      </c>
      <c r="M70" s="43">
        <v>0</v>
      </c>
      <c r="N70" s="32">
        <v>0</v>
      </c>
      <c r="O70" s="43">
        <v>0</v>
      </c>
      <c r="P70" s="43">
        <v>0</v>
      </c>
      <c r="Q70" s="43">
        <v>0</v>
      </c>
      <c r="R70" s="32">
        <v>2</v>
      </c>
      <c r="S70" s="43">
        <v>4.28</v>
      </c>
      <c r="T70" s="43">
        <v>7.68</v>
      </c>
      <c r="U70" s="32">
        <v>3.89</v>
      </c>
      <c r="V70" s="43">
        <v>-3.4</v>
      </c>
      <c r="W70" s="43">
        <v>0.39</v>
      </c>
      <c r="X70" s="43">
        <v>-3.01</v>
      </c>
      <c r="Y70" s="32">
        <v>169</v>
      </c>
      <c r="Z70" s="32">
        <v>267</v>
      </c>
      <c r="AA70" s="43">
        <v>71.94</v>
      </c>
      <c r="AB70" s="43">
        <v>43.16</v>
      </c>
      <c r="AC70" s="43">
        <v>28.78</v>
      </c>
      <c r="AD70" s="43">
        <v>0</v>
      </c>
      <c r="AE70" s="43">
        <v>49.33</v>
      </c>
      <c r="AF70" s="43">
        <v>29.6</v>
      </c>
      <c r="AG70" s="43">
        <v>19.73</v>
      </c>
      <c r="AH70" s="43">
        <v>69.16</v>
      </c>
      <c r="AI70" s="32">
        <v>43.16</v>
      </c>
      <c r="AJ70" s="43">
        <v>26</v>
      </c>
      <c r="AK70" s="43">
        <v>22.61</v>
      </c>
      <c r="AL70" s="43">
        <v>13.56</v>
      </c>
      <c r="AM70" s="43">
        <v>9.05</v>
      </c>
      <c r="AN70" s="43">
        <v>2.78</v>
      </c>
      <c r="AO70" s="43">
        <v>0</v>
      </c>
      <c r="AP70" s="43">
        <v>2.78</v>
      </c>
      <c r="AQ70" s="43">
        <v>25.39</v>
      </c>
      <c r="AR70" s="43">
        <v>13.56</v>
      </c>
      <c r="AS70" s="43">
        <v>11.83</v>
      </c>
      <c r="AT70" s="56">
        <v>68.78</v>
      </c>
      <c r="AU70" s="43">
        <v>56.95</v>
      </c>
      <c r="AV70" s="56">
        <v>11.83</v>
      </c>
    </row>
    <row r="71" ht="22.5" spans="1:48">
      <c r="A71" s="31">
        <v>100029</v>
      </c>
      <c r="B71" s="35" t="s">
        <v>60</v>
      </c>
      <c r="C71" s="31" t="s">
        <v>285</v>
      </c>
      <c r="D71" s="32">
        <v>303</v>
      </c>
      <c r="E71" s="43">
        <v>371.13</v>
      </c>
      <c r="F71" s="43">
        <v>352.85</v>
      </c>
      <c r="G71" s="32">
        <v>333.89</v>
      </c>
      <c r="H71" s="43">
        <v>18.28</v>
      </c>
      <c r="I71" s="43">
        <v>37.24</v>
      </c>
      <c r="J71" s="43">
        <v>55.52</v>
      </c>
      <c r="K71" s="32">
        <v>85</v>
      </c>
      <c r="L71" s="43">
        <v>41.35</v>
      </c>
      <c r="M71" s="43">
        <v>23.05</v>
      </c>
      <c r="N71" s="32">
        <v>37.58</v>
      </c>
      <c r="O71" s="43">
        <v>18.3</v>
      </c>
      <c r="P71" s="43">
        <v>3.77</v>
      </c>
      <c r="Q71" s="43">
        <v>22.07</v>
      </c>
      <c r="R71" s="32">
        <v>0</v>
      </c>
      <c r="S71" s="43">
        <v>0</v>
      </c>
      <c r="T71" s="43">
        <v>1.64</v>
      </c>
      <c r="U71" s="32">
        <v>0</v>
      </c>
      <c r="V71" s="43">
        <v>-1.64</v>
      </c>
      <c r="W71" s="43">
        <v>0</v>
      </c>
      <c r="X71" s="43">
        <v>-1.64</v>
      </c>
      <c r="Y71" s="32">
        <v>188</v>
      </c>
      <c r="Z71" s="32">
        <v>181</v>
      </c>
      <c r="AA71" s="43">
        <v>60.88</v>
      </c>
      <c r="AB71" s="43">
        <v>36.53</v>
      </c>
      <c r="AC71" s="43">
        <v>24.35</v>
      </c>
      <c r="AD71" s="43">
        <v>0</v>
      </c>
      <c r="AE71" s="43">
        <v>58.9</v>
      </c>
      <c r="AF71" s="43">
        <v>35.34</v>
      </c>
      <c r="AG71" s="43">
        <v>23.56</v>
      </c>
      <c r="AH71" s="43">
        <v>58.53</v>
      </c>
      <c r="AI71" s="32">
        <v>36.53</v>
      </c>
      <c r="AJ71" s="43">
        <v>22</v>
      </c>
      <c r="AK71" s="43">
        <v>1.98</v>
      </c>
      <c r="AL71" s="43">
        <v>1.19</v>
      </c>
      <c r="AM71" s="43">
        <v>0.790000000000003</v>
      </c>
      <c r="AN71" s="43">
        <v>2.35</v>
      </c>
      <c r="AO71" s="43">
        <v>0</v>
      </c>
      <c r="AP71" s="43">
        <v>2.35</v>
      </c>
      <c r="AQ71" s="43">
        <v>4.33</v>
      </c>
      <c r="AR71" s="43">
        <v>1.19</v>
      </c>
      <c r="AS71" s="43">
        <v>3.14</v>
      </c>
      <c r="AT71" s="56">
        <v>80.28</v>
      </c>
      <c r="AU71" s="43">
        <v>77.14</v>
      </c>
      <c r="AV71" s="56">
        <v>3.14</v>
      </c>
    </row>
    <row r="72" spans="1:48">
      <c r="A72" s="31">
        <v>100025</v>
      </c>
      <c r="B72" s="35" t="s">
        <v>62</v>
      </c>
      <c r="C72" s="31" t="s">
        <v>284</v>
      </c>
      <c r="D72" s="32">
        <v>194</v>
      </c>
      <c r="E72" s="43">
        <v>220.87</v>
      </c>
      <c r="F72" s="43">
        <v>181.74</v>
      </c>
      <c r="G72" s="32">
        <v>195.95</v>
      </c>
      <c r="H72" s="43">
        <v>39.13</v>
      </c>
      <c r="I72" s="43">
        <v>24.92</v>
      </c>
      <c r="J72" s="43">
        <v>64.05</v>
      </c>
      <c r="K72" s="32">
        <v>0</v>
      </c>
      <c r="L72" s="43">
        <v>0</v>
      </c>
      <c r="M72" s="43">
        <v>0</v>
      </c>
      <c r="N72" s="32">
        <v>0</v>
      </c>
      <c r="O72" s="43">
        <v>0</v>
      </c>
      <c r="P72" s="43">
        <v>0</v>
      </c>
      <c r="Q72" s="43">
        <v>0</v>
      </c>
      <c r="R72" s="32">
        <v>4</v>
      </c>
      <c r="S72" s="43">
        <v>7.58</v>
      </c>
      <c r="T72" s="43">
        <v>10.04</v>
      </c>
      <c r="U72" s="32">
        <v>6.89</v>
      </c>
      <c r="V72" s="43">
        <v>-2.46</v>
      </c>
      <c r="W72" s="43">
        <v>0.69</v>
      </c>
      <c r="X72" s="43">
        <v>-1.77</v>
      </c>
      <c r="Y72" s="32">
        <v>210</v>
      </c>
      <c r="Z72" s="32">
        <v>327</v>
      </c>
      <c r="AA72" s="43">
        <v>88.6</v>
      </c>
      <c r="AB72" s="43">
        <v>53.16</v>
      </c>
      <c r="AC72" s="43">
        <v>35.44</v>
      </c>
      <c r="AD72" s="43">
        <v>0</v>
      </c>
      <c r="AE72" s="43">
        <v>59.9</v>
      </c>
      <c r="AF72" s="43">
        <v>35.94</v>
      </c>
      <c r="AG72" s="43">
        <v>23.96</v>
      </c>
      <c r="AH72" s="43">
        <v>85.16</v>
      </c>
      <c r="AI72" s="32">
        <v>53.16</v>
      </c>
      <c r="AJ72" s="43">
        <v>32</v>
      </c>
      <c r="AK72" s="43">
        <v>28.7</v>
      </c>
      <c r="AL72" s="43">
        <v>17.22</v>
      </c>
      <c r="AM72" s="43">
        <v>11.48</v>
      </c>
      <c r="AN72" s="43">
        <v>3.44</v>
      </c>
      <c r="AO72" s="43">
        <v>0</v>
      </c>
      <c r="AP72" s="43">
        <v>3.44</v>
      </c>
      <c r="AQ72" s="43">
        <v>32.14</v>
      </c>
      <c r="AR72" s="43">
        <v>17.22</v>
      </c>
      <c r="AS72" s="43">
        <v>14.92</v>
      </c>
      <c r="AT72" s="56">
        <v>94.42</v>
      </c>
      <c r="AU72" s="43">
        <v>79.5</v>
      </c>
      <c r="AV72" s="56">
        <v>14.92</v>
      </c>
    </row>
    <row r="73" ht="22.5" spans="1:48">
      <c r="A73" s="31">
        <v>100026</v>
      </c>
      <c r="B73" s="35" t="s">
        <v>63</v>
      </c>
      <c r="C73" s="31" t="s">
        <v>284</v>
      </c>
      <c r="D73" s="32">
        <v>62</v>
      </c>
      <c r="E73" s="43">
        <v>91.37</v>
      </c>
      <c r="F73" s="43">
        <v>92.55</v>
      </c>
      <c r="G73" s="32">
        <v>80.53</v>
      </c>
      <c r="H73" s="43">
        <v>-1.17999999999999</v>
      </c>
      <c r="I73" s="43">
        <v>10.84</v>
      </c>
      <c r="J73" s="43">
        <v>9.66000000000001</v>
      </c>
      <c r="K73" s="32">
        <v>0</v>
      </c>
      <c r="L73" s="43">
        <v>0</v>
      </c>
      <c r="M73" s="43">
        <v>0</v>
      </c>
      <c r="N73" s="32">
        <v>0</v>
      </c>
      <c r="O73" s="43">
        <v>0</v>
      </c>
      <c r="P73" s="43">
        <v>0</v>
      </c>
      <c r="Q73" s="43">
        <v>0</v>
      </c>
      <c r="R73" s="32">
        <v>1</v>
      </c>
      <c r="S73" s="43">
        <v>1.18</v>
      </c>
      <c r="T73" s="43">
        <v>0</v>
      </c>
      <c r="U73" s="32">
        <v>1.07</v>
      </c>
      <c r="V73" s="43">
        <v>1.18</v>
      </c>
      <c r="W73" s="43">
        <v>0.11</v>
      </c>
      <c r="X73" s="43">
        <v>1.29</v>
      </c>
      <c r="Y73" s="32">
        <v>137</v>
      </c>
      <c r="Z73" s="32">
        <v>170</v>
      </c>
      <c r="AA73" s="43">
        <v>50.65</v>
      </c>
      <c r="AB73" s="43">
        <v>30.39</v>
      </c>
      <c r="AC73" s="43">
        <v>20.26</v>
      </c>
      <c r="AD73" s="43">
        <v>0</v>
      </c>
      <c r="AE73" s="43">
        <v>35.31</v>
      </c>
      <c r="AF73" s="43">
        <v>21.19</v>
      </c>
      <c r="AG73" s="43">
        <v>14.12</v>
      </c>
      <c r="AH73" s="43">
        <v>48.39</v>
      </c>
      <c r="AI73" s="32">
        <v>30.39</v>
      </c>
      <c r="AJ73" s="43">
        <v>18</v>
      </c>
      <c r="AK73" s="43">
        <v>15.34</v>
      </c>
      <c r="AL73" s="43">
        <v>9.2</v>
      </c>
      <c r="AM73" s="43">
        <v>6.14</v>
      </c>
      <c r="AN73" s="43">
        <v>2.26</v>
      </c>
      <c r="AO73" s="43">
        <v>0</v>
      </c>
      <c r="AP73" s="43">
        <v>2.26</v>
      </c>
      <c r="AQ73" s="43">
        <v>17.6</v>
      </c>
      <c r="AR73" s="43">
        <v>9.2</v>
      </c>
      <c r="AS73" s="43">
        <v>8.4</v>
      </c>
      <c r="AT73" s="56">
        <v>28.55</v>
      </c>
      <c r="AU73" s="43">
        <v>20.15</v>
      </c>
      <c r="AV73" s="56">
        <v>8.4</v>
      </c>
    </row>
    <row r="74" spans="1:48">
      <c r="A74" s="31">
        <v>100027</v>
      </c>
      <c r="B74" s="35" t="s">
        <v>64</v>
      </c>
      <c r="C74" s="31" t="s">
        <v>284</v>
      </c>
      <c r="D74" s="32">
        <v>21</v>
      </c>
      <c r="E74" s="43">
        <v>14.51</v>
      </c>
      <c r="F74" s="43">
        <v>22.55</v>
      </c>
      <c r="G74" s="32">
        <v>10.99</v>
      </c>
      <c r="H74" s="43">
        <v>-8.04</v>
      </c>
      <c r="I74" s="43">
        <v>3.52</v>
      </c>
      <c r="J74" s="43">
        <v>-4.52</v>
      </c>
      <c r="K74" s="32">
        <v>0</v>
      </c>
      <c r="L74" s="43">
        <v>0</v>
      </c>
      <c r="M74" s="43">
        <v>0</v>
      </c>
      <c r="N74" s="32">
        <v>0</v>
      </c>
      <c r="O74" s="43">
        <v>0</v>
      </c>
      <c r="P74" s="43">
        <v>0</v>
      </c>
      <c r="Q74" s="43">
        <v>0</v>
      </c>
      <c r="R74" s="32">
        <v>0</v>
      </c>
      <c r="S74" s="43">
        <v>0</v>
      </c>
      <c r="T74" s="43">
        <v>0</v>
      </c>
      <c r="U74" s="32">
        <v>0</v>
      </c>
      <c r="V74" s="43">
        <v>0</v>
      </c>
      <c r="W74" s="43">
        <v>0</v>
      </c>
      <c r="X74" s="43">
        <v>0</v>
      </c>
      <c r="Y74" s="32">
        <v>48</v>
      </c>
      <c r="Z74" s="32">
        <v>144</v>
      </c>
      <c r="AA74" s="43">
        <v>31.68</v>
      </c>
      <c r="AB74" s="43">
        <v>19.01</v>
      </c>
      <c r="AC74" s="43">
        <v>12.67</v>
      </c>
      <c r="AD74" s="43">
        <v>0</v>
      </c>
      <c r="AE74" s="43">
        <v>10.73</v>
      </c>
      <c r="AF74" s="43">
        <v>6.44</v>
      </c>
      <c r="AG74" s="43">
        <v>4.29</v>
      </c>
      <c r="AH74" s="43">
        <v>31.01</v>
      </c>
      <c r="AI74" s="32">
        <v>19.01</v>
      </c>
      <c r="AJ74" s="43">
        <v>12</v>
      </c>
      <c r="AK74" s="43">
        <v>20.95</v>
      </c>
      <c r="AL74" s="43">
        <v>12.57</v>
      </c>
      <c r="AM74" s="43">
        <v>8.38</v>
      </c>
      <c r="AN74" s="43">
        <v>0.67</v>
      </c>
      <c r="AO74" s="43">
        <v>0</v>
      </c>
      <c r="AP74" s="43">
        <v>0.67</v>
      </c>
      <c r="AQ74" s="43">
        <v>21.62</v>
      </c>
      <c r="AR74" s="43">
        <v>12.57</v>
      </c>
      <c r="AS74" s="43">
        <v>9.05</v>
      </c>
      <c r="AT74" s="56">
        <v>17.1</v>
      </c>
      <c r="AU74" s="43">
        <v>8.05</v>
      </c>
      <c r="AV74" s="56">
        <v>9.05</v>
      </c>
    </row>
    <row r="75" spans="1:48">
      <c r="A75" s="31">
        <v>100028</v>
      </c>
      <c r="B75" s="35" t="s">
        <v>65</v>
      </c>
      <c r="C75" s="31" t="s">
        <v>284</v>
      </c>
      <c r="D75" s="32">
        <v>67</v>
      </c>
      <c r="E75" s="43">
        <v>108.52</v>
      </c>
      <c r="F75" s="43">
        <v>102.98</v>
      </c>
      <c r="G75" s="32">
        <v>97.7</v>
      </c>
      <c r="H75" s="43">
        <v>5.53999999999999</v>
      </c>
      <c r="I75" s="43">
        <v>10.82</v>
      </c>
      <c r="J75" s="43">
        <v>16.36</v>
      </c>
      <c r="K75" s="32">
        <v>0</v>
      </c>
      <c r="L75" s="43">
        <v>0</v>
      </c>
      <c r="M75" s="43">
        <v>0.48</v>
      </c>
      <c r="N75" s="32">
        <v>0</v>
      </c>
      <c r="O75" s="43">
        <v>-0.48</v>
      </c>
      <c r="P75" s="43">
        <v>0</v>
      </c>
      <c r="Q75" s="43">
        <v>-0.48</v>
      </c>
      <c r="R75" s="32">
        <v>0</v>
      </c>
      <c r="S75" s="43">
        <v>0</v>
      </c>
      <c r="T75" s="43">
        <v>0</v>
      </c>
      <c r="U75" s="32">
        <v>0</v>
      </c>
      <c r="V75" s="43">
        <v>0</v>
      </c>
      <c r="W75" s="43">
        <v>0</v>
      </c>
      <c r="X75" s="43">
        <v>0</v>
      </c>
      <c r="Y75" s="32">
        <v>48</v>
      </c>
      <c r="Z75" s="32">
        <v>56</v>
      </c>
      <c r="AA75" s="43">
        <v>17.16</v>
      </c>
      <c r="AB75" s="43">
        <v>10.3</v>
      </c>
      <c r="AC75" s="43">
        <v>6.86</v>
      </c>
      <c r="AD75" s="43">
        <v>0</v>
      </c>
      <c r="AE75" s="43">
        <v>13.03</v>
      </c>
      <c r="AF75" s="43">
        <v>7.82</v>
      </c>
      <c r="AG75" s="43">
        <v>5.21</v>
      </c>
      <c r="AH75" s="43">
        <v>16.3</v>
      </c>
      <c r="AI75" s="32">
        <v>10.3</v>
      </c>
      <c r="AJ75" s="43">
        <v>6</v>
      </c>
      <c r="AK75" s="43">
        <v>4.13</v>
      </c>
      <c r="AL75" s="43">
        <v>2.48</v>
      </c>
      <c r="AM75" s="43">
        <v>1.65</v>
      </c>
      <c r="AN75" s="43">
        <v>0.86</v>
      </c>
      <c r="AO75" s="43">
        <v>0</v>
      </c>
      <c r="AP75" s="43">
        <v>0.86</v>
      </c>
      <c r="AQ75" s="43">
        <v>4.99</v>
      </c>
      <c r="AR75" s="43">
        <v>2.48</v>
      </c>
      <c r="AS75" s="43">
        <v>2.51</v>
      </c>
      <c r="AT75" s="56">
        <v>20.87</v>
      </c>
      <c r="AU75" s="43">
        <v>18.36</v>
      </c>
      <c r="AV75" s="56">
        <v>2.51</v>
      </c>
    </row>
    <row r="76" ht="22.5" spans="1:48">
      <c r="A76" s="31">
        <v>100030</v>
      </c>
      <c r="B76" s="35" t="s">
        <v>66</v>
      </c>
      <c r="C76" s="31" t="s">
        <v>285</v>
      </c>
      <c r="D76" s="32">
        <v>352</v>
      </c>
      <c r="E76" s="43">
        <v>494.65</v>
      </c>
      <c r="F76" s="43">
        <v>304.35</v>
      </c>
      <c r="G76" s="32">
        <v>447.04</v>
      </c>
      <c r="H76" s="43">
        <v>190.3</v>
      </c>
      <c r="I76" s="43">
        <v>47.61</v>
      </c>
      <c r="J76" s="43">
        <v>237.91</v>
      </c>
      <c r="K76" s="32">
        <v>4</v>
      </c>
      <c r="L76" s="43">
        <v>2.23</v>
      </c>
      <c r="M76" s="43">
        <v>3.67</v>
      </c>
      <c r="N76" s="32">
        <v>2.03</v>
      </c>
      <c r="O76" s="43">
        <v>-1.44</v>
      </c>
      <c r="P76" s="43">
        <v>0.2</v>
      </c>
      <c r="Q76" s="43">
        <v>-1.24</v>
      </c>
      <c r="R76" s="32">
        <v>0</v>
      </c>
      <c r="S76" s="43">
        <v>0</v>
      </c>
      <c r="T76" s="43">
        <v>3.86</v>
      </c>
      <c r="U76" s="32">
        <v>0</v>
      </c>
      <c r="V76" s="43">
        <v>-3.86</v>
      </c>
      <c r="W76" s="43">
        <v>0</v>
      </c>
      <c r="X76" s="43">
        <v>-3.86</v>
      </c>
      <c r="Y76" s="32">
        <v>129</v>
      </c>
      <c r="Z76" s="32">
        <v>133</v>
      </c>
      <c r="AA76" s="43">
        <v>43.23</v>
      </c>
      <c r="AB76" s="43">
        <v>25.94</v>
      </c>
      <c r="AC76" s="43">
        <v>17.29</v>
      </c>
      <c r="AD76" s="43">
        <v>0</v>
      </c>
      <c r="AE76" s="43">
        <v>41.75</v>
      </c>
      <c r="AF76" s="43">
        <v>25.05</v>
      </c>
      <c r="AG76" s="43">
        <v>16.7</v>
      </c>
      <c r="AH76" s="43">
        <v>41.94</v>
      </c>
      <c r="AI76" s="32">
        <v>25.94</v>
      </c>
      <c r="AJ76" s="43">
        <v>16</v>
      </c>
      <c r="AK76" s="43">
        <v>1.48</v>
      </c>
      <c r="AL76" s="43">
        <v>0.890000000000001</v>
      </c>
      <c r="AM76" s="43">
        <v>0.59</v>
      </c>
      <c r="AN76" s="43">
        <v>1.29</v>
      </c>
      <c r="AO76" s="43">
        <v>0</v>
      </c>
      <c r="AP76" s="43">
        <v>1.29</v>
      </c>
      <c r="AQ76" s="43">
        <v>2.77</v>
      </c>
      <c r="AR76" s="43">
        <v>0.890000000000001</v>
      </c>
      <c r="AS76" s="43">
        <v>1.88</v>
      </c>
      <c r="AT76" s="56">
        <v>235.58</v>
      </c>
      <c r="AU76" s="43">
        <v>233.7</v>
      </c>
      <c r="AV76" s="56">
        <v>1.88</v>
      </c>
    </row>
    <row r="77" ht="22.5" spans="1:48">
      <c r="A77" s="31">
        <v>100031</v>
      </c>
      <c r="B77" s="35" t="s">
        <v>67</v>
      </c>
      <c r="C77" s="31" t="s">
        <v>285</v>
      </c>
      <c r="D77" s="32">
        <v>262</v>
      </c>
      <c r="E77" s="43">
        <v>323.51</v>
      </c>
      <c r="F77" s="43">
        <v>267.11</v>
      </c>
      <c r="G77" s="32">
        <v>291.31</v>
      </c>
      <c r="H77" s="43">
        <v>56.4</v>
      </c>
      <c r="I77" s="43">
        <v>32.2</v>
      </c>
      <c r="J77" s="43">
        <v>88.6</v>
      </c>
      <c r="K77" s="32">
        <v>16</v>
      </c>
      <c r="L77" s="43">
        <v>7.43</v>
      </c>
      <c r="M77" s="43">
        <v>8.1</v>
      </c>
      <c r="N77" s="32">
        <v>6.75</v>
      </c>
      <c r="O77" s="43">
        <v>-0.67</v>
      </c>
      <c r="P77" s="43">
        <v>0.68</v>
      </c>
      <c r="Q77" s="43">
        <v>0.00999999999999979</v>
      </c>
      <c r="R77" s="32">
        <v>0</v>
      </c>
      <c r="S77" s="43">
        <v>0</v>
      </c>
      <c r="T77" s="43">
        <v>0</v>
      </c>
      <c r="U77" s="32">
        <v>0</v>
      </c>
      <c r="V77" s="43">
        <v>0</v>
      </c>
      <c r="W77" s="43">
        <v>0</v>
      </c>
      <c r="X77" s="43">
        <v>0</v>
      </c>
      <c r="Y77" s="32">
        <v>136</v>
      </c>
      <c r="Z77" s="32">
        <v>126</v>
      </c>
      <c r="AA77" s="43">
        <v>43.23</v>
      </c>
      <c r="AB77" s="43">
        <v>25.94</v>
      </c>
      <c r="AC77" s="43">
        <v>17.29</v>
      </c>
      <c r="AD77" s="43">
        <v>0</v>
      </c>
      <c r="AE77" s="43">
        <v>48.68</v>
      </c>
      <c r="AF77" s="43">
        <v>29.21</v>
      </c>
      <c r="AG77" s="43">
        <v>19.47</v>
      </c>
      <c r="AH77" s="43">
        <v>41.94</v>
      </c>
      <c r="AI77" s="32">
        <v>25.94</v>
      </c>
      <c r="AJ77" s="43">
        <v>16</v>
      </c>
      <c r="AK77" s="43">
        <v>-5.45</v>
      </c>
      <c r="AL77" s="43">
        <v>-3.27</v>
      </c>
      <c r="AM77" s="43">
        <v>-2.18</v>
      </c>
      <c r="AN77" s="43">
        <v>1.29</v>
      </c>
      <c r="AO77" s="43">
        <v>0</v>
      </c>
      <c r="AP77" s="43">
        <v>1.29</v>
      </c>
      <c r="AQ77" s="43">
        <v>-4.16</v>
      </c>
      <c r="AR77" s="43">
        <v>-3.27</v>
      </c>
      <c r="AS77" s="43">
        <v>-0.890000000000001</v>
      </c>
      <c r="AT77" s="56">
        <v>84.45</v>
      </c>
      <c r="AU77" s="43">
        <v>85.34</v>
      </c>
      <c r="AV77" s="56">
        <v>-0.890000000000001</v>
      </c>
    </row>
    <row r="78" ht="22.5" spans="1:48">
      <c r="A78" s="31">
        <v>100032</v>
      </c>
      <c r="B78" s="35" t="s">
        <v>68</v>
      </c>
      <c r="C78" s="31" t="s">
        <v>285</v>
      </c>
      <c r="D78" s="32">
        <v>213</v>
      </c>
      <c r="E78" s="43">
        <v>216.32</v>
      </c>
      <c r="F78" s="43">
        <v>179.09</v>
      </c>
      <c r="G78" s="32">
        <v>193.52</v>
      </c>
      <c r="H78" s="43">
        <v>37.23</v>
      </c>
      <c r="I78" s="43">
        <v>22.8</v>
      </c>
      <c r="J78" s="43">
        <v>60.03</v>
      </c>
      <c r="K78" s="32">
        <v>51</v>
      </c>
      <c r="L78" s="43">
        <v>20.41</v>
      </c>
      <c r="M78" s="43">
        <v>36</v>
      </c>
      <c r="N78" s="32">
        <v>18.55</v>
      </c>
      <c r="O78" s="43">
        <v>-15.59</v>
      </c>
      <c r="P78" s="43">
        <v>1.86</v>
      </c>
      <c r="Q78" s="43">
        <v>-13.73</v>
      </c>
      <c r="R78" s="32">
        <v>1</v>
      </c>
      <c r="S78" s="43">
        <v>1.38</v>
      </c>
      <c r="T78" s="43">
        <v>1.64</v>
      </c>
      <c r="U78" s="32">
        <v>1.25</v>
      </c>
      <c r="V78" s="43">
        <v>-0.26</v>
      </c>
      <c r="W78" s="43">
        <v>0.13</v>
      </c>
      <c r="X78" s="43">
        <v>-0.13</v>
      </c>
      <c r="Y78" s="32">
        <v>184</v>
      </c>
      <c r="Z78" s="32">
        <v>146</v>
      </c>
      <c r="AA78" s="43">
        <v>54.45</v>
      </c>
      <c r="AB78" s="43">
        <v>32.67</v>
      </c>
      <c r="AC78" s="43">
        <v>21.78</v>
      </c>
      <c r="AD78" s="43">
        <v>0</v>
      </c>
      <c r="AE78" s="43">
        <v>148.33</v>
      </c>
      <c r="AF78" s="43">
        <v>89</v>
      </c>
      <c r="AG78" s="43">
        <v>59.33</v>
      </c>
      <c r="AH78" s="43">
        <v>52.67</v>
      </c>
      <c r="AI78" s="32">
        <v>32.67</v>
      </c>
      <c r="AJ78" s="43">
        <v>20</v>
      </c>
      <c r="AK78" s="43">
        <v>-93.88</v>
      </c>
      <c r="AL78" s="43">
        <v>-56.33</v>
      </c>
      <c r="AM78" s="43">
        <v>-37.55</v>
      </c>
      <c r="AN78" s="43">
        <v>1.78</v>
      </c>
      <c r="AO78" s="43">
        <v>0</v>
      </c>
      <c r="AP78" s="43">
        <v>1.78</v>
      </c>
      <c r="AQ78" s="43">
        <v>-92.1</v>
      </c>
      <c r="AR78" s="43">
        <v>-56.33</v>
      </c>
      <c r="AS78" s="43">
        <v>-35.77</v>
      </c>
      <c r="AT78" s="56">
        <v>-45.93</v>
      </c>
      <c r="AU78" s="43">
        <v>-10.16</v>
      </c>
      <c r="AV78" s="56">
        <v>-35.77</v>
      </c>
    </row>
    <row r="79" ht="22.5" spans="1:48">
      <c r="A79" s="31">
        <v>100033</v>
      </c>
      <c r="B79" s="35" t="s">
        <v>69</v>
      </c>
      <c r="C79" s="31" t="s">
        <v>285</v>
      </c>
      <c r="D79" s="32">
        <v>162</v>
      </c>
      <c r="E79" s="43">
        <v>221.12</v>
      </c>
      <c r="F79" s="43">
        <v>145.15</v>
      </c>
      <c r="G79" s="32">
        <v>199.74</v>
      </c>
      <c r="H79" s="43">
        <v>75.97</v>
      </c>
      <c r="I79" s="43">
        <v>21.38</v>
      </c>
      <c r="J79" s="43">
        <v>97.35</v>
      </c>
      <c r="K79" s="32">
        <v>29</v>
      </c>
      <c r="L79" s="43">
        <v>19.19</v>
      </c>
      <c r="M79" s="43">
        <v>17.75</v>
      </c>
      <c r="N79" s="32">
        <v>17.44</v>
      </c>
      <c r="O79" s="43">
        <v>1.44</v>
      </c>
      <c r="P79" s="43">
        <v>1.75</v>
      </c>
      <c r="Q79" s="43">
        <v>3.19</v>
      </c>
      <c r="R79" s="32">
        <v>0</v>
      </c>
      <c r="S79" s="43">
        <v>0</v>
      </c>
      <c r="T79" s="43">
        <v>0</v>
      </c>
      <c r="U79" s="32">
        <v>0</v>
      </c>
      <c r="V79" s="43">
        <v>0</v>
      </c>
      <c r="W79" s="43">
        <v>0</v>
      </c>
      <c r="X79" s="43">
        <v>0</v>
      </c>
      <c r="Y79" s="32">
        <v>91</v>
      </c>
      <c r="Z79" s="32">
        <v>89</v>
      </c>
      <c r="AA79" s="43">
        <v>29.7</v>
      </c>
      <c r="AB79" s="43">
        <v>17.82</v>
      </c>
      <c r="AC79" s="43">
        <v>11.88</v>
      </c>
      <c r="AD79" s="43">
        <v>0</v>
      </c>
      <c r="AE79" s="43">
        <v>26.73</v>
      </c>
      <c r="AF79" s="43">
        <v>16.04</v>
      </c>
      <c r="AG79" s="43">
        <v>10.69</v>
      </c>
      <c r="AH79" s="43">
        <v>28.82</v>
      </c>
      <c r="AI79" s="32">
        <v>17.82</v>
      </c>
      <c r="AJ79" s="43">
        <v>11</v>
      </c>
      <c r="AK79" s="43">
        <v>2.97</v>
      </c>
      <c r="AL79" s="43">
        <v>1.78</v>
      </c>
      <c r="AM79" s="43">
        <v>1.19</v>
      </c>
      <c r="AN79" s="43">
        <v>0.880000000000001</v>
      </c>
      <c r="AO79" s="43">
        <v>0</v>
      </c>
      <c r="AP79" s="43">
        <v>0.880000000000001</v>
      </c>
      <c r="AQ79" s="43">
        <v>3.85</v>
      </c>
      <c r="AR79" s="43">
        <v>1.78</v>
      </c>
      <c r="AS79" s="43">
        <v>2.07</v>
      </c>
      <c r="AT79" s="56">
        <v>104.39</v>
      </c>
      <c r="AU79" s="43">
        <v>102.32</v>
      </c>
      <c r="AV79" s="56">
        <v>2.07</v>
      </c>
    </row>
    <row r="80" ht="22.5" spans="1:48">
      <c r="A80" s="31">
        <v>100034</v>
      </c>
      <c r="B80" s="58" t="s">
        <v>324</v>
      </c>
      <c r="C80" s="31" t="s">
        <v>285</v>
      </c>
      <c r="D80" s="32">
        <v>149</v>
      </c>
      <c r="E80" s="43">
        <v>183.47</v>
      </c>
      <c r="F80" s="43">
        <v>150.78</v>
      </c>
      <c r="G80" s="32">
        <v>156.63</v>
      </c>
      <c r="H80" s="43">
        <v>32.69</v>
      </c>
      <c r="I80" s="43">
        <v>26.84</v>
      </c>
      <c r="J80" s="43">
        <v>59.53</v>
      </c>
      <c r="K80" s="32">
        <v>306</v>
      </c>
      <c r="L80" s="43">
        <v>110.79</v>
      </c>
      <c r="M80" s="43">
        <v>223.86</v>
      </c>
      <c r="N80" s="32">
        <v>100.7</v>
      </c>
      <c r="O80" s="43">
        <v>-113.07</v>
      </c>
      <c r="P80" s="43">
        <v>10.09</v>
      </c>
      <c r="Q80" s="43">
        <v>-102.98</v>
      </c>
      <c r="R80" s="32">
        <v>1</v>
      </c>
      <c r="S80" s="43">
        <v>1.52</v>
      </c>
      <c r="T80" s="43">
        <v>0</v>
      </c>
      <c r="U80" s="32">
        <v>1.38</v>
      </c>
      <c r="V80" s="43">
        <v>1.52</v>
      </c>
      <c r="W80" s="43">
        <v>0.14</v>
      </c>
      <c r="X80" s="43">
        <v>1.66</v>
      </c>
      <c r="Y80" s="32">
        <v>729</v>
      </c>
      <c r="Z80" s="32">
        <v>375</v>
      </c>
      <c r="AA80" s="43">
        <v>182.16</v>
      </c>
      <c r="AB80" s="43">
        <v>109.3</v>
      </c>
      <c r="AC80" s="43">
        <v>72.86</v>
      </c>
      <c r="AD80" s="43">
        <v>0</v>
      </c>
      <c r="AE80" s="43">
        <v>234.8</v>
      </c>
      <c r="AF80" s="43">
        <v>140.88</v>
      </c>
      <c r="AG80" s="43">
        <v>93.92</v>
      </c>
      <c r="AH80" s="43">
        <v>175.3</v>
      </c>
      <c r="AI80" s="32">
        <v>109.3</v>
      </c>
      <c r="AJ80" s="43">
        <v>66</v>
      </c>
      <c r="AK80" s="43">
        <v>-52.64</v>
      </c>
      <c r="AL80" s="43">
        <v>-31.58</v>
      </c>
      <c r="AM80" s="43">
        <v>-21.06</v>
      </c>
      <c r="AN80" s="43">
        <v>6.86</v>
      </c>
      <c r="AO80" s="43">
        <v>0</v>
      </c>
      <c r="AP80" s="43">
        <v>6.86</v>
      </c>
      <c r="AQ80" s="43">
        <v>-45.78</v>
      </c>
      <c r="AR80" s="43">
        <v>-31.58</v>
      </c>
      <c r="AS80" s="43">
        <v>-14.2</v>
      </c>
      <c r="AT80" s="56">
        <v>-87.57</v>
      </c>
      <c r="AU80" s="43">
        <v>-73.37</v>
      </c>
      <c r="AV80" s="56">
        <v>-14.2</v>
      </c>
    </row>
    <row r="81" ht="22.5" spans="1:48">
      <c r="A81" s="31">
        <v>100054</v>
      </c>
      <c r="B81" s="35" t="s">
        <v>71</v>
      </c>
      <c r="C81" s="59" t="s">
        <v>285</v>
      </c>
      <c r="D81" s="32">
        <v>406</v>
      </c>
      <c r="E81" s="43">
        <v>503.95</v>
      </c>
      <c r="F81" s="43">
        <v>299.96</v>
      </c>
      <c r="G81" s="32">
        <v>454.59</v>
      </c>
      <c r="H81" s="43">
        <v>203.99</v>
      </c>
      <c r="I81" s="43">
        <v>49.36</v>
      </c>
      <c r="J81" s="43">
        <v>253.35</v>
      </c>
      <c r="K81" s="32">
        <v>33</v>
      </c>
      <c r="L81" s="43">
        <v>20.1</v>
      </c>
      <c r="M81" s="43">
        <v>19.7</v>
      </c>
      <c r="N81" s="32">
        <v>18.27</v>
      </c>
      <c r="O81" s="43">
        <v>0.400000000000002</v>
      </c>
      <c r="P81" s="43">
        <v>1.83</v>
      </c>
      <c r="Q81" s="43">
        <v>2.23</v>
      </c>
      <c r="R81" s="32">
        <v>2</v>
      </c>
      <c r="S81" s="43">
        <v>2.9</v>
      </c>
      <c r="T81" s="43">
        <v>5.93</v>
      </c>
      <c r="U81" s="32">
        <v>2.63</v>
      </c>
      <c r="V81" s="43">
        <v>-3.03</v>
      </c>
      <c r="W81" s="43">
        <v>0.27</v>
      </c>
      <c r="X81" s="43">
        <v>-2.76</v>
      </c>
      <c r="Y81" s="32">
        <v>157</v>
      </c>
      <c r="Z81" s="32">
        <v>141</v>
      </c>
      <c r="AA81" s="43">
        <v>49.17</v>
      </c>
      <c r="AB81" s="43">
        <v>29.5</v>
      </c>
      <c r="AC81" s="43">
        <v>19.67</v>
      </c>
      <c r="AD81" s="43">
        <v>0</v>
      </c>
      <c r="AE81" s="43">
        <v>42.24</v>
      </c>
      <c r="AF81" s="43">
        <v>25.34</v>
      </c>
      <c r="AG81" s="43">
        <v>16.9</v>
      </c>
      <c r="AH81" s="43">
        <v>47.5</v>
      </c>
      <c r="AI81" s="32">
        <v>29.5</v>
      </c>
      <c r="AJ81" s="43">
        <v>18</v>
      </c>
      <c r="AK81" s="43">
        <v>6.93</v>
      </c>
      <c r="AL81" s="43">
        <v>4.16</v>
      </c>
      <c r="AM81" s="43">
        <v>2.77</v>
      </c>
      <c r="AN81" s="43">
        <v>1.67</v>
      </c>
      <c r="AO81" s="43">
        <v>0</v>
      </c>
      <c r="AP81" s="43">
        <v>1.67</v>
      </c>
      <c r="AQ81" s="43">
        <v>8.6</v>
      </c>
      <c r="AR81" s="43">
        <v>4.16</v>
      </c>
      <c r="AS81" s="43">
        <v>4.44</v>
      </c>
      <c r="AT81" s="56">
        <v>261.42</v>
      </c>
      <c r="AU81" s="43">
        <v>256.98</v>
      </c>
      <c r="AV81" s="56">
        <v>4.44</v>
      </c>
    </row>
    <row r="82" spans="1:48">
      <c r="A82" s="31">
        <v>100058</v>
      </c>
      <c r="B82" s="35" t="s">
        <v>72</v>
      </c>
      <c r="C82" s="59" t="s">
        <v>284</v>
      </c>
      <c r="D82" s="32">
        <v>69</v>
      </c>
      <c r="E82" s="43">
        <v>69.87</v>
      </c>
      <c r="F82" s="43">
        <v>53.55</v>
      </c>
      <c r="G82" s="32">
        <v>62.54</v>
      </c>
      <c r="H82" s="43">
        <v>16.32</v>
      </c>
      <c r="I82" s="43">
        <v>7.33000000000001</v>
      </c>
      <c r="J82" s="43">
        <v>23.65</v>
      </c>
      <c r="K82" s="32">
        <v>0</v>
      </c>
      <c r="L82" s="43">
        <v>0</v>
      </c>
      <c r="M82" s="43">
        <v>0.55</v>
      </c>
      <c r="N82" s="32">
        <v>0</v>
      </c>
      <c r="O82" s="43">
        <v>-0.55</v>
      </c>
      <c r="P82" s="43">
        <v>0</v>
      </c>
      <c r="Q82" s="43">
        <v>-0.55</v>
      </c>
      <c r="R82" s="32">
        <v>0</v>
      </c>
      <c r="S82" s="43">
        <v>0</v>
      </c>
      <c r="T82" s="43">
        <v>0</v>
      </c>
      <c r="U82" s="32">
        <v>0</v>
      </c>
      <c r="V82" s="43">
        <v>0</v>
      </c>
      <c r="W82" s="43">
        <v>0</v>
      </c>
      <c r="X82" s="43">
        <v>0</v>
      </c>
      <c r="Y82" s="32">
        <v>62</v>
      </c>
      <c r="Z82" s="32">
        <v>74</v>
      </c>
      <c r="AA82" s="43">
        <v>22.44</v>
      </c>
      <c r="AB82" s="43">
        <v>13.46</v>
      </c>
      <c r="AC82" s="43">
        <v>8.98</v>
      </c>
      <c r="AD82" s="43">
        <v>0</v>
      </c>
      <c r="AE82" s="43">
        <v>17.65</v>
      </c>
      <c r="AF82" s="43">
        <v>10.59</v>
      </c>
      <c r="AG82" s="43">
        <v>7.06</v>
      </c>
      <c r="AH82" s="43">
        <v>21.46</v>
      </c>
      <c r="AI82" s="32">
        <v>13.46</v>
      </c>
      <c r="AJ82" s="43">
        <v>8</v>
      </c>
      <c r="AK82" s="43">
        <v>4.79</v>
      </c>
      <c r="AL82" s="43">
        <v>2.87</v>
      </c>
      <c r="AM82" s="43">
        <v>1.92</v>
      </c>
      <c r="AN82" s="43">
        <v>0.98</v>
      </c>
      <c r="AO82" s="43">
        <v>0</v>
      </c>
      <c r="AP82" s="43">
        <v>0.98</v>
      </c>
      <c r="AQ82" s="43">
        <v>5.77</v>
      </c>
      <c r="AR82" s="43">
        <v>2.87</v>
      </c>
      <c r="AS82" s="43">
        <v>2.9</v>
      </c>
      <c r="AT82" s="56">
        <v>28.87</v>
      </c>
      <c r="AU82" s="43">
        <v>25.97</v>
      </c>
      <c r="AV82" s="56">
        <v>2.9</v>
      </c>
    </row>
    <row r="83" ht="22.5" spans="1:48">
      <c r="A83" s="31">
        <v>100060</v>
      </c>
      <c r="B83" s="35" t="s">
        <v>73</v>
      </c>
      <c r="C83" s="31" t="s">
        <v>285</v>
      </c>
      <c r="D83" s="32">
        <v>108</v>
      </c>
      <c r="E83" s="43">
        <v>171</v>
      </c>
      <c r="F83" s="43">
        <v>177.75</v>
      </c>
      <c r="G83" s="32">
        <v>154.14</v>
      </c>
      <c r="H83" s="43">
        <v>-6.75</v>
      </c>
      <c r="I83" s="43">
        <v>16.86</v>
      </c>
      <c r="J83" s="43">
        <v>10.11</v>
      </c>
      <c r="K83" s="32">
        <v>1</v>
      </c>
      <c r="L83" s="43">
        <v>1.5</v>
      </c>
      <c r="M83" s="43">
        <v>0</v>
      </c>
      <c r="N83" s="32">
        <v>1.36</v>
      </c>
      <c r="O83" s="43">
        <v>1.5</v>
      </c>
      <c r="P83" s="43">
        <v>0.14</v>
      </c>
      <c r="Q83" s="43">
        <v>1.64</v>
      </c>
      <c r="R83" s="32">
        <v>0</v>
      </c>
      <c r="S83" s="43">
        <v>0</v>
      </c>
      <c r="T83" s="43">
        <v>0</v>
      </c>
      <c r="U83" s="32">
        <v>0</v>
      </c>
      <c r="V83" s="43">
        <v>0</v>
      </c>
      <c r="W83" s="43">
        <v>0</v>
      </c>
      <c r="X83" s="43">
        <v>0</v>
      </c>
      <c r="Y83" s="32">
        <v>67</v>
      </c>
      <c r="Z83" s="32">
        <v>39</v>
      </c>
      <c r="AA83" s="43">
        <v>17.49</v>
      </c>
      <c r="AB83" s="43">
        <v>10.49</v>
      </c>
      <c r="AC83" s="43">
        <v>7</v>
      </c>
      <c r="AD83" s="43">
        <v>0</v>
      </c>
      <c r="AE83" s="43">
        <v>18.81</v>
      </c>
      <c r="AF83" s="43">
        <v>11.29</v>
      </c>
      <c r="AG83" s="43">
        <v>7.52</v>
      </c>
      <c r="AH83" s="43">
        <v>16.49</v>
      </c>
      <c r="AI83" s="32">
        <v>10.49</v>
      </c>
      <c r="AJ83" s="43">
        <v>6</v>
      </c>
      <c r="AK83" s="43">
        <v>-1.32</v>
      </c>
      <c r="AL83" s="43">
        <v>-0.799999999999999</v>
      </c>
      <c r="AM83" s="43">
        <v>-0.52</v>
      </c>
      <c r="AN83" s="43">
        <v>1</v>
      </c>
      <c r="AO83" s="43">
        <v>0</v>
      </c>
      <c r="AP83" s="43">
        <v>1</v>
      </c>
      <c r="AQ83" s="43">
        <v>-0.319999999999999</v>
      </c>
      <c r="AR83" s="43">
        <v>-0.799999999999999</v>
      </c>
      <c r="AS83" s="43">
        <v>0.48</v>
      </c>
      <c r="AT83" s="56">
        <v>11.43</v>
      </c>
      <c r="AU83" s="43">
        <v>10.95</v>
      </c>
      <c r="AV83" s="56">
        <v>0.48</v>
      </c>
    </row>
    <row r="84" ht="22.5" spans="1:48">
      <c r="A84" s="31">
        <v>100059</v>
      </c>
      <c r="B84" s="35" t="s">
        <v>74</v>
      </c>
      <c r="C84" s="31" t="s">
        <v>285</v>
      </c>
      <c r="D84" s="32">
        <v>319</v>
      </c>
      <c r="E84" s="43">
        <v>374.01</v>
      </c>
      <c r="F84" s="43">
        <v>371.01</v>
      </c>
      <c r="G84" s="32">
        <v>337.07</v>
      </c>
      <c r="H84" s="43">
        <v>3</v>
      </c>
      <c r="I84" s="43">
        <v>36.94</v>
      </c>
      <c r="J84" s="43">
        <v>39.94</v>
      </c>
      <c r="K84" s="32">
        <v>43</v>
      </c>
      <c r="L84" s="43">
        <v>18.19</v>
      </c>
      <c r="M84" s="43">
        <v>18.86</v>
      </c>
      <c r="N84" s="32">
        <v>16.53</v>
      </c>
      <c r="O84" s="43">
        <v>-0.669999999999998</v>
      </c>
      <c r="P84" s="43">
        <v>1.66</v>
      </c>
      <c r="Q84" s="43">
        <v>0.990000000000002</v>
      </c>
      <c r="R84" s="32">
        <v>0</v>
      </c>
      <c r="S84" s="43">
        <v>0</v>
      </c>
      <c r="T84" s="43">
        <v>0</v>
      </c>
      <c r="U84" s="32">
        <v>0</v>
      </c>
      <c r="V84" s="43">
        <v>0</v>
      </c>
      <c r="W84" s="43">
        <v>0</v>
      </c>
      <c r="X84" s="43">
        <v>0</v>
      </c>
      <c r="Y84" s="32">
        <v>165</v>
      </c>
      <c r="Z84" s="32">
        <v>132</v>
      </c>
      <c r="AA84" s="43">
        <v>49</v>
      </c>
      <c r="AB84" s="43">
        <v>29.4</v>
      </c>
      <c r="AC84" s="43">
        <v>19.6</v>
      </c>
      <c r="AD84" s="43">
        <v>0</v>
      </c>
      <c r="AE84" s="43">
        <v>54.78</v>
      </c>
      <c r="AF84" s="43">
        <v>32.87</v>
      </c>
      <c r="AG84" s="43">
        <v>21.91</v>
      </c>
      <c r="AH84" s="43">
        <v>47.4</v>
      </c>
      <c r="AI84" s="32">
        <v>29.4</v>
      </c>
      <c r="AJ84" s="43">
        <v>18</v>
      </c>
      <c r="AK84" s="43">
        <v>-5.78</v>
      </c>
      <c r="AL84" s="43">
        <v>-3.47</v>
      </c>
      <c r="AM84" s="43">
        <v>-2.31</v>
      </c>
      <c r="AN84" s="43">
        <v>1.6</v>
      </c>
      <c r="AO84" s="43">
        <v>0</v>
      </c>
      <c r="AP84" s="43">
        <v>1.6</v>
      </c>
      <c r="AQ84" s="43">
        <v>-4.18</v>
      </c>
      <c r="AR84" s="43">
        <v>-3.47</v>
      </c>
      <c r="AS84" s="43">
        <v>-0.709999999999997</v>
      </c>
      <c r="AT84" s="56">
        <v>36.75</v>
      </c>
      <c r="AU84" s="43">
        <v>37.46</v>
      </c>
      <c r="AV84" s="56">
        <v>-0.709999999999997</v>
      </c>
    </row>
    <row r="85" ht="22.5" spans="1:48">
      <c r="A85" s="31">
        <v>100061</v>
      </c>
      <c r="B85" s="35" t="s">
        <v>75</v>
      </c>
      <c r="C85" s="31" t="s">
        <v>285</v>
      </c>
      <c r="D85" s="32">
        <v>452</v>
      </c>
      <c r="E85" s="43">
        <v>444.94</v>
      </c>
      <c r="F85" s="43">
        <v>336.74</v>
      </c>
      <c r="G85" s="32">
        <v>401.52</v>
      </c>
      <c r="H85" s="43">
        <v>108.2</v>
      </c>
      <c r="I85" s="43">
        <v>43.42</v>
      </c>
      <c r="J85" s="43">
        <v>151.62</v>
      </c>
      <c r="K85" s="32">
        <v>4</v>
      </c>
      <c r="L85" s="43">
        <v>2.53</v>
      </c>
      <c r="M85" s="43">
        <v>1.28</v>
      </c>
      <c r="N85" s="32">
        <v>2.3</v>
      </c>
      <c r="O85" s="43">
        <v>1.25</v>
      </c>
      <c r="P85" s="43">
        <v>0.23</v>
      </c>
      <c r="Q85" s="43">
        <v>1.48</v>
      </c>
      <c r="R85" s="32">
        <v>0</v>
      </c>
      <c r="S85" s="43">
        <v>0</v>
      </c>
      <c r="T85" s="43">
        <v>4.28</v>
      </c>
      <c r="U85" s="32">
        <v>0</v>
      </c>
      <c r="V85" s="43">
        <v>-4.28</v>
      </c>
      <c r="W85" s="43">
        <v>0</v>
      </c>
      <c r="X85" s="43">
        <v>-4.28</v>
      </c>
      <c r="Y85" s="32">
        <v>146</v>
      </c>
      <c r="Z85" s="32">
        <v>169</v>
      </c>
      <c r="AA85" s="43">
        <v>51.98</v>
      </c>
      <c r="AB85" s="43">
        <v>31.19</v>
      </c>
      <c r="AC85" s="43">
        <v>20.79</v>
      </c>
      <c r="AD85" s="43">
        <v>0</v>
      </c>
      <c r="AE85" s="43">
        <v>43.4</v>
      </c>
      <c r="AF85" s="43">
        <v>26.04</v>
      </c>
      <c r="AG85" s="43">
        <v>17.36</v>
      </c>
      <c r="AH85" s="43">
        <v>50.19</v>
      </c>
      <c r="AI85" s="32">
        <v>31.19</v>
      </c>
      <c r="AJ85" s="43">
        <v>19</v>
      </c>
      <c r="AK85" s="43">
        <v>8.58</v>
      </c>
      <c r="AL85" s="43">
        <v>5.15</v>
      </c>
      <c r="AM85" s="43">
        <v>3.43</v>
      </c>
      <c r="AN85" s="43">
        <v>1.79</v>
      </c>
      <c r="AO85" s="43">
        <v>0</v>
      </c>
      <c r="AP85" s="43">
        <v>1.79</v>
      </c>
      <c r="AQ85" s="43">
        <v>10.37</v>
      </c>
      <c r="AR85" s="43">
        <v>5.15</v>
      </c>
      <c r="AS85" s="43">
        <v>5.22</v>
      </c>
      <c r="AT85" s="56">
        <v>159.19</v>
      </c>
      <c r="AU85" s="43">
        <v>153.97</v>
      </c>
      <c r="AV85" s="56">
        <v>5.22</v>
      </c>
    </row>
    <row r="86" ht="22.5" spans="1:48">
      <c r="A86" s="31">
        <v>100062</v>
      </c>
      <c r="B86" s="35" t="s">
        <v>76</v>
      </c>
      <c r="C86" s="31" t="s">
        <v>285</v>
      </c>
      <c r="D86" s="32">
        <v>249</v>
      </c>
      <c r="E86" s="43">
        <v>257.14</v>
      </c>
      <c r="F86" s="43">
        <v>22.7</v>
      </c>
      <c r="G86" s="32">
        <v>134.34</v>
      </c>
      <c r="H86" s="43">
        <v>234.44</v>
      </c>
      <c r="I86" s="43">
        <v>122.8</v>
      </c>
      <c r="J86" s="43">
        <v>357.24</v>
      </c>
      <c r="K86" s="32">
        <v>20</v>
      </c>
      <c r="L86" s="43">
        <v>10.13</v>
      </c>
      <c r="M86" s="43">
        <v>8.61</v>
      </c>
      <c r="N86" s="32">
        <v>9.21</v>
      </c>
      <c r="O86" s="43">
        <v>1.52</v>
      </c>
      <c r="P86" s="43">
        <v>0.92</v>
      </c>
      <c r="Q86" s="43">
        <v>2.44</v>
      </c>
      <c r="R86" s="32">
        <v>3</v>
      </c>
      <c r="S86" s="43">
        <v>3.22</v>
      </c>
      <c r="T86" s="43">
        <v>0</v>
      </c>
      <c r="U86" s="32">
        <v>2.93</v>
      </c>
      <c r="V86" s="43">
        <v>3.22</v>
      </c>
      <c r="W86" s="43">
        <v>0.29</v>
      </c>
      <c r="X86" s="43">
        <v>3.51</v>
      </c>
      <c r="Y86" s="32">
        <v>67</v>
      </c>
      <c r="Z86" s="32">
        <v>110</v>
      </c>
      <c r="AA86" s="43">
        <v>29.2</v>
      </c>
      <c r="AB86" s="43">
        <v>17.52</v>
      </c>
      <c r="AC86" s="43">
        <v>11.68</v>
      </c>
      <c r="AD86" s="43">
        <v>0</v>
      </c>
      <c r="AE86" s="43">
        <v>17.33</v>
      </c>
      <c r="AF86" s="43">
        <v>10.4</v>
      </c>
      <c r="AG86" s="43">
        <v>6.93</v>
      </c>
      <c r="AH86" s="43">
        <v>28.52</v>
      </c>
      <c r="AI86" s="32">
        <v>17.52</v>
      </c>
      <c r="AJ86" s="43">
        <v>11</v>
      </c>
      <c r="AK86" s="43">
        <v>11.87</v>
      </c>
      <c r="AL86" s="43">
        <v>7.12</v>
      </c>
      <c r="AM86" s="43">
        <v>4.75</v>
      </c>
      <c r="AN86" s="43">
        <v>0.68</v>
      </c>
      <c r="AO86" s="43">
        <v>0</v>
      </c>
      <c r="AP86" s="43">
        <v>0.68</v>
      </c>
      <c r="AQ86" s="43">
        <v>12.55</v>
      </c>
      <c r="AR86" s="43">
        <v>7.12</v>
      </c>
      <c r="AS86" s="43">
        <v>5.43</v>
      </c>
      <c r="AT86" s="56">
        <v>375.74</v>
      </c>
      <c r="AU86" s="43">
        <v>370.31</v>
      </c>
      <c r="AV86" s="56">
        <v>5.43</v>
      </c>
    </row>
    <row r="87" ht="22.5" spans="1:48">
      <c r="A87" s="27">
        <v>100063</v>
      </c>
      <c r="B87" s="60" t="s">
        <v>77</v>
      </c>
      <c r="C87" s="27" t="s">
        <v>285</v>
      </c>
      <c r="D87" s="32">
        <v>211</v>
      </c>
      <c r="E87" s="43">
        <v>215.92</v>
      </c>
      <c r="F87" s="43">
        <v>232.36</v>
      </c>
      <c r="G87" s="32">
        <v>195.24</v>
      </c>
      <c r="H87" s="43">
        <v>-16.44</v>
      </c>
      <c r="I87" s="43">
        <v>20.68</v>
      </c>
      <c r="J87" s="43">
        <v>4.23999999999995</v>
      </c>
      <c r="K87" s="32">
        <v>5</v>
      </c>
      <c r="L87" s="43">
        <v>2.3</v>
      </c>
      <c r="M87" s="43">
        <v>2.76</v>
      </c>
      <c r="N87" s="32">
        <v>2.09</v>
      </c>
      <c r="O87" s="43">
        <v>-0.46</v>
      </c>
      <c r="P87" s="43">
        <v>0.21</v>
      </c>
      <c r="Q87" s="43">
        <v>-0.25</v>
      </c>
      <c r="R87" s="32">
        <v>740</v>
      </c>
      <c r="S87" s="43">
        <v>1727.97</v>
      </c>
      <c r="T87" s="43">
        <v>1763.04</v>
      </c>
      <c r="U87" s="32">
        <v>1041.82</v>
      </c>
      <c r="V87" s="43">
        <v>-35.0699999999999</v>
      </c>
      <c r="W87" s="43">
        <v>686.15</v>
      </c>
      <c r="X87" s="43">
        <v>651.08</v>
      </c>
      <c r="Y87" s="32">
        <v>75</v>
      </c>
      <c r="Z87" s="32">
        <v>75</v>
      </c>
      <c r="AA87" s="43">
        <v>24.75</v>
      </c>
      <c r="AB87" s="43">
        <v>14.85</v>
      </c>
      <c r="AC87" s="43">
        <v>9.9</v>
      </c>
      <c r="AD87" s="43">
        <v>0</v>
      </c>
      <c r="AE87" s="43">
        <v>22.11</v>
      </c>
      <c r="AF87" s="43">
        <v>13.27</v>
      </c>
      <c r="AG87" s="43">
        <v>8.84</v>
      </c>
      <c r="AH87" s="43">
        <v>23.85</v>
      </c>
      <c r="AI87" s="32">
        <v>14.85</v>
      </c>
      <c r="AJ87" s="43">
        <v>9</v>
      </c>
      <c r="AK87" s="43">
        <v>2.64</v>
      </c>
      <c r="AL87" s="43">
        <v>1.58</v>
      </c>
      <c r="AM87" s="43">
        <v>1.06</v>
      </c>
      <c r="AN87" s="43">
        <v>0.9</v>
      </c>
      <c r="AO87" s="43">
        <v>0</v>
      </c>
      <c r="AP87" s="43">
        <v>0.9</v>
      </c>
      <c r="AQ87" s="43">
        <v>3.54</v>
      </c>
      <c r="AR87" s="43">
        <v>1.58</v>
      </c>
      <c r="AS87" s="43">
        <v>1.96</v>
      </c>
      <c r="AT87" s="56">
        <v>658.61</v>
      </c>
      <c r="AU87" s="43">
        <v>656.65</v>
      </c>
      <c r="AV87" s="56">
        <v>1.96</v>
      </c>
    </row>
    <row r="88" ht="33.75" spans="1:48">
      <c r="A88" s="61" t="s">
        <v>236</v>
      </c>
      <c r="B88" s="62"/>
      <c r="C88" s="63"/>
      <c r="D88" s="32">
        <v>5798</v>
      </c>
      <c r="E88" s="43">
        <v>7064.05</v>
      </c>
      <c r="F88" s="43">
        <v>5220.08</v>
      </c>
      <c r="G88" s="32">
        <v>6361.45</v>
      </c>
      <c r="H88" s="43">
        <v>1843.97</v>
      </c>
      <c r="I88" s="43">
        <v>702.6</v>
      </c>
      <c r="J88" s="43">
        <v>2546.57</v>
      </c>
      <c r="K88" s="32">
        <v>228</v>
      </c>
      <c r="L88" s="43">
        <v>112.06</v>
      </c>
      <c r="M88" s="43">
        <v>106.88</v>
      </c>
      <c r="N88" s="32">
        <v>101.85</v>
      </c>
      <c r="O88" s="43">
        <v>5.18</v>
      </c>
      <c r="P88" s="43">
        <v>10.21</v>
      </c>
      <c r="Q88" s="43">
        <v>15.39</v>
      </c>
      <c r="R88" s="32">
        <v>825</v>
      </c>
      <c r="S88" s="43">
        <v>1895.86</v>
      </c>
      <c r="T88" s="43">
        <v>1832.42</v>
      </c>
      <c r="U88" s="32">
        <v>1723.13</v>
      </c>
      <c r="V88" s="43">
        <v>63.44</v>
      </c>
      <c r="W88" s="43">
        <v>172.73</v>
      </c>
      <c r="X88" s="43">
        <v>236.17</v>
      </c>
      <c r="Y88" s="32">
        <v>2847</v>
      </c>
      <c r="Z88" s="32">
        <v>2987</v>
      </c>
      <c r="AA88" s="43">
        <v>962.6</v>
      </c>
      <c r="AB88" s="43">
        <v>577.57</v>
      </c>
      <c r="AC88" s="43">
        <v>385.03</v>
      </c>
      <c r="AD88" s="43">
        <v>0</v>
      </c>
      <c r="AE88" s="43">
        <v>938.71</v>
      </c>
      <c r="AF88" s="43">
        <v>563.24</v>
      </c>
      <c r="AG88" s="43">
        <v>375.47</v>
      </c>
      <c r="AH88" s="43">
        <v>927.57</v>
      </c>
      <c r="AI88" s="32">
        <v>577.57</v>
      </c>
      <c r="AJ88" s="43">
        <v>350</v>
      </c>
      <c r="AK88" s="43">
        <v>23.89</v>
      </c>
      <c r="AL88" s="43">
        <v>14.33</v>
      </c>
      <c r="AM88" s="43">
        <v>9.56</v>
      </c>
      <c r="AN88" s="43">
        <v>35.03</v>
      </c>
      <c r="AO88" s="43">
        <v>0</v>
      </c>
      <c r="AP88" s="43">
        <v>35.03</v>
      </c>
      <c r="AQ88" s="43">
        <v>58.92</v>
      </c>
      <c r="AR88" s="43">
        <v>14.33</v>
      </c>
      <c r="AS88" s="43">
        <v>44.59</v>
      </c>
      <c r="AT88" s="56">
        <v>2857.05</v>
      </c>
      <c r="AU88" s="43">
        <v>2812.46</v>
      </c>
      <c r="AV88" s="56">
        <v>44.59</v>
      </c>
    </row>
    <row r="89" ht="22.5" spans="1:48">
      <c r="A89" s="64" t="s">
        <v>325</v>
      </c>
      <c r="B89" s="64" t="s">
        <v>80</v>
      </c>
      <c r="C89" s="33" t="s">
        <v>285</v>
      </c>
      <c r="D89" s="32">
        <v>226</v>
      </c>
      <c r="E89" s="43">
        <v>210.79</v>
      </c>
      <c r="F89" s="43">
        <v>187.24</v>
      </c>
      <c r="G89" s="32">
        <v>187.84</v>
      </c>
      <c r="H89" s="43">
        <v>23.55</v>
      </c>
      <c r="I89" s="43">
        <v>22.95</v>
      </c>
      <c r="J89" s="43">
        <v>46.5</v>
      </c>
      <c r="K89" s="32">
        <v>38</v>
      </c>
      <c r="L89" s="43">
        <v>17.48</v>
      </c>
      <c r="M89" s="43">
        <v>5.52</v>
      </c>
      <c r="N89" s="32">
        <v>15.89</v>
      </c>
      <c r="O89" s="43">
        <v>11.96</v>
      </c>
      <c r="P89" s="43">
        <v>1.59</v>
      </c>
      <c r="Q89" s="43">
        <v>13.55</v>
      </c>
      <c r="R89" s="32">
        <v>0</v>
      </c>
      <c r="S89" s="43">
        <v>0</v>
      </c>
      <c r="T89" s="43">
        <v>0.92</v>
      </c>
      <c r="U89" s="32">
        <v>0</v>
      </c>
      <c r="V89" s="43">
        <v>-0.92</v>
      </c>
      <c r="W89" s="43">
        <v>0</v>
      </c>
      <c r="X89" s="43">
        <v>-0.92</v>
      </c>
      <c r="Y89" s="32">
        <v>191</v>
      </c>
      <c r="Z89" s="32">
        <v>236</v>
      </c>
      <c r="AA89" s="43">
        <v>70.45</v>
      </c>
      <c r="AB89" s="43">
        <v>42.27</v>
      </c>
      <c r="AC89" s="43">
        <v>28.18</v>
      </c>
      <c r="AD89" s="43">
        <v>0</v>
      </c>
      <c r="AE89" s="43">
        <v>58.58</v>
      </c>
      <c r="AF89" s="43">
        <v>35.15</v>
      </c>
      <c r="AG89" s="43">
        <v>23.43</v>
      </c>
      <c r="AH89" s="43">
        <v>68.27</v>
      </c>
      <c r="AI89" s="32">
        <v>42.27</v>
      </c>
      <c r="AJ89" s="43">
        <v>26</v>
      </c>
      <c r="AK89" s="43">
        <v>11.87</v>
      </c>
      <c r="AL89" s="43">
        <v>7.12</v>
      </c>
      <c r="AM89" s="43">
        <v>4.75</v>
      </c>
      <c r="AN89" s="43">
        <v>2.18</v>
      </c>
      <c r="AO89" s="43">
        <v>0</v>
      </c>
      <c r="AP89" s="43">
        <v>2.18</v>
      </c>
      <c r="AQ89" s="43">
        <v>14.05</v>
      </c>
      <c r="AR89" s="43">
        <v>7.12</v>
      </c>
      <c r="AS89" s="43">
        <v>6.93</v>
      </c>
      <c r="AT89" s="56">
        <v>73.18</v>
      </c>
      <c r="AU89" s="43">
        <v>66.25</v>
      </c>
      <c r="AV89" s="56">
        <v>6.93</v>
      </c>
    </row>
    <row r="90" ht="22.5" spans="1:48">
      <c r="A90" s="35" t="s">
        <v>326</v>
      </c>
      <c r="B90" s="35" t="s">
        <v>81</v>
      </c>
      <c r="C90" s="59" t="s">
        <v>285</v>
      </c>
      <c r="D90" s="32">
        <v>236</v>
      </c>
      <c r="E90" s="43">
        <v>262.04</v>
      </c>
      <c r="F90" s="43">
        <v>207.48</v>
      </c>
      <c r="G90" s="32">
        <v>236.7</v>
      </c>
      <c r="H90" s="43">
        <v>54.56</v>
      </c>
      <c r="I90" s="43">
        <v>25.34</v>
      </c>
      <c r="J90" s="43">
        <v>79.9000000000001</v>
      </c>
      <c r="K90" s="32">
        <v>2</v>
      </c>
      <c r="L90" s="43">
        <v>0.97</v>
      </c>
      <c r="M90" s="43">
        <v>1.47</v>
      </c>
      <c r="N90" s="32">
        <v>0.88</v>
      </c>
      <c r="O90" s="43">
        <v>-0.5</v>
      </c>
      <c r="P90" s="43">
        <v>0.09</v>
      </c>
      <c r="Q90" s="43">
        <v>-0.41</v>
      </c>
      <c r="R90" s="32">
        <v>0</v>
      </c>
      <c r="S90" s="43">
        <v>0</v>
      </c>
      <c r="T90" s="43">
        <v>0</v>
      </c>
      <c r="U90" s="32">
        <v>0</v>
      </c>
      <c r="V90" s="43">
        <v>0</v>
      </c>
      <c r="W90" s="43">
        <v>0</v>
      </c>
      <c r="X90" s="43">
        <v>0</v>
      </c>
      <c r="Y90" s="32">
        <v>85</v>
      </c>
      <c r="Z90" s="32">
        <v>91</v>
      </c>
      <c r="AA90" s="43">
        <v>29.04</v>
      </c>
      <c r="AB90" s="43">
        <v>17.42</v>
      </c>
      <c r="AC90" s="43">
        <v>11.62</v>
      </c>
      <c r="AD90" s="43">
        <v>0</v>
      </c>
      <c r="AE90" s="43">
        <v>30.69</v>
      </c>
      <c r="AF90" s="43">
        <v>18.41</v>
      </c>
      <c r="AG90" s="43">
        <v>12.28</v>
      </c>
      <c r="AH90" s="43">
        <v>28.42</v>
      </c>
      <c r="AI90" s="32">
        <v>17.42</v>
      </c>
      <c r="AJ90" s="43">
        <v>11</v>
      </c>
      <c r="AK90" s="43">
        <v>-1.65</v>
      </c>
      <c r="AL90" s="43">
        <v>-0.989999999999998</v>
      </c>
      <c r="AM90" s="43">
        <v>-0.66</v>
      </c>
      <c r="AN90" s="43">
        <v>0.619999999999999</v>
      </c>
      <c r="AO90" s="43">
        <v>0</v>
      </c>
      <c r="AP90" s="43">
        <v>0.619999999999999</v>
      </c>
      <c r="AQ90" s="43">
        <v>-1.03</v>
      </c>
      <c r="AR90" s="43">
        <v>-0.989999999999998</v>
      </c>
      <c r="AS90" s="43">
        <v>-0.0400000000000009</v>
      </c>
      <c r="AT90" s="56">
        <v>78.4600000000001</v>
      </c>
      <c r="AU90" s="43">
        <v>78.5000000000001</v>
      </c>
      <c r="AV90" s="56">
        <v>-0.0400000000000009</v>
      </c>
    </row>
    <row r="91" ht="22.5" spans="1:48">
      <c r="A91" s="35" t="s">
        <v>103</v>
      </c>
      <c r="B91" s="35" t="s">
        <v>104</v>
      </c>
      <c r="C91" s="59" t="s">
        <v>284</v>
      </c>
      <c r="D91" s="32">
        <v>69</v>
      </c>
      <c r="E91" s="43">
        <v>49.71</v>
      </c>
      <c r="F91" s="43">
        <v>43.05</v>
      </c>
      <c r="G91" s="32">
        <v>44.61</v>
      </c>
      <c r="H91" s="43">
        <v>6.66</v>
      </c>
      <c r="I91" s="43">
        <v>5.1</v>
      </c>
      <c r="J91" s="43">
        <v>11.76</v>
      </c>
      <c r="K91" s="32">
        <v>0</v>
      </c>
      <c r="L91" s="43">
        <v>0</v>
      </c>
      <c r="M91" s="43">
        <v>0.71</v>
      </c>
      <c r="N91" s="32">
        <v>0</v>
      </c>
      <c r="O91" s="43">
        <v>-0.71</v>
      </c>
      <c r="P91" s="43">
        <v>0</v>
      </c>
      <c r="Q91" s="43">
        <v>-0.71</v>
      </c>
      <c r="R91" s="32">
        <v>0</v>
      </c>
      <c r="S91" s="43">
        <v>0</v>
      </c>
      <c r="T91" s="43">
        <v>1.92</v>
      </c>
      <c r="U91" s="32">
        <v>0</v>
      </c>
      <c r="V91" s="43">
        <v>-1.92</v>
      </c>
      <c r="W91" s="43">
        <v>0</v>
      </c>
      <c r="X91" s="43">
        <v>-1.92</v>
      </c>
      <c r="Y91" s="32">
        <v>48</v>
      </c>
      <c r="Z91" s="32">
        <v>57</v>
      </c>
      <c r="AA91" s="43">
        <v>17.33</v>
      </c>
      <c r="AB91" s="43">
        <v>10.4</v>
      </c>
      <c r="AC91" s="43">
        <v>6.93</v>
      </c>
      <c r="AD91" s="43">
        <v>0</v>
      </c>
      <c r="AE91" s="43">
        <v>15.02</v>
      </c>
      <c r="AF91" s="43">
        <v>9.01</v>
      </c>
      <c r="AG91" s="43">
        <v>6.01</v>
      </c>
      <c r="AH91" s="43">
        <v>16.4</v>
      </c>
      <c r="AI91" s="32">
        <v>10.4</v>
      </c>
      <c r="AJ91" s="43">
        <v>6</v>
      </c>
      <c r="AK91" s="43">
        <v>2.31</v>
      </c>
      <c r="AL91" s="43">
        <v>1.39</v>
      </c>
      <c r="AM91" s="43">
        <v>0.92</v>
      </c>
      <c r="AN91" s="43">
        <v>0.93</v>
      </c>
      <c r="AO91" s="43">
        <v>0</v>
      </c>
      <c r="AP91" s="43">
        <v>0.93</v>
      </c>
      <c r="AQ91" s="43">
        <v>3.24</v>
      </c>
      <c r="AR91" s="43">
        <v>1.39</v>
      </c>
      <c r="AS91" s="43">
        <v>1.85</v>
      </c>
      <c r="AT91" s="56">
        <v>12.37</v>
      </c>
      <c r="AU91" s="43">
        <v>10.52</v>
      </c>
      <c r="AV91" s="56">
        <v>1.85</v>
      </c>
    </row>
    <row r="92" ht="22.5" spans="1:48">
      <c r="A92" s="35" t="s">
        <v>327</v>
      </c>
      <c r="B92" s="35" t="s">
        <v>82</v>
      </c>
      <c r="C92" s="31" t="s">
        <v>285</v>
      </c>
      <c r="D92" s="32">
        <v>111</v>
      </c>
      <c r="E92" s="43">
        <v>105.34</v>
      </c>
      <c r="F92" s="43">
        <v>109.64</v>
      </c>
      <c r="G92" s="32">
        <v>94.55</v>
      </c>
      <c r="H92" s="43">
        <v>-4.3</v>
      </c>
      <c r="I92" s="43">
        <v>10.79</v>
      </c>
      <c r="J92" s="43">
        <v>6.49000000000001</v>
      </c>
      <c r="K92" s="32">
        <v>2</v>
      </c>
      <c r="L92" s="43">
        <v>0.7</v>
      </c>
      <c r="M92" s="43">
        <v>0</v>
      </c>
      <c r="N92" s="32">
        <v>0.64</v>
      </c>
      <c r="O92" s="43">
        <v>0.7</v>
      </c>
      <c r="P92" s="43">
        <v>0.0599999999999999</v>
      </c>
      <c r="Q92" s="43">
        <v>0.76</v>
      </c>
      <c r="R92" s="32">
        <v>0</v>
      </c>
      <c r="S92" s="43">
        <v>0</v>
      </c>
      <c r="T92" s="43">
        <v>0</v>
      </c>
      <c r="U92" s="32">
        <v>0</v>
      </c>
      <c r="V92" s="43">
        <v>0</v>
      </c>
      <c r="W92" s="43">
        <v>0</v>
      </c>
      <c r="X92" s="43">
        <v>0</v>
      </c>
      <c r="Y92" s="32">
        <v>41</v>
      </c>
      <c r="Z92" s="32">
        <v>48</v>
      </c>
      <c r="AA92" s="43">
        <v>14.68</v>
      </c>
      <c r="AB92" s="43">
        <v>8.81</v>
      </c>
      <c r="AC92" s="43">
        <v>5.87</v>
      </c>
      <c r="AD92" s="43">
        <v>0</v>
      </c>
      <c r="AE92" s="43">
        <v>13.7</v>
      </c>
      <c r="AF92" s="43">
        <v>8.22</v>
      </c>
      <c r="AG92" s="43">
        <v>5.48</v>
      </c>
      <c r="AH92" s="43">
        <v>13.81</v>
      </c>
      <c r="AI92" s="32">
        <v>8.81</v>
      </c>
      <c r="AJ92" s="43">
        <v>5</v>
      </c>
      <c r="AK92" s="43">
        <v>0.98</v>
      </c>
      <c r="AL92" s="43">
        <v>0.59</v>
      </c>
      <c r="AM92" s="43">
        <v>0.39</v>
      </c>
      <c r="AN92" s="43">
        <v>0.87</v>
      </c>
      <c r="AO92" s="43">
        <v>0</v>
      </c>
      <c r="AP92" s="43">
        <v>0.87</v>
      </c>
      <c r="AQ92" s="43">
        <v>1.85</v>
      </c>
      <c r="AR92" s="43">
        <v>0.59</v>
      </c>
      <c r="AS92" s="43">
        <v>1.26</v>
      </c>
      <c r="AT92" s="56">
        <v>9.10000000000001</v>
      </c>
      <c r="AU92" s="43">
        <v>7.84000000000001</v>
      </c>
      <c r="AV92" s="56">
        <v>1.26</v>
      </c>
    </row>
    <row r="93" spans="1:48">
      <c r="A93" s="27" t="s">
        <v>328</v>
      </c>
      <c r="B93" s="28" t="s">
        <v>11</v>
      </c>
      <c r="C93" s="65"/>
      <c r="D93" s="32">
        <v>678</v>
      </c>
      <c r="E93" s="43">
        <v>708.21</v>
      </c>
      <c r="F93" s="43">
        <v>477.04</v>
      </c>
      <c r="G93" s="32">
        <v>637.03</v>
      </c>
      <c r="H93" s="43">
        <v>231.17</v>
      </c>
      <c r="I93" s="43">
        <v>71.18</v>
      </c>
      <c r="J93" s="43">
        <v>302.35</v>
      </c>
      <c r="K93" s="32">
        <v>25</v>
      </c>
      <c r="L93" s="43">
        <v>10.87</v>
      </c>
      <c r="M93" s="43">
        <v>9.9</v>
      </c>
      <c r="N93" s="32">
        <v>9.88</v>
      </c>
      <c r="O93" s="43">
        <v>0.97</v>
      </c>
      <c r="P93" s="43">
        <v>0.99</v>
      </c>
      <c r="Q93" s="43">
        <v>1.96</v>
      </c>
      <c r="R93" s="32">
        <v>576</v>
      </c>
      <c r="S93" s="43">
        <v>1306.93</v>
      </c>
      <c r="T93" s="43">
        <v>1159.22</v>
      </c>
      <c r="U93" s="32">
        <v>1187.87</v>
      </c>
      <c r="V93" s="43">
        <v>147.71</v>
      </c>
      <c r="W93" s="43">
        <v>119.06</v>
      </c>
      <c r="X93" s="43">
        <v>266.77</v>
      </c>
      <c r="Y93" s="32">
        <v>236</v>
      </c>
      <c r="Z93" s="32">
        <v>241</v>
      </c>
      <c r="AA93" s="43">
        <v>78.7</v>
      </c>
      <c r="AB93" s="43">
        <v>47.22</v>
      </c>
      <c r="AC93" s="43">
        <v>31.48</v>
      </c>
      <c r="AD93" s="43">
        <v>0</v>
      </c>
      <c r="AE93" s="43">
        <v>110.71</v>
      </c>
      <c r="AF93" s="43">
        <v>66.43</v>
      </c>
      <c r="AG93" s="43">
        <v>44.28</v>
      </c>
      <c r="AH93" s="43">
        <v>75.22</v>
      </c>
      <c r="AI93" s="32">
        <v>47.22</v>
      </c>
      <c r="AJ93" s="43">
        <v>28</v>
      </c>
      <c r="AK93" s="43">
        <v>-32.01</v>
      </c>
      <c r="AL93" s="43">
        <v>-19.21</v>
      </c>
      <c r="AM93" s="43">
        <v>-12.8</v>
      </c>
      <c r="AN93" s="43">
        <v>3.48</v>
      </c>
      <c r="AO93" s="43">
        <v>0</v>
      </c>
      <c r="AP93" s="43">
        <v>3.48</v>
      </c>
      <c r="AQ93" s="43">
        <v>-28.53</v>
      </c>
      <c r="AR93" s="43">
        <v>-19.21</v>
      </c>
      <c r="AS93" s="43">
        <v>-9.32</v>
      </c>
      <c r="AT93" s="56">
        <v>542.55</v>
      </c>
      <c r="AU93" s="43">
        <v>551.87</v>
      </c>
      <c r="AV93" s="56">
        <v>-9.32</v>
      </c>
    </row>
    <row r="94" ht="22.5" spans="1:48">
      <c r="A94" s="29"/>
      <c r="B94" s="35" t="s">
        <v>83</v>
      </c>
      <c r="C94" s="31" t="s">
        <v>285</v>
      </c>
      <c r="D94" s="32">
        <v>402</v>
      </c>
      <c r="E94" s="43">
        <v>417.61</v>
      </c>
      <c r="F94" s="43">
        <v>323.61</v>
      </c>
      <c r="G94" s="32">
        <v>375.15</v>
      </c>
      <c r="H94" s="43">
        <v>94</v>
      </c>
      <c r="I94" s="43">
        <v>42.46</v>
      </c>
      <c r="J94" s="43">
        <v>136.46</v>
      </c>
      <c r="K94" s="32">
        <v>25</v>
      </c>
      <c r="L94" s="43">
        <v>10.87</v>
      </c>
      <c r="M94" s="43">
        <v>9.9</v>
      </c>
      <c r="N94" s="32">
        <v>9.88</v>
      </c>
      <c r="O94" s="43">
        <v>0.969999999999999</v>
      </c>
      <c r="P94" s="43">
        <v>0.989999999999998</v>
      </c>
      <c r="Q94" s="43">
        <v>1.96</v>
      </c>
      <c r="R94" s="32">
        <v>574</v>
      </c>
      <c r="S94" s="43">
        <v>1304.17</v>
      </c>
      <c r="T94" s="43">
        <v>1159.22</v>
      </c>
      <c r="U94" s="32">
        <v>1185.36</v>
      </c>
      <c r="V94" s="43">
        <v>144.95</v>
      </c>
      <c r="W94" s="43">
        <v>118.81</v>
      </c>
      <c r="X94" s="43">
        <v>263.76</v>
      </c>
      <c r="Y94" s="32">
        <v>143</v>
      </c>
      <c r="Z94" s="32">
        <v>146</v>
      </c>
      <c r="AA94" s="43">
        <v>47.68</v>
      </c>
      <c r="AB94" s="43">
        <v>28.61</v>
      </c>
      <c r="AC94" s="43">
        <v>19.07</v>
      </c>
      <c r="AD94" s="43">
        <v>0</v>
      </c>
      <c r="AE94" s="43">
        <v>76.56</v>
      </c>
      <c r="AF94" s="43">
        <v>45.94</v>
      </c>
      <c r="AG94" s="43">
        <v>30.62</v>
      </c>
      <c r="AH94" s="43">
        <v>45.61</v>
      </c>
      <c r="AI94" s="32">
        <v>28.61</v>
      </c>
      <c r="AJ94" s="43">
        <v>17</v>
      </c>
      <c r="AK94" s="43">
        <v>-28.88</v>
      </c>
      <c r="AL94" s="43">
        <v>-17.33</v>
      </c>
      <c r="AM94" s="43">
        <v>-11.55</v>
      </c>
      <c r="AN94" s="43">
        <v>2.07</v>
      </c>
      <c r="AO94" s="43">
        <v>0</v>
      </c>
      <c r="AP94" s="43">
        <v>2.07</v>
      </c>
      <c r="AQ94" s="43">
        <v>-26.81</v>
      </c>
      <c r="AR94" s="43">
        <v>-17.33</v>
      </c>
      <c r="AS94" s="43">
        <v>-9.48</v>
      </c>
      <c r="AT94" s="56">
        <v>375.37</v>
      </c>
      <c r="AU94" s="43">
        <v>384.85</v>
      </c>
      <c r="AV94" s="56">
        <v>-9.48</v>
      </c>
    </row>
    <row r="95" ht="22.5" spans="1:48">
      <c r="A95" s="33"/>
      <c r="B95" s="35" t="s">
        <v>100</v>
      </c>
      <c r="C95" s="31" t="s">
        <v>285</v>
      </c>
      <c r="D95" s="32">
        <v>276</v>
      </c>
      <c r="E95" s="43">
        <v>290.6</v>
      </c>
      <c r="F95" s="43">
        <v>153.43</v>
      </c>
      <c r="G95" s="32">
        <v>261.88</v>
      </c>
      <c r="H95" s="43">
        <v>137.17</v>
      </c>
      <c r="I95" s="43">
        <v>28.72</v>
      </c>
      <c r="J95" s="43">
        <v>165.89</v>
      </c>
      <c r="K95" s="32">
        <v>0</v>
      </c>
      <c r="L95" s="43">
        <v>0</v>
      </c>
      <c r="M95" s="43">
        <v>0</v>
      </c>
      <c r="N95" s="32">
        <v>0</v>
      </c>
      <c r="O95" s="43">
        <v>0</v>
      </c>
      <c r="P95" s="43">
        <v>0</v>
      </c>
      <c r="Q95" s="43">
        <v>0</v>
      </c>
      <c r="R95" s="32">
        <v>2</v>
      </c>
      <c r="S95" s="43">
        <v>2.76</v>
      </c>
      <c r="T95" s="43">
        <v>0</v>
      </c>
      <c r="U95" s="32">
        <v>2.51</v>
      </c>
      <c r="V95" s="43">
        <v>2.76</v>
      </c>
      <c r="W95" s="43">
        <v>0.25</v>
      </c>
      <c r="X95" s="43">
        <v>3.01</v>
      </c>
      <c r="Y95" s="32">
        <v>93</v>
      </c>
      <c r="Z95" s="32">
        <v>95</v>
      </c>
      <c r="AA95" s="43">
        <v>31.02</v>
      </c>
      <c r="AB95" s="43">
        <v>18.61</v>
      </c>
      <c r="AC95" s="43">
        <v>12.41</v>
      </c>
      <c r="AD95" s="43">
        <v>0</v>
      </c>
      <c r="AE95" s="43">
        <v>34.15</v>
      </c>
      <c r="AF95" s="43">
        <v>20.49</v>
      </c>
      <c r="AG95" s="43">
        <v>13.66</v>
      </c>
      <c r="AH95" s="43">
        <v>29.61</v>
      </c>
      <c r="AI95" s="32">
        <v>18.61</v>
      </c>
      <c r="AJ95" s="43">
        <v>11</v>
      </c>
      <c r="AK95" s="43">
        <v>-3.13</v>
      </c>
      <c r="AL95" s="43">
        <v>-1.88</v>
      </c>
      <c r="AM95" s="43">
        <v>-1.25</v>
      </c>
      <c r="AN95" s="43">
        <v>1.41</v>
      </c>
      <c r="AO95" s="43">
        <v>0</v>
      </c>
      <c r="AP95" s="43">
        <v>1.41</v>
      </c>
      <c r="AQ95" s="43">
        <v>-1.72</v>
      </c>
      <c r="AR95" s="43">
        <v>-1.88</v>
      </c>
      <c r="AS95" s="43">
        <v>0.16</v>
      </c>
      <c r="AT95" s="56">
        <v>167.18</v>
      </c>
      <c r="AU95" s="43">
        <v>167.02</v>
      </c>
      <c r="AV95" s="56">
        <v>0.16</v>
      </c>
    </row>
    <row r="96" ht="22.5" spans="1:48">
      <c r="A96" s="35" t="s">
        <v>329</v>
      </c>
      <c r="B96" s="35" t="s">
        <v>85</v>
      </c>
      <c r="C96" s="31" t="s">
        <v>285</v>
      </c>
      <c r="D96" s="32">
        <v>252</v>
      </c>
      <c r="E96" s="43">
        <v>275.72</v>
      </c>
      <c r="F96" s="43">
        <v>199.05</v>
      </c>
      <c r="G96" s="32">
        <v>249.17</v>
      </c>
      <c r="H96" s="43">
        <v>76.67</v>
      </c>
      <c r="I96" s="43">
        <v>26.55</v>
      </c>
      <c r="J96" s="43">
        <v>103.22</v>
      </c>
      <c r="K96" s="32">
        <v>0</v>
      </c>
      <c r="L96" s="43">
        <v>0</v>
      </c>
      <c r="M96" s="43">
        <v>0</v>
      </c>
      <c r="N96" s="32">
        <v>0</v>
      </c>
      <c r="O96" s="43">
        <v>0</v>
      </c>
      <c r="P96" s="43">
        <v>0</v>
      </c>
      <c r="Q96" s="43">
        <v>0</v>
      </c>
      <c r="R96" s="32">
        <v>0</v>
      </c>
      <c r="S96" s="43">
        <v>0</v>
      </c>
      <c r="T96" s="43">
        <v>0</v>
      </c>
      <c r="U96" s="32">
        <v>0</v>
      </c>
      <c r="V96" s="43">
        <v>0</v>
      </c>
      <c r="W96" s="43">
        <v>0</v>
      </c>
      <c r="X96" s="43">
        <v>0</v>
      </c>
      <c r="Y96" s="32">
        <v>82</v>
      </c>
      <c r="Z96" s="32">
        <v>88</v>
      </c>
      <c r="AA96" s="43">
        <v>28.05</v>
      </c>
      <c r="AB96" s="43">
        <v>16.83</v>
      </c>
      <c r="AC96" s="43">
        <v>11.22</v>
      </c>
      <c r="AD96" s="43">
        <v>0</v>
      </c>
      <c r="AE96" s="43">
        <v>29.04</v>
      </c>
      <c r="AF96" s="43">
        <v>17.42</v>
      </c>
      <c r="AG96" s="43">
        <v>11.62</v>
      </c>
      <c r="AH96" s="43">
        <v>26.83</v>
      </c>
      <c r="AI96" s="32">
        <v>16.83</v>
      </c>
      <c r="AJ96" s="43">
        <v>10</v>
      </c>
      <c r="AK96" s="43">
        <v>-0.990000000000002</v>
      </c>
      <c r="AL96" s="43">
        <v>-0.590000000000003</v>
      </c>
      <c r="AM96" s="43">
        <v>-0.399999999999999</v>
      </c>
      <c r="AN96" s="43">
        <v>1.22</v>
      </c>
      <c r="AO96" s="43">
        <v>0</v>
      </c>
      <c r="AP96" s="43">
        <v>1.22</v>
      </c>
      <c r="AQ96" s="43">
        <v>0.229999999999999</v>
      </c>
      <c r="AR96" s="43">
        <v>-0.590000000000003</v>
      </c>
      <c r="AS96" s="43">
        <v>0.820000000000002</v>
      </c>
      <c r="AT96" s="56">
        <v>103.45</v>
      </c>
      <c r="AU96" s="43">
        <v>102.63</v>
      </c>
      <c r="AV96" s="56">
        <v>0.820000000000002</v>
      </c>
    </row>
    <row r="97" ht="22.5" spans="1:48">
      <c r="A97" s="35" t="s">
        <v>128</v>
      </c>
      <c r="B97" s="35" t="s">
        <v>86</v>
      </c>
      <c r="C97" s="31" t="s">
        <v>285</v>
      </c>
      <c r="D97" s="32">
        <v>372</v>
      </c>
      <c r="E97" s="43">
        <v>439.91</v>
      </c>
      <c r="F97" s="43">
        <v>304</v>
      </c>
      <c r="G97" s="32">
        <v>397.28</v>
      </c>
      <c r="H97" s="43">
        <v>135.91</v>
      </c>
      <c r="I97" s="43">
        <v>42.6300000000001</v>
      </c>
      <c r="J97" s="43">
        <v>178.54</v>
      </c>
      <c r="K97" s="32">
        <v>5</v>
      </c>
      <c r="L97" s="43">
        <v>2.3</v>
      </c>
      <c r="M97" s="43">
        <v>4.87</v>
      </c>
      <c r="N97" s="32">
        <v>2.09</v>
      </c>
      <c r="O97" s="43">
        <v>-2.57</v>
      </c>
      <c r="P97" s="43">
        <v>0.21</v>
      </c>
      <c r="Q97" s="43">
        <v>-2.36</v>
      </c>
      <c r="R97" s="32">
        <v>0</v>
      </c>
      <c r="S97" s="43">
        <v>0</v>
      </c>
      <c r="T97" s="43">
        <v>0</v>
      </c>
      <c r="U97" s="32">
        <v>0</v>
      </c>
      <c r="V97" s="43">
        <v>0</v>
      </c>
      <c r="W97" s="43">
        <v>0</v>
      </c>
      <c r="X97" s="43">
        <v>0</v>
      </c>
      <c r="Y97" s="32">
        <v>129</v>
      </c>
      <c r="Z97" s="32">
        <v>140</v>
      </c>
      <c r="AA97" s="43">
        <v>44.38</v>
      </c>
      <c r="AB97" s="43">
        <v>26.63</v>
      </c>
      <c r="AC97" s="43">
        <v>17.75</v>
      </c>
      <c r="AD97" s="43">
        <v>0</v>
      </c>
      <c r="AE97" s="43">
        <v>43.56</v>
      </c>
      <c r="AF97" s="43">
        <v>26.14</v>
      </c>
      <c r="AG97" s="43">
        <v>17.42</v>
      </c>
      <c r="AH97" s="43">
        <v>42.63</v>
      </c>
      <c r="AI97" s="32">
        <v>26.63</v>
      </c>
      <c r="AJ97" s="43">
        <v>16</v>
      </c>
      <c r="AK97" s="43">
        <v>0.819999999999997</v>
      </c>
      <c r="AL97" s="43">
        <v>0.489999999999998</v>
      </c>
      <c r="AM97" s="43">
        <v>0.329999999999998</v>
      </c>
      <c r="AN97" s="43">
        <v>1.75</v>
      </c>
      <c r="AO97" s="43">
        <v>0</v>
      </c>
      <c r="AP97" s="43">
        <v>1.75</v>
      </c>
      <c r="AQ97" s="43">
        <v>2.57</v>
      </c>
      <c r="AR97" s="43">
        <v>0.489999999999998</v>
      </c>
      <c r="AS97" s="43">
        <v>2.08</v>
      </c>
      <c r="AT97" s="56">
        <v>178.75</v>
      </c>
      <c r="AU97" s="43">
        <v>176.67</v>
      </c>
      <c r="AV97" s="56">
        <v>2.08</v>
      </c>
    </row>
    <row r="98" ht="22.5" spans="1:48">
      <c r="A98" s="35" t="s">
        <v>330</v>
      </c>
      <c r="B98" s="35" t="s">
        <v>87</v>
      </c>
      <c r="C98" s="31" t="s">
        <v>285</v>
      </c>
      <c r="D98" s="32">
        <v>380</v>
      </c>
      <c r="E98" s="43">
        <v>413.74</v>
      </c>
      <c r="F98" s="43">
        <v>262.08</v>
      </c>
      <c r="G98" s="32">
        <v>373.43</v>
      </c>
      <c r="H98" s="43">
        <v>151.66</v>
      </c>
      <c r="I98" s="43">
        <v>40.31</v>
      </c>
      <c r="J98" s="43">
        <v>191.97</v>
      </c>
      <c r="K98" s="32">
        <v>17</v>
      </c>
      <c r="L98" s="43">
        <v>8.83</v>
      </c>
      <c r="M98" s="43">
        <v>11.19</v>
      </c>
      <c r="N98" s="32">
        <v>8.03</v>
      </c>
      <c r="O98" s="43">
        <v>-2.36</v>
      </c>
      <c r="P98" s="43">
        <v>0.800000000000001</v>
      </c>
      <c r="Q98" s="43">
        <v>-1.56</v>
      </c>
      <c r="R98" s="32">
        <v>2</v>
      </c>
      <c r="S98" s="43">
        <v>2.9</v>
      </c>
      <c r="T98" s="43">
        <v>1.52</v>
      </c>
      <c r="U98" s="32">
        <v>2.63</v>
      </c>
      <c r="V98" s="43">
        <v>1.38</v>
      </c>
      <c r="W98" s="43">
        <v>0.27</v>
      </c>
      <c r="X98" s="43">
        <v>1.65</v>
      </c>
      <c r="Y98" s="32">
        <v>145</v>
      </c>
      <c r="Z98" s="32">
        <v>147</v>
      </c>
      <c r="AA98" s="43">
        <v>48.18</v>
      </c>
      <c r="AB98" s="43">
        <v>28.91</v>
      </c>
      <c r="AC98" s="43">
        <v>19.27</v>
      </c>
      <c r="AD98" s="43">
        <v>0</v>
      </c>
      <c r="AE98" s="43">
        <v>48.35</v>
      </c>
      <c r="AF98" s="43">
        <v>29.01</v>
      </c>
      <c r="AG98" s="43">
        <v>19.34</v>
      </c>
      <c r="AH98" s="43">
        <v>45.91</v>
      </c>
      <c r="AI98" s="32">
        <v>28.91</v>
      </c>
      <c r="AJ98" s="43">
        <v>17</v>
      </c>
      <c r="AK98" s="43">
        <v>-0.170000000000002</v>
      </c>
      <c r="AL98" s="43">
        <v>-0.100000000000001</v>
      </c>
      <c r="AM98" s="43">
        <v>-0.0700000000000003</v>
      </c>
      <c r="AN98" s="43">
        <v>2.27</v>
      </c>
      <c r="AO98" s="43">
        <v>0</v>
      </c>
      <c r="AP98" s="43">
        <v>2.27</v>
      </c>
      <c r="AQ98" s="43">
        <v>2.1</v>
      </c>
      <c r="AR98" s="43">
        <v>-0.100000000000001</v>
      </c>
      <c r="AS98" s="43">
        <v>2.2</v>
      </c>
      <c r="AT98" s="56">
        <v>194.16</v>
      </c>
      <c r="AU98" s="43">
        <v>191.96</v>
      </c>
      <c r="AV98" s="56">
        <v>2.2</v>
      </c>
    </row>
    <row r="99" ht="22.5" spans="1:48">
      <c r="A99" s="35" t="s">
        <v>178</v>
      </c>
      <c r="B99" s="35" t="s">
        <v>88</v>
      </c>
      <c r="C99" s="31" t="s">
        <v>285</v>
      </c>
      <c r="D99" s="32">
        <v>259</v>
      </c>
      <c r="E99" s="43">
        <v>231.8</v>
      </c>
      <c r="F99" s="43">
        <v>241.87</v>
      </c>
      <c r="G99" s="32">
        <v>208.84</v>
      </c>
      <c r="H99" s="43">
        <v>-10.07</v>
      </c>
      <c r="I99" s="43">
        <v>22.96</v>
      </c>
      <c r="J99" s="43">
        <v>12.89</v>
      </c>
      <c r="K99" s="32">
        <v>1</v>
      </c>
      <c r="L99" s="43">
        <v>0.46</v>
      </c>
      <c r="M99" s="43">
        <v>1.73</v>
      </c>
      <c r="N99" s="32">
        <v>0.42</v>
      </c>
      <c r="O99" s="43">
        <v>-1.27</v>
      </c>
      <c r="P99" s="43">
        <v>0.04</v>
      </c>
      <c r="Q99" s="43">
        <v>-1.23</v>
      </c>
      <c r="R99" s="32">
        <v>1</v>
      </c>
      <c r="S99" s="43">
        <v>1.38</v>
      </c>
      <c r="T99" s="43">
        <v>1.38</v>
      </c>
      <c r="U99" s="32">
        <v>1.25</v>
      </c>
      <c r="V99" s="43">
        <v>0</v>
      </c>
      <c r="W99" s="43">
        <v>0.13</v>
      </c>
      <c r="X99" s="43">
        <v>0.13</v>
      </c>
      <c r="Y99" s="32">
        <v>113</v>
      </c>
      <c r="Z99" s="32">
        <v>104</v>
      </c>
      <c r="AA99" s="43">
        <v>35.8</v>
      </c>
      <c r="AB99" s="43">
        <v>21.48</v>
      </c>
      <c r="AC99" s="43">
        <v>14.32</v>
      </c>
      <c r="AD99" s="43">
        <v>0</v>
      </c>
      <c r="AE99" s="43">
        <v>36.3</v>
      </c>
      <c r="AF99" s="43">
        <v>21.78</v>
      </c>
      <c r="AG99" s="43">
        <v>14.52</v>
      </c>
      <c r="AH99" s="43">
        <v>34.48</v>
      </c>
      <c r="AI99" s="32">
        <v>21.48</v>
      </c>
      <c r="AJ99" s="43">
        <v>13</v>
      </c>
      <c r="AK99" s="43">
        <v>-0.5</v>
      </c>
      <c r="AL99" s="43">
        <v>-0.300000000000001</v>
      </c>
      <c r="AM99" s="43">
        <v>-0.199999999999999</v>
      </c>
      <c r="AN99" s="43">
        <v>1.32</v>
      </c>
      <c r="AO99" s="43">
        <v>0</v>
      </c>
      <c r="AP99" s="43">
        <v>1.32</v>
      </c>
      <c r="AQ99" s="43">
        <v>0.82</v>
      </c>
      <c r="AR99" s="43">
        <v>-0.300000000000001</v>
      </c>
      <c r="AS99" s="43">
        <v>1.12</v>
      </c>
      <c r="AT99" s="56">
        <v>12.61</v>
      </c>
      <c r="AU99" s="43">
        <v>11.49</v>
      </c>
      <c r="AV99" s="56">
        <v>1.12</v>
      </c>
    </row>
    <row r="100" ht="22.5" spans="1:48">
      <c r="A100" s="35" t="s">
        <v>331</v>
      </c>
      <c r="B100" s="35" t="s">
        <v>89</v>
      </c>
      <c r="C100" s="31" t="s">
        <v>285</v>
      </c>
      <c r="D100" s="32">
        <v>269</v>
      </c>
      <c r="E100" s="43">
        <v>288.43</v>
      </c>
      <c r="F100" s="43">
        <v>216.59</v>
      </c>
      <c r="G100" s="32">
        <v>259.15</v>
      </c>
      <c r="H100" s="43">
        <v>71.84</v>
      </c>
      <c r="I100" s="43">
        <v>29.28</v>
      </c>
      <c r="J100" s="43">
        <v>101.12</v>
      </c>
      <c r="K100" s="32">
        <v>73</v>
      </c>
      <c r="L100" s="43">
        <v>33.27</v>
      </c>
      <c r="M100" s="43">
        <v>33.7</v>
      </c>
      <c r="N100" s="32">
        <v>30.24</v>
      </c>
      <c r="O100" s="43">
        <v>-0.43</v>
      </c>
      <c r="P100" s="43">
        <v>3.03</v>
      </c>
      <c r="Q100" s="43">
        <v>2.6</v>
      </c>
      <c r="R100" s="32">
        <v>3</v>
      </c>
      <c r="S100" s="43">
        <v>4.44</v>
      </c>
      <c r="T100" s="43">
        <v>4.28</v>
      </c>
      <c r="U100" s="32">
        <v>4.04</v>
      </c>
      <c r="V100" s="43">
        <v>0.16</v>
      </c>
      <c r="W100" s="43">
        <v>0.4</v>
      </c>
      <c r="X100" s="43">
        <v>0.56</v>
      </c>
      <c r="Y100" s="32">
        <v>162</v>
      </c>
      <c r="Z100" s="32">
        <v>157</v>
      </c>
      <c r="AA100" s="43">
        <v>52.63</v>
      </c>
      <c r="AB100" s="43">
        <v>31.58</v>
      </c>
      <c r="AC100" s="43">
        <v>21.05</v>
      </c>
      <c r="AD100" s="43">
        <v>0</v>
      </c>
      <c r="AE100" s="43">
        <v>56.6</v>
      </c>
      <c r="AF100" s="43">
        <v>33.96</v>
      </c>
      <c r="AG100" s="43">
        <v>22.64</v>
      </c>
      <c r="AH100" s="43">
        <v>50.58</v>
      </c>
      <c r="AI100" s="32">
        <v>31.58</v>
      </c>
      <c r="AJ100" s="43">
        <v>19</v>
      </c>
      <c r="AK100" s="43">
        <v>-3.97</v>
      </c>
      <c r="AL100" s="43">
        <v>-2.38</v>
      </c>
      <c r="AM100" s="43">
        <v>-1.59</v>
      </c>
      <c r="AN100" s="43">
        <v>2.05</v>
      </c>
      <c r="AO100" s="43">
        <v>0</v>
      </c>
      <c r="AP100" s="43">
        <v>2.05</v>
      </c>
      <c r="AQ100" s="43">
        <v>-1.92</v>
      </c>
      <c r="AR100" s="43">
        <v>-2.38</v>
      </c>
      <c r="AS100" s="43">
        <v>0.460000000000001</v>
      </c>
      <c r="AT100" s="56">
        <v>102.36</v>
      </c>
      <c r="AU100" s="43">
        <v>101.9</v>
      </c>
      <c r="AV100" s="56">
        <v>0.460000000000001</v>
      </c>
    </row>
    <row r="101" spans="1:48">
      <c r="A101" s="27" t="s">
        <v>177</v>
      </c>
      <c r="B101" s="28" t="s">
        <v>11</v>
      </c>
      <c r="C101" s="65"/>
      <c r="D101" s="32">
        <v>358</v>
      </c>
      <c r="E101" s="43">
        <v>349.31</v>
      </c>
      <c r="F101" s="43">
        <v>245.71</v>
      </c>
      <c r="G101" s="32">
        <v>314.86</v>
      </c>
      <c r="H101" s="43">
        <v>103.6</v>
      </c>
      <c r="I101" s="43">
        <v>34.45</v>
      </c>
      <c r="J101" s="43">
        <v>138.05</v>
      </c>
      <c r="K101" s="32">
        <v>1</v>
      </c>
      <c r="L101" s="43">
        <v>0.46</v>
      </c>
      <c r="M101" s="43">
        <v>1.73</v>
      </c>
      <c r="N101" s="32">
        <v>0.42</v>
      </c>
      <c r="O101" s="43">
        <v>-1.27</v>
      </c>
      <c r="P101" s="43">
        <v>0.04</v>
      </c>
      <c r="Q101" s="43">
        <v>-1.23</v>
      </c>
      <c r="R101" s="32">
        <v>1</v>
      </c>
      <c r="S101" s="43">
        <v>1.38</v>
      </c>
      <c r="T101" s="43">
        <v>0</v>
      </c>
      <c r="U101" s="32">
        <v>1.25</v>
      </c>
      <c r="V101" s="43">
        <v>1.38</v>
      </c>
      <c r="W101" s="43">
        <v>0.13</v>
      </c>
      <c r="X101" s="43">
        <v>1.51</v>
      </c>
      <c r="Y101" s="32">
        <v>118</v>
      </c>
      <c r="Z101" s="32">
        <v>119</v>
      </c>
      <c r="AA101" s="43">
        <v>39.1</v>
      </c>
      <c r="AB101" s="43">
        <v>23.46</v>
      </c>
      <c r="AC101" s="43">
        <v>15.64</v>
      </c>
      <c r="AD101" s="43">
        <v>0</v>
      </c>
      <c r="AE101" s="43">
        <v>37.62</v>
      </c>
      <c r="AF101" s="43">
        <v>22.57</v>
      </c>
      <c r="AG101" s="43">
        <v>15.05</v>
      </c>
      <c r="AH101" s="43">
        <v>38.46</v>
      </c>
      <c r="AI101" s="32">
        <v>23.46</v>
      </c>
      <c r="AJ101" s="43">
        <v>15</v>
      </c>
      <c r="AK101" s="43">
        <v>1.48</v>
      </c>
      <c r="AL101" s="43">
        <v>0.89</v>
      </c>
      <c r="AM101" s="43">
        <v>0.59</v>
      </c>
      <c r="AN101" s="43">
        <v>0.64</v>
      </c>
      <c r="AO101" s="43">
        <v>0</v>
      </c>
      <c r="AP101" s="43">
        <v>0.64</v>
      </c>
      <c r="AQ101" s="43">
        <v>2.12</v>
      </c>
      <c r="AR101" s="43">
        <v>0.89</v>
      </c>
      <c r="AS101" s="43">
        <v>1.23</v>
      </c>
      <c r="AT101" s="56">
        <v>140.45</v>
      </c>
      <c r="AU101" s="43">
        <v>139.22</v>
      </c>
      <c r="AV101" s="56">
        <v>1.23</v>
      </c>
    </row>
    <row r="102" ht="22.5" spans="1:48">
      <c r="A102" s="29"/>
      <c r="B102" s="35" t="s">
        <v>90</v>
      </c>
      <c r="C102" s="31" t="s">
        <v>285</v>
      </c>
      <c r="D102" s="32">
        <v>171</v>
      </c>
      <c r="E102" s="43">
        <v>175.7</v>
      </c>
      <c r="F102" s="43">
        <v>128.33</v>
      </c>
      <c r="G102" s="32">
        <v>158.79</v>
      </c>
      <c r="H102" s="43">
        <v>47.37</v>
      </c>
      <c r="I102" s="43">
        <v>16.91</v>
      </c>
      <c r="J102" s="43">
        <v>64.28</v>
      </c>
      <c r="K102" s="32">
        <v>1</v>
      </c>
      <c r="L102" s="43">
        <v>0.46</v>
      </c>
      <c r="M102" s="43">
        <v>0.92</v>
      </c>
      <c r="N102" s="32">
        <v>0.42</v>
      </c>
      <c r="O102" s="43">
        <v>-0.46</v>
      </c>
      <c r="P102" s="43">
        <v>0.04</v>
      </c>
      <c r="Q102" s="43">
        <v>-0.42</v>
      </c>
      <c r="R102" s="32">
        <v>0</v>
      </c>
      <c r="S102" s="43">
        <v>0</v>
      </c>
      <c r="T102" s="43">
        <v>0</v>
      </c>
      <c r="U102" s="32">
        <v>0</v>
      </c>
      <c r="V102" s="43">
        <v>0</v>
      </c>
      <c r="W102" s="43">
        <v>0</v>
      </c>
      <c r="X102" s="43">
        <v>0</v>
      </c>
      <c r="Y102" s="32">
        <v>44</v>
      </c>
      <c r="Z102" s="32">
        <v>65</v>
      </c>
      <c r="AA102" s="43">
        <v>17.98</v>
      </c>
      <c r="AB102" s="43">
        <v>10.79</v>
      </c>
      <c r="AC102" s="43">
        <v>7.19</v>
      </c>
      <c r="AD102" s="43">
        <v>0</v>
      </c>
      <c r="AE102" s="43">
        <v>15.18</v>
      </c>
      <c r="AF102" s="43">
        <v>9.11</v>
      </c>
      <c r="AG102" s="43">
        <v>6.07</v>
      </c>
      <c r="AH102" s="43">
        <v>17.79</v>
      </c>
      <c r="AI102" s="32">
        <v>10.79</v>
      </c>
      <c r="AJ102" s="43">
        <v>7</v>
      </c>
      <c r="AK102" s="43">
        <v>2.8</v>
      </c>
      <c r="AL102" s="43">
        <v>1.68</v>
      </c>
      <c r="AM102" s="43">
        <v>1.12</v>
      </c>
      <c r="AN102" s="43">
        <v>0.19</v>
      </c>
      <c r="AO102" s="43">
        <v>0</v>
      </c>
      <c r="AP102" s="43">
        <v>0.19</v>
      </c>
      <c r="AQ102" s="43">
        <v>2.99</v>
      </c>
      <c r="AR102" s="43">
        <v>1.68</v>
      </c>
      <c r="AS102" s="43">
        <v>1.31</v>
      </c>
      <c r="AT102" s="56">
        <v>66.85</v>
      </c>
      <c r="AU102" s="43">
        <v>65.54</v>
      </c>
      <c r="AV102" s="56">
        <v>1.31</v>
      </c>
    </row>
    <row r="103" ht="22.5" spans="1:48">
      <c r="A103" s="33"/>
      <c r="B103" s="35" t="s">
        <v>91</v>
      </c>
      <c r="C103" s="31" t="s">
        <v>285</v>
      </c>
      <c r="D103" s="32">
        <v>187</v>
      </c>
      <c r="E103" s="43">
        <v>173.61</v>
      </c>
      <c r="F103" s="43">
        <v>117.38</v>
      </c>
      <c r="G103" s="32">
        <v>156.07</v>
      </c>
      <c r="H103" s="43">
        <v>56.23</v>
      </c>
      <c r="I103" s="43">
        <v>17.54</v>
      </c>
      <c r="J103" s="43">
        <v>73.77</v>
      </c>
      <c r="K103" s="32">
        <v>0</v>
      </c>
      <c r="L103" s="43">
        <v>0</v>
      </c>
      <c r="M103" s="43">
        <v>0.81</v>
      </c>
      <c r="N103" s="32">
        <v>0</v>
      </c>
      <c r="O103" s="43">
        <v>-0.81</v>
      </c>
      <c r="P103" s="43">
        <v>0</v>
      </c>
      <c r="Q103" s="43">
        <v>-0.81</v>
      </c>
      <c r="R103" s="32">
        <v>1</v>
      </c>
      <c r="S103" s="43">
        <v>1.38</v>
      </c>
      <c r="T103" s="43">
        <v>0</v>
      </c>
      <c r="U103" s="32">
        <v>1.25</v>
      </c>
      <c r="V103" s="43">
        <v>1.38</v>
      </c>
      <c r="W103" s="43">
        <v>0.13</v>
      </c>
      <c r="X103" s="43">
        <v>1.51</v>
      </c>
      <c r="Y103" s="32">
        <v>74</v>
      </c>
      <c r="Z103" s="32">
        <v>54</v>
      </c>
      <c r="AA103" s="43">
        <v>21.12</v>
      </c>
      <c r="AB103" s="43">
        <v>12.67</v>
      </c>
      <c r="AC103" s="43">
        <v>8.45</v>
      </c>
      <c r="AD103" s="43">
        <v>0</v>
      </c>
      <c r="AE103" s="43">
        <v>22.44</v>
      </c>
      <c r="AF103" s="43">
        <v>13.46</v>
      </c>
      <c r="AG103" s="43">
        <v>8.98</v>
      </c>
      <c r="AH103" s="43">
        <v>20.67</v>
      </c>
      <c r="AI103" s="32">
        <v>12.67</v>
      </c>
      <c r="AJ103" s="43">
        <v>8</v>
      </c>
      <c r="AK103" s="43">
        <v>-1.32</v>
      </c>
      <c r="AL103" s="43">
        <v>-0.790000000000001</v>
      </c>
      <c r="AM103" s="43">
        <v>-0.530000000000001</v>
      </c>
      <c r="AN103" s="43">
        <v>0.449999999999999</v>
      </c>
      <c r="AO103" s="43">
        <v>0</v>
      </c>
      <c r="AP103" s="43">
        <v>0.449999999999999</v>
      </c>
      <c r="AQ103" s="43">
        <v>-0.870000000000003</v>
      </c>
      <c r="AR103" s="43">
        <v>-0.790000000000001</v>
      </c>
      <c r="AS103" s="43">
        <v>-0.0800000000000018</v>
      </c>
      <c r="AT103" s="56">
        <v>73.6</v>
      </c>
      <c r="AU103" s="43">
        <v>73.68</v>
      </c>
      <c r="AV103" s="56">
        <v>-0.0800000000000018</v>
      </c>
    </row>
    <row r="104" ht="22.5" spans="1:48">
      <c r="A104" s="35" t="s">
        <v>174</v>
      </c>
      <c r="B104" s="35" t="s">
        <v>92</v>
      </c>
      <c r="C104" s="31" t="s">
        <v>285</v>
      </c>
      <c r="D104" s="32">
        <v>297</v>
      </c>
      <c r="E104" s="43">
        <v>278.68</v>
      </c>
      <c r="F104" s="43">
        <v>197.66</v>
      </c>
      <c r="G104" s="32">
        <v>250.17</v>
      </c>
      <c r="H104" s="43">
        <v>81.02</v>
      </c>
      <c r="I104" s="43">
        <v>28.51</v>
      </c>
      <c r="J104" s="43">
        <v>109.53</v>
      </c>
      <c r="K104" s="32">
        <v>2</v>
      </c>
      <c r="L104" s="43">
        <v>0.97</v>
      </c>
      <c r="M104" s="43">
        <v>0.5</v>
      </c>
      <c r="N104" s="32">
        <v>0.88</v>
      </c>
      <c r="O104" s="43">
        <v>0.47</v>
      </c>
      <c r="P104" s="43">
        <v>0.09</v>
      </c>
      <c r="Q104" s="43">
        <v>0.56</v>
      </c>
      <c r="R104" s="32">
        <v>1</v>
      </c>
      <c r="S104" s="43">
        <v>1.52</v>
      </c>
      <c r="T104" s="43">
        <v>0</v>
      </c>
      <c r="U104" s="32">
        <v>1.38</v>
      </c>
      <c r="V104" s="43">
        <v>1.52</v>
      </c>
      <c r="W104" s="43">
        <v>0.14</v>
      </c>
      <c r="X104" s="43">
        <v>1.66</v>
      </c>
      <c r="Y104" s="32">
        <v>181</v>
      </c>
      <c r="Z104" s="32">
        <v>148</v>
      </c>
      <c r="AA104" s="43">
        <v>54.28</v>
      </c>
      <c r="AB104" s="43">
        <v>32.57</v>
      </c>
      <c r="AC104" s="43">
        <v>21.71</v>
      </c>
      <c r="AD104" s="43">
        <v>0</v>
      </c>
      <c r="AE104" s="43">
        <v>47.03</v>
      </c>
      <c r="AF104" s="43">
        <v>28.22</v>
      </c>
      <c r="AG104" s="43">
        <v>18.81</v>
      </c>
      <c r="AH104" s="43">
        <v>52.57</v>
      </c>
      <c r="AI104" s="32">
        <v>32.57</v>
      </c>
      <c r="AJ104" s="43">
        <v>20</v>
      </c>
      <c r="AK104" s="43">
        <v>7.25</v>
      </c>
      <c r="AL104" s="43">
        <v>4.35</v>
      </c>
      <c r="AM104" s="43">
        <v>2.9</v>
      </c>
      <c r="AN104" s="43">
        <v>1.71</v>
      </c>
      <c r="AO104" s="43">
        <v>0</v>
      </c>
      <c r="AP104" s="43">
        <v>1.71</v>
      </c>
      <c r="AQ104" s="43">
        <v>8.96</v>
      </c>
      <c r="AR104" s="43">
        <v>4.35</v>
      </c>
      <c r="AS104" s="43">
        <v>4.61</v>
      </c>
      <c r="AT104" s="56">
        <v>120.71</v>
      </c>
      <c r="AU104" s="43">
        <v>116.1</v>
      </c>
      <c r="AV104" s="56">
        <v>4.61</v>
      </c>
    </row>
    <row r="105" ht="22.5" spans="1:48">
      <c r="A105" s="35" t="s">
        <v>97</v>
      </c>
      <c r="B105" s="35" t="s">
        <v>98</v>
      </c>
      <c r="C105" s="31" t="s">
        <v>285</v>
      </c>
      <c r="D105" s="32">
        <v>200</v>
      </c>
      <c r="E105" s="43">
        <v>226.73</v>
      </c>
      <c r="F105" s="43">
        <v>116.75</v>
      </c>
      <c r="G105" s="32">
        <v>204.3</v>
      </c>
      <c r="H105" s="43">
        <v>109.98</v>
      </c>
      <c r="I105" s="43">
        <v>22.43</v>
      </c>
      <c r="J105" s="43">
        <v>132.41</v>
      </c>
      <c r="K105" s="32">
        <v>14</v>
      </c>
      <c r="L105" s="43">
        <v>7.25</v>
      </c>
      <c r="M105" s="43">
        <v>7.64</v>
      </c>
      <c r="N105" s="32">
        <v>6.59</v>
      </c>
      <c r="O105" s="43">
        <v>-0.39</v>
      </c>
      <c r="P105" s="43">
        <v>0.66</v>
      </c>
      <c r="Q105" s="43">
        <v>0.27</v>
      </c>
      <c r="R105" s="32">
        <v>0</v>
      </c>
      <c r="S105" s="43">
        <v>0</v>
      </c>
      <c r="T105" s="43">
        <v>0</v>
      </c>
      <c r="U105" s="32">
        <v>0</v>
      </c>
      <c r="V105" s="43">
        <v>0</v>
      </c>
      <c r="W105" s="43">
        <v>0</v>
      </c>
      <c r="X105" s="43">
        <v>0</v>
      </c>
      <c r="Y105" s="32">
        <v>101</v>
      </c>
      <c r="Z105" s="32">
        <v>92</v>
      </c>
      <c r="AA105" s="43">
        <v>31.85</v>
      </c>
      <c r="AB105" s="43">
        <v>19.11</v>
      </c>
      <c r="AC105" s="43">
        <v>12.74</v>
      </c>
      <c r="AD105" s="43">
        <v>0</v>
      </c>
      <c r="AE105" s="43">
        <v>31.35</v>
      </c>
      <c r="AF105" s="43">
        <v>18.81</v>
      </c>
      <c r="AG105" s="43">
        <v>12.54</v>
      </c>
      <c r="AH105" s="43">
        <v>31.11</v>
      </c>
      <c r="AI105" s="32">
        <v>19.11</v>
      </c>
      <c r="AJ105" s="43">
        <v>12</v>
      </c>
      <c r="AK105" s="43">
        <v>0.500000000000002</v>
      </c>
      <c r="AL105" s="43">
        <v>0.300000000000001</v>
      </c>
      <c r="AM105" s="43">
        <v>0.200000000000001</v>
      </c>
      <c r="AN105" s="43">
        <v>0.74</v>
      </c>
      <c r="AO105" s="43">
        <v>0</v>
      </c>
      <c r="AP105" s="43">
        <v>0.74</v>
      </c>
      <c r="AQ105" s="43">
        <v>1.24</v>
      </c>
      <c r="AR105" s="43">
        <v>0.300000000000001</v>
      </c>
      <c r="AS105" s="43">
        <v>0.940000000000001</v>
      </c>
      <c r="AT105" s="56">
        <v>133.92</v>
      </c>
      <c r="AU105" s="43">
        <v>132.98</v>
      </c>
      <c r="AV105" s="56">
        <v>0.940000000000001</v>
      </c>
    </row>
    <row r="106" ht="22.5" spans="1:48">
      <c r="A106" s="35" t="s">
        <v>101</v>
      </c>
      <c r="B106" s="35" t="s">
        <v>102</v>
      </c>
      <c r="C106" s="59" t="s">
        <v>285</v>
      </c>
      <c r="D106" s="32">
        <v>177</v>
      </c>
      <c r="E106" s="43">
        <v>146.51</v>
      </c>
      <c r="F106" s="43">
        <v>116.43</v>
      </c>
      <c r="G106" s="32">
        <v>131.06</v>
      </c>
      <c r="H106" s="43">
        <v>30.08</v>
      </c>
      <c r="I106" s="43">
        <v>15.45</v>
      </c>
      <c r="J106" s="43">
        <v>45.53</v>
      </c>
      <c r="K106" s="32">
        <v>9</v>
      </c>
      <c r="L106" s="43">
        <v>3.81</v>
      </c>
      <c r="M106" s="43">
        <v>3.46</v>
      </c>
      <c r="N106" s="32">
        <v>3.46</v>
      </c>
      <c r="O106" s="43">
        <v>0.35</v>
      </c>
      <c r="P106" s="43">
        <v>0.35</v>
      </c>
      <c r="Q106" s="43">
        <v>0.7</v>
      </c>
      <c r="R106" s="32">
        <v>228</v>
      </c>
      <c r="S106" s="43">
        <v>535.32</v>
      </c>
      <c r="T106" s="43">
        <v>581.95</v>
      </c>
      <c r="U106" s="32">
        <v>486.55</v>
      </c>
      <c r="V106" s="43">
        <v>-46.63</v>
      </c>
      <c r="W106" s="43">
        <v>48.77</v>
      </c>
      <c r="X106" s="43">
        <v>2.14000000000004</v>
      </c>
      <c r="Y106" s="32">
        <v>90</v>
      </c>
      <c r="Z106" s="32">
        <v>81</v>
      </c>
      <c r="AA106" s="43">
        <v>28.22</v>
      </c>
      <c r="AB106" s="43">
        <v>16.93</v>
      </c>
      <c r="AC106" s="43">
        <v>11.29</v>
      </c>
      <c r="AD106" s="43">
        <v>0</v>
      </c>
      <c r="AE106" s="43">
        <v>25.41</v>
      </c>
      <c r="AF106" s="43">
        <v>15.25</v>
      </c>
      <c r="AG106" s="43">
        <v>10.16</v>
      </c>
      <c r="AH106" s="43">
        <v>26.93</v>
      </c>
      <c r="AI106" s="32">
        <v>16.93</v>
      </c>
      <c r="AJ106" s="43">
        <v>10</v>
      </c>
      <c r="AK106" s="43">
        <v>2.81</v>
      </c>
      <c r="AL106" s="43">
        <v>1.68</v>
      </c>
      <c r="AM106" s="43">
        <v>1.13</v>
      </c>
      <c r="AN106" s="43">
        <v>1.29</v>
      </c>
      <c r="AO106" s="43">
        <v>0</v>
      </c>
      <c r="AP106" s="43">
        <v>1.29</v>
      </c>
      <c r="AQ106" s="43">
        <v>4.1</v>
      </c>
      <c r="AR106" s="43">
        <v>1.68</v>
      </c>
      <c r="AS106" s="43">
        <v>2.42</v>
      </c>
      <c r="AT106" s="56">
        <v>52.47</v>
      </c>
      <c r="AU106" s="43">
        <v>50.05</v>
      </c>
      <c r="AV106" s="56">
        <v>2.42</v>
      </c>
    </row>
    <row r="107" ht="22.5" spans="1:48">
      <c r="A107" s="35" t="s">
        <v>332</v>
      </c>
      <c r="B107" s="35" t="s">
        <v>93</v>
      </c>
      <c r="C107" s="59" t="s">
        <v>284</v>
      </c>
      <c r="D107" s="32">
        <v>101</v>
      </c>
      <c r="E107" s="43">
        <v>116.13</v>
      </c>
      <c r="F107" s="43">
        <v>86.92</v>
      </c>
      <c r="G107" s="32">
        <v>105.1</v>
      </c>
      <c r="H107" s="43">
        <v>29.21</v>
      </c>
      <c r="I107" s="43">
        <v>11.03</v>
      </c>
      <c r="J107" s="43">
        <v>40.24</v>
      </c>
      <c r="K107" s="32">
        <v>5</v>
      </c>
      <c r="L107" s="43">
        <v>2.73</v>
      </c>
      <c r="M107" s="43">
        <v>3.82</v>
      </c>
      <c r="N107" s="32">
        <v>2.48</v>
      </c>
      <c r="O107" s="43">
        <v>-1.09</v>
      </c>
      <c r="P107" s="43">
        <v>0.25</v>
      </c>
      <c r="Q107" s="43">
        <v>-0.84</v>
      </c>
      <c r="R107" s="32">
        <v>0</v>
      </c>
      <c r="S107" s="43">
        <v>0</v>
      </c>
      <c r="T107" s="43">
        <v>1.64</v>
      </c>
      <c r="U107" s="32">
        <v>0</v>
      </c>
      <c r="V107" s="43">
        <v>-1.64</v>
      </c>
      <c r="W107" s="43">
        <v>0</v>
      </c>
      <c r="X107" s="43">
        <v>-1.64</v>
      </c>
      <c r="Y107" s="32">
        <v>39</v>
      </c>
      <c r="Z107" s="32">
        <v>46</v>
      </c>
      <c r="AA107" s="43">
        <v>14.03</v>
      </c>
      <c r="AB107" s="43">
        <v>8.42</v>
      </c>
      <c r="AC107" s="43">
        <v>5.61</v>
      </c>
      <c r="AD107" s="43">
        <v>0</v>
      </c>
      <c r="AE107" s="43">
        <v>15.18</v>
      </c>
      <c r="AF107" s="43">
        <v>9.11</v>
      </c>
      <c r="AG107" s="43">
        <v>6.07</v>
      </c>
      <c r="AH107" s="43">
        <v>13.42</v>
      </c>
      <c r="AI107" s="32">
        <v>8.42</v>
      </c>
      <c r="AJ107" s="43">
        <v>5</v>
      </c>
      <c r="AK107" s="43">
        <v>-1.15</v>
      </c>
      <c r="AL107" s="43">
        <v>-0.69</v>
      </c>
      <c r="AM107" s="43">
        <v>-0.46</v>
      </c>
      <c r="AN107" s="43">
        <v>0.61</v>
      </c>
      <c r="AO107" s="43">
        <v>0</v>
      </c>
      <c r="AP107" s="43">
        <v>0.61</v>
      </c>
      <c r="AQ107" s="43">
        <v>-0.539999999999999</v>
      </c>
      <c r="AR107" s="43">
        <v>-0.69</v>
      </c>
      <c r="AS107" s="43">
        <v>0.15</v>
      </c>
      <c r="AT107" s="56">
        <v>37.22</v>
      </c>
      <c r="AU107" s="43">
        <v>37.07</v>
      </c>
      <c r="AV107" s="56">
        <v>0.15</v>
      </c>
    </row>
    <row r="108" ht="22.5" spans="1:48">
      <c r="A108" s="35" t="s">
        <v>333</v>
      </c>
      <c r="B108" s="35" t="s">
        <v>94</v>
      </c>
      <c r="C108" s="31" t="s">
        <v>285</v>
      </c>
      <c r="D108" s="32">
        <v>126</v>
      </c>
      <c r="E108" s="43">
        <v>179.44</v>
      </c>
      <c r="F108" s="43">
        <v>105.62</v>
      </c>
      <c r="G108" s="32">
        <v>161.88</v>
      </c>
      <c r="H108" s="43">
        <v>73.82</v>
      </c>
      <c r="I108" s="43">
        <v>17.56</v>
      </c>
      <c r="J108" s="43">
        <v>91.38</v>
      </c>
      <c r="K108" s="32">
        <v>2</v>
      </c>
      <c r="L108" s="43">
        <v>1.65</v>
      </c>
      <c r="M108" s="43">
        <v>0</v>
      </c>
      <c r="N108" s="32">
        <v>1.5</v>
      </c>
      <c r="O108" s="43">
        <v>1.65</v>
      </c>
      <c r="P108" s="43">
        <v>0.15</v>
      </c>
      <c r="Q108" s="43">
        <v>1.8</v>
      </c>
      <c r="R108" s="32">
        <v>0</v>
      </c>
      <c r="S108" s="43">
        <v>0</v>
      </c>
      <c r="T108" s="43">
        <v>0</v>
      </c>
      <c r="U108" s="32">
        <v>0</v>
      </c>
      <c r="V108" s="43">
        <v>0</v>
      </c>
      <c r="W108" s="43">
        <v>0</v>
      </c>
      <c r="X108" s="43">
        <v>0</v>
      </c>
      <c r="Y108" s="32">
        <v>39</v>
      </c>
      <c r="Z108" s="32">
        <v>38</v>
      </c>
      <c r="AA108" s="43">
        <v>12.7</v>
      </c>
      <c r="AB108" s="43">
        <v>7.62</v>
      </c>
      <c r="AC108" s="43">
        <v>5.08</v>
      </c>
      <c r="AD108" s="43">
        <v>0</v>
      </c>
      <c r="AE108" s="43">
        <v>12.21</v>
      </c>
      <c r="AF108" s="43">
        <v>7.33</v>
      </c>
      <c r="AG108" s="43">
        <v>4.88</v>
      </c>
      <c r="AH108" s="43">
        <v>12.62</v>
      </c>
      <c r="AI108" s="32">
        <v>7.62</v>
      </c>
      <c r="AJ108" s="43">
        <v>5</v>
      </c>
      <c r="AK108" s="43">
        <v>0.49</v>
      </c>
      <c r="AL108" s="43">
        <v>0.29</v>
      </c>
      <c r="AM108" s="43">
        <v>0.2</v>
      </c>
      <c r="AN108" s="43">
        <v>0.0800000000000001</v>
      </c>
      <c r="AO108" s="43">
        <v>0</v>
      </c>
      <c r="AP108" s="43">
        <v>0.0800000000000001</v>
      </c>
      <c r="AQ108" s="43">
        <v>0.57</v>
      </c>
      <c r="AR108" s="43">
        <v>0.29</v>
      </c>
      <c r="AS108" s="43">
        <v>0.28</v>
      </c>
      <c r="AT108" s="56">
        <v>93.75</v>
      </c>
      <c r="AU108" s="43">
        <v>93.47</v>
      </c>
      <c r="AV108" s="56">
        <v>0.28</v>
      </c>
    </row>
    <row r="109" ht="22.5" spans="1:48">
      <c r="A109" s="35" t="s">
        <v>136</v>
      </c>
      <c r="B109" s="35" t="s">
        <v>95</v>
      </c>
      <c r="C109" s="31" t="s">
        <v>285</v>
      </c>
      <c r="D109" s="32">
        <v>216</v>
      </c>
      <c r="E109" s="43">
        <v>173.39</v>
      </c>
      <c r="F109" s="43">
        <v>111.64</v>
      </c>
      <c r="G109" s="32">
        <v>156.07</v>
      </c>
      <c r="H109" s="43">
        <v>61.75</v>
      </c>
      <c r="I109" s="43">
        <v>17.32</v>
      </c>
      <c r="J109" s="43">
        <v>79.07</v>
      </c>
      <c r="K109" s="32">
        <v>0</v>
      </c>
      <c r="L109" s="43">
        <v>0</v>
      </c>
      <c r="M109" s="43">
        <v>1.73</v>
      </c>
      <c r="N109" s="32">
        <v>0</v>
      </c>
      <c r="O109" s="43">
        <v>-1.73</v>
      </c>
      <c r="P109" s="43">
        <v>0</v>
      </c>
      <c r="Q109" s="43">
        <v>-1.73</v>
      </c>
      <c r="R109" s="32">
        <v>0</v>
      </c>
      <c r="S109" s="43">
        <v>0</v>
      </c>
      <c r="T109" s="43">
        <v>0</v>
      </c>
      <c r="U109" s="32">
        <v>0</v>
      </c>
      <c r="V109" s="43">
        <v>0</v>
      </c>
      <c r="W109" s="43">
        <v>0</v>
      </c>
      <c r="X109" s="43">
        <v>0</v>
      </c>
      <c r="Y109" s="32">
        <v>76</v>
      </c>
      <c r="Z109" s="32">
        <v>95</v>
      </c>
      <c r="AA109" s="43">
        <v>28.22</v>
      </c>
      <c r="AB109" s="43">
        <v>16.93</v>
      </c>
      <c r="AC109" s="43">
        <v>11.29</v>
      </c>
      <c r="AD109" s="43">
        <v>0</v>
      </c>
      <c r="AE109" s="43">
        <v>21.95</v>
      </c>
      <c r="AF109" s="43">
        <v>13.17</v>
      </c>
      <c r="AG109" s="43">
        <v>8.78</v>
      </c>
      <c r="AH109" s="43">
        <v>26.93</v>
      </c>
      <c r="AI109" s="32">
        <v>16.93</v>
      </c>
      <c r="AJ109" s="43">
        <v>10</v>
      </c>
      <c r="AK109" s="43">
        <v>6.27</v>
      </c>
      <c r="AL109" s="43">
        <v>3.76</v>
      </c>
      <c r="AM109" s="43">
        <v>2.51</v>
      </c>
      <c r="AN109" s="43">
        <v>1.29</v>
      </c>
      <c r="AO109" s="43">
        <v>0</v>
      </c>
      <c r="AP109" s="43">
        <v>1.29</v>
      </c>
      <c r="AQ109" s="43">
        <v>7.56</v>
      </c>
      <c r="AR109" s="43">
        <v>3.76</v>
      </c>
      <c r="AS109" s="43">
        <v>3.8</v>
      </c>
      <c r="AT109" s="56">
        <v>84.9</v>
      </c>
      <c r="AU109" s="43">
        <v>81.1</v>
      </c>
      <c r="AV109" s="56">
        <v>3.8</v>
      </c>
    </row>
    <row r="110" ht="33.75" spans="1:48">
      <c r="A110" s="35" t="s">
        <v>334</v>
      </c>
      <c r="B110" s="35" t="s">
        <v>96</v>
      </c>
      <c r="C110" s="31" t="s">
        <v>285</v>
      </c>
      <c r="D110" s="32">
        <v>81</v>
      </c>
      <c r="E110" s="43">
        <v>69.23</v>
      </c>
      <c r="F110" s="43">
        <v>84.4</v>
      </c>
      <c r="G110" s="32">
        <v>62.58</v>
      </c>
      <c r="H110" s="43">
        <v>-15.17</v>
      </c>
      <c r="I110" s="43">
        <v>6.65000000000001</v>
      </c>
      <c r="J110" s="43">
        <v>-8.52</v>
      </c>
      <c r="K110" s="32">
        <v>0</v>
      </c>
      <c r="L110" s="43">
        <v>0</v>
      </c>
      <c r="M110" s="43">
        <v>0</v>
      </c>
      <c r="N110" s="32">
        <v>0</v>
      </c>
      <c r="O110" s="43">
        <v>0</v>
      </c>
      <c r="P110" s="43">
        <v>0</v>
      </c>
      <c r="Q110" s="43">
        <v>0</v>
      </c>
      <c r="R110" s="32">
        <v>0</v>
      </c>
      <c r="S110" s="43">
        <v>0</v>
      </c>
      <c r="T110" s="43">
        <v>0</v>
      </c>
      <c r="U110" s="32">
        <v>0</v>
      </c>
      <c r="V110" s="43">
        <v>0</v>
      </c>
      <c r="W110" s="43">
        <v>0</v>
      </c>
      <c r="X110" s="43">
        <v>0</v>
      </c>
      <c r="Y110" s="32">
        <v>39</v>
      </c>
      <c r="Z110" s="32">
        <v>36</v>
      </c>
      <c r="AA110" s="43">
        <v>12.38</v>
      </c>
      <c r="AB110" s="43">
        <v>7.43</v>
      </c>
      <c r="AC110" s="43">
        <v>4.95</v>
      </c>
      <c r="AD110" s="43">
        <v>0</v>
      </c>
      <c r="AE110" s="43">
        <v>11.05</v>
      </c>
      <c r="AF110" s="43">
        <v>6.63</v>
      </c>
      <c r="AG110" s="43">
        <v>4.42</v>
      </c>
      <c r="AH110" s="43">
        <v>11.43</v>
      </c>
      <c r="AI110" s="32">
        <v>7.43</v>
      </c>
      <c r="AJ110" s="43">
        <v>4</v>
      </c>
      <c r="AK110" s="43">
        <v>1.33</v>
      </c>
      <c r="AL110" s="43">
        <v>0.8</v>
      </c>
      <c r="AM110" s="43">
        <v>0.53</v>
      </c>
      <c r="AN110" s="43">
        <v>0.95</v>
      </c>
      <c r="AO110" s="43">
        <v>0</v>
      </c>
      <c r="AP110" s="43">
        <v>0.95</v>
      </c>
      <c r="AQ110" s="43">
        <v>2.28</v>
      </c>
      <c r="AR110" s="43">
        <v>0.8</v>
      </c>
      <c r="AS110" s="43">
        <v>1.48</v>
      </c>
      <c r="AT110" s="56">
        <v>-6.24</v>
      </c>
      <c r="AU110" s="43">
        <v>-7.72</v>
      </c>
      <c r="AV110" s="56">
        <v>1.48</v>
      </c>
    </row>
    <row r="111" ht="33.75" spans="1:48">
      <c r="A111" s="35" t="s">
        <v>335</v>
      </c>
      <c r="B111" s="35" t="s">
        <v>84</v>
      </c>
      <c r="C111" s="59" t="s">
        <v>285</v>
      </c>
      <c r="D111" s="32">
        <v>325</v>
      </c>
      <c r="E111" s="43">
        <v>308.63</v>
      </c>
      <c r="F111" s="43">
        <v>160.22</v>
      </c>
      <c r="G111" s="32">
        <v>277.68</v>
      </c>
      <c r="H111" s="43">
        <v>148.41</v>
      </c>
      <c r="I111" s="43">
        <v>30.95</v>
      </c>
      <c r="J111" s="43">
        <v>179.36</v>
      </c>
      <c r="K111" s="32">
        <v>3</v>
      </c>
      <c r="L111" s="43">
        <v>1.38</v>
      </c>
      <c r="M111" s="43">
        <v>1.84</v>
      </c>
      <c r="N111" s="32">
        <v>1.25</v>
      </c>
      <c r="O111" s="43">
        <v>-0.46</v>
      </c>
      <c r="P111" s="43">
        <v>0.13</v>
      </c>
      <c r="Q111" s="43">
        <v>-0.33</v>
      </c>
      <c r="R111" s="32">
        <v>0</v>
      </c>
      <c r="S111" s="43">
        <v>0</v>
      </c>
      <c r="T111" s="43">
        <v>0</v>
      </c>
      <c r="U111" s="32">
        <v>0</v>
      </c>
      <c r="V111" s="43">
        <v>0</v>
      </c>
      <c r="W111" s="43">
        <v>0</v>
      </c>
      <c r="X111" s="43">
        <v>0</v>
      </c>
      <c r="Y111" s="32">
        <v>115</v>
      </c>
      <c r="Z111" s="32">
        <v>118</v>
      </c>
      <c r="AA111" s="43">
        <v>38.45</v>
      </c>
      <c r="AB111" s="43">
        <v>23.07</v>
      </c>
      <c r="AC111" s="43">
        <v>15.38</v>
      </c>
      <c r="AD111" s="43">
        <v>0</v>
      </c>
      <c r="AE111" s="43">
        <v>60.88</v>
      </c>
      <c r="AF111" s="43">
        <v>36.53</v>
      </c>
      <c r="AG111" s="43">
        <v>24.35</v>
      </c>
      <c r="AH111" s="43">
        <v>37.07</v>
      </c>
      <c r="AI111" s="32">
        <v>23.07</v>
      </c>
      <c r="AJ111" s="43">
        <v>14</v>
      </c>
      <c r="AK111" s="43">
        <v>-22.43</v>
      </c>
      <c r="AL111" s="43">
        <v>-13.46</v>
      </c>
      <c r="AM111" s="43">
        <v>-8.97</v>
      </c>
      <c r="AN111" s="43">
        <v>1.38</v>
      </c>
      <c r="AO111" s="43">
        <v>0</v>
      </c>
      <c r="AP111" s="43">
        <v>1.38</v>
      </c>
      <c r="AQ111" s="43">
        <v>-21.05</v>
      </c>
      <c r="AR111" s="43">
        <v>-13.46</v>
      </c>
      <c r="AS111" s="43">
        <v>-7.59</v>
      </c>
      <c r="AT111" s="56">
        <v>157.98</v>
      </c>
      <c r="AU111" s="43">
        <v>165.57</v>
      </c>
      <c r="AV111" s="56">
        <v>-7.59</v>
      </c>
    </row>
    <row r="112" ht="22.5" spans="1:48">
      <c r="A112" s="66"/>
      <c r="B112" s="30" t="s">
        <v>107</v>
      </c>
      <c r="C112" s="31" t="s">
        <v>285</v>
      </c>
      <c r="D112" s="32">
        <v>29</v>
      </c>
      <c r="E112" s="43">
        <v>23.91</v>
      </c>
      <c r="F112" s="43">
        <v>18.86</v>
      </c>
      <c r="G112" s="32">
        <v>20.95</v>
      </c>
      <c r="H112" s="43">
        <v>5.05</v>
      </c>
      <c r="I112" s="43">
        <v>2.96</v>
      </c>
      <c r="J112" s="43">
        <v>8.01</v>
      </c>
      <c r="K112" s="32">
        <v>17</v>
      </c>
      <c r="L112" s="43">
        <v>7.82</v>
      </c>
      <c r="M112" s="43">
        <v>5.06</v>
      </c>
      <c r="N112" s="32">
        <v>7.11</v>
      </c>
      <c r="O112" s="43">
        <v>2.76</v>
      </c>
      <c r="P112" s="43">
        <v>0.71</v>
      </c>
      <c r="Q112" s="43">
        <v>3.47</v>
      </c>
      <c r="R112" s="32">
        <v>0</v>
      </c>
      <c r="S112" s="43">
        <v>0</v>
      </c>
      <c r="T112" s="43">
        <v>0</v>
      </c>
      <c r="U112" s="32">
        <v>0</v>
      </c>
      <c r="V112" s="43">
        <v>0</v>
      </c>
      <c r="W112" s="43">
        <v>0</v>
      </c>
      <c r="X112" s="43">
        <v>0</v>
      </c>
      <c r="Y112" s="32">
        <v>28</v>
      </c>
      <c r="Z112" s="32">
        <v>32</v>
      </c>
      <c r="AA112" s="43">
        <v>9.9</v>
      </c>
      <c r="AB112" s="43">
        <v>5.94</v>
      </c>
      <c r="AC112" s="43">
        <v>3.96</v>
      </c>
      <c r="AD112" s="43">
        <v>0</v>
      </c>
      <c r="AE112" s="43">
        <v>8.25</v>
      </c>
      <c r="AF112" s="43">
        <v>4.95</v>
      </c>
      <c r="AG112" s="43">
        <v>3.3</v>
      </c>
      <c r="AH112" s="43">
        <v>9.94</v>
      </c>
      <c r="AI112" s="32">
        <v>5.94</v>
      </c>
      <c r="AJ112" s="43">
        <v>4</v>
      </c>
      <c r="AK112" s="43">
        <v>1.65</v>
      </c>
      <c r="AL112" s="43">
        <v>0.99</v>
      </c>
      <c r="AM112" s="43">
        <v>0.66</v>
      </c>
      <c r="AN112" s="43">
        <v>-0.04</v>
      </c>
      <c r="AO112" s="43">
        <v>0</v>
      </c>
      <c r="AP112" s="43">
        <v>-0.04</v>
      </c>
      <c r="AQ112" s="43">
        <v>1.61</v>
      </c>
      <c r="AR112" s="43">
        <v>0.99</v>
      </c>
      <c r="AS112" s="43">
        <v>0.62</v>
      </c>
      <c r="AT112" s="56">
        <v>13.09</v>
      </c>
      <c r="AU112" s="43">
        <v>12.47</v>
      </c>
      <c r="AV112" s="56">
        <v>0.62</v>
      </c>
    </row>
    <row r="113" ht="22.5" spans="1:48">
      <c r="A113" s="66"/>
      <c r="B113" s="35" t="s">
        <v>108</v>
      </c>
      <c r="C113" s="31" t="s">
        <v>285</v>
      </c>
      <c r="D113" s="32">
        <v>126</v>
      </c>
      <c r="E113" s="43">
        <v>131.55</v>
      </c>
      <c r="F113" s="43">
        <v>111.33</v>
      </c>
      <c r="G113" s="32">
        <v>118.47</v>
      </c>
      <c r="H113" s="43">
        <v>20.22</v>
      </c>
      <c r="I113" s="43">
        <v>13.08</v>
      </c>
      <c r="J113" s="43">
        <v>33.3</v>
      </c>
      <c r="K113" s="32">
        <v>2</v>
      </c>
      <c r="L113" s="43">
        <v>1.01</v>
      </c>
      <c r="M113" s="43">
        <v>1.01</v>
      </c>
      <c r="N113" s="32">
        <v>0.92</v>
      </c>
      <c r="O113" s="43">
        <v>0</v>
      </c>
      <c r="P113" s="43">
        <v>0.09</v>
      </c>
      <c r="Q113" s="43">
        <v>0.09</v>
      </c>
      <c r="R113" s="32">
        <v>5</v>
      </c>
      <c r="S113" s="43">
        <v>7.59</v>
      </c>
      <c r="T113" s="43">
        <v>7.59</v>
      </c>
      <c r="U113" s="32">
        <v>6.9</v>
      </c>
      <c r="V113" s="43">
        <v>0</v>
      </c>
      <c r="W113" s="43">
        <v>0.69</v>
      </c>
      <c r="X113" s="43">
        <v>0.69</v>
      </c>
      <c r="Y113" s="32">
        <v>42</v>
      </c>
      <c r="Z113" s="32">
        <v>46</v>
      </c>
      <c r="AA113" s="43">
        <v>14.52</v>
      </c>
      <c r="AB113" s="43">
        <v>8.71</v>
      </c>
      <c r="AC113" s="43">
        <v>5.81</v>
      </c>
      <c r="AD113" s="43">
        <v>0</v>
      </c>
      <c r="AE113" s="43">
        <v>10.89</v>
      </c>
      <c r="AF113" s="43">
        <v>6.53</v>
      </c>
      <c r="AG113" s="43">
        <v>4.36</v>
      </c>
      <c r="AH113" s="43">
        <v>13.71</v>
      </c>
      <c r="AI113" s="32">
        <v>8.71</v>
      </c>
      <c r="AJ113" s="43">
        <v>5</v>
      </c>
      <c r="AK113" s="43">
        <v>3.63</v>
      </c>
      <c r="AL113" s="43">
        <v>2.18</v>
      </c>
      <c r="AM113" s="43">
        <v>1.45</v>
      </c>
      <c r="AN113" s="43">
        <v>0.81</v>
      </c>
      <c r="AO113" s="43">
        <v>0</v>
      </c>
      <c r="AP113" s="43">
        <v>0.81</v>
      </c>
      <c r="AQ113" s="43">
        <v>4.44</v>
      </c>
      <c r="AR113" s="43">
        <v>2.18</v>
      </c>
      <c r="AS113" s="43">
        <v>2.26</v>
      </c>
      <c r="AT113" s="56">
        <v>38.52</v>
      </c>
      <c r="AU113" s="43">
        <v>36.26</v>
      </c>
      <c r="AV113" s="56">
        <v>2.26</v>
      </c>
    </row>
    <row r="114" spans="1:48">
      <c r="A114" s="27" t="s">
        <v>181</v>
      </c>
      <c r="B114" s="28" t="s">
        <v>11</v>
      </c>
      <c r="C114" s="31"/>
      <c r="D114" s="32">
        <v>910</v>
      </c>
      <c r="E114" s="43">
        <v>2074.85</v>
      </c>
      <c r="F114" s="43">
        <v>1616.5</v>
      </c>
      <c r="G114" s="32">
        <v>1869.73</v>
      </c>
      <c r="H114" s="43">
        <v>458.35</v>
      </c>
      <c r="I114" s="43">
        <v>205.12</v>
      </c>
      <c r="J114" s="43">
        <v>663.47</v>
      </c>
      <c r="K114" s="32">
        <v>10</v>
      </c>
      <c r="L114" s="43">
        <v>10.1</v>
      </c>
      <c r="M114" s="43">
        <v>11</v>
      </c>
      <c r="N114" s="32">
        <v>9.17</v>
      </c>
      <c r="O114" s="43">
        <v>-0.9</v>
      </c>
      <c r="P114" s="43">
        <v>0.93</v>
      </c>
      <c r="Q114" s="43">
        <v>0.03</v>
      </c>
      <c r="R114" s="32">
        <v>8</v>
      </c>
      <c r="S114" s="43">
        <v>34.4</v>
      </c>
      <c r="T114" s="43">
        <v>72</v>
      </c>
      <c r="U114" s="32">
        <v>31.26</v>
      </c>
      <c r="V114" s="43">
        <v>-37.6</v>
      </c>
      <c r="W114" s="43">
        <v>3.14</v>
      </c>
      <c r="X114" s="43">
        <v>-34.46</v>
      </c>
      <c r="Y114" s="32">
        <v>747</v>
      </c>
      <c r="Z114" s="32">
        <v>827</v>
      </c>
      <c r="AA114" s="43">
        <v>259.71</v>
      </c>
      <c r="AB114" s="43">
        <v>155.83</v>
      </c>
      <c r="AC114" s="43">
        <v>103.88</v>
      </c>
      <c r="AD114" s="43">
        <v>0</v>
      </c>
      <c r="AE114" s="43">
        <v>214.34</v>
      </c>
      <c r="AF114" s="43">
        <v>128.61</v>
      </c>
      <c r="AG114" s="43">
        <v>85.73</v>
      </c>
      <c r="AH114" s="43">
        <v>250.83</v>
      </c>
      <c r="AI114" s="32">
        <v>155.83</v>
      </c>
      <c r="AJ114" s="43">
        <v>95</v>
      </c>
      <c r="AK114" s="43">
        <v>45.37</v>
      </c>
      <c r="AL114" s="43">
        <v>27.22</v>
      </c>
      <c r="AM114" s="43">
        <v>18.15</v>
      </c>
      <c r="AN114" s="43">
        <v>8.88</v>
      </c>
      <c r="AO114" s="43">
        <v>0</v>
      </c>
      <c r="AP114" s="43">
        <v>8.88</v>
      </c>
      <c r="AQ114" s="43">
        <v>54.25</v>
      </c>
      <c r="AR114" s="43">
        <v>27.22</v>
      </c>
      <c r="AS114" s="43">
        <v>27.03</v>
      </c>
      <c r="AT114" s="56">
        <v>683.29</v>
      </c>
      <c r="AU114" s="43">
        <v>656.26</v>
      </c>
      <c r="AV114" s="56">
        <v>27.03</v>
      </c>
    </row>
    <row r="115" ht="22.5" spans="1:48">
      <c r="A115" s="29"/>
      <c r="B115" s="35" t="s">
        <v>111</v>
      </c>
      <c r="C115" s="31" t="s">
        <v>284</v>
      </c>
      <c r="D115" s="32">
        <v>348</v>
      </c>
      <c r="E115" s="43">
        <v>831.24</v>
      </c>
      <c r="F115" s="43">
        <v>736.83</v>
      </c>
      <c r="G115" s="32">
        <v>747.5</v>
      </c>
      <c r="H115" s="43">
        <v>94.41</v>
      </c>
      <c r="I115" s="43">
        <v>83.74</v>
      </c>
      <c r="J115" s="43">
        <v>178.15</v>
      </c>
      <c r="K115" s="32">
        <v>1</v>
      </c>
      <c r="L115" s="43">
        <v>1.6</v>
      </c>
      <c r="M115" s="43">
        <v>0.6</v>
      </c>
      <c r="N115" s="32">
        <v>1.45</v>
      </c>
      <c r="O115" s="43">
        <v>1</v>
      </c>
      <c r="P115" s="43">
        <v>0.15</v>
      </c>
      <c r="Q115" s="43">
        <v>1.15</v>
      </c>
      <c r="R115" s="32">
        <v>5</v>
      </c>
      <c r="S115" s="43">
        <v>19.6</v>
      </c>
      <c r="T115" s="43">
        <v>42.8</v>
      </c>
      <c r="U115" s="32">
        <v>17.81</v>
      </c>
      <c r="V115" s="43">
        <v>-23.2</v>
      </c>
      <c r="W115" s="43">
        <v>1.79</v>
      </c>
      <c r="X115" s="43">
        <v>-21.41</v>
      </c>
      <c r="Y115" s="32">
        <v>348</v>
      </c>
      <c r="Z115" s="32">
        <v>422</v>
      </c>
      <c r="AA115" s="43">
        <v>127.05</v>
      </c>
      <c r="AB115" s="43">
        <v>76.23</v>
      </c>
      <c r="AC115" s="43">
        <v>50.82</v>
      </c>
      <c r="AD115" s="43">
        <v>0</v>
      </c>
      <c r="AE115" s="43">
        <v>100.48</v>
      </c>
      <c r="AF115" s="43">
        <v>60.29</v>
      </c>
      <c r="AG115" s="43">
        <v>40.19</v>
      </c>
      <c r="AH115" s="43">
        <v>122.23</v>
      </c>
      <c r="AI115" s="32">
        <v>76.23</v>
      </c>
      <c r="AJ115" s="43">
        <v>46</v>
      </c>
      <c r="AK115" s="43">
        <v>26.57</v>
      </c>
      <c r="AL115" s="43">
        <v>15.94</v>
      </c>
      <c r="AM115" s="43">
        <v>10.63</v>
      </c>
      <c r="AN115" s="43">
        <v>4.82</v>
      </c>
      <c r="AO115" s="43">
        <v>0</v>
      </c>
      <c r="AP115" s="43">
        <v>4.82</v>
      </c>
      <c r="AQ115" s="43">
        <v>31.39</v>
      </c>
      <c r="AR115" s="43">
        <v>15.94</v>
      </c>
      <c r="AS115" s="43">
        <v>15.45</v>
      </c>
      <c r="AT115" s="56">
        <v>189.28</v>
      </c>
      <c r="AU115" s="43">
        <v>173.83</v>
      </c>
      <c r="AV115" s="56">
        <v>15.45</v>
      </c>
    </row>
    <row r="116" spans="1:48">
      <c r="A116" s="29"/>
      <c r="B116" s="35" t="s">
        <v>112</v>
      </c>
      <c r="C116" s="59" t="s">
        <v>284</v>
      </c>
      <c r="D116" s="32">
        <v>235</v>
      </c>
      <c r="E116" s="43">
        <v>535.47</v>
      </c>
      <c r="F116" s="43">
        <v>378.84</v>
      </c>
      <c r="G116" s="32">
        <v>482.64</v>
      </c>
      <c r="H116" s="43">
        <v>156.63</v>
      </c>
      <c r="I116" s="43">
        <v>52.83</v>
      </c>
      <c r="J116" s="43">
        <v>209.46</v>
      </c>
      <c r="K116" s="32">
        <v>2</v>
      </c>
      <c r="L116" s="43">
        <v>2.8</v>
      </c>
      <c r="M116" s="43">
        <v>0</v>
      </c>
      <c r="N116" s="32">
        <v>2.54</v>
      </c>
      <c r="O116" s="43">
        <v>2.8</v>
      </c>
      <c r="P116" s="43">
        <v>0.26</v>
      </c>
      <c r="Q116" s="43">
        <v>3.06</v>
      </c>
      <c r="R116" s="32">
        <v>0</v>
      </c>
      <c r="S116" s="43">
        <v>0</v>
      </c>
      <c r="T116" s="43">
        <v>13.2</v>
      </c>
      <c r="U116" s="32">
        <v>0</v>
      </c>
      <c r="V116" s="43">
        <v>-13.2</v>
      </c>
      <c r="W116" s="43">
        <v>0</v>
      </c>
      <c r="X116" s="43">
        <v>-13.2</v>
      </c>
      <c r="Y116" s="32">
        <v>188</v>
      </c>
      <c r="Z116" s="32">
        <v>194</v>
      </c>
      <c r="AA116" s="43">
        <v>63.03</v>
      </c>
      <c r="AB116" s="43">
        <v>37.82</v>
      </c>
      <c r="AC116" s="43">
        <v>25.21</v>
      </c>
      <c r="AD116" s="43">
        <v>0</v>
      </c>
      <c r="AE116" s="43">
        <v>54.95</v>
      </c>
      <c r="AF116" s="43">
        <v>32.97</v>
      </c>
      <c r="AG116" s="43">
        <v>21.98</v>
      </c>
      <c r="AH116" s="43">
        <v>60.82</v>
      </c>
      <c r="AI116" s="32">
        <v>37.82</v>
      </c>
      <c r="AJ116" s="43">
        <v>23</v>
      </c>
      <c r="AK116" s="43">
        <v>8.08</v>
      </c>
      <c r="AL116" s="43">
        <v>4.85</v>
      </c>
      <c r="AM116" s="43">
        <v>3.23</v>
      </c>
      <c r="AN116" s="43">
        <v>2.21</v>
      </c>
      <c r="AO116" s="43">
        <v>0</v>
      </c>
      <c r="AP116" s="43">
        <v>2.21</v>
      </c>
      <c r="AQ116" s="43">
        <v>10.29</v>
      </c>
      <c r="AR116" s="43">
        <v>4.85</v>
      </c>
      <c r="AS116" s="43">
        <v>5.44</v>
      </c>
      <c r="AT116" s="56">
        <v>209.61</v>
      </c>
      <c r="AU116" s="43">
        <v>204.17</v>
      </c>
      <c r="AV116" s="56">
        <v>5.44</v>
      </c>
    </row>
    <row r="117" spans="1:48">
      <c r="A117" s="29"/>
      <c r="B117" s="35" t="s">
        <v>113</v>
      </c>
      <c r="C117" s="59" t="s">
        <v>284</v>
      </c>
      <c r="D117" s="32">
        <v>244</v>
      </c>
      <c r="E117" s="43">
        <v>611.8</v>
      </c>
      <c r="F117" s="43">
        <v>431.8</v>
      </c>
      <c r="G117" s="32">
        <v>552.65</v>
      </c>
      <c r="H117" s="43">
        <v>180</v>
      </c>
      <c r="I117" s="43">
        <v>59.15</v>
      </c>
      <c r="J117" s="43">
        <v>239.15</v>
      </c>
      <c r="K117" s="32">
        <v>2</v>
      </c>
      <c r="L117" s="43">
        <v>3.2</v>
      </c>
      <c r="M117" s="43">
        <v>1.8</v>
      </c>
      <c r="N117" s="32">
        <v>2.91</v>
      </c>
      <c r="O117" s="43">
        <v>1.4</v>
      </c>
      <c r="P117" s="43">
        <v>0.29</v>
      </c>
      <c r="Q117" s="43">
        <v>1.69</v>
      </c>
      <c r="R117" s="32">
        <v>3</v>
      </c>
      <c r="S117" s="43">
        <v>14.8</v>
      </c>
      <c r="T117" s="43">
        <v>16</v>
      </c>
      <c r="U117" s="32">
        <v>13.45</v>
      </c>
      <c r="V117" s="43">
        <v>-1.2</v>
      </c>
      <c r="W117" s="43">
        <v>1.35</v>
      </c>
      <c r="X117" s="43">
        <v>0.150000000000002</v>
      </c>
      <c r="Y117" s="32">
        <v>150</v>
      </c>
      <c r="Z117" s="32">
        <v>163</v>
      </c>
      <c r="AA117" s="43">
        <v>51.65</v>
      </c>
      <c r="AB117" s="43">
        <v>30.99</v>
      </c>
      <c r="AC117" s="43">
        <v>20.66</v>
      </c>
      <c r="AD117" s="43">
        <v>0</v>
      </c>
      <c r="AE117" s="43">
        <v>42.08</v>
      </c>
      <c r="AF117" s="43">
        <v>25.25</v>
      </c>
      <c r="AG117" s="43">
        <v>16.83</v>
      </c>
      <c r="AH117" s="43">
        <v>49.99</v>
      </c>
      <c r="AI117" s="32">
        <v>30.99</v>
      </c>
      <c r="AJ117" s="43">
        <v>19</v>
      </c>
      <c r="AK117" s="43">
        <v>9.57</v>
      </c>
      <c r="AL117" s="43">
        <v>5.74</v>
      </c>
      <c r="AM117" s="43">
        <v>3.83</v>
      </c>
      <c r="AN117" s="43">
        <v>1.66</v>
      </c>
      <c r="AO117" s="43">
        <v>0</v>
      </c>
      <c r="AP117" s="43">
        <v>1.66</v>
      </c>
      <c r="AQ117" s="43">
        <v>11.23</v>
      </c>
      <c r="AR117" s="43">
        <v>5.74</v>
      </c>
      <c r="AS117" s="43">
        <v>5.49</v>
      </c>
      <c r="AT117" s="56">
        <v>252.22</v>
      </c>
      <c r="AU117" s="43">
        <v>246.73</v>
      </c>
      <c r="AV117" s="56">
        <v>5.49</v>
      </c>
    </row>
    <row r="118" ht="22.5" spans="1:48">
      <c r="A118" s="33"/>
      <c r="B118" s="35" t="s">
        <v>114</v>
      </c>
      <c r="C118" s="31" t="s">
        <v>285</v>
      </c>
      <c r="D118" s="32">
        <v>83</v>
      </c>
      <c r="E118" s="43">
        <v>96.34</v>
      </c>
      <c r="F118" s="43">
        <v>69.03</v>
      </c>
      <c r="G118" s="32">
        <v>86.94</v>
      </c>
      <c r="H118" s="43">
        <v>27.31</v>
      </c>
      <c r="I118" s="43">
        <v>9.40000000000001</v>
      </c>
      <c r="J118" s="43">
        <v>36.71</v>
      </c>
      <c r="K118" s="32">
        <v>5</v>
      </c>
      <c r="L118" s="43">
        <v>2.5</v>
      </c>
      <c r="M118" s="43">
        <v>8.6</v>
      </c>
      <c r="N118" s="32">
        <v>2.27</v>
      </c>
      <c r="O118" s="43">
        <v>-6.1</v>
      </c>
      <c r="P118" s="43">
        <v>0.23</v>
      </c>
      <c r="Q118" s="43">
        <v>-5.87</v>
      </c>
      <c r="R118" s="32">
        <v>0</v>
      </c>
      <c r="S118" s="43">
        <v>0</v>
      </c>
      <c r="T118" s="43">
        <v>0</v>
      </c>
      <c r="U118" s="32">
        <v>0</v>
      </c>
      <c r="V118" s="43">
        <v>0</v>
      </c>
      <c r="W118" s="43">
        <v>0</v>
      </c>
      <c r="X118" s="43">
        <v>0</v>
      </c>
      <c r="Y118" s="32">
        <v>61</v>
      </c>
      <c r="Z118" s="32">
        <v>48</v>
      </c>
      <c r="AA118" s="43">
        <v>17.98</v>
      </c>
      <c r="AB118" s="43">
        <v>10.79</v>
      </c>
      <c r="AC118" s="43">
        <v>7.19</v>
      </c>
      <c r="AD118" s="43">
        <v>0</v>
      </c>
      <c r="AE118" s="43">
        <v>16.83</v>
      </c>
      <c r="AF118" s="43">
        <v>10.1</v>
      </c>
      <c r="AG118" s="43">
        <v>6.73</v>
      </c>
      <c r="AH118" s="43">
        <v>17.79</v>
      </c>
      <c r="AI118" s="32">
        <v>10.79</v>
      </c>
      <c r="AJ118" s="43">
        <v>7</v>
      </c>
      <c r="AK118" s="43">
        <v>1.15</v>
      </c>
      <c r="AL118" s="43">
        <v>0.69</v>
      </c>
      <c r="AM118" s="43">
        <v>0.46</v>
      </c>
      <c r="AN118" s="43">
        <v>0.19</v>
      </c>
      <c r="AO118" s="43">
        <v>0</v>
      </c>
      <c r="AP118" s="43">
        <v>0.19</v>
      </c>
      <c r="AQ118" s="43">
        <v>1.34</v>
      </c>
      <c r="AR118" s="43">
        <v>0.69</v>
      </c>
      <c r="AS118" s="43">
        <v>0.65</v>
      </c>
      <c r="AT118" s="56">
        <v>32.18</v>
      </c>
      <c r="AU118" s="43">
        <v>31.53</v>
      </c>
      <c r="AV118" s="56">
        <v>0.65</v>
      </c>
    </row>
  </sheetData>
  <autoFilter ref="A12:WWU118">
    <extLst/>
  </autoFilter>
  <mergeCells count="77">
    <mergeCell ref="H7:J7"/>
    <mergeCell ref="O7:Q7"/>
    <mergeCell ref="V7:X7"/>
    <mergeCell ref="AA7:AD7"/>
    <mergeCell ref="AE7:AG7"/>
    <mergeCell ref="AH7:AJ7"/>
    <mergeCell ref="AK7:AS7"/>
    <mergeCell ref="AK8:AM8"/>
    <mergeCell ref="AN8:AP8"/>
    <mergeCell ref="AQ8:AS8"/>
    <mergeCell ref="A10:C10"/>
    <mergeCell ref="A11:C11"/>
    <mergeCell ref="AQ13:AR13"/>
    <mergeCell ref="A5:A9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9:A61"/>
    <mergeCell ref="A64:A66"/>
    <mergeCell ref="A93:A95"/>
    <mergeCell ref="A101:A103"/>
    <mergeCell ref="A114:A118"/>
    <mergeCell ref="B5:B9"/>
    <mergeCell ref="C5:C9"/>
    <mergeCell ref="D7:D9"/>
    <mergeCell ref="E7:E9"/>
    <mergeCell ref="F7:F9"/>
    <mergeCell ref="G7:G9"/>
    <mergeCell ref="H8:H9"/>
    <mergeCell ref="I8:I9"/>
    <mergeCell ref="J8:J9"/>
    <mergeCell ref="K7:K9"/>
    <mergeCell ref="L7:L9"/>
    <mergeCell ref="M7:M9"/>
    <mergeCell ref="N7:N9"/>
    <mergeCell ref="O8:O9"/>
    <mergeCell ref="P8:P9"/>
    <mergeCell ref="Q8:Q9"/>
    <mergeCell ref="R7:R9"/>
    <mergeCell ref="S7:S9"/>
    <mergeCell ref="T7:T9"/>
    <mergeCell ref="U7:U9"/>
    <mergeCell ref="V8:V9"/>
    <mergeCell ref="W8:W9"/>
    <mergeCell ref="X8:X9"/>
    <mergeCell ref="Y7:Y9"/>
    <mergeCell ref="Z7:Z9"/>
    <mergeCell ref="AA8:AA9"/>
    <mergeCell ref="AB8:AB9"/>
    <mergeCell ref="AC8:AC9"/>
    <mergeCell ref="AD8:AD9"/>
    <mergeCell ref="AE8:AE9"/>
    <mergeCell ref="AF8:AF9"/>
    <mergeCell ref="AG8:AG9"/>
    <mergeCell ref="AH8:AH9"/>
    <mergeCell ref="AI8:AI9"/>
    <mergeCell ref="AJ8:AJ9"/>
    <mergeCell ref="AT8:AT9"/>
    <mergeCell ref="AU8:AU9"/>
    <mergeCell ref="AV8:AV9"/>
    <mergeCell ref="A2:AV4"/>
    <mergeCell ref="Y5:AS6"/>
    <mergeCell ref="AT5:AV7"/>
    <mergeCell ref="D5:J6"/>
    <mergeCell ref="K5:Q6"/>
    <mergeCell ref="R5:X6"/>
  </mergeCells>
  <pageMargins left="0.236220472440945" right="0.236220472440945" top="0.748031496062992" bottom="0.748031496062992" header="0.31496062992126" footer="0.31496062992126"/>
  <pageSetup paperSize="8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中职</vt:lpstr>
      <vt:lpstr>高中</vt:lpstr>
      <vt:lpstr>高校</vt:lpstr>
      <vt:lpstr>高校奖助学金</vt:lpstr>
      <vt:lpstr>研究生</vt:lpstr>
      <vt:lpstr>本专科</vt:lpstr>
      <vt:lpstr>服兵役学费资助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何阳之[综合岗位] null</dc:creator>
  <cp:lastModifiedBy>greatwall</cp:lastModifiedBy>
  <dcterms:created xsi:type="dcterms:W3CDTF">2020-12-13T17:54:00Z</dcterms:created>
  <cp:lastPrinted>2024-06-06T16:42:00Z</cp:lastPrinted>
  <dcterms:modified xsi:type="dcterms:W3CDTF">2024-06-19T17:29:11Z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9D83A2193CF14DDE9E4C7F884504F315_12</vt:lpwstr>
  </property>
</Properties>
</file>