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4000" windowHeight="9195" tabRatio="719"/>
  </bookViews>
  <sheets>
    <sheet name="分配表" sheetId="56" r:id="rId1"/>
    <sheet name="高中助学金" sheetId="47" r:id="rId2"/>
    <sheet name="高中免学费" sheetId="48" r:id="rId3"/>
    <sheet name="高中免费教科书" sheetId="49" r:id="rId4"/>
    <sheet name="中职（总）" sheetId="50" r:id="rId5"/>
    <sheet name="中职助学金（教育）" sheetId="51" r:id="rId6"/>
    <sheet name="中职助学金（人社）" sheetId="52" r:id="rId7"/>
    <sheet name="中职免学费（教育）" sheetId="53" r:id="rId8"/>
    <sheet name="中职免学费（人社）" sheetId="54" r:id="rId9"/>
    <sheet name="高校总" sheetId="26" r:id="rId10"/>
    <sheet name="高校奖助学金测算表" sheetId="31" r:id="rId11"/>
    <sheet name="研究生奖助学金" sheetId="32" r:id="rId12"/>
    <sheet name="本专科生奖助学金" sheetId="33" r:id="rId13"/>
    <sheet name="服兵役资助" sheetId="4" r:id="rId14"/>
    <sheet name="助学贷款奖补资金" sheetId="38" state="hidden" r:id="rId15"/>
    <sheet name="总表" sheetId="30" state="hidden" r:id="rId16"/>
    <sheet name="工作考核" sheetId="42" state="hidden" r:id="rId17"/>
    <sheet name="应还本息" sheetId="40" state="hidden" r:id="rId18"/>
    <sheet name="标准化建设" sheetId="41" state="hidden" r:id="rId19"/>
    <sheet name="计算表" sheetId="43" state="hidden" r:id="rId20"/>
    <sheet name="贷款规模" sheetId="39" state="hidden" r:id="rId21"/>
    <sheet name="湘财教指2021年68号" sheetId="17" state="hidden" r:id="rId22"/>
    <sheet name="湘财预2021年256号" sheetId="18" state="hidden" r:id="rId23"/>
    <sheet name="湘财预2021年309号" sheetId="15" state="hidden" r:id="rId24"/>
    <sheet name="湘财教指2021年78号" sheetId="14" state="hidden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\q" localSheetId="12">[1]国家!#REF!</definedName>
    <definedName name="\q" localSheetId="10">[1]国家!#REF!</definedName>
    <definedName name="\q" localSheetId="11">[1]国家!#REF!</definedName>
    <definedName name="\q">[2]国家!#REF!</definedName>
    <definedName name="\z" localSheetId="12">[3]中央!#REF!</definedName>
    <definedName name="\z" localSheetId="10">[3]中央!#REF!</definedName>
    <definedName name="\z" localSheetId="11">[3]中央!#REF!</definedName>
    <definedName name="\z">[4]中央!#REF!</definedName>
    <definedName name="__PA7" localSheetId="12">'[5]SW-TEO'!#REF!</definedName>
    <definedName name="__PA7" localSheetId="10">'[5]SW-TEO'!#REF!</definedName>
    <definedName name="__PA7" localSheetId="11">'[5]SW-TEO'!#REF!</definedName>
    <definedName name="__PA7">'[6]SW-TEO'!#REF!</definedName>
    <definedName name="__PA8" localSheetId="12">'[5]SW-TEO'!#REF!</definedName>
    <definedName name="__PA8" localSheetId="10">'[5]SW-TEO'!#REF!</definedName>
    <definedName name="__PA8" localSheetId="11">'[5]SW-TEO'!#REF!</definedName>
    <definedName name="__PA8">'[6]SW-TEO'!#REF!</definedName>
    <definedName name="__PD1" localSheetId="12">'[5]SW-TEO'!#REF!</definedName>
    <definedName name="__PD1" localSheetId="10">'[5]SW-TEO'!#REF!</definedName>
    <definedName name="__PD1" localSheetId="11">'[5]SW-TEO'!#REF!</definedName>
    <definedName name="__PD1">'[6]SW-TEO'!#REF!</definedName>
    <definedName name="__PE12" localSheetId="12">'[5]SW-TEO'!#REF!</definedName>
    <definedName name="__PE12" localSheetId="10">'[5]SW-TEO'!#REF!</definedName>
    <definedName name="__PE12" localSheetId="11">'[5]SW-TEO'!#REF!</definedName>
    <definedName name="__PE12">'[6]SW-TEO'!#REF!</definedName>
    <definedName name="__PE13" localSheetId="12">'[5]SW-TEO'!#REF!</definedName>
    <definedName name="__PE13" localSheetId="10">'[5]SW-TEO'!#REF!</definedName>
    <definedName name="__PE13" localSheetId="11">'[5]SW-TEO'!#REF!</definedName>
    <definedName name="__PE13">'[6]SW-TEO'!#REF!</definedName>
    <definedName name="__PE6" localSheetId="12">'[5]SW-TEO'!#REF!</definedName>
    <definedName name="__PE6" localSheetId="10">'[5]SW-TEO'!#REF!</definedName>
    <definedName name="__PE6" localSheetId="11">'[5]SW-TEO'!#REF!</definedName>
    <definedName name="__PE6">'[6]SW-TEO'!#REF!</definedName>
    <definedName name="__PE7" localSheetId="12">'[5]SW-TEO'!#REF!</definedName>
    <definedName name="__PE7" localSheetId="10">'[5]SW-TEO'!#REF!</definedName>
    <definedName name="__PE7" localSheetId="11">'[5]SW-TEO'!#REF!</definedName>
    <definedName name="__PE7">'[6]SW-TEO'!#REF!</definedName>
    <definedName name="__PE8" localSheetId="12">'[5]SW-TEO'!#REF!</definedName>
    <definedName name="__PE8" localSheetId="10">'[5]SW-TEO'!#REF!</definedName>
    <definedName name="__PE8" localSheetId="11">'[5]SW-TEO'!#REF!</definedName>
    <definedName name="__PE8">'[6]SW-TEO'!#REF!</definedName>
    <definedName name="__PE9" localSheetId="12">'[5]SW-TEO'!#REF!</definedName>
    <definedName name="__PE9" localSheetId="10">'[5]SW-TEO'!#REF!</definedName>
    <definedName name="__PE9" localSheetId="11">'[5]SW-TEO'!#REF!</definedName>
    <definedName name="__PE9">'[6]SW-TEO'!#REF!</definedName>
    <definedName name="__PH1" localSheetId="12">'[5]SW-TEO'!#REF!</definedName>
    <definedName name="__PH1" localSheetId="10">'[5]SW-TEO'!#REF!</definedName>
    <definedName name="__PH1" localSheetId="11">'[5]SW-TEO'!#REF!</definedName>
    <definedName name="__PH1">'[6]SW-TEO'!#REF!</definedName>
    <definedName name="__PI1" localSheetId="12">'[5]SW-TEO'!#REF!</definedName>
    <definedName name="__PI1" localSheetId="10">'[5]SW-TEO'!#REF!</definedName>
    <definedName name="__PI1" localSheetId="11">'[5]SW-TEO'!#REF!</definedName>
    <definedName name="__PI1">'[6]SW-TEO'!#REF!</definedName>
    <definedName name="__PK1" localSheetId="12">'[5]SW-TEO'!#REF!</definedName>
    <definedName name="__PK1" localSheetId="10">'[5]SW-TEO'!#REF!</definedName>
    <definedName name="__PK1" localSheetId="11">'[5]SW-TEO'!#REF!</definedName>
    <definedName name="__PK1">'[6]SW-TEO'!#REF!</definedName>
    <definedName name="__PK3" localSheetId="12">'[5]SW-TEO'!#REF!</definedName>
    <definedName name="__PK3" localSheetId="10">'[5]SW-TEO'!#REF!</definedName>
    <definedName name="__PK3" localSheetId="11">'[5]SW-TEO'!#REF!</definedName>
    <definedName name="__PK3">'[6]SW-TEO'!#REF!</definedName>
    <definedName name="_6_其他" localSheetId="12">#REF!</definedName>
    <definedName name="_6_其他" localSheetId="13">#REF!</definedName>
    <definedName name="_6_其他" localSheetId="10">#REF!</definedName>
    <definedName name="_6_其他" localSheetId="23">#REF!</definedName>
    <definedName name="_6_其他" localSheetId="11">#REF!</definedName>
    <definedName name="_6_其他">#REF!</definedName>
    <definedName name="_Fill" localSheetId="12" hidden="1">[7]eqpmad2!#REF!</definedName>
    <definedName name="_Fill" localSheetId="10" hidden="1">[7]eqpmad2!#REF!</definedName>
    <definedName name="_Fill" localSheetId="11" hidden="1">[7]eqpmad2!#REF!</definedName>
    <definedName name="_Fill" hidden="1">[8]eqpmad2!#REF!</definedName>
    <definedName name="_xlnm._FilterDatabase" localSheetId="12" hidden="1">本专科生奖助学金!$7:$110</definedName>
    <definedName name="_xlnm._FilterDatabase" localSheetId="18" hidden="1">标准化建设!$A$4:$D$128</definedName>
    <definedName name="_xlnm._FilterDatabase" localSheetId="0" hidden="1">分配表!$A$6:$U$126</definedName>
    <definedName name="_xlnm._FilterDatabase" localSheetId="9" hidden="1">高校总!$A$11:$D$111</definedName>
    <definedName name="_xlnm._FilterDatabase" localSheetId="19" hidden="1">计算表!$A$3:$P$132</definedName>
    <definedName name="_xlnm._FilterDatabase" localSheetId="24" hidden="1">湘财教指2021年78号!$A$7:$Y$125</definedName>
    <definedName name="_xlnm._FilterDatabase" localSheetId="22" hidden="1">湘财预2021年256号!$A$4:$J$188</definedName>
    <definedName name="_xlnm._FilterDatabase" localSheetId="23" hidden="1">湘财预2021年309号!$A$8:$Y$223</definedName>
    <definedName name="_xlnm._FilterDatabase" localSheetId="11" hidden="1">研究生奖助学金!$A$13:$AB$33</definedName>
    <definedName name="_xlnm._FilterDatabase" localSheetId="4" hidden="1">'中职（总）'!$A$10:$AL$87</definedName>
    <definedName name="_xlnm._FilterDatabase" localSheetId="5" hidden="1">'中职助学金（教育）'!$A$8:$V$51</definedName>
    <definedName name="_xlnm._FilterDatabase" localSheetId="14" hidden="1">助学贷款奖补资金!$A$4:$E$167</definedName>
    <definedName name="_xlnm._FilterDatabase" hidden="1">#REF!</definedName>
    <definedName name="_Order1" hidden="1">255</definedName>
    <definedName name="_Order2" hidden="1">255</definedName>
    <definedName name="_PA7" localSheetId="12">'[5]SW-TEO'!#REF!</definedName>
    <definedName name="_PA7" localSheetId="10">'[5]SW-TEO'!#REF!</definedName>
    <definedName name="_PA7" localSheetId="11">'[5]SW-TEO'!#REF!</definedName>
    <definedName name="_PA7">'[6]SW-TEO'!#REF!</definedName>
    <definedName name="_PA8" localSheetId="12">'[5]SW-TEO'!#REF!</definedName>
    <definedName name="_PA8" localSheetId="10">'[5]SW-TEO'!#REF!</definedName>
    <definedName name="_PA8" localSheetId="11">'[5]SW-TEO'!#REF!</definedName>
    <definedName name="_PA8">'[6]SW-TEO'!#REF!</definedName>
    <definedName name="_PD1" localSheetId="12">'[5]SW-TEO'!#REF!</definedName>
    <definedName name="_PD1" localSheetId="10">'[5]SW-TEO'!#REF!</definedName>
    <definedName name="_PD1" localSheetId="11">'[5]SW-TEO'!#REF!</definedName>
    <definedName name="_PD1">'[6]SW-TEO'!#REF!</definedName>
    <definedName name="_PE12" localSheetId="12">'[5]SW-TEO'!#REF!</definedName>
    <definedName name="_PE12" localSheetId="10">'[5]SW-TEO'!#REF!</definedName>
    <definedName name="_PE12" localSheetId="11">'[5]SW-TEO'!#REF!</definedName>
    <definedName name="_PE12">'[6]SW-TEO'!#REF!</definedName>
    <definedName name="_PE13" localSheetId="12">'[5]SW-TEO'!#REF!</definedName>
    <definedName name="_PE13" localSheetId="10">'[5]SW-TEO'!#REF!</definedName>
    <definedName name="_PE13" localSheetId="11">'[5]SW-TEO'!#REF!</definedName>
    <definedName name="_PE13">'[6]SW-TEO'!#REF!</definedName>
    <definedName name="_PE6" localSheetId="12">'[5]SW-TEO'!#REF!</definedName>
    <definedName name="_PE6" localSheetId="10">'[5]SW-TEO'!#REF!</definedName>
    <definedName name="_PE6" localSheetId="11">'[5]SW-TEO'!#REF!</definedName>
    <definedName name="_PE6">'[6]SW-TEO'!#REF!</definedName>
    <definedName name="_PE7" localSheetId="12">'[5]SW-TEO'!#REF!</definedName>
    <definedName name="_PE7" localSheetId="10">'[5]SW-TEO'!#REF!</definedName>
    <definedName name="_PE7" localSheetId="11">'[5]SW-TEO'!#REF!</definedName>
    <definedName name="_PE7">'[6]SW-TEO'!#REF!</definedName>
    <definedName name="_PE8" localSheetId="12">'[5]SW-TEO'!#REF!</definedName>
    <definedName name="_PE8" localSheetId="10">'[5]SW-TEO'!#REF!</definedName>
    <definedName name="_PE8" localSheetId="11">'[5]SW-TEO'!#REF!</definedName>
    <definedName name="_PE8">'[6]SW-TEO'!#REF!</definedName>
    <definedName name="_PE9" localSheetId="12">'[5]SW-TEO'!#REF!</definedName>
    <definedName name="_PE9" localSheetId="10">'[5]SW-TEO'!#REF!</definedName>
    <definedName name="_PE9" localSheetId="11">'[5]SW-TEO'!#REF!</definedName>
    <definedName name="_PE9">'[6]SW-TEO'!#REF!</definedName>
    <definedName name="_PH1" localSheetId="12">'[5]SW-TEO'!#REF!</definedName>
    <definedName name="_PH1" localSheetId="10">'[5]SW-TEO'!#REF!</definedName>
    <definedName name="_PH1" localSheetId="11">'[5]SW-TEO'!#REF!</definedName>
    <definedName name="_PH1">'[6]SW-TEO'!#REF!</definedName>
    <definedName name="_PI1" localSheetId="12">'[5]SW-TEO'!#REF!</definedName>
    <definedName name="_PI1" localSheetId="10">'[5]SW-TEO'!#REF!</definedName>
    <definedName name="_PI1" localSheetId="11">'[5]SW-TEO'!#REF!</definedName>
    <definedName name="_PI1">'[6]SW-TEO'!#REF!</definedName>
    <definedName name="_PK1" localSheetId="12">'[5]SW-TEO'!#REF!</definedName>
    <definedName name="_PK1" localSheetId="10">'[5]SW-TEO'!#REF!</definedName>
    <definedName name="_PK1" localSheetId="11">'[5]SW-TEO'!#REF!</definedName>
    <definedName name="_PK1">'[6]SW-TEO'!#REF!</definedName>
    <definedName name="_PK3" localSheetId="12">'[5]SW-TEO'!#REF!</definedName>
    <definedName name="_PK3" localSheetId="10">'[5]SW-TEO'!#REF!</definedName>
    <definedName name="_PK3" localSheetId="11">'[5]SW-TEO'!#REF!</definedName>
    <definedName name="_PK3">'[6]SW-TEO'!#REF!</definedName>
    <definedName name="a" localSheetId="12">#REF!</definedName>
    <definedName name="a" localSheetId="13">#REF!</definedName>
    <definedName name="a" localSheetId="10">#REF!</definedName>
    <definedName name="a" localSheetId="23">#REF!</definedName>
    <definedName name="a" localSheetId="11">#REF!</definedName>
    <definedName name="a">#REF!</definedName>
    <definedName name="ABC" localSheetId="12">#REF!</definedName>
    <definedName name="ABC" localSheetId="13">#REF!</definedName>
    <definedName name="ABC" localSheetId="10">#REF!</definedName>
    <definedName name="ABC" localSheetId="23">#REF!</definedName>
    <definedName name="ABC" localSheetId="11">#REF!</definedName>
    <definedName name="ABC">#REF!</definedName>
    <definedName name="ABD" localSheetId="12">#REF!</definedName>
    <definedName name="ABD" localSheetId="13">#REF!</definedName>
    <definedName name="ABD" localSheetId="10">#REF!</definedName>
    <definedName name="ABD" localSheetId="23">#REF!</definedName>
    <definedName name="ABD" localSheetId="11">#REF!</definedName>
    <definedName name="ABD">#REF!</definedName>
    <definedName name="AccessDatabase" hidden="1">"D:\文_件\省长专项\2000省长专项审批.mdb"</definedName>
    <definedName name="aiu_bottom" localSheetId="12">'[9]Financ. Overview'!#REF!</definedName>
    <definedName name="aiu_bottom" localSheetId="10">'[9]Financ. Overview'!#REF!</definedName>
    <definedName name="aiu_bottom" localSheetId="11">'[9]Financ. Overview'!#REF!</definedName>
    <definedName name="aiu_bottom">'[10]Financ. Overview'!#REF!</definedName>
    <definedName name="Bust" localSheetId="12">[11]MWNANSSQ!$C$31</definedName>
    <definedName name="Bust" localSheetId="10">[11]MWNANSSQ!$C$31</definedName>
    <definedName name="Bust" localSheetId="11">[11]MWNANSSQ!$C$31</definedName>
    <definedName name="Bust">[11]MWNANSSQ!$C$31</definedName>
    <definedName name="Continue" localSheetId="12">[11]MWNANSSQ!$C$9</definedName>
    <definedName name="Continue" localSheetId="10">[11]MWNANSSQ!$C$9</definedName>
    <definedName name="Continue" localSheetId="11">[11]MWNANSSQ!$C$9</definedName>
    <definedName name="Continue">[11]MWNANSSQ!$C$9</definedName>
    <definedName name="data" localSheetId="12">#REF!</definedName>
    <definedName name="data" localSheetId="13">#REF!</definedName>
    <definedName name="data" localSheetId="10">#REF!</definedName>
    <definedName name="data" localSheetId="23">#REF!</definedName>
    <definedName name="data" localSheetId="11">#REF!</definedName>
    <definedName name="data">#REF!</definedName>
    <definedName name="_xlnm.Database" hidden="1">[12]PKx!$A$1:$AP$622</definedName>
    <definedName name="database2" localSheetId="12">#REF!</definedName>
    <definedName name="database2" localSheetId="13">#REF!</definedName>
    <definedName name="database2" localSheetId="10">#REF!</definedName>
    <definedName name="database2" localSheetId="23">#REF!</definedName>
    <definedName name="database2" localSheetId="11">#REF!</definedName>
    <definedName name="database2">#REF!</definedName>
    <definedName name="database3" localSheetId="12">#REF!</definedName>
    <definedName name="database3" localSheetId="13">#REF!</definedName>
    <definedName name="database3" localSheetId="10">#REF!</definedName>
    <definedName name="database3" localSheetId="23">#REF!</definedName>
    <definedName name="database3" localSheetId="11">#REF!</definedName>
    <definedName name="database3">#REF!</definedName>
    <definedName name="Documents_array" localSheetId="12">[11]MWNANSSQ!$B$1:$B$16</definedName>
    <definedName name="Documents_array" localSheetId="10">[11]MWNANSSQ!$B$1:$B$16</definedName>
    <definedName name="Documents_array" localSheetId="11">[11]MWNANSSQ!$B$1:$B$16</definedName>
    <definedName name="Documents_array">[11]MWNANSSQ!$B$1:$B$16</definedName>
    <definedName name="FRC">[13]Main!$C$9</definedName>
    <definedName name="gxxe2003" localSheetId="12">[14]P1012001!$A$6:$E$117</definedName>
    <definedName name="gxxe2003" localSheetId="10">[14]P1012001!$A$6:$E$117</definedName>
    <definedName name="gxxe2003" localSheetId="11">[14]P1012001!$A$6:$E$117</definedName>
    <definedName name="gxxe2003">[14]P1012001!$A$6:$E$117</definedName>
    <definedName name="gxxe20032">[15]P1012001!$A$6:$E$117</definedName>
    <definedName name="Hello" localSheetId="12">[11]MWNANSSQ!$A$15</definedName>
    <definedName name="Hello" localSheetId="10">[11]MWNANSSQ!$A$15</definedName>
    <definedName name="Hello" localSheetId="11">[11]MWNANSSQ!$A$15</definedName>
    <definedName name="Hello">[11]MWNANSSQ!$A$15</definedName>
    <definedName name="hhhh" localSheetId="12">#REF!</definedName>
    <definedName name="hhhh" localSheetId="13">#REF!</definedName>
    <definedName name="hhhh" localSheetId="10">#REF!</definedName>
    <definedName name="hhhh" localSheetId="23">#REF!</definedName>
    <definedName name="hhhh" localSheetId="11">#REF!</definedName>
    <definedName name="hhhh">#REF!</definedName>
    <definedName name="hostfee" localSheetId="12">'[9]Financ. Overview'!$H$12</definedName>
    <definedName name="hostfee" localSheetId="10">'[9]Financ. Overview'!$H$12</definedName>
    <definedName name="hostfee" localSheetId="11">'[9]Financ. Overview'!$H$12</definedName>
    <definedName name="hostfee">'[10]Financ. Overview'!$H$12</definedName>
    <definedName name="hraiu_bottom" localSheetId="12">'[9]Financ. Overview'!#REF!</definedName>
    <definedName name="hraiu_bottom" localSheetId="10">'[9]Financ. Overview'!#REF!</definedName>
    <definedName name="hraiu_bottom" localSheetId="11">'[9]Financ. Overview'!#REF!</definedName>
    <definedName name="hraiu_bottom">'[10]Financ. Overview'!#REF!</definedName>
    <definedName name="hvac" localSheetId="12">'[9]Financ. Overview'!#REF!</definedName>
    <definedName name="hvac" localSheetId="10">'[9]Financ. Overview'!#REF!</definedName>
    <definedName name="hvac" localSheetId="11">'[9]Financ. Overview'!#REF!</definedName>
    <definedName name="hvac">'[10]Financ. Overview'!#REF!</definedName>
    <definedName name="HWSheet">1</definedName>
    <definedName name="kkkk" localSheetId="12">#REF!</definedName>
    <definedName name="kkkk" localSheetId="13">#REF!</definedName>
    <definedName name="kkkk" localSheetId="10">#REF!</definedName>
    <definedName name="kkkk" localSheetId="23">#REF!</definedName>
    <definedName name="kkkk" localSheetId="11">#REF!</definedName>
    <definedName name="kkkk">#REF!</definedName>
    <definedName name="MakeIt" localSheetId="12">[11]MWNANSSQ!$A$26</definedName>
    <definedName name="MakeIt" localSheetId="10">[11]MWNANSSQ!$A$26</definedName>
    <definedName name="MakeIt" localSheetId="11">[11]MWNANSSQ!$A$26</definedName>
    <definedName name="MakeIt">[11]MWNANSSQ!$A$26</definedName>
    <definedName name="Module.Prix_SMC" localSheetId="12">Module.Prix_SMC</definedName>
    <definedName name="Module.Prix_SMC" localSheetId="13">服兵役资助!Module.Prix_SMC</definedName>
    <definedName name="Module.Prix_SMC" localSheetId="10">本专科生奖助学金!Module.Prix_SMC</definedName>
    <definedName name="Module.Prix_SMC" localSheetId="23">湘财预2021年309号!Module.Prix_SMC</definedName>
    <definedName name="Module.Prix_SMC" localSheetId="11">本专科生奖助学金!Module.Prix_SMC</definedName>
    <definedName name="Module.Prix_SMC">服兵役资助!Module.Prix_SMC</definedName>
    <definedName name="Morning" localSheetId="12">[11]MWNANSSQ!$C$39</definedName>
    <definedName name="Morning" localSheetId="10">[11]MWNANSSQ!$C$39</definedName>
    <definedName name="Morning" localSheetId="11">[11]MWNANSSQ!$C$39</definedName>
    <definedName name="Morning">[11]MWNANSSQ!$C$39</definedName>
    <definedName name="OS" localSheetId="12">[16]Open!#REF!</definedName>
    <definedName name="OS" localSheetId="10">[16]Open!#REF!</definedName>
    <definedName name="OS" localSheetId="11">[16]Open!#REF!</definedName>
    <definedName name="OS">[17]Open!#REF!</definedName>
    <definedName name="Poppy" localSheetId="12">[11]MWNANSSQ!$C$27</definedName>
    <definedName name="Poppy" localSheetId="10">[11]MWNANSSQ!$C$27</definedName>
    <definedName name="Poppy" localSheetId="11">[11]MWNANSSQ!$C$27</definedName>
    <definedName name="Poppy">[11]MWNANSSQ!$C$27</definedName>
    <definedName name="pr_toolbox" localSheetId="12">[9]Toolbox!$A$3:$I$80</definedName>
    <definedName name="pr_toolbox" localSheetId="10">[9]Toolbox!$A$3:$I$80</definedName>
    <definedName name="pr_toolbox" localSheetId="11">[9]Toolbox!$A$3:$I$80</definedName>
    <definedName name="pr_toolbox">[10]Toolbox!$A$3:$I$80</definedName>
    <definedName name="_xlnm.Print_Area" localSheetId="12">本专科生奖助学金!$A$1:$T$110</definedName>
    <definedName name="_xlnm.Print_Area" localSheetId="13">服兵役资助!$A$2:$AO$110</definedName>
    <definedName name="_xlnm.Print_Area" localSheetId="10">高校奖助学金测算表!$A$1:$P$110</definedName>
    <definedName name="_xlnm.Print_Area" localSheetId="1">高中助学金!$A$2:$P$16</definedName>
    <definedName name="_xlnm.Print_Area" localSheetId="24">#REF!</definedName>
    <definedName name="_xlnm.Print_Area" localSheetId="23">#REF!</definedName>
    <definedName name="_xlnm.Print_Area" localSheetId="11">研究生奖助学金!$1:$35</definedName>
    <definedName name="_xlnm.Print_Area" localSheetId="7">'中职免学费（教育）'!$A:$M</definedName>
    <definedName name="_xlnm.Print_Area" localSheetId="5">'中职助学金（教育）'!$A:$N</definedName>
    <definedName name="_xlnm.Print_Area" localSheetId="6">'中职助学金（人社）'!$A:$O</definedName>
    <definedName name="_xlnm.Print_Area">#REF!</definedName>
    <definedName name="Print_Area_MI" localSheetId="12">[1]国家!#REF!</definedName>
    <definedName name="Print_Area_MI" localSheetId="10">[1]国家!#REF!</definedName>
    <definedName name="Print_Area_MI" localSheetId="11">[1]国家!#REF!</definedName>
    <definedName name="Print_Area_MI">[2]国家!#REF!</definedName>
    <definedName name="_xlnm.Print_Titles" localSheetId="12">本专科生奖助学金!$4:$7</definedName>
    <definedName name="_xlnm.Print_Titles" localSheetId="13">服兵役资助!$6:$9</definedName>
    <definedName name="_xlnm.Print_Titles" localSheetId="10">高校奖助学金测算表!$4:$6</definedName>
    <definedName name="_xlnm.Print_Titles" localSheetId="9">高校总!$4:$7</definedName>
    <definedName name="_xlnm.Print_Titles" localSheetId="3">高中免费教科书!$3:$3</definedName>
    <definedName name="_xlnm.Print_Titles" localSheetId="2">高中免学费!$6:$8</definedName>
    <definedName name="_xlnm.Print_Titles" localSheetId="1">高中助学金!$5:$8</definedName>
    <definedName name="_xlnm.Print_Titles" localSheetId="24">湘财教指2021年78号!$4:$6</definedName>
    <definedName name="_xlnm.Print_Titles" localSheetId="22">湘财预2021年256号!$4:$4</definedName>
    <definedName name="_xlnm.Print_Titles" localSheetId="23">湘财预2021年309号!$4:$6</definedName>
    <definedName name="_xlnm.Print_Titles" localSheetId="11">研究生奖助学金!$4:$7</definedName>
    <definedName name="_xlnm.Print_Titles" localSheetId="17">应还本息!$A$4:$IV$5</definedName>
    <definedName name="_xlnm.Print_Titles" localSheetId="4">'中职（总）'!$5:$7</definedName>
    <definedName name="_xlnm.Print_Titles" localSheetId="7">'中职免学费（教育）'!$4:$5</definedName>
    <definedName name="_xlnm.Print_Titles" localSheetId="8">'中职免学费（人社）'!$4:$5</definedName>
    <definedName name="_xlnm.Print_Titles" localSheetId="5">'中职助学金（教育）'!$4:$6</definedName>
    <definedName name="_xlnm.Print_Titles" localSheetId="6">'中职助学金（人社）'!$4:$6</definedName>
    <definedName name="_xlnm.Print_Titles">#N/A</definedName>
    <definedName name="Prix_SMC" localSheetId="12">Prix_SMC</definedName>
    <definedName name="Prix_SMC" localSheetId="13">服兵役资助!Prix_SMC</definedName>
    <definedName name="Prix_SMC" localSheetId="10">本专科生奖助学金!Prix_SMC</definedName>
    <definedName name="Prix_SMC" localSheetId="23">湘财预2021年309号!Prix_SMC</definedName>
    <definedName name="Prix_SMC" localSheetId="11">本专科生奖助学金!Prix_SMC</definedName>
    <definedName name="Prix_SMC">服兵役资助!Prix_SMC</definedName>
    <definedName name="s_c_list">[18]Toolbox!$A$7:$H$969</definedName>
    <definedName name="SCG" localSheetId="12">'[19]G.1R-Shou COP Gf'!#REF!</definedName>
    <definedName name="SCG" localSheetId="10">'[19]G.1R-Shou COP Gf'!#REF!</definedName>
    <definedName name="SCG" localSheetId="11">'[19]G.1R-Shou COP Gf'!#REF!</definedName>
    <definedName name="SCG">'[20]G.1R-Shou COP Gf'!#REF!</definedName>
    <definedName name="sdlfee" localSheetId="12">'[9]Financ. Overview'!$H$13</definedName>
    <definedName name="sdlfee" localSheetId="10">'[9]Financ. Overview'!$H$13</definedName>
    <definedName name="sdlfee" localSheetId="11">'[9]Financ. Overview'!$H$13</definedName>
    <definedName name="sdlfee">'[10]Financ. Overview'!$H$13</definedName>
    <definedName name="solar_ratio" localSheetId="12">'[21]POWER ASSUMPTIONS'!$H$7</definedName>
    <definedName name="solar_ratio" localSheetId="10">'[21]POWER ASSUMPTIONS'!$H$7</definedName>
    <definedName name="solar_ratio" localSheetId="11">'[21]POWER ASSUMPTIONS'!$H$7</definedName>
    <definedName name="solar_ratio">'[22]POWER ASSUMPTIONS'!$H$7</definedName>
    <definedName name="ss7fee" localSheetId="12">'[9]Financ. Overview'!$H$18</definedName>
    <definedName name="ss7fee" localSheetId="10">'[9]Financ. Overview'!$H$18</definedName>
    <definedName name="ss7fee" localSheetId="11">'[9]Financ. Overview'!$H$18</definedName>
    <definedName name="ss7fee">'[10]Financ. Overview'!$H$18</definedName>
    <definedName name="subsfee" localSheetId="12">'[9]Financ. Overview'!$H$14</definedName>
    <definedName name="subsfee" localSheetId="10">'[9]Financ. Overview'!$H$14</definedName>
    <definedName name="subsfee" localSheetId="11">'[9]Financ. Overview'!$H$14</definedName>
    <definedName name="subsfee">'[10]Financ. Overview'!$H$14</definedName>
    <definedName name="toolbox" localSheetId="12">[23]Toolbox!$C$5:$T$1578</definedName>
    <definedName name="toolbox" localSheetId="10">[23]Toolbox!$C$5:$T$1578</definedName>
    <definedName name="toolbox" localSheetId="11">[23]Toolbox!$C$5:$T$1578</definedName>
    <definedName name="toolbox">[24]Toolbox!$C$5:$T$1578</definedName>
    <definedName name="V5.1Fee" localSheetId="12">'[9]Financ. Overview'!$H$15</definedName>
    <definedName name="V5.1Fee" localSheetId="10">'[9]Financ. Overview'!$H$15</definedName>
    <definedName name="V5.1Fee" localSheetId="11">'[9]Financ. Overview'!$H$15</definedName>
    <definedName name="V5.1Fee">'[10]Financ. Overview'!$H$15</definedName>
    <definedName name="Z32_Cost_red" localSheetId="12">'[9]Financ. Overview'!#REF!</definedName>
    <definedName name="Z32_Cost_red" localSheetId="10">'[9]Financ. Overview'!#REF!</definedName>
    <definedName name="Z32_Cost_red" localSheetId="11">'[9]Financ. Overview'!#REF!</definedName>
    <definedName name="Z32_Cost_red">'[10]Financ. Overview'!#REF!</definedName>
    <definedName name="处室" localSheetId="12">#REF!</definedName>
    <definedName name="处室" localSheetId="13">#REF!</definedName>
    <definedName name="处室" localSheetId="10">#REF!</definedName>
    <definedName name="处室" localSheetId="23">#REF!</definedName>
    <definedName name="处室" localSheetId="11">#REF!</definedName>
    <definedName name="处室">#REF!</definedName>
    <definedName name="汇率" localSheetId="12">#REF!</definedName>
    <definedName name="汇率" localSheetId="13">#REF!</definedName>
    <definedName name="汇率" localSheetId="10">#REF!</definedName>
    <definedName name="汇率" localSheetId="23">#REF!</definedName>
    <definedName name="汇率" localSheetId="11">#REF!</definedName>
    <definedName name="汇率">#REF!</definedName>
    <definedName name="基金处室" localSheetId="12">#REF!</definedName>
    <definedName name="基金处室" localSheetId="13">#REF!</definedName>
    <definedName name="基金处室" localSheetId="10">#REF!</definedName>
    <definedName name="基金处室" localSheetId="23">#REF!</definedName>
    <definedName name="基金处室" localSheetId="11">#REF!</definedName>
    <definedName name="基金处室">#REF!</definedName>
    <definedName name="基金金额" localSheetId="12">#REF!</definedName>
    <definedName name="基金金额" localSheetId="13">#REF!</definedName>
    <definedName name="基金金额" localSheetId="10">#REF!</definedName>
    <definedName name="基金金额" localSheetId="23">#REF!</definedName>
    <definedName name="基金金额" localSheetId="11">#REF!</definedName>
    <definedName name="基金金额">#REF!</definedName>
    <definedName name="基金科目" localSheetId="12">#REF!</definedName>
    <definedName name="基金科目" localSheetId="13">#REF!</definedName>
    <definedName name="基金科目" localSheetId="10">#REF!</definedName>
    <definedName name="基金科目" localSheetId="23">#REF!</definedName>
    <definedName name="基金科目" localSheetId="11">#REF!</definedName>
    <definedName name="基金科目">#REF!</definedName>
    <definedName name="基金类型" localSheetId="12">#REF!</definedName>
    <definedName name="基金类型" localSheetId="13">#REF!</definedName>
    <definedName name="基金类型" localSheetId="10">#REF!</definedName>
    <definedName name="基金类型" localSheetId="23">#REF!</definedName>
    <definedName name="基金类型" localSheetId="11">#REF!</definedName>
    <definedName name="基金类型">#REF!</definedName>
    <definedName name="金额" localSheetId="12">#REF!</definedName>
    <definedName name="金额" localSheetId="13">#REF!</definedName>
    <definedName name="金额" localSheetId="10">#REF!</definedName>
    <definedName name="金额" localSheetId="23">#REF!</definedName>
    <definedName name="金额" localSheetId="11">#REF!</definedName>
    <definedName name="金额">#REF!</definedName>
    <definedName name="科目" localSheetId="12">#REF!</definedName>
    <definedName name="科目" localSheetId="13">#REF!</definedName>
    <definedName name="科目" localSheetId="10">#REF!</definedName>
    <definedName name="科目" localSheetId="23">#REF!</definedName>
    <definedName name="科目" localSheetId="11">#REF!</definedName>
    <definedName name="科目">#REF!</definedName>
    <definedName name="类型" localSheetId="12">#REF!</definedName>
    <definedName name="类型" localSheetId="13">#REF!</definedName>
    <definedName name="类型" localSheetId="10">#REF!</definedName>
    <definedName name="类型" localSheetId="23">#REF!</definedName>
    <definedName name="类型" localSheetId="11">#REF!</definedName>
    <definedName name="类型">#REF!</definedName>
    <definedName name="全额差额比例" localSheetId="12">'[25]C01-1'!#REF!</definedName>
    <definedName name="全额差额比例" localSheetId="10">'[25]C01-1'!#REF!</definedName>
    <definedName name="全额差额比例" localSheetId="11">'[25]C01-1'!#REF!</definedName>
    <definedName name="全额差额比例">'[25]C01-1'!#REF!</definedName>
    <definedName name="生产列1" localSheetId="12">#REF!</definedName>
    <definedName name="生产列1" localSheetId="13">#REF!</definedName>
    <definedName name="生产列1" localSheetId="10">#REF!</definedName>
    <definedName name="生产列1" localSheetId="23">#REF!</definedName>
    <definedName name="生产列1" localSheetId="11">#REF!</definedName>
    <definedName name="生产列1">#REF!</definedName>
    <definedName name="生产列11" localSheetId="12">#REF!</definedName>
    <definedName name="生产列11" localSheetId="13">#REF!</definedName>
    <definedName name="生产列11" localSheetId="10">#REF!</definedName>
    <definedName name="生产列11" localSheetId="23">#REF!</definedName>
    <definedName name="生产列11" localSheetId="11">#REF!</definedName>
    <definedName name="生产列11">#REF!</definedName>
    <definedName name="生产列15" localSheetId="12">#REF!</definedName>
    <definedName name="生产列15" localSheetId="13">#REF!</definedName>
    <definedName name="生产列15" localSheetId="10">#REF!</definedName>
    <definedName name="生产列15" localSheetId="23">#REF!</definedName>
    <definedName name="生产列15" localSheetId="11">#REF!</definedName>
    <definedName name="生产列15">#REF!</definedName>
    <definedName name="生产列16" localSheetId="12">#REF!</definedName>
    <definedName name="生产列16" localSheetId="13">#REF!</definedName>
    <definedName name="生产列16" localSheetId="10">#REF!</definedName>
    <definedName name="生产列16" localSheetId="23">#REF!</definedName>
    <definedName name="生产列16" localSheetId="11">#REF!</definedName>
    <definedName name="生产列16">#REF!</definedName>
    <definedName name="生产列17" localSheetId="12">#REF!</definedName>
    <definedName name="生产列17" localSheetId="13">#REF!</definedName>
    <definedName name="生产列17" localSheetId="10">#REF!</definedName>
    <definedName name="生产列17" localSheetId="23">#REF!</definedName>
    <definedName name="生产列17" localSheetId="11">#REF!</definedName>
    <definedName name="生产列17">#REF!</definedName>
    <definedName name="生产列19" localSheetId="12">#REF!</definedName>
    <definedName name="生产列19" localSheetId="13">#REF!</definedName>
    <definedName name="生产列19" localSheetId="10">#REF!</definedName>
    <definedName name="生产列19" localSheetId="23">#REF!</definedName>
    <definedName name="生产列19" localSheetId="11">#REF!</definedName>
    <definedName name="生产列19">#REF!</definedName>
    <definedName name="生产列2" localSheetId="12">#REF!</definedName>
    <definedName name="生产列2" localSheetId="13">#REF!</definedName>
    <definedName name="生产列2" localSheetId="10">#REF!</definedName>
    <definedName name="生产列2" localSheetId="23">#REF!</definedName>
    <definedName name="生产列2" localSheetId="11">#REF!</definedName>
    <definedName name="生产列2">#REF!</definedName>
    <definedName name="生产列20" localSheetId="12">#REF!</definedName>
    <definedName name="生产列20" localSheetId="13">#REF!</definedName>
    <definedName name="生产列20" localSheetId="10">#REF!</definedName>
    <definedName name="生产列20" localSheetId="23">#REF!</definedName>
    <definedName name="生产列20" localSheetId="11">#REF!</definedName>
    <definedName name="生产列20">#REF!</definedName>
    <definedName name="生产列3" localSheetId="12">#REF!</definedName>
    <definedName name="生产列3" localSheetId="13">#REF!</definedName>
    <definedName name="生产列3" localSheetId="10">#REF!</definedName>
    <definedName name="生产列3" localSheetId="23">#REF!</definedName>
    <definedName name="生产列3" localSheetId="11">#REF!</definedName>
    <definedName name="生产列3">#REF!</definedName>
    <definedName name="生产列4" localSheetId="12">#REF!</definedName>
    <definedName name="生产列4" localSheetId="13">#REF!</definedName>
    <definedName name="生产列4" localSheetId="10">#REF!</definedName>
    <definedName name="生产列4" localSheetId="23">#REF!</definedName>
    <definedName name="生产列4" localSheetId="11">#REF!</definedName>
    <definedName name="生产列4">#REF!</definedName>
    <definedName name="生产列5" localSheetId="12">#REF!</definedName>
    <definedName name="生产列5" localSheetId="13">#REF!</definedName>
    <definedName name="生产列5" localSheetId="10">#REF!</definedName>
    <definedName name="生产列5" localSheetId="23">#REF!</definedName>
    <definedName name="生产列5" localSheetId="11">#REF!</definedName>
    <definedName name="生产列5">#REF!</definedName>
    <definedName name="生产列6" localSheetId="12">#REF!</definedName>
    <definedName name="生产列6" localSheetId="13">#REF!</definedName>
    <definedName name="生产列6" localSheetId="10">#REF!</definedName>
    <definedName name="生产列6" localSheetId="23">#REF!</definedName>
    <definedName name="生产列6" localSheetId="11">#REF!</definedName>
    <definedName name="生产列6">#REF!</definedName>
    <definedName name="生产列7" localSheetId="12">#REF!</definedName>
    <definedName name="生产列7" localSheetId="13">#REF!</definedName>
    <definedName name="生产列7" localSheetId="10">#REF!</definedName>
    <definedName name="生产列7" localSheetId="23">#REF!</definedName>
    <definedName name="生产列7" localSheetId="11">#REF!</definedName>
    <definedName name="生产列7">#REF!</definedName>
    <definedName name="生产列8" localSheetId="12">#REF!</definedName>
    <definedName name="生产列8" localSheetId="13">#REF!</definedName>
    <definedName name="生产列8" localSheetId="10">#REF!</definedName>
    <definedName name="生产列8" localSheetId="23">#REF!</definedName>
    <definedName name="生产列8" localSheetId="11">#REF!</definedName>
    <definedName name="生产列8">#REF!</definedName>
    <definedName name="生产列9" localSheetId="12">#REF!</definedName>
    <definedName name="生产列9" localSheetId="13">#REF!</definedName>
    <definedName name="生产列9" localSheetId="10">#REF!</definedName>
    <definedName name="生产列9" localSheetId="23">#REF!</definedName>
    <definedName name="生产列9" localSheetId="11">#REF!</definedName>
    <definedName name="生产列9">#REF!</definedName>
    <definedName name="生产期" localSheetId="12">#REF!</definedName>
    <definedName name="生产期" localSheetId="13">#REF!</definedName>
    <definedName name="生产期" localSheetId="10">#REF!</definedName>
    <definedName name="生产期" localSheetId="23">#REF!</definedName>
    <definedName name="生产期" localSheetId="11">#REF!</definedName>
    <definedName name="生产期">#REF!</definedName>
    <definedName name="生产期1" localSheetId="12">#REF!</definedName>
    <definedName name="生产期1" localSheetId="13">#REF!</definedName>
    <definedName name="生产期1" localSheetId="10">#REF!</definedName>
    <definedName name="生产期1" localSheetId="23">#REF!</definedName>
    <definedName name="生产期1" localSheetId="11">#REF!</definedName>
    <definedName name="生产期1">#REF!</definedName>
    <definedName name="生产期11" localSheetId="12">#REF!</definedName>
    <definedName name="生产期11" localSheetId="13">#REF!</definedName>
    <definedName name="生产期11" localSheetId="10">#REF!</definedName>
    <definedName name="生产期11" localSheetId="23">#REF!</definedName>
    <definedName name="生产期11" localSheetId="11">#REF!</definedName>
    <definedName name="生产期11">#REF!</definedName>
    <definedName name="生产期123" localSheetId="12">#REF!</definedName>
    <definedName name="生产期123" localSheetId="13">#REF!</definedName>
    <definedName name="生产期123" localSheetId="10">#REF!</definedName>
    <definedName name="生产期123" localSheetId="23">#REF!</definedName>
    <definedName name="生产期123" localSheetId="11">#REF!</definedName>
    <definedName name="生产期123">#REF!</definedName>
    <definedName name="生产期15" localSheetId="12">#REF!</definedName>
    <definedName name="生产期15" localSheetId="13">#REF!</definedName>
    <definedName name="生产期15" localSheetId="10">#REF!</definedName>
    <definedName name="生产期15" localSheetId="23">#REF!</definedName>
    <definedName name="生产期15" localSheetId="11">#REF!</definedName>
    <definedName name="生产期15">#REF!</definedName>
    <definedName name="生产期16" localSheetId="12">#REF!</definedName>
    <definedName name="生产期16" localSheetId="13">#REF!</definedName>
    <definedName name="生产期16" localSheetId="10">#REF!</definedName>
    <definedName name="生产期16" localSheetId="23">#REF!</definedName>
    <definedName name="生产期16" localSheetId="11">#REF!</definedName>
    <definedName name="生产期16">#REF!</definedName>
    <definedName name="生产期17" localSheetId="12">#REF!</definedName>
    <definedName name="生产期17" localSheetId="13">#REF!</definedName>
    <definedName name="生产期17" localSheetId="10">#REF!</definedName>
    <definedName name="生产期17" localSheetId="23">#REF!</definedName>
    <definedName name="生产期17" localSheetId="11">#REF!</definedName>
    <definedName name="生产期17">#REF!</definedName>
    <definedName name="生产期19" localSheetId="12">#REF!</definedName>
    <definedName name="生产期19" localSheetId="13">#REF!</definedName>
    <definedName name="生产期19" localSheetId="10">#REF!</definedName>
    <definedName name="生产期19" localSheetId="23">#REF!</definedName>
    <definedName name="生产期19" localSheetId="11">#REF!</definedName>
    <definedName name="生产期19">#REF!</definedName>
    <definedName name="生产期2" localSheetId="12">#REF!</definedName>
    <definedName name="生产期2" localSheetId="13">#REF!</definedName>
    <definedName name="生产期2" localSheetId="10">#REF!</definedName>
    <definedName name="生产期2" localSheetId="23">#REF!</definedName>
    <definedName name="生产期2" localSheetId="11">#REF!</definedName>
    <definedName name="生产期2">#REF!</definedName>
    <definedName name="生产期20" localSheetId="12">#REF!</definedName>
    <definedName name="生产期20" localSheetId="13">#REF!</definedName>
    <definedName name="生产期20" localSheetId="10">#REF!</definedName>
    <definedName name="生产期20" localSheetId="23">#REF!</definedName>
    <definedName name="生产期20" localSheetId="11">#REF!</definedName>
    <definedName name="生产期20">#REF!</definedName>
    <definedName name="生产期3" localSheetId="12">#REF!</definedName>
    <definedName name="生产期3" localSheetId="13">#REF!</definedName>
    <definedName name="生产期3" localSheetId="10">#REF!</definedName>
    <definedName name="生产期3" localSheetId="23">#REF!</definedName>
    <definedName name="生产期3" localSheetId="11">#REF!</definedName>
    <definedName name="生产期3">#REF!</definedName>
    <definedName name="生产期4" localSheetId="12">#REF!</definedName>
    <definedName name="生产期4" localSheetId="13">#REF!</definedName>
    <definedName name="生产期4" localSheetId="10">#REF!</definedName>
    <definedName name="生产期4" localSheetId="23">#REF!</definedName>
    <definedName name="生产期4" localSheetId="11">#REF!</definedName>
    <definedName name="生产期4">#REF!</definedName>
    <definedName name="生产期5" localSheetId="12">#REF!</definedName>
    <definedName name="生产期5" localSheetId="13">#REF!</definedName>
    <definedName name="生产期5" localSheetId="10">#REF!</definedName>
    <definedName name="生产期5" localSheetId="23">#REF!</definedName>
    <definedName name="生产期5" localSheetId="11">#REF!</definedName>
    <definedName name="生产期5">#REF!</definedName>
    <definedName name="生产期6" localSheetId="12">#REF!</definedName>
    <definedName name="生产期6" localSheetId="13">#REF!</definedName>
    <definedName name="生产期6" localSheetId="10">#REF!</definedName>
    <definedName name="生产期6" localSheetId="23">#REF!</definedName>
    <definedName name="生产期6" localSheetId="11">#REF!</definedName>
    <definedName name="生产期6">#REF!</definedName>
    <definedName name="生产期7" localSheetId="12">#REF!</definedName>
    <definedName name="生产期7" localSheetId="13">#REF!</definedName>
    <definedName name="生产期7" localSheetId="10">#REF!</definedName>
    <definedName name="生产期7" localSheetId="23">#REF!</definedName>
    <definedName name="生产期7" localSheetId="11">#REF!</definedName>
    <definedName name="生产期7">#REF!</definedName>
    <definedName name="生产期8" localSheetId="12">#REF!</definedName>
    <definedName name="生产期8" localSheetId="13">#REF!</definedName>
    <definedName name="生产期8" localSheetId="10">#REF!</definedName>
    <definedName name="生产期8" localSheetId="23">#REF!</definedName>
    <definedName name="生产期8" localSheetId="11">#REF!</definedName>
    <definedName name="生产期8">#REF!</definedName>
    <definedName name="生产期9" localSheetId="12">#REF!</definedName>
    <definedName name="生产期9" localSheetId="13">#REF!</definedName>
    <definedName name="生产期9" localSheetId="10">#REF!</definedName>
    <definedName name="生产期9" localSheetId="23">#REF!</definedName>
    <definedName name="生产期9" localSheetId="11">#REF!</definedName>
    <definedName name="生产期9">#REF!</definedName>
    <definedName name="四季度" localSheetId="12">'[25]C01-1'!#REF!</definedName>
    <definedName name="四季度" localSheetId="10">'[25]C01-1'!#REF!</definedName>
    <definedName name="四季度" localSheetId="11">'[25]C01-1'!#REF!</definedName>
    <definedName name="四季度">'[25]C01-1'!#REF!</definedName>
    <definedName name="位次d" localSheetId="12">[26]四月份月报!#REF!</definedName>
    <definedName name="位次d" localSheetId="10">[26]四月份月报!#REF!</definedName>
    <definedName name="位次d" localSheetId="11">[26]四月份月报!#REF!</definedName>
    <definedName name="位次d">[27]四月份月报!#REF!</definedName>
    <definedName name="性别" localSheetId="12">[28]基础编码!$H$2:$H$3</definedName>
    <definedName name="性别" localSheetId="10">[28]基础编码!$H$2:$H$3</definedName>
    <definedName name="性别" localSheetId="11">[28]基础编码!$H$2:$H$3</definedName>
    <definedName name="性别">[28]基础编码!$H$2:$H$3</definedName>
    <definedName name="性别2" localSheetId="12">[29]基础编码!$H$2:$H$3</definedName>
    <definedName name="性别2" localSheetId="10">[29]基础编码!$H$2:$H$3</definedName>
    <definedName name="性别2" localSheetId="11">[29]基础编码!$H$2:$H$3</definedName>
    <definedName name="性别2">[30]基础编码!$H$2:$H$3</definedName>
    <definedName name="学历" localSheetId="12">[28]基础编码!$S$2:$S$9</definedName>
    <definedName name="学历" localSheetId="10">[28]基础编码!$S$2:$S$9</definedName>
    <definedName name="学历" localSheetId="11">[28]基础编码!$S$2:$S$9</definedName>
    <definedName name="学历">[28]基础编码!$S$2:$S$9</definedName>
    <definedName name="支出">[31]P1012001!$A$6:$E$117</definedName>
  </definedNames>
  <calcPr calcId="145621" iterate="1"/>
</workbook>
</file>

<file path=xl/calcChain.xml><?xml version="1.0" encoding="utf-8"?>
<calcChain xmlns="http://schemas.openxmlformats.org/spreadsheetml/2006/main">
  <c r="D80" i="50" l="1"/>
  <c r="E80" i="50"/>
  <c r="F80" i="50"/>
  <c r="G80" i="50"/>
  <c r="H80" i="50"/>
  <c r="I80" i="50"/>
  <c r="J80" i="50"/>
  <c r="K80" i="50"/>
  <c r="L80" i="50"/>
  <c r="M80" i="50"/>
  <c r="N80" i="50"/>
  <c r="O80" i="50"/>
  <c r="P80" i="50"/>
  <c r="Q80" i="50"/>
  <c r="R80" i="50"/>
  <c r="S80" i="50"/>
  <c r="T80" i="50"/>
  <c r="U80" i="50"/>
  <c r="V80" i="50"/>
  <c r="W80" i="50"/>
  <c r="X80" i="50"/>
  <c r="Y80" i="50"/>
  <c r="Z80" i="50"/>
  <c r="AA80" i="50"/>
  <c r="AB80" i="50"/>
  <c r="AC80" i="50"/>
  <c r="AD80" i="50"/>
  <c r="AE80" i="50"/>
  <c r="AF80" i="50"/>
  <c r="AG80" i="50"/>
  <c r="C80" i="50"/>
  <c r="M9" i="47" l="1"/>
  <c r="E9" i="47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D11" i="4"/>
  <c r="N10" i="32"/>
  <c r="F9" i="32"/>
  <c r="Z8" i="32" s="1"/>
  <c r="Q90" i="31"/>
  <c r="P90" i="31"/>
  <c r="O90" i="31"/>
  <c r="N90" i="31"/>
  <c r="M90" i="31"/>
  <c r="L90" i="31"/>
  <c r="L7" i="31" s="1"/>
  <c r="K90" i="31"/>
  <c r="J90" i="31"/>
  <c r="I90" i="31"/>
  <c r="H90" i="31"/>
  <c r="G90" i="31"/>
  <c r="F90" i="31"/>
  <c r="E90" i="31"/>
  <c r="D90" i="31"/>
  <c r="C90" i="31"/>
  <c r="Q8" i="31"/>
  <c r="P8" i="31"/>
  <c r="P7" i="31" s="1"/>
  <c r="O8" i="31"/>
  <c r="N8" i="31"/>
  <c r="M8" i="31"/>
  <c r="K8" i="31"/>
  <c r="K7" i="31" s="1"/>
  <c r="J8" i="31"/>
  <c r="I8" i="31"/>
  <c r="H8" i="31"/>
  <c r="G8" i="31"/>
  <c r="F8" i="31"/>
  <c r="E8" i="31"/>
  <c r="D8" i="31"/>
  <c r="C8" i="31"/>
  <c r="M90" i="26"/>
  <c r="L90" i="26"/>
  <c r="K90" i="26"/>
  <c r="J90" i="26"/>
  <c r="I90" i="26"/>
  <c r="H90" i="26"/>
  <c r="G90" i="26"/>
  <c r="G7" i="26" s="1"/>
  <c r="F90" i="26"/>
  <c r="E90" i="26"/>
  <c r="M8" i="26"/>
  <c r="L8" i="26"/>
  <c r="K8" i="26"/>
  <c r="J8" i="26"/>
  <c r="J7" i="26" s="1"/>
  <c r="I8" i="26"/>
  <c r="H8" i="26"/>
  <c r="G8" i="26"/>
  <c r="F8" i="26"/>
  <c r="F7" i="26" s="1"/>
  <c r="E8" i="26"/>
  <c r="K7" i="26"/>
  <c r="S223" i="15"/>
  <c r="M223" i="15"/>
  <c r="F223" i="15"/>
  <c r="E223" i="15"/>
  <c r="S222" i="15"/>
  <c r="M222" i="15"/>
  <c r="F222" i="15"/>
  <c r="E222" i="15"/>
  <c r="S221" i="15"/>
  <c r="M221" i="15"/>
  <c r="F221" i="15"/>
  <c r="E221" i="15"/>
  <c r="S220" i="15"/>
  <c r="M220" i="15"/>
  <c r="F220" i="15"/>
  <c r="E220" i="15"/>
  <c r="S219" i="15"/>
  <c r="M219" i="15"/>
  <c r="F219" i="15"/>
  <c r="E219" i="15"/>
  <c r="S218" i="15"/>
  <c r="M218" i="15"/>
  <c r="F218" i="15"/>
  <c r="E218" i="15"/>
  <c r="S217" i="15"/>
  <c r="M217" i="15"/>
  <c r="F217" i="15"/>
  <c r="E217" i="15"/>
  <c r="S216" i="15"/>
  <c r="M216" i="15"/>
  <c r="F216" i="15"/>
  <c r="E216" i="15"/>
  <c r="S215" i="15"/>
  <c r="M215" i="15"/>
  <c r="M211" i="15" s="1"/>
  <c r="F215" i="15"/>
  <c r="E215" i="15"/>
  <c r="H214" i="15"/>
  <c r="E214" i="15"/>
  <c r="H213" i="15"/>
  <c r="E213" i="15"/>
  <c r="X212" i="15"/>
  <c r="V212" i="15"/>
  <c r="U212" i="15"/>
  <c r="T212" i="15"/>
  <c r="S212" i="15"/>
  <c r="P212" i="15"/>
  <c r="N212" i="15"/>
  <c r="M212" i="15"/>
  <c r="J212" i="15"/>
  <c r="I212" i="15"/>
  <c r="E212" i="15" s="1"/>
  <c r="H212" i="15"/>
  <c r="F212" i="15"/>
  <c r="D212" i="15"/>
  <c r="X211" i="15"/>
  <c r="W211" i="15"/>
  <c r="V211" i="15"/>
  <c r="U211" i="15"/>
  <c r="T211" i="15"/>
  <c r="S211" i="15"/>
  <c r="Q211" i="15"/>
  <c r="P211" i="15"/>
  <c r="O211" i="15"/>
  <c r="N211" i="15"/>
  <c r="E211" i="15" s="1"/>
  <c r="J211" i="15"/>
  <c r="I211" i="15"/>
  <c r="H211" i="15"/>
  <c r="D211" i="15"/>
  <c r="S210" i="15"/>
  <c r="M210" i="15"/>
  <c r="F210" i="15"/>
  <c r="E210" i="15"/>
  <c r="S209" i="15"/>
  <c r="M209" i="15"/>
  <c r="F209" i="15"/>
  <c r="E209" i="15"/>
  <c r="S208" i="15"/>
  <c r="M208" i="15"/>
  <c r="F208" i="15"/>
  <c r="E208" i="15"/>
  <c r="S207" i="15"/>
  <c r="M207" i="15"/>
  <c r="F207" i="15"/>
  <c r="E207" i="15"/>
  <c r="S206" i="15"/>
  <c r="M206" i="15"/>
  <c r="F206" i="15"/>
  <c r="E206" i="15"/>
  <c r="S205" i="15"/>
  <c r="M205" i="15"/>
  <c r="F205" i="15"/>
  <c r="E205" i="15"/>
  <c r="S204" i="15"/>
  <c r="M204" i="15"/>
  <c r="F204" i="15"/>
  <c r="E204" i="15"/>
  <c r="S203" i="15"/>
  <c r="M203" i="15"/>
  <c r="F203" i="15"/>
  <c r="E203" i="15"/>
  <c r="S202" i="15"/>
  <c r="M202" i="15"/>
  <c r="F202" i="15"/>
  <c r="E202" i="15"/>
  <c r="S201" i="15"/>
  <c r="M201" i="15"/>
  <c r="F201" i="15"/>
  <c r="E201" i="15"/>
  <c r="S200" i="15"/>
  <c r="M200" i="15"/>
  <c r="F200" i="15"/>
  <c r="E200" i="15"/>
  <c r="S199" i="15"/>
  <c r="M199" i="15"/>
  <c r="F199" i="15"/>
  <c r="E199" i="15"/>
  <c r="S198" i="15"/>
  <c r="M198" i="15"/>
  <c r="F198" i="15"/>
  <c r="E198" i="15"/>
  <c r="S197" i="15"/>
  <c r="M197" i="15"/>
  <c r="F197" i="15"/>
  <c r="E197" i="15"/>
  <c r="H196" i="15"/>
  <c r="H193" i="15" s="1"/>
  <c r="E196" i="15"/>
  <c r="H195" i="15"/>
  <c r="E195" i="15"/>
  <c r="X194" i="15"/>
  <c r="W194" i="15"/>
  <c r="V194" i="15"/>
  <c r="U194" i="15"/>
  <c r="T194" i="15"/>
  <c r="Q194" i="15"/>
  <c r="P194" i="15"/>
  <c r="O194" i="15"/>
  <c r="N194" i="15"/>
  <c r="M194" i="15"/>
  <c r="J194" i="15"/>
  <c r="I194" i="15"/>
  <c r="D194" i="15"/>
  <c r="X193" i="15"/>
  <c r="W193" i="15"/>
  <c r="V193" i="15"/>
  <c r="U193" i="15"/>
  <c r="F193" i="15" s="1"/>
  <c r="T193" i="15"/>
  <c r="Q193" i="15"/>
  <c r="P193" i="15"/>
  <c r="O193" i="15"/>
  <c r="N193" i="15"/>
  <c r="M193" i="15"/>
  <c r="J193" i="15"/>
  <c r="E193" i="15" s="1"/>
  <c r="I193" i="15"/>
  <c r="D193" i="15"/>
  <c r="S192" i="15"/>
  <c r="M192" i="15"/>
  <c r="F192" i="15"/>
  <c r="E192" i="15"/>
  <c r="S191" i="15"/>
  <c r="M191" i="15"/>
  <c r="F191" i="15"/>
  <c r="E191" i="15"/>
  <c r="S190" i="15"/>
  <c r="M190" i="15"/>
  <c r="F190" i="15"/>
  <c r="E190" i="15"/>
  <c r="S189" i="15"/>
  <c r="M189" i="15"/>
  <c r="F189" i="15"/>
  <c r="E189" i="15"/>
  <c r="S188" i="15"/>
  <c r="F188" i="15"/>
  <c r="E188" i="15"/>
  <c r="S187" i="15"/>
  <c r="F187" i="15"/>
  <c r="E187" i="15"/>
  <c r="S186" i="15"/>
  <c r="S183" i="15" s="1"/>
  <c r="M186" i="15"/>
  <c r="F186" i="15"/>
  <c r="E186" i="15"/>
  <c r="H185" i="15"/>
  <c r="E185" i="15"/>
  <c r="H184" i="15"/>
  <c r="H183" i="15" s="1"/>
  <c r="E184" i="15"/>
  <c r="X183" i="15"/>
  <c r="W183" i="15"/>
  <c r="V183" i="15"/>
  <c r="U183" i="15"/>
  <c r="T183" i="15"/>
  <c r="P183" i="15"/>
  <c r="N183" i="15"/>
  <c r="M183" i="15"/>
  <c r="J183" i="15"/>
  <c r="I183" i="15"/>
  <c r="F183" i="15"/>
  <c r="D183" i="15"/>
  <c r="X182" i="15"/>
  <c r="W182" i="15"/>
  <c r="V182" i="15"/>
  <c r="U182" i="15"/>
  <c r="F182" i="15" s="1"/>
  <c r="T182" i="15"/>
  <c r="S182" i="15"/>
  <c r="Q182" i="15"/>
  <c r="P182" i="15"/>
  <c r="O182" i="15"/>
  <c r="N182" i="15"/>
  <c r="E182" i="15" s="1"/>
  <c r="M182" i="15"/>
  <c r="J182" i="15"/>
  <c r="I182" i="15"/>
  <c r="H182" i="15"/>
  <c r="D182" i="15"/>
  <c r="S181" i="15"/>
  <c r="M181" i="15"/>
  <c r="F181" i="15"/>
  <c r="E181" i="15"/>
  <c r="S180" i="15"/>
  <c r="M180" i="15"/>
  <c r="F180" i="15"/>
  <c r="E180" i="15"/>
  <c r="S179" i="15"/>
  <c r="M179" i="15"/>
  <c r="F179" i="15"/>
  <c r="E179" i="15"/>
  <c r="S178" i="15"/>
  <c r="M178" i="15"/>
  <c r="F178" i="15"/>
  <c r="E178" i="15"/>
  <c r="S177" i="15"/>
  <c r="M177" i="15"/>
  <c r="F177" i="15"/>
  <c r="E177" i="15"/>
  <c r="S176" i="15"/>
  <c r="M176" i="15"/>
  <c r="F176" i="15"/>
  <c r="E176" i="15"/>
  <c r="S175" i="15"/>
  <c r="M175" i="15"/>
  <c r="F175" i="15"/>
  <c r="E175" i="15"/>
  <c r="S174" i="15"/>
  <c r="M174" i="15"/>
  <c r="F174" i="15"/>
  <c r="E174" i="15"/>
  <c r="S173" i="15"/>
  <c r="M173" i="15"/>
  <c r="F173" i="15"/>
  <c r="E173" i="15"/>
  <c r="S172" i="15"/>
  <c r="M172" i="15"/>
  <c r="F172" i="15"/>
  <c r="E172" i="15"/>
  <c r="S171" i="15"/>
  <c r="M171" i="15"/>
  <c r="F171" i="15"/>
  <c r="E171" i="15"/>
  <c r="S170" i="15"/>
  <c r="M170" i="15"/>
  <c r="F170" i="15"/>
  <c r="E170" i="15"/>
  <c r="H169" i="15"/>
  <c r="H166" i="15" s="1"/>
  <c r="E169" i="15"/>
  <c r="H168" i="15"/>
  <c r="E168" i="15"/>
  <c r="X167" i="15"/>
  <c r="W167" i="15"/>
  <c r="V167" i="15"/>
  <c r="U167" i="15"/>
  <c r="T167" i="15"/>
  <c r="Q167" i="15"/>
  <c r="P167" i="15"/>
  <c r="O167" i="15"/>
  <c r="N167" i="15"/>
  <c r="M167" i="15"/>
  <c r="J167" i="15"/>
  <c r="I167" i="15"/>
  <c r="D167" i="15"/>
  <c r="X166" i="15"/>
  <c r="W166" i="15"/>
  <c r="V166" i="15"/>
  <c r="U166" i="15"/>
  <c r="F166" i="15" s="1"/>
  <c r="T166" i="15"/>
  <c r="Q166" i="15"/>
  <c r="P166" i="15"/>
  <c r="O166" i="15"/>
  <c r="N166" i="15"/>
  <c r="M166" i="15"/>
  <c r="J166" i="15"/>
  <c r="E166" i="15" s="1"/>
  <c r="I166" i="15"/>
  <c r="D166" i="15"/>
  <c r="S165" i="15"/>
  <c r="M165" i="15"/>
  <c r="F165" i="15"/>
  <c r="E165" i="15"/>
  <c r="S164" i="15"/>
  <c r="M164" i="15"/>
  <c r="F164" i="15"/>
  <c r="E164" i="15"/>
  <c r="S163" i="15"/>
  <c r="M163" i="15"/>
  <c r="F163" i="15"/>
  <c r="E163" i="15"/>
  <c r="S162" i="15"/>
  <c r="M162" i="15"/>
  <c r="F162" i="15"/>
  <c r="E162" i="15"/>
  <c r="S161" i="15"/>
  <c r="M161" i="15"/>
  <c r="F161" i="15"/>
  <c r="E161" i="15"/>
  <c r="S160" i="15"/>
  <c r="M160" i="15"/>
  <c r="F160" i="15"/>
  <c r="E160" i="15"/>
  <c r="S159" i="15"/>
  <c r="M159" i="15"/>
  <c r="F159" i="15"/>
  <c r="E159" i="15"/>
  <c r="S158" i="15"/>
  <c r="M158" i="15"/>
  <c r="F158" i="15"/>
  <c r="E158" i="15"/>
  <c r="S157" i="15"/>
  <c r="M157" i="15"/>
  <c r="F157" i="15"/>
  <c r="E157" i="15"/>
  <c r="S156" i="15"/>
  <c r="M156" i="15"/>
  <c r="F156" i="15"/>
  <c r="E156" i="15"/>
  <c r="S155" i="15"/>
  <c r="M155" i="15"/>
  <c r="F155" i="15"/>
  <c r="E155" i="15"/>
  <c r="S152" i="15"/>
  <c r="M152" i="15"/>
  <c r="F152" i="15"/>
  <c r="E152" i="15"/>
  <c r="H151" i="15"/>
  <c r="E151" i="15"/>
  <c r="H150" i="15"/>
  <c r="E150" i="15"/>
  <c r="H149" i="15"/>
  <c r="E149" i="15"/>
  <c r="X148" i="15"/>
  <c r="W148" i="15"/>
  <c r="V148" i="15"/>
  <c r="U148" i="15"/>
  <c r="T148" i="15"/>
  <c r="S148" i="15"/>
  <c r="Q148" i="15"/>
  <c r="P148" i="15"/>
  <c r="O148" i="15"/>
  <c r="F148" i="15" s="1"/>
  <c r="N148" i="15"/>
  <c r="M148" i="15"/>
  <c r="J148" i="15"/>
  <c r="I148" i="15"/>
  <c r="E148" i="15" s="1"/>
  <c r="D148" i="15"/>
  <c r="X147" i="15"/>
  <c r="W147" i="15"/>
  <c r="V147" i="15"/>
  <c r="U147" i="15"/>
  <c r="T147" i="15"/>
  <c r="S147" i="15"/>
  <c r="Q147" i="15"/>
  <c r="P147" i="15"/>
  <c r="O147" i="15"/>
  <c r="F147" i="15" s="1"/>
  <c r="N147" i="15"/>
  <c r="M147" i="15"/>
  <c r="J147" i="15"/>
  <c r="I147" i="15"/>
  <c r="E147" i="15"/>
  <c r="D147" i="15"/>
  <c r="S146" i="15"/>
  <c r="M146" i="15"/>
  <c r="F146" i="15"/>
  <c r="E146" i="15"/>
  <c r="S145" i="15"/>
  <c r="M145" i="15"/>
  <c r="F145" i="15"/>
  <c r="E145" i="15"/>
  <c r="S144" i="15"/>
  <c r="M144" i="15"/>
  <c r="F144" i="15"/>
  <c r="E144" i="15"/>
  <c r="S143" i="15"/>
  <c r="M143" i="15"/>
  <c r="F143" i="15"/>
  <c r="E143" i="15"/>
  <c r="S142" i="15"/>
  <c r="M142" i="15"/>
  <c r="F142" i="15"/>
  <c r="E142" i="15"/>
  <c r="S141" i="15"/>
  <c r="F141" i="15"/>
  <c r="E141" i="15"/>
  <c r="S140" i="15"/>
  <c r="M140" i="15"/>
  <c r="F140" i="15"/>
  <c r="E140" i="15"/>
  <c r="S139" i="15"/>
  <c r="M139" i="15"/>
  <c r="F139" i="15"/>
  <c r="E139" i="15"/>
  <c r="H138" i="15"/>
  <c r="E138" i="15"/>
  <c r="H137" i="15"/>
  <c r="E137" i="15"/>
  <c r="X136" i="15"/>
  <c r="W136" i="15"/>
  <c r="V136" i="15"/>
  <c r="U136" i="15"/>
  <c r="F136" i="15" s="1"/>
  <c r="T136" i="15"/>
  <c r="S136" i="15"/>
  <c r="Q136" i="15"/>
  <c r="P136" i="15"/>
  <c r="O136" i="15"/>
  <c r="N136" i="15"/>
  <c r="M136" i="15"/>
  <c r="J136" i="15"/>
  <c r="E136" i="15" s="1"/>
  <c r="I136" i="15"/>
  <c r="H136" i="15"/>
  <c r="D136" i="15"/>
  <c r="X135" i="15"/>
  <c r="W135" i="15"/>
  <c r="V135" i="15"/>
  <c r="E135" i="15" s="1"/>
  <c r="U135" i="15"/>
  <c r="T135" i="15"/>
  <c r="S135" i="15"/>
  <c r="Q135" i="15"/>
  <c r="P135" i="15"/>
  <c r="O135" i="15"/>
  <c r="N135" i="15"/>
  <c r="M135" i="15"/>
  <c r="J135" i="15"/>
  <c r="I135" i="15"/>
  <c r="H135" i="15"/>
  <c r="F135" i="15"/>
  <c r="D135" i="15"/>
  <c r="S134" i="15"/>
  <c r="M134" i="15"/>
  <c r="F134" i="15"/>
  <c r="E134" i="15"/>
  <c r="S133" i="15"/>
  <c r="M133" i="15"/>
  <c r="F133" i="15"/>
  <c r="E133" i="15"/>
  <c r="S132" i="15"/>
  <c r="M132" i="15"/>
  <c r="F132" i="15"/>
  <c r="E132" i="15"/>
  <c r="S131" i="15"/>
  <c r="M131" i="15"/>
  <c r="F131" i="15"/>
  <c r="E131" i="15"/>
  <c r="S130" i="15"/>
  <c r="M130" i="15"/>
  <c r="F130" i="15"/>
  <c r="E130" i="15"/>
  <c r="X129" i="15"/>
  <c r="W129" i="15"/>
  <c r="F129" i="15" s="1"/>
  <c r="V129" i="15"/>
  <c r="U129" i="15"/>
  <c r="T129" i="15"/>
  <c r="S129" i="15"/>
  <c r="Q129" i="15"/>
  <c r="P129" i="15"/>
  <c r="O129" i="15"/>
  <c r="N129" i="15"/>
  <c r="E129" i="15" s="1"/>
  <c r="D129" i="15"/>
  <c r="X128" i="15"/>
  <c r="W128" i="15"/>
  <c r="V128" i="15"/>
  <c r="U128" i="15"/>
  <c r="F128" i="15" s="1"/>
  <c r="T128" i="15"/>
  <c r="S128" i="15"/>
  <c r="Q128" i="15"/>
  <c r="P128" i="15"/>
  <c r="E128" i="15" s="1"/>
  <c r="O128" i="15"/>
  <c r="N128" i="15"/>
  <c r="D128" i="15"/>
  <c r="S127" i="15"/>
  <c r="M127" i="15"/>
  <c r="F127" i="15"/>
  <c r="E127" i="15"/>
  <c r="S126" i="15"/>
  <c r="M126" i="15"/>
  <c r="F126" i="15"/>
  <c r="E126" i="15"/>
  <c r="S125" i="15"/>
  <c r="M125" i="15"/>
  <c r="F125" i="15"/>
  <c r="E125" i="15"/>
  <c r="S124" i="15"/>
  <c r="M124" i="15"/>
  <c r="F124" i="15"/>
  <c r="E124" i="15"/>
  <c r="S123" i="15"/>
  <c r="M123" i="15"/>
  <c r="F123" i="15"/>
  <c r="E123" i="15"/>
  <c r="S122" i="15"/>
  <c r="M122" i="15"/>
  <c r="F122" i="15"/>
  <c r="E122" i="15"/>
  <c r="S121" i="15"/>
  <c r="M121" i="15"/>
  <c r="F121" i="15"/>
  <c r="E121" i="15"/>
  <c r="S120" i="15"/>
  <c r="F120" i="15"/>
  <c r="E120" i="15"/>
  <c r="S118" i="15"/>
  <c r="F118" i="15"/>
  <c r="E118" i="15"/>
  <c r="S117" i="15"/>
  <c r="F117" i="15"/>
  <c r="E117" i="15"/>
  <c r="S116" i="15"/>
  <c r="S109" i="15" s="1"/>
  <c r="F116" i="15"/>
  <c r="E116" i="15"/>
  <c r="S115" i="15"/>
  <c r="M115" i="15"/>
  <c r="M110" i="15" s="1"/>
  <c r="F115" i="15"/>
  <c r="E115" i="15"/>
  <c r="H114" i="15"/>
  <c r="E114" i="15"/>
  <c r="H113" i="15"/>
  <c r="E113" i="15"/>
  <c r="H112" i="15"/>
  <c r="E112" i="15"/>
  <c r="H111" i="15"/>
  <c r="E111" i="15"/>
  <c r="X110" i="15"/>
  <c r="W110" i="15"/>
  <c r="V110" i="15"/>
  <c r="U110" i="15"/>
  <c r="T110" i="15"/>
  <c r="S110" i="15"/>
  <c r="P110" i="15"/>
  <c r="N110" i="15"/>
  <c r="J110" i="15"/>
  <c r="E110" i="15" s="1"/>
  <c r="I110" i="15"/>
  <c r="H110" i="15"/>
  <c r="D110" i="15"/>
  <c r="X109" i="15"/>
  <c r="W109" i="15"/>
  <c r="V109" i="15"/>
  <c r="U109" i="15"/>
  <c r="T109" i="15"/>
  <c r="Q109" i="15"/>
  <c r="P109" i="15"/>
  <c r="O109" i="15"/>
  <c r="N109" i="15"/>
  <c r="J109" i="15"/>
  <c r="I109" i="15"/>
  <c r="E109" i="15" s="1"/>
  <c r="H109" i="15"/>
  <c r="F109" i="15"/>
  <c r="D109" i="15"/>
  <c r="S108" i="15"/>
  <c r="M108" i="15"/>
  <c r="F108" i="15"/>
  <c r="E108" i="15"/>
  <c r="S107" i="15"/>
  <c r="M107" i="15"/>
  <c r="F107" i="15"/>
  <c r="E107" i="15"/>
  <c r="S106" i="15"/>
  <c r="M106" i="15"/>
  <c r="F106" i="15"/>
  <c r="E106" i="15"/>
  <c r="S105" i="15"/>
  <c r="M105" i="15"/>
  <c r="F105" i="15"/>
  <c r="E105" i="15"/>
  <c r="S104" i="15"/>
  <c r="M104" i="15"/>
  <c r="F104" i="15"/>
  <c r="E104" i="15"/>
  <c r="S103" i="15"/>
  <c r="M103" i="15"/>
  <c r="M94" i="15" s="1"/>
  <c r="F103" i="15"/>
  <c r="E103" i="15"/>
  <c r="S101" i="15"/>
  <c r="F101" i="15"/>
  <c r="E101" i="15"/>
  <c r="S100" i="15"/>
  <c r="M100" i="15"/>
  <c r="F100" i="15"/>
  <c r="E100" i="15"/>
  <c r="S99" i="15"/>
  <c r="M99" i="15"/>
  <c r="F99" i="15"/>
  <c r="E99" i="15"/>
  <c r="S98" i="15"/>
  <c r="M98" i="15"/>
  <c r="F98" i="15"/>
  <c r="E98" i="15"/>
  <c r="H97" i="15"/>
  <c r="E97" i="15"/>
  <c r="H96" i="15"/>
  <c r="H95" i="15" s="1"/>
  <c r="E96" i="15"/>
  <c r="X95" i="15"/>
  <c r="W95" i="15"/>
  <c r="V95" i="15"/>
  <c r="E95" i="15" s="1"/>
  <c r="U95" i="15"/>
  <c r="T95" i="15"/>
  <c r="S95" i="15"/>
  <c r="Q95" i="15"/>
  <c r="P95" i="15"/>
  <c r="O95" i="15"/>
  <c r="N95" i="15"/>
  <c r="M95" i="15"/>
  <c r="J95" i="15"/>
  <c r="I95" i="15"/>
  <c r="F95" i="15"/>
  <c r="D95" i="15"/>
  <c r="X94" i="15"/>
  <c r="W94" i="15"/>
  <c r="F94" i="15" s="1"/>
  <c r="V94" i="15"/>
  <c r="U94" i="15"/>
  <c r="T94" i="15"/>
  <c r="S94" i="15"/>
  <c r="Q94" i="15"/>
  <c r="P94" i="15"/>
  <c r="O94" i="15"/>
  <c r="N94" i="15"/>
  <c r="E94" i="15" s="1"/>
  <c r="J94" i="15"/>
  <c r="I94" i="15"/>
  <c r="D94" i="15"/>
  <c r="S93" i="15"/>
  <c r="M93" i="15"/>
  <c r="F93" i="15"/>
  <c r="E93" i="15"/>
  <c r="S92" i="15"/>
  <c r="M92" i="15"/>
  <c r="F92" i="15"/>
  <c r="E92" i="15"/>
  <c r="S91" i="15"/>
  <c r="M91" i="15"/>
  <c r="F91" i="15"/>
  <c r="E91" i="15"/>
  <c r="S90" i="15"/>
  <c r="M90" i="15"/>
  <c r="F90" i="15"/>
  <c r="E90" i="15"/>
  <c r="S89" i="15"/>
  <c r="M89" i="15"/>
  <c r="F89" i="15"/>
  <c r="E89" i="15"/>
  <c r="S88" i="15"/>
  <c r="M88" i="15"/>
  <c r="F88" i="15"/>
  <c r="E88" i="15"/>
  <c r="S87" i="15"/>
  <c r="M87" i="15"/>
  <c r="F87" i="15"/>
  <c r="E87" i="15"/>
  <c r="S86" i="15"/>
  <c r="M86" i="15"/>
  <c r="F86" i="15"/>
  <c r="E86" i="15"/>
  <c r="S85" i="15"/>
  <c r="M85" i="15"/>
  <c r="F85" i="15"/>
  <c r="E85" i="15"/>
  <c r="S82" i="15"/>
  <c r="S77" i="15" s="1"/>
  <c r="F82" i="15"/>
  <c r="E82" i="15"/>
  <c r="S81" i="15"/>
  <c r="M81" i="15"/>
  <c r="F81" i="15"/>
  <c r="E81" i="15"/>
  <c r="H80" i="15"/>
  <c r="E80" i="15"/>
  <c r="H79" i="15"/>
  <c r="E79" i="15"/>
  <c r="X78" i="15"/>
  <c r="W78" i="15"/>
  <c r="F78" i="15" s="1"/>
  <c r="V78" i="15"/>
  <c r="U78" i="15"/>
  <c r="T78" i="15"/>
  <c r="S78" i="15"/>
  <c r="P78" i="15"/>
  <c r="N78" i="15"/>
  <c r="J78" i="15"/>
  <c r="E78" i="15" s="1"/>
  <c r="I78" i="15"/>
  <c r="H78" i="15"/>
  <c r="D78" i="15"/>
  <c r="X77" i="15"/>
  <c r="W77" i="15"/>
  <c r="V77" i="15"/>
  <c r="U77" i="15"/>
  <c r="T77" i="15"/>
  <c r="Q77" i="15"/>
  <c r="P77" i="15"/>
  <c r="O77" i="15"/>
  <c r="N77" i="15"/>
  <c r="J77" i="15"/>
  <c r="I77" i="15"/>
  <c r="E77" i="15" s="1"/>
  <c r="H77" i="15"/>
  <c r="F77" i="15"/>
  <c r="D77" i="15"/>
  <c r="S76" i="15"/>
  <c r="M76" i="15"/>
  <c r="F76" i="15"/>
  <c r="E76" i="15"/>
  <c r="S75" i="15"/>
  <c r="M75" i="15"/>
  <c r="F75" i="15"/>
  <c r="E75" i="15"/>
  <c r="S74" i="15"/>
  <c r="M74" i="15"/>
  <c r="F74" i="15"/>
  <c r="E74" i="15"/>
  <c r="S73" i="15"/>
  <c r="M73" i="15"/>
  <c r="F73" i="15"/>
  <c r="E73" i="15"/>
  <c r="S72" i="15"/>
  <c r="M72" i="15"/>
  <c r="F72" i="15"/>
  <c r="E72" i="15"/>
  <c r="S71" i="15"/>
  <c r="M71" i="15"/>
  <c r="F71" i="15"/>
  <c r="E71" i="15"/>
  <c r="S70" i="15"/>
  <c r="M70" i="15"/>
  <c r="F70" i="15"/>
  <c r="E70" i="15"/>
  <c r="M69" i="15"/>
  <c r="F69" i="15"/>
  <c r="E69" i="15"/>
  <c r="M68" i="15"/>
  <c r="F68" i="15"/>
  <c r="E68" i="15"/>
  <c r="M67" i="15"/>
  <c r="F67" i="15"/>
  <c r="E67" i="15"/>
  <c r="M66" i="15"/>
  <c r="F66" i="15"/>
  <c r="E66" i="15"/>
  <c r="S65" i="15"/>
  <c r="M65" i="15"/>
  <c r="F65" i="15"/>
  <c r="E65" i="15"/>
  <c r="S64" i="15"/>
  <c r="M64" i="15"/>
  <c r="F64" i="15"/>
  <c r="E64" i="15"/>
  <c r="H63" i="15"/>
  <c r="E63" i="15"/>
  <c r="H62" i="15"/>
  <c r="E62" i="15"/>
  <c r="H61" i="15"/>
  <c r="E61" i="15"/>
  <c r="H60" i="15"/>
  <c r="E60" i="15"/>
  <c r="H59" i="15"/>
  <c r="E59" i="15"/>
  <c r="X58" i="15"/>
  <c r="W58" i="15"/>
  <c r="V58" i="15"/>
  <c r="U58" i="15"/>
  <c r="F58" i="15" s="1"/>
  <c r="T58" i="15"/>
  <c r="S58" i="15"/>
  <c r="Q58" i="15"/>
  <c r="P58" i="15"/>
  <c r="O58" i="15"/>
  <c r="N58" i="15"/>
  <c r="J58" i="15"/>
  <c r="I58" i="15"/>
  <c r="H58" i="15"/>
  <c r="D58" i="15"/>
  <c r="X57" i="15"/>
  <c r="W57" i="15"/>
  <c r="V57" i="15"/>
  <c r="U57" i="15"/>
  <c r="T57" i="15"/>
  <c r="S57" i="15"/>
  <c r="Q57" i="15"/>
  <c r="P57" i="15"/>
  <c r="O57" i="15"/>
  <c r="N57" i="15"/>
  <c r="J57" i="15"/>
  <c r="I57" i="15"/>
  <c r="E57" i="15" s="1"/>
  <c r="H57" i="15"/>
  <c r="F57" i="15"/>
  <c r="D57" i="15"/>
  <c r="S56" i="15"/>
  <c r="M56" i="15"/>
  <c r="F56" i="15"/>
  <c r="E56" i="15"/>
  <c r="S55" i="15"/>
  <c r="M55" i="15"/>
  <c r="F55" i="15"/>
  <c r="E55" i="15"/>
  <c r="S54" i="15"/>
  <c r="M54" i="15"/>
  <c r="M46" i="15" s="1"/>
  <c r="F54" i="15"/>
  <c r="E54" i="15"/>
  <c r="M53" i="15"/>
  <c r="F53" i="15"/>
  <c r="E53" i="15"/>
  <c r="M52" i="15"/>
  <c r="F52" i="15"/>
  <c r="E52" i="15"/>
  <c r="S51" i="15"/>
  <c r="M51" i="15"/>
  <c r="F51" i="15"/>
  <c r="E51" i="15"/>
  <c r="H50" i="15"/>
  <c r="E50" i="15"/>
  <c r="H49" i="15"/>
  <c r="E49" i="15"/>
  <c r="H48" i="15"/>
  <c r="E48" i="15"/>
  <c r="X47" i="15"/>
  <c r="V47" i="15"/>
  <c r="U47" i="15"/>
  <c r="T47" i="15"/>
  <c r="S47" i="15"/>
  <c r="Q47" i="15"/>
  <c r="P47" i="15"/>
  <c r="O47" i="15"/>
  <c r="N47" i="15"/>
  <c r="M47" i="15"/>
  <c r="J47" i="15"/>
  <c r="I47" i="15"/>
  <c r="H47" i="15"/>
  <c r="F47" i="15"/>
  <c r="D47" i="15"/>
  <c r="X46" i="15"/>
  <c r="W46" i="15"/>
  <c r="V46" i="15"/>
  <c r="U46" i="15"/>
  <c r="T46" i="15"/>
  <c r="S46" i="15"/>
  <c r="Q46" i="15"/>
  <c r="P46" i="15"/>
  <c r="O46" i="15"/>
  <c r="N46" i="15"/>
  <c r="E46" i="15" s="1"/>
  <c r="J46" i="15"/>
  <c r="I46" i="15"/>
  <c r="H46" i="15"/>
  <c r="D46" i="15"/>
  <c r="S45" i="15"/>
  <c r="M45" i="15"/>
  <c r="F45" i="15"/>
  <c r="E45" i="15"/>
  <c r="S44" i="15"/>
  <c r="M44" i="15"/>
  <c r="F44" i="15"/>
  <c r="E44" i="15"/>
  <c r="S43" i="15"/>
  <c r="M43" i="15"/>
  <c r="F43" i="15"/>
  <c r="E43" i="15"/>
  <c r="S42" i="15"/>
  <c r="M42" i="15"/>
  <c r="F42" i="15"/>
  <c r="E42" i="15"/>
  <c r="S41" i="15"/>
  <c r="M41" i="15"/>
  <c r="F41" i="15"/>
  <c r="E41" i="15"/>
  <c r="S36" i="15"/>
  <c r="M36" i="15"/>
  <c r="F36" i="15"/>
  <c r="E36" i="15"/>
  <c r="H35" i="15"/>
  <c r="E35" i="15"/>
  <c r="H34" i="15"/>
  <c r="E34" i="15"/>
  <c r="H33" i="15"/>
  <c r="H31" i="15" s="1"/>
  <c r="E33" i="15"/>
  <c r="X32" i="15"/>
  <c r="V32" i="15"/>
  <c r="U32" i="15"/>
  <c r="F32" i="15" s="1"/>
  <c r="T32" i="15"/>
  <c r="P32" i="15"/>
  <c r="N32" i="15"/>
  <c r="E32" i="15" s="1"/>
  <c r="M32" i="15"/>
  <c r="J32" i="15"/>
  <c r="I32" i="15"/>
  <c r="H32" i="15"/>
  <c r="D32" i="15"/>
  <c r="X31" i="15"/>
  <c r="W31" i="15"/>
  <c r="V31" i="15"/>
  <c r="U31" i="15"/>
  <c r="T31" i="15"/>
  <c r="Q31" i="15"/>
  <c r="P31" i="15"/>
  <c r="O31" i="15"/>
  <c r="F31" i="15" s="1"/>
  <c r="N31" i="15"/>
  <c r="M31" i="15"/>
  <c r="J31" i="15"/>
  <c r="I31" i="15"/>
  <c r="E31" i="15" s="1"/>
  <c r="D31" i="15"/>
  <c r="S30" i="15"/>
  <c r="M30" i="15"/>
  <c r="F30" i="15"/>
  <c r="E30" i="15"/>
  <c r="S29" i="15"/>
  <c r="M29" i="15"/>
  <c r="F29" i="15"/>
  <c r="E29" i="15"/>
  <c r="S28" i="15"/>
  <c r="M28" i="15"/>
  <c r="F28" i="15"/>
  <c r="E28" i="15"/>
  <c r="S27" i="15"/>
  <c r="F27" i="15"/>
  <c r="E27" i="15"/>
  <c r="S26" i="15"/>
  <c r="S8" i="15" s="1"/>
  <c r="F26" i="15"/>
  <c r="E26" i="15"/>
  <c r="S25" i="15"/>
  <c r="F25" i="15"/>
  <c r="E25" i="15"/>
  <c r="S24" i="15"/>
  <c r="F24" i="15"/>
  <c r="E24" i="15"/>
  <c r="S23" i="15"/>
  <c r="M23" i="15"/>
  <c r="F23" i="15"/>
  <c r="E23" i="15"/>
  <c r="S22" i="15"/>
  <c r="M22" i="15"/>
  <c r="F22" i="15"/>
  <c r="E22" i="15"/>
  <c r="S21" i="15"/>
  <c r="M21" i="15"/>
  <c r="F21" i="15"/>
  <c r="E21" i="15"/>
  <c r="H20" i="15"/>
  <c r="E20" i="15"/>
  <c r="H19" i="15"/>
  <c r="E19" i="15"/>
  <c r="H18" i="15"/>
  <c r="E18" i="15"/>
  <c r="H17" i="15"/>
  <c r="E17" i="15"/>
  <c r="H16" i="15"/>
  <c r="E16" i="15"/>
  <c r="H15" i="15"/>
  <c r="E15" i="15"/>
  <c r="H14" i="15"/>
  <c r="E14" i="15"/>
  <c r="H13" i="15"/>
  <c r="E13" i="15"/>
  <c r="H12" i="15"/>
  <c r="E12" i="15"/>
  <c r="H11" i="15"/>
  <c r="E11" i="15"/>
  <c r="H10" i="15"/>
  <c r="E10" i="15"/>
  <c r="X9" i="15"/>
  <c r="W9" i="15"/>
  <c r="F9" i="15" s="1"/>
  <c r="V9" i="15"/>
  <c r="U9" i="15"/>
  <c r="T9" i="15"/>
  <c r="S9" i="15"/>
  <c r="Q9" i="15"/>
  <c r="P9" i="15"/>
  <c r="O9" i="15"/>
  <c r="N9" i="15"/>
  <c r="E9" i="15" s="1"/>
  <c r="M9" i="15"/>
  <c r="J9" i="15"/>
  <c r="I9" i="15"/>
  <c r="H9" i="15"/>
  <c r="D9" i="15"/>
  <c r="X8" i="15"/>
  <c r="W8" i="15"/>
  <c r="V8" i="15"/>
  <c r="U8" i="15"/>
  <c r="T8" i="15"/>
  <c r="Q8" i="15"/>
  <c r="P8" i="15"/>
  <c r="O8" i="15"/>
  <c r="N8" i="15"/>
  <c r="M8" i="15"/>
  <c r="J8" i="15"/>
  <c r="I8" i="15"/>
  <c r="H8" i="15"/>
  <c r="D8" i="15"/>
  <c r="E127" i="39"/>
  <c r="E126" i="39"/>
  <c r="E125" i="39"/>
  <c r="E124" i="39"/>
  <c r="E123" i="39"/>
  <c r="E122" i="39"/>
  <c r="E121" i="39"/>
  <c r="E120" i="39"/>
  <c r="E119" i="39"/>
  <c r="E118" i="39"/>
  <c r="E117" i="39"/>
  <c r="E116" i="39"/>
  <c r="E115" i="39"/>
  <c r="E114" i="39"/>
  <c r="E113" i="39"/>
  <c r="E112" i="39"/>
  <c r="E111" i="39"/>
  <c r="E110" i="39"/>
  <c r="E109" i="39"/>
  <c r="E108" i="39"/>
  <c r="E107" i="39"/>
  <c r="E106" i="39"/>
  <c r="E105" i="39"/>
  <c r="E104" i="39"/>
  <c r="E103" i="39"/>
  <c r="E102" i="39"/>
  <c r="E101" i="39"/>
  <c r="E100" i="39"/>
  <c r="E99" i="39"/>
  <c r="E98" i="39"/>
  <c r="E97" i="39"/>
  <c r="E96" i="39"/>
  <c r="E95" i="39"/>
  <c r="E94" i="39"/>
  <c r="E93" i="39"/>
  <c r="E92" i="39"/>
  <c r="E91" i="39"/>
  <c r="E90" i="39"/>
  <c r="E89" i="39"/>
  <c r="E88" i="39"/>
  <c r="E87" i="39"/>
  <c r="E86" i="39"/>
  <c r="E85" i="39"/>
  <c r="E84" i="39"/>
  <c r="E83" i="39"/>
  <c r="E82" i="39"/>
  <c r="E81" i="39"/>
  <c r="E80" i="39"/>
  <c r="E79" i="39"/>
  <c r="E78" i="39"/>
  <c r="E77" i="39"/>
  <c r="E76" i="39"/>
  <c r="E75" i="39"/>
  <c r="E74" i="39"/>
  <c r="E73" i="39"/>
  <c r="E72" i="39"/>
  <c r="E71" i="39"/>
  <c r="E70" i="39"/>
  <c r="E69" i="39"/>
  <c r="E68" i="39"/>
  <c r="E67" i="39"/>
  <c r="E66" i="39"/>
  <c r="E65" i="39"/>
  <c r="E64" i="39"/>
  <c r="E63" i="39"/>
  <c r="E62" i="39"/>
  <c r="E61" i="39"/>
  <c r="E60" i="39"/>
  <c r="E59" i="39"/>
  <c r="E58" i="39"/>
  <c r="E57" i="39"/>
  <c r="E56" i="39"/>
  <c r="E55" i="39"/>
  <c r="E54" i="39"/>
  <c r="E53" i="39"/>
  <c r="E52" i="39"/>
  <c r="E51" i="39"/>
  <c r="E50" i="39"/>
  <c r="E49" i="39"/>
  <c r="E48" i="39"/>
  <c r="E47" i="39"/>
  <c r="E46" i="39"/>
  <c r="E45" i="39"/>
  <c r="E44" i="39"/>
  <c r="E43" i="39"/>
  <c r="E42" i="39"/>
  <c r="E41" i="39"/>
  <c r="E40" i="39"/>
  <c r="E39" i="39"/>
  <c r="E38" i="39"/>
  <c r="E37" i="39"/>
  <c r="E36" i="39"/>
  <c r="E35" i="39"/>
  <c r="E34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E7" i="39"/>
  <c r="E6" i="39"/>
  <c r="E5" i="39"/>
  <c r="E4" i="39"/>
  <c r="N132" i="43"/>
  <c r="K132" i="43"/>
  <c r="O130" i="43"/>
  <c r="M130" i="43"/>
  <c r="L130" i="43"/>
  <c r="J130" i="43"/>
  <c r="F130" i="43"/>
  <c r="G130" i="43" s="1"/>
  <c r="H130" i="43" s="1"/>
  <c r="E130" i="43"/>
  <c r="C130" i="43"/>
  <c r="O129" i="43"/>
  <c r="M129" i="43"/>
  <c r="L129" i="43"/>
  <c r="J129" i="43"/>
  <c r="F129" i="43"/>
  <c r="G129" i="43" s="1"/>
  <c r="E129" i="43"/>
  <c r="C129" i="43"/>
  <c r="O128" i="43"/>
  <c r="M128" i="43"/>
  <c r="L128" i="43"/>
  <c r="J128" i="43"/>
  <c r="F128" i="43"/>
  <c r="G128" i="43" s="1"/>
  <c r="E128" i="43"/>
  <c r="C128" i="43"/>
  <c r="O127" i="43"/>
  <c r="M127" i="43"/>
  <c r="L127" i="43"/>
  <c r="J127" i="43"/>
  <c r="F127" i="43"/>
  <c r="G127" i="43" s="1"/>
  <c r="E127" i="43"/>
  <c r="C127" i="43"/>
  <c r="O126" i="43"/>
  <c r="M126" i="43"/>
  <c r="L126" i="43"/>
  <c r="J126" i="43"/>
  <c r="F126" i="43"/>
  <c r="G126" i="43" s="1"/>
  <c r="H126" i="43" s="1"/>
  <c r="E126" i="43"/>
  <c r="C126" i="43"/>
  <c r="O125" i="43"/>
  <c r="M125" i="43"/>
  <c r="L125" i="43"/>
  <c r="J125" i="43"/>
  <c r="F125" i="43"/>
  <c r="G125" i="43" s="1"/>
  <c r="E125" i="43"/>
  <c r="C125" i="43"/>
  <c r="O124" i="43"/>
  <c r="M124" i="43"/>
  <c r="L124" i="43"/>
  <c r="J124" i="43"/>
  <c r="F124" i="43"/>
  <c r="G124" i="43" s="1"/>
  <c r="E124" i="43"/>
  <c r="C124" i="43"/>
  <c r="O123" i="43"/>
  <c r="M123" i="43"/>
  <c r="L123" i="43"/>
  <c r="J123" i="43"/>
  <c r="F123" i="43"/>
  <c r="G123" i="43" s="1"/>
  <c r="E123" i="43"/>
  <c r="C123" i="43"/>
  <c r="P122" i="43"/>
  <c r="O121" i="43"/>
  <c r="M121" i="43"/>
  <c r="L121" i="43"/>
  <c r="J121" i="43"/>
  <c r="F121" i="43"/>
  <c r="G121" i="43" s="1"/>
  <c r="E121" i="43"/>
  <c r="C121" i="43"/>
  <c r="O120" i="43"/>
  <c r="M120" i="43"/>
  <c r="L120" i="43"/>
  <c r="J120" i="43"/>
  <c r="F120" i="43"/>
  <c r="G120" i="43" s="1"/>
  <c r="E120" i="43"/>
  <c r="C120" i="43"/>
  <c r="O119" i="43"/>
  <c r="M119" i="43"/>
  <c r="L119" i="43"/>
  <c r="J119" i="43"/>
  <c r="F119" i="43"/>
  <c r="G119" i="43" s="1"/>
  <c r="E119" i="43"/>
  <c r="C119" i="43"/>
  <c r="O118" i="43"/>
  <c r="M118" i="43"/>
  <c r="L118" i="43"/>
  <c r="J118" i="43"/>
  <c r="F118" i="43"/>
  <c r="G118" i="43" s="1"/>
  <c r="E118" i="43"/>
  <c r="C118" i="43"/>
  <c r="O117" i="43"/>
  <c r="M117" i="43"/>
  <c r="L117" i="43"/>
  <c r="J117" i="43"/>
  <c r="F117" i="43"/>
  <c r="G117" i="43" s="1"/>
  <c r="E117" i="43"/>
  <c r="C117" i="43"/>
  <c r="O116" i="43"/>
  <c r="M116" i="43"/>
  <c r="L116" i="43"/>
  <c r="J116" i="43"/>
  <c r="F116" i="43"/>
  <c r="G116" i="43" s="1"/>
  <c r="E116" i="43"/>
  <c r="C116" i="43"/>
  <c r="O115" i="43"/>
  <c r="M115" i="43"/>
  <c r="L115" i="43"/>
  <c r="J115" i="43"/>
  <c r="F115" i="43"/>
  <c r="G115" i="43" s="1"/>
  <c r="E115" i="43"/>
  <c r="C115" i="43"/>
  <c r="O114" i="43"/>
  <c r="M114" i="43"/>
  <c r="L114" i="43"/>
  <c r="J114" i="43"/>
  <c r="F114" i="43"/>
  <c r="G114" i="43" s="1"/>
  <c r="E114" i="43"/>
  <c r="C114" i="43"/>
  <c r="O113" i="43"/>
  <c r="M113" i="43"/>
  <c r="L113" i="43"/>
  <c r="J113" i="43"/>
  <c r="F113" i="43"/>
  <c r="G113" i="43" s="1"/>
  <c r="E113" i="43"/>
  <c r="C113" i="43"/>
  <c r="O112" i="43"/>
  <c r="M112" i="43"/>
  <c r="L112" i="43"/>
  <c r="J112" i="43"/>
  <c r="F112" i="43"/>
  <c r="G112" i="43" s="1"/>
  <c r="E112" i="43"/>
  <c r="C112" i="43"/>
  <c r="O111" i="43"/>
  <c r="M111" i="43"/>
  <c r="L111" i="43"/>
  <c r="J111" i="43"/>
  <c r="F111" i="43"/>
  <c r="G111" i="43" s="1"/>
  <c r="E111" i="43"/>
  <c r="C111" i="43"/>
  <c r="O110" i="43"/>
  <c r="M110" i="43"/>
  <c r="L110" i="43"/>
  <c r="J110" i="43"/>
  <c r="F110" i="43"/>
  <c r="G110" i="43" s="1"/>
  <c r="E110" i="43"/>
  <c r="C110" i="43"/>
  <c r="O109" i="43"/>
  <c r="M109" i="43"/>
  <c r="L109" i="43"/>
  <c r="J109" i="43"/>
  <c r="F109" i="43"/>
  <c r="G109" i="43" s="1"/>
  <c r="E109" i="43"/>
  <c r="C109" i="43"/>
  <c r="O108" i="43"/>
  <c r="M108" i="43"/>
  <c r="L108" i="43"/>
  <c r="J108" i="43"/>
  <c r="F108" i="43"/>
  <c r="G108" i="43" s="1"/>
  <c r="E108" i="43"/>
  <c r="C108" i="43"/>
  <c r="O107" i="43"/>
  <c r="M107" i="43"/>
  <c r="L107" i="43"/>
  <c r="J107" i="43"/>
  <c r="F107" i="43"/>
  <c r="G107" i="43" s="1"/>
  <c r="E107" i="43"/>
  <c r="C107" i="43"/>
  <c r="O106" i="43"/>
  <c r="M106" i="43"/>
  <c r="L106" i="43"/>
  <c r="J106" i="43"/>
  <c r="F106" i="43"/>
  <c r="G106" i="43" s="1"/>
  <c r="E106" i="43"/>
  <c r="C106" i="43"/>
  <c r="O105" i="43"/>
  <c r="M105" i="43"/>
  <c r="L105" i="43"/>
  <c r="J105" i="43"/>
  <c r="F105" i="43"/>
  <c r="G105" i="43" s="1"/>
  <c r="E105" i="43"/>
  <c r="C105" i="43"/>
  <c r="O104" i="43"/>
  <c r="M104" i="43"/>
  <c r="L104" i="43"/>
  <c r="J104" i="43"/>
  <c r="F104" i="43"/>
  <c r="G104" i="43" s="1"/>
  <c r="E104" i="43"/>
  <c r="C104" i="43"/>
  <c r="O103" i="43"/>
  <c r="M103" i="43"/>
  <c r="L103" i="43"/>
  <c r="J103" i="43"/>
  <c r="F103" i="43"/>
  <c r="G103" i="43" s="1"/>
  <c r="E103" i="43"/>
  <c r="C103" i="43"/>
  <c r="O102" i="43"/>
  <c r="M102" i="43"/>
  <c r="L102" i="43"/>
  <c r="J102" i="43"/>
  <c r="F102" i="43"/>
  <c r="G102" i="43" s="1"/>
  <c r="E102" i="43"/>
  <c r="C102" i="43"/>
  <c r="O101" i="43"/>
  <c r="M101" i="43"/>
  <c r="L101" i="43"/>
  <c r="J101" i="43"/>
  <c r="F101" i="43"/>
  <c r="G101" i="43" s="1"/>
  <c r="E101" i="43"/>
  <c r="C101" i="43"/>
  <c r="O100" i="43"/>
  <c r="M100" i="43"/>
  <c r="L100" i="43"/>
  <c r="J100" i="43"/>
  <c r="F100" i="43"/>
  <c r="G100" i="43" s="1"/>
  <c r="E100" i="43"/>
  <c r="C100" i="43"/>
  <c r="O99" i="43"/>
  <c r="M99" i="43"/>
  <c r="L99" i="43"/>
  <c r="J99" i="43"/>
  <c r="F99" i="43"/>
  <c r="G99" i="43" s="1"/>
  <c r="E99" i="43"/>
  <c r="C99" i="43"/>
  <c r="O98" i="43"/>
  <c r="M98" i="43"/>
  <c r="L98" i="43"/>
  <c r="J98" i="43"/>
  <c r="F98" i="43"/>
  <c r="G98" i="43" s="1"/>
  <c r="E98" i="43"/>
  <c r="C98" i="43"/>
  <c r="O97" i="43"/>
  <c r="M97" i="43"/>
  <c r="L97" i="43"/>
  <c r="J97" i="43"/>
  <c r="F97" i="43"/>
  <c r="G97" i="43" s="1"/>
  <c r="E97" i="43"/>
  <c r="C97" i="43"/>
  <c r="O96" i="43"/>
  <c r="M96" i="43"/>
  <c r="L96" i="43"/>
  <c r="J96" i="43"/>
  <c r="F96" i="43"/>
  <c r="G96" i="43" s="1"/>
  <c r="E96" i="43"/>
  <c r="C96" i="43"/>
  <c r="O95" i="43"/>
  <c r="M95" i="43"/>
  <c r="L95" i="43"/>
  <c r="J95" i="43"/>
  <c r="F95" i="43"/>
  <c r="G95" i="43" s="1"/>
  <c r="E95" i="43"/>
  <c r="C95" i="43"/>
  <c r="O94" i="43"/>
  <c r="M94" i="43"/>
  <c r="L94" i="43"/>
  <c r="J94" i="43"/>
  <c r="F94" i="43"/>
  <c r="G94" i="43" s="1"/>
  <c r="E94" i="43"/>
  <c r="C94" i="43"/>
  <c r="O93" i="43"/>
  <c r="M93" i="43"/>
  <c r="L93" i="43"/>
  <c r="J93" i="43"/>
  <c r="F93" i="43"/>
  <c r="G93" i="43" s="1"/>
  <c r="E93" i="43"/>
  <c r="C93" i="43"/>
  <c r="O92" i="43"/>
  <c r="M92" i="43"/>
  <c r="L92" i="43"/>
  <c r="J92" i="43"/>
  <c r="F92" i="43"/>
  <c r="G92" i="43" s="1"/>
  <c r="E92" i="43"/>
  <c r="C92" i="43"/>
  <c r="O91" i="43"/>
  <c r="M91" i="43"/>
  <c r="L91" i="43"/>
  <c r="J91" i="43"/>
  <c r="F91" i="43"/>
  <c r="G91" i="43" s="1"/>
  <c r="E91" i="43"/>
  <c r="C91" i="43"/>
  <c r="O90" i="43"/>
  <c r="M90" i="43"/>
  <c r="L90" i="43"/>
  <c r="J90" i="43"/>
  <c r="F90" i="43"/>
  <c r="G90" i="43" s="1"/>
  <c r="E90" i="43"/>
  <c r="C90" i="43"/>
  <c r="O89" i="43"/>
  <c r="M89" i="43"/>
  <c r="L89" i="43"/>
  <c r="J89" i="43"/>
  <c r="F89" i="43"/>
  <c r="G89" i="43" s="1"/>
  <c r="E89" i="43"/>
  <c r="C89" i="43"/>
  <c r="O88" i="43"/>
  <c r="M88" i="43"/>
  <c r="L88" i="43"/>
  <c r="J88" i="43"/>
  <c r="F88" i="43"/>
  <c r="G88" i="43" s="1"/>
  <c r="E88" i="43"/>
  <c r="C88" i="43"/>
  <c r="O87" i="43"/>
  <c r="M87" i="43"/>
  <c r="L87" i="43"/>
  <c r="J87" i="43"/>
  <c r="F87" i="43"/>
  <c r="G87" i="43" s="1"/>
  <c r="E87" i="43"/>
  <c r="C87" i="43"/>
  <c r="O86" i="43"/>
  <c r="M86" i="43"/>
  <c r="L86" i="43"/>
  <c r="J86" i="43"/>
  <c r="F86" i="43"/>
  <c r="G86" i="43" s="1"/>
  <c r="E86" i="43"/>
  <c r="C86" i="43"/>
  <c r="O85" i="43"/>
  <c r="M85" i="43"/>
  <c r="L85" i="43"/>
  <c r="J85" i="43"/>
  <c r="F85" i="43"/>
  <c r="G85" i="43" s="1"/>
  <c r="E85" i="43"/>
  <c r="C85" i="43"/>
  <c r="O84" i="43"/>
  <c r="M84" i="43"/>
  <c r="L84" i="43"/>
  <c r="J84" i="43"/>
  <c r="F84" i="43"/>
  <c r="G84" i="43" s="1"/>
  <c r="E84" i="43"/>
  <c r="C84" i="43"/>
  <c r="O83" i="43"/>
  <c r="M83" i="43"/>
  <c r="L83" i="43"/>
  <c r="J83" i="43"/>
  <c r="F83" i="43"/>
  <c r="G83" i="43" s="1"/>
  <c r="E83" i="43"/>
  <c r="C83" i="43"/>
  <c r="O82" i="43"/>
  <c r="M82" i="43"/>
  <c r="L82" i="43"/>
  <c r="J82" i="43"/>
  <c r="F82" i="43"/>
  <c r="G82" i="43" s="1"/>
  <c r="E82" i="43"/>
  <c r="C82" i="43"/>
  <c r="O81" i="43"/>
  <c r="M81" i="43"/>
  <c r="L81" i="43"/>
  <c r="J81" i="43"/>
  <c r="F81" i="43"/>
  <c r="G81" i="43" s="1"/>
  <c r="E81" i="43"/>
  <c r="C81" i="43"/>
  <c r="O80" i="43"/>
  <c r="M80" i="43"/>
  <c r="L80" i="43"/>
  <c r="J80" i="43"/>
  <c r="F80" i="43"/>
  <c r="G80" i="43" s="1"/>
  <c r="E80" i="43"/>
  <c r="C80" i="43"/>
  <c r="O79" i="43"/>
  <c r="M79" i="43"/>
  <c r="L79" i="43"/>
  <c r="J79" i="43"/>
  <c r="F79" i="43"/>
  <c r="G79" i="43" s="1"/>
  <c r="E79" i="43"/>
  <c r="C79" i="43"/>
  <c r="O78" i="43"/>
  <c r="M78" i="43"/>
  <c r="L78" i="43"/>
  <c r="J78" i="43"/>
  <c r="F78" i="43"/>
  <c r="G78" i="43" s="1"/>
  <c r="E78" i="43"/>
  <c r="C78" i="43"/>
  <c r="O77" i="43"/>
  <c r="M77" i="43"/>
  <c r="L77" i="43"/>
  <c r="J77" i="43"/>
  <c r="F77" i="43"/>
  <c r="G77" i="43" s="1"/>
  <c r="E77" i="43"/>
  <c r="C77" i="43"/>
  <c r="O76" i="43"/>
  <c r="M76" i="43"/>
  <c r="L76" i="43"/>
  <c r="J76" i="43"/>
  <c r="F76" i="43"/>
  <c r="G76" i="43" s="1"/>
  <c r="E76" i="43"/>
  <c r="C76" i="43"/>
  <c r="O75" i="43"/>
  <c r="M75" i="43"/>
  <c r="L75" i="43"/>
  <c r="J75" i="43"/>
  <c r="F75" i="43"/>
  <c r="G75" i="43" s="1"/>
  <c r="E75" i="43"/>
  <c r="C75" i="43"/>
  <c r="O74" i="43"/>
  <c r="M74" i="43"/>
  <c r="L74" i="43"/>
  <c r="J74" i="43"/>
  <c r="F74" i="43"/>
  <c r="G74" i="43" s="1"/>
  <c r="E74" i="43"/>
  <c r="C74" i="43"/>
  <c r="O73" i="43"/>
  <c r="M73" i="43"/>
  <c r="L73" i="43"/>
  <c r="J73" i="43"/>
  <c r="F73" i="43"/>
  <c r="G73" i="43" s="1"/>
  <c r="E73" i="43"/>
  <c r="C73" i="43"/>
  <c r="O72" i="43"/>
  <c r="M72" i="43"/>
  <c r="L72" i="43"/>
  <c r="J72" i="43"/>
  <c r="F72" i="43"/>
  <c r="G72" i="43" s="1"/>
  <c r="E72" i="43"/>
  <c r="C72" i="43"/>
  <c r="O71" i="43"/>
  <c r="M71" i="43"/>
  <c r="L71" i="43"/>
  <c r="J71" i="43"/>
  <c r="F71" i="43"/>
  <c r="G71" i="43" s="1"/>
  <c r="E71" i="43"/>
  <c r="C71" i="43"/>
  <c r="O70" i="43"/>
  <c r="M70" i="43"/>
  <c r="L70" i="43"/>
  <c r="J70" i="43"/>
  <c r="F70" i="43"/>
  <c r="G70" i="43" s="1"/>
  <c r="E70" i="43"/>
  <c r="C70" i="43"/>
  <c r="O69" i="43"/>
  <c r="M69" i="43"/>
  <c r="L69" i="43"/>
  <c r="J69" i="43"/>
  <c r="F69" i="43"/>
  <c r="G69" i="43" s="1"/>
  <c r="E69" i="43"/>
  <c r="C69" i="43"/>
  <c r="O68" i="43"/>
  <c r="M68" i="43"/>
  <c r="L68" i="43"/>
  <c r="J68" i="43"/>
  <c r="F68" i="43"/>
  <c r="G68" i="43" s="1"/>
  <c r="E68" i="43"/>
  <c r="C68" i="43"/>
  <c r="O67" i="43"/>
  <c r="M67" i="43"/>
  <c r="L67" i="43"/>
  <c r="J67" i="43"/>
  <c r="F67" i="43"/>
  <c r="G67" i="43" s="1"/>
  <c r="E67" i="43"/>
  <c r="C67" i="43"/>
  <c r="O66" i="43"/>
  <c r="M66" i="43"/>
  <c r="L66" i="43"/>
  <c r="J66" i="43"/>
  <c r="F66" i="43"/>
  <c r="G66" i="43" s="1"/>
  <c r="E66" i="43"/>
  <c r="C66" i="43"/>
  <c r="O65" i="43"/>
  <c r="M65" i="43"/>
  <c r="L65" i="43"/>
  <c r="J65" i="43"/>
  <c r="F65" i="43"/>
  <c r="G65" i="43" s="1"/>
  <c r="E65" i="43"/>
  <c r="C65" i="43"/>
  <c r="O64" i="43"/>
  <c r="M64" i="43"/>
  <c r="L64" i="43"/>
  <c r="J64" i="43"/>
  <c r="F64" i="43"/>
  <c r="G64" i="43" s="1"/>
  <c r="E64" i="43"/>
  <c r="C64" i="43"/>
  <c r="O63" i="43"/>
  <c r="M63" i="43"/>
  <c r="L63" i="43"/>
  <c r="J63" i="43"/>
  <c r="F63" i="43"/>
  <c r="G63" i="43" s="1"/>
  <c r="E63" i="43"/>
  <c r="C63" i="43"/>
  <c r="O62" i="43"/>
  <c r="M62" i="43"/>
  <c r="L62" i="43"/>
  <c r="J62" i="43"/>
  <c r="F62" i="43"/>
  <c r="G62" i="43" s="1"/>
  <c r="E62" i="43"/>
  <c r="C62" i="43"/>
  <c r="O61" i="43"/>
  <c r="M61" i="43"/>
  <c r="L61" i="43"/>
  <c r="J61" i="43"/>
  <c r="F61" i="43"/>
  <c r="G61" i="43" s="1"/>
  <c r="E61" i="43"/>
  <c r="C61" i="43"/>
  <c r="O60" i="43"/>
  <c r="M60" i="43"/>
  <c r="L60" i="43"/>
  <c r="J60" i="43"/>
  <c r="F60" i="43"/>
  <c r="G60" i="43" s="1"/>
  <c r="E60" i="43"/>
  <c r="C60" i="43"/>
  <c r="O59" i="43"/>
  <c r="M59" i="43"/>
  <c r="L59" i="43"/>
  <c r="J59" i="43"/>
  <c r="F59" i="43"/>
  <c r="G59" i="43" s="1"/>
  <c r="E59" i="43"/>
  <c r="C59" i="43"/>
  <c r="O58" i="43"/>
  <c r="M58" i="43"/>
  <c r="L58" i="43"/>
  <c r="J58" i="43"/>
  <c r="F58" i="43"/>
  <c r="G58" i="43" s="1"/>
  <c r="E58" i="43"/>
  <c r="C58" i="43"/>
  <c r="O57" i="43"/>
  <c r="M57" i="43"/>
  <c r="L57" i="43"/>
  <c r="J57" i="43"/>
  <c r="F57" i="43"/>
  <c r="G57" i="43" s="1"/>
  <c r="E57" i="43"/>
  <c r="C57" i="43"/>
  <c r="O56" i="43"/>
  <c r="M56" i="43"/>
  <c r="L56" i="43"/>
  <c r="J56" i="43"/>
  <c r="F56" i="43"/>
  <c r="G56" i="43" s="1"/>
  <c r="E56" i="43"/>
  <c r="C56" i="43"/>
  <c r="O55" i="43"/>
  <c r="M55" i="43"/>
  <c r="L55" i="43"/>
  <c r="J55" i="43"/>
  <c r="F55" i="43"/>
  <c r="G55" i="43" s="1"/>
  <c r="E55" i="43"/>
  <c r="C55" i="43"/>
  <c r="O54" i="43"/>
  <c r="M54" i="43"/>
  <c r="L54" i="43"/>
  <c r="J54" i="43"/>
  <c r="F54" i="43"/>
  <c r="G54" i="43" s="1"/>
  <c r="E54" i="43"/>
  <c r="C54" i="43"/>
  <c r="O53" i="43"/>
  <c r="M53" i="43"/>
  <c r="L53" i="43"/>
  <c r="J53" i="43"/>
  <c r="F53" i="43"/>
  <c r="G53" i="43" s="1"/>
  <c r="E53" i="43"/>
  <c r="C53" i="43"/>
  <c r="O52" i="43"/>
  <c r="M52" i="43"/>
  <c r="L52" i="43"/>
  <c r="J52" i="43"/>
  <c r="F52" i="43"/>
  <c r="G52" i="43" s="1"/>
  <c r="E52" i="43"/>
  <c r="C52" i="43"/>
  <c r="O51" i="43"/>
  <c r="M51" i="43"/>
  <c r="L51" i="43"/>
  <c r="J51" i="43"/>
  <c r="F51" i="43"/>
  <c r="G51" i="43" s="1"/>
  <c r="E51" i="43"/>
  <c r="C51" i="43"/>
  <c r="O50" i="43"/>
  <c r="M50" i="43"/>
  <c r="L50" i="43"/>
  <c r="J50" i="43"/>
  <c r="F50" i="43"/>
  <c r="G50" i="43" s="1"/>
  <c r="E50" i="43"/>
  <c r="C50" i="43"/>
  <c r="O49" i="43"/>
  <c r="M49" i="43"/>
  <c r="L49" i="43"/>
  <c r="J49" i="43"/>
  <c r="F49" i="43"/>
  <c r="G49" i="43" s="1"/>
  <c r="E49" i="43"/>
  <c r="C49" i="43"/>
  <c r="O48" i="43"/>
  <c r="M48" i="43"/>
  <c r="L48" i="43"/>
  <c r="J48" i="43"/>
  <c r="F48" i="43"/>
  <c r="G48" i="43" s="1"/>
  <c r="E48" i="43"/>
  <c r="C48" i="43"/>
  <c r="O47" i="43"/>
  <c r="M47" i="43"/>
  <c r="L47" i="43"/>
  <c r="J47" i="43"/>
  <c r="F47" i="43"/>
  <c r="G47" i="43" s="1"/>
  <c r="E47" i="43"/>
  <c r="C47" i="43"/>
  <c r="O46" i="43"/>
  <c r="M46" i="43"/>
  <c r="L46" i="43"/>
  <c r="J46" i="43"/>
  <c r="F46" i="43"/>
  <c r="G46" i="43" s="1"/>
  <c r="E46" i="43"/>
  <c r="C46" i="43"/>
  <c r="O45" i="43"/>
  <c r="M45" i="43"/>
  <c r="L45" i="43"/>
  <c r="J45" i="43"/>
  <c r="F45" i="43"/>
  <c r="G45" i="43" s="1"/>
  <c r="E45" i="43"/>
  <c r="C45" i="43"/>
  <c r="O44" i="43"/>
  <c r="M44" i="43"/>
  <c r="L44" i="43"/>
  <c r="J44" i="43"/>
  <c r="F44" i="43"/>
  <c r="G44" i="43" s="1"/>
  <c r="E44" i="43"/>
  <c r="C44" i="43"/>
  <c r="O43" i="43"/>
  <c r="M43" i="43"/>
  <c r="L43" i="43"/>
  <c r="J43" i="43"/>
  <c r="F43" i="43"/>
  <c r="G43" i="43" s="1"/>
  <c r="E43" i="43"/>
  <c r="C43" i="43"/>
  <c r="O42" i="43"/>
  <c r="M42" i="43"/>
  <c r="L42" i="43"/>
  <c r="J42" i="43"/>
  <c r="F42" i="43"/>
  <c r="G42" i="43" s="1"/>
  <c r="E42" i="43"/>
  <c r="C42" i="43"/>
  <c r="O41" i="43"/>
  <c r="M41" i="43"/>
  <c r="L41" i="43"/>
  <c r="J41" i="43"/>
  <c r="F41" i="43"/>
  <c r="G41" i="43" s="1"/>
  <c r="E41" i="43"/>
  <c r="C41" i="43"/>
  <c r="O40" i="43"/>
  <c r="M40" i="43"/>
  <c r="L40" i="43"/>
  <c r="J40" i="43"/>
  <c r="F40" i="43"/>
  <c r="G40" i="43" s="1"/>
  <c r="E40" i="43"/>
  <c r="C40" i="43"/>
  <c r="O39" i="43"/>
  <c r="M39" i="43"/>
  <c r="L39" i="43"/>
  <c r="J39" i="43"/>
  <c r="F39" i="43"/>
  <c r="G39" i="43" s="1"/>
  <c r="E39" i="43"/>
  <c r="C39" i="43"/>
  <c r="O38" i="43"/>
  <c r="M38" i="43"/>
  <c r="L38" i="43"/>
  <c r="J38" i="43"/>
  <c r="F38" i="43"/>
  <c r="G38" i="43" s="1"/>
  <c r="E38" i="43"/>
  <c r="C38" i="43"/>
  <c r="O37" i="43"/>
  <c r="M37" i="43"/>
  <c r="L37" i="43"/>
  <c r="J37" i="43"/>
  <c r="F37" i="43"/>
  <c r="G37" i="43" s="1"/>
  <c r="E37" i="43"/>
  <c r="C37" i="43"/>
  <c r="O36" i="43"/>
  <c r="M36" i="43"/>
  <c r="L36" i="43"/>
  <c r="J36" i="43"/>
  <c r="F36" i="43"/>
  <c r="G36" i="43" s="1"/>
  <c r="E36" i="43"/>
  <c r="C36" i="43"/>
  <c r="O35" i="43"/>
  <c r="M35" i="43"/>
  <c r="L35" i="43"/>
  <c r="J35" i="43"/>
  <c r="F35" i="43"/>
  <c r="G35" i="43" s="1"/>
  <c r="E35" i="43"/>
  <c r="C35" i="43"/>
  <c r="O34" i="43"/>
  <c r="M34" i="43"/>
  <c r="L34" i="43"/>
  <c r="J34" i="43"/>
  <c r="F34" i="43"/>
  <c r="G34" i="43" s="1"/>
  <c r="E34" i="43"/>
  <c r="C34" i="43"/>
  <c r="O33" i="43"/>
  <c r="M33" i="43"/>
  <c r="L33" i="43"/>
  <c r="J33" i="43"/>
  <c r="F33" i="43"/>
  <c r="G33" i="43" s="1"/>
  <c r="E33" i="43"/>
  <c r="C33" i="43"/>
  <c r="P32" i="43"/>
  <c r="O31" i="43"/>
  <c r="M31" i="43"/>
  <c r="L31" i="43"/>
  <c r="J31" i="43"/>
  <c r="F31" i="43"/>
  <c r="G31" i="43" s="1"/>
  <c r="E31" i="43"/>
  <c r="C31" i="43"/>
  <c r="O30" i="43"/>
  <c r="M30" i="43"/>
  <c r="L30" i="43"/>
  <c r="J30" i="43"/>
  <c r="F30" i="43"/>
  <c r="G30" i="43" s="1"/>
  <c r="E30" i="43"/>
  <c r="C30" i="43"/>
  <c r="O29" i="43"/>
  <c r="M29" i="43"/>
  <c r="L29" i="43"/>
  <c r="J29" i="43"/>
  <c r="F29" i="43"/>
  <c r="G29" i="43" s="1"/>
  <c r="E29" i="43"/>
  <c r="C29" i="43"/>
  <c r="O28" i="43"/>
  <c r="M28" i="43"/>
  <c r="L28" i="43"/>
  <c r="J28" i="43"/>
  <c r="F28" i="43"/>
  <c r="G28" i="43" s="1"/>
  <c r="E28" i="43"/>
  <c r="C28" i="43"/>
  <c r="O27" i="43"/>
  <c r="M27" i="43"/>
  <c r="L27" i="43"/>
  <c r="J27" i="43"/>
  <c r="F27" i="43"/>
  <c r="G27" i="43" s="1"/>
  <c r="E27" i="43"/>
  <c r="C27" i="43"/>
  <c r="O26" i="43"/>
  <c r="M26" i="43"/>
  <c r="L26" i="43"/>
  <c r="J26" i="43"/>
  <c r="F26" i="43"/>
  <c r="G26" i="43" s="1"/>
  <c r="E26" i="43"/>
  <c r="C26" i="43"/>
  <c r="O25" i="43"/>
  <c r="M25" i="43"/>
  <c r="L25" i="43"/>
  <c r="J25" i="43"/>
  <c r="F25" i="43"/>
  <c r="G25" i="43" s="1"/>
  <c r="E25" i="43"/>
  <c r="C25" i="43"/>
  <c r="O24" i="43"/>
  <c r="M24" i="43"/>
  <c r="L24" i="43"/>
  <c r="J24" i="43"/>
  <c r="F24" i="43"/>
  <c r="G24" i="43" s="1"/>
  <c r="E24" i="43"/>
  <c r="C24" i="43"/>
  <c r="O23" i="43"/>
  <c r="M23" i="43"/>
  <c r="L23" i="43"/>
  <c r="J23" i="43"/>
  <c r="F23" i="43"/>
  <c r="G23" i="43" s="1"/>
  <c r="E23" i="43"/>
  <c r="C23" i="43"/>
  <c r="O22" i="43"/>
  <c r="M22" i="43"/>
  <c r="L22" i="43"/>
  <c r="J22" i="43"/>
  <c r="F22" i="43"/>
  <c r="G22" i="43" s="1"/>
  <c r="E22" i="43"/>
  <c r="C22" i="43"/>
  <c r="O21" i="43"/>
  <c r="M21" i="43"/>
  <c r="L21" i="43"/>
  <c r="J21" i="43"/>
  <c r="F21" i="43"/>
  <c r="G21" i="43" s="1"/>
  <c r="E21" i="43"/>
  <c r="C21" i="43"/>
  <c r="O20" i="43"/>
  <c r="M20" i="43"/>
  <c r="L20" i="43"/>
  <c r="J20" i="43"/>
  <c r="F20" i="43"/>
  <c r="G20" i="43" s="1"/>
  <c r="E20" i="43"/>
  <c r="C20" i="43"/>
  <c r="O19" i="43"/>
  <c r="M19" i="43"/>
  <c r="L19" i="43"/>
  <c r="J19" i="43"/>
  <c r="F19" i="43"/>
  <c r="G19" i="43" s="1"/>
  <c r="E19" i="43"/>
  <c r="C19" i="43"/>
  <c r="O18" i="43"/>
  <c r="M18" i="43"/>
  <c r="L18" i="43"/>
  <c r="J18" i="43"/>
  <c r="F18" i="43"/>
  <c r="G18" i="43" s="1"/>
  <c r="E18" i="43"/>
  <c r="C18" i="43"/>
  <c r="O17" i="43"/>
  <c r="M17" i="43"/>
  <c r="L17" i="43"/>
  <c r="J17" i="43"/>
  <c r="F17" i="43"/>
  <c r="G17" i="43" s="1"/>
  <c r="E17" i="43"/>
  <c r="C17" i="43"/>
  <c r="O16" i="43"/>
  <c r="M16" i="43"/>
  <c r="L16" i="43"/>
  <c r="J16" i="43"/>
  <c r="F16" i="43"/>
  <c r="G16" i="43" s="1"/>
  <c r="E16" i="43"/>
  <c r="C16" i="43"/>
  <c r="O15" i="43"/>
  <c r="M15" i="43"/>
  <c r="L15" i="43"/>
  <c r="J15" i="43"/>
  <c r="F15" i="43"/>
  <c r="G15" i="43" s="1"/>
  <c r="E15" i="43"/>
  <c r="C15" i="43"/>
  <c r="O14" i="43"/>
  <c r="M14" i="43"/>
  <c r="L14" i="43"/>
  <c r="J14" i="43"/>
  <c r="F14" i="43"/>
  <c r="G14" i="43" s="1"/>
  <c r="E14" i="43"/>
  <c r="C14" i="43"/>
  <c r="O13" i="43"/>
  <c r="M13" i="43"/>
  <c r="L13" i="43"/>
  <c r="J13" i="43"/>
  <c r="F13" i="43"/>
  <c r="G13" i="43" s="1"/>
  <c r="E13" i="43"/>
  <c r="C13" i="43"/>
  <c r="O12" i="43"/>
  <c r="M12" i="43"/>
  <c r="L12" i="43"/>
  <c r="J12" i="43"/>
  <c r="F12" i="43"/>
  <c r="G12" i="43" s="1"/>
  <c r="E12" i="43"/>
  <c r="C12" i="43"/>
  <c r="O11" i="43"/>
  <c r="M11" i="43"/>
  <c r="L11" i="43"/>
  <c r="J11" i="43"/>
  <c r="F11" i="43"/>
  <c r="G11" i="43" s="1"/>
  <c r="E11" i="43"/>
  <c r="C11" i="43"/>
  <c r="O10" i="43"/>
  <c r="M10" i="43"/>
  <c r="L10" i="43"/>
  <c r="J10" i="43"/>
  <c r="F10" i="43"/>
  <c r="G10" i="43" s="1"/>
  <c r="E10" i="43"/>
  <c r="C10" i="43"/>
  <c r="O9" i="43"/>
  <c r="M9" i="43"/>
  <c r="L9" i="43"/>
  <c r="J9" i="43"/>
  <c r="F9" i="43"/>
  <c r="G9" i="43" s="1"/>
  <c r="E9" i="43"/>
  <c r="C9" i="43"/>
  <c r="O8" i="43"/>
  <c r="M8" i="43"/>
  <c r="L8" i="43"/>
  <c r="J8" i="43"/>
  <c r="F8" i="43"/>
  <c r="G8" i="43" s="1"/>
  <c r="E8" i="43"/>
  <c r="C8" i="43"/>
  <c r="O7" i="43"/>
  <c r="M7" i="43"/>
  <c r="L7" i="43"/>
  <c r="J7" i="43"/>
  <c r="F7" i="43"/>
  <c r="G7" i="43" s="1"/>
  <c r="E7" i="43"/>
  <c r="C7" i="43"/>
  <c r="O6" i="43"/>
  <c r="M6" i="43"/>
  <c r="L6" i="43"/>
  <c r="J6" i="43"/>
  <c r="F6" i="43"/>
  <c r="G6" i="43" s="1"/>
  <c r="E6" i="43"/>
  <c r="C6" i="43"/>
  <c r="O5" i="43"/>
  <c r="O132" i="43" s="1"/>
  <c r="M5" i="43"/>
  <c r="L5" i="43"/>
  <c r="L132" i="43" s="1"/>
  <c r="J5" i="43"/>
  <c r="F5" i="43"/>
  <c r="E5" i="43"/>
  <c r="C5" i="43"/>
  <c r="O4" i="43"/>
  <c r="P4" i="43" s="1"/>
  <c r="L4" i="43"/>
  <c r="I4" i="43"/>
  <c r="D4" i="43"/>
  <c r="I130" i="40"/>
  <c r="F130" i="40"/>
  <c r="I129" i="40"/>
  <c r="F129" i="40"/>
  <c r="I128" i="40"/>
  <c r="F128" i="40"/>
  <c r="I127" i="40"/>
  <c r="F127" i="40"/>
  <c r="I126" i="40"/>
  <c r="F126" i="40"/>
  <c r="I125" i="40"/>
  <c r="F125" i="40"/>
  <c r="I124" i="40"/>
  <c r="F124" i="40"/>
  <c r="I123" i="40"/>
  <c r="F123" i="40"/>
  <c r="I122" i="40"/>
  <c r="F122" i="40"/>
  <c r="I121" i="40"/>
  <c r="F121" i="40"/>
  <c r="I120" i="40"/>
  <c r="F120" i="40"/>
  <c r="I119" i="40"/>
  <c r="F119" i="40"/>
  <c r="I118" i="40"/>
  <c r="F118" i="40"/>
  <c r="I117" i="40"/>
  <c r="F117" i="40"/>
  <c r="I116" i="40"/>
  <c r="F116" i="40"/>
  <c r="I115" i="40"/>
  <c r="F115" i="40"/>
  <c r="I114" i="40"/>
  <c r="F114" i="40"/>
  <c r="I113" i="40"/>
  <c r="F113" i="40"/>
  <c r="I112" i="40"/>
  <c r="F112" i="40"/>
  <c r="I111" i="40"/>
  <c r="F111" i="40"/>
  <c r="I110" i="40"/>
  <c r="F110" i="40"/>
  <c r="I109" i="40"/>
  <c r="F109" i="40"/>
  <c r="I108" i="40"/>
  <c r="F108" i="40"/>
  <c r="I107" i="40"/>
  <c r="F107" i="40"/>
  <c r="I106" i="40"/>
  <c r="F106" i="40"/>
  <c r="I105" i="40"/>
  <c r="F105" i="40"/>
  <c r="I104" i="40"/>
  <c r="F104" i="40"/>
  <c r="I103" i="40"/>
  <c r="F103" i="40"/>
  <c r="I102" i="40"/>
  <c r="F102" i="40"/>
  <c r="I101" i="40"/>
  <c r="F101" i="40"/>
  <c r="I100" i="40"/>
  <c r="F100" i="40"/>
  <c r="I99" i="40"/>
  <c r="F99" i="40"/>
  <c r="I98" i="40"/>
  <c r="F98" i="40"/>
  <c r="I97" i="40"/>
  <c r="F97" i="40"/>
  <c r="I96" i="40"/>
  <c r="F96" i="40"/>
  <c r="I95" i="40"/>
  <c r="F95" i="40"/>
  <c r="I94" i="40"/>
  <c r="F94" i="40"/>
  <c r="I93" i="40"/>
  <c r="F93" i="40"/>
  <c r="I92" i="40"/>
  <c r="F92" i="40"/>
  <c r="I91" i="40"/>
  <c r="F91" i="40"/>
  <c r="I90" i="40"/>
  <c r="F90" i="40"/>
  <c r="I89" i="40"/>
  <c r="F89" i="40"/>
  <c r="I88" i="40"/>
  <c r="F88" i="40"/>
  <c r="I87" i="40"/>
  <c r="F87" i="40"/>
  <c r="I86" i="40"/>
  <c r="F86" i="40"/>
  <c r="I85" i="40"/>
  <c r="F85" i="40"/>
  <c r="I84" i="40"/>
  <c r="F84" i="40"/>
  <c r="I83" i="40"/>
  <c r="F83" i="40"/>
  <c r="I82" i="40"/>
  <c r="F82" i="40"/>
  <c r="I81" i="40"/>
  <c r="F81" i="40"/>
  <c r="I80" i="40"/>
  <c r="F80" i="40"/>
  <c r="I79" i="40"/>
  <c r="F79" i="40"/>
  <c r="I78" i="40"/>
  <c r="F78" i="40"/>
  <c r="I77" i="40"/>
  <c r="F77" i="40"/>
  <c r="I76" i="40"/>
  <c r="F76" i="40"/>
  <c r="I75" i="40"/>
  <c r="F75" i="40"/>
  <c r="I74" i="40"/>
  <c r="F74" i="40"/>
  <c r="I73" i="40"/>
  <c r="F73" i="40"/>
  <c r="I72" i="40"/>
  <c r="F72" i="40"/>
  <c r="I71" i="40"/>
  <c r="F71" i="40"/>
  <c r="I70" i="40"/>
  <c r="F70" i="40"/>
  <c r="I69" i="40"/>
  <c r="F69" i="40"/>
  <c r="I68" i="40"/>
  <c r="F68" i="40"/>
  <c r="I67" i="40"/>
  <c r="F67" i="40"/>
  <c r="I66" i="40"/>
  <c r="F66" i="40"/>
  <c r="I65" i="40"/>
  <c r="F65" i="40"/>
  <c r="I64" i="40"/>
  <c r="F64" i="40"/>
  <c r="I63" i="40"/>
  <c r="F63" i="40"/>
  <c r="I62" i="40"/>
  <c r="F62" i="40"/>
  <c r="I61" i="40"/>
  <c r="F61" i="40"/>
  <c r="I60" i="40"/>
  <c r="F60" i="40"/>
  <c r="I59" i="40"/>
  <c r="F59" i="40"/>
  <c r="I58" i="40"/>
  <c r="F58" i="40"/>
  <c r="I57" i="40"/>
  <c r="F57" i="40"/>
  <c r="I56" i="40"/>
  <c r="F56" i="40"/>
  <c r="I55" i="40"/>
  <c r="F55" i="40"/>
  <c r="I54" i="40"/>
  <c r="F54" i="40"/>
  <c r="I53" i="40"/>
  <c r="F53" i="40"/>
  <c r="I52" i="40"/>
  <c r="F52" i="40"/>
  <c r="I51" i="40"/>
  <c r="F51" i="40"/>
  <c r="I50" i="40"/>
  <c r="F50" i="40"/>
  <c r="I49" i="40"/>
  <c r="F49" i="40"/>
  <c r="I48" i="40"/>
  <c r="F48" i="40"/>
  <c r="I47" i="40"/>
  <c r="F47" i="40"/>
  <c r="I46" i="40"/>
  <c r="F46" i="40"/>
  <c r="I45" i="40"/>
  <c r="F45" i="40"/>
  <c r="I44" i="40"/>
  <c r="F44" i="40"/>
  <c r="I43" i="40"/>
  <c r="F43" i="40"/>
  <c r="I42" i="40"/>
  <c r="F42" i="40"/>
  <c r="I41" i="40"/>
  <c r="F41" i="40"/>
  <c r="I40" i="40"/>
  <c r="F40" i="40"/>
  <c r="I39" i="40"/>
  <c r="F39" i="40"/>
  <c r="I38" i="40"/>
  <c r="F38" i="40"/>
  <c r="I37" i="40"/>
  <c r="F37" i="40"/>
  <c r="I36" i="40"/>
  <c r="F36" i="40"/>
  <c r="I35" i="40"/>
  <c r="F35" i="40"/>
  <c r="I34" i="40"/>
  <c r="F34" i="40"/>
  <c r="I33" i="40"/>
  <c r="F33" i="40"/>
  <c r="I32" i="40"/>
  <c r="F32" i="40"/>
  <c r="I31" i="40"/>
  <c r="F31" i="40"/>
  <c r="I30" i="40"/>
  <c r="F30" i="40"/>
  <c r="I29" i="40"/>
  <c r="F29" i="40"/>
  <c r="I28" i="40"/>
  <c r="F28" i="40"/>
  <c r="I27" i="40"/>
  <c r="F27" i="40"/>
  <c r="I26" i="40"/>
  <c r="F26" i="40"/>
  <c r="I25" i="40"/>
  <c r="F25" i="40"/>
  <c r="I24" i="40"/>
  <c r="F24" i="40"/>
  <c r="I23" i="40"/>
  <c r="F23" i="40"/>
  <c r="I22" i="40"/>
  <c r="F22" i="40"/>
  <c r="I21" i="40"/>
  <c r="F21" i="40"/>
  <c r="I20" i="40"/>
  <c r="F20" i="40"/>
  <c r="I19" i="40"/>
  <c r="F19" i="40"/>
  <c r="I18" i="40"/>
  <c r="F18" i="40"/>
  <c r="I17" i="40"/>
  <c r="F17" i="40"/>
  <c r="I16" i="40"/>
  <c r="F16" i="40"/>
  <c r="I15" i="40"/>
  <c r="F15" i="40"/>
  <c r="I14" i="40"/>
  <c r="F14" i="40"/>
  <c r="I13" i="40"/>
  <c r="F13" i="40"/>
  <c r="I12" i="40"/>
  <c r="F12" i="40"/>
  <c r="I11" i="40"/>
  <c r="F11" i="40"/>
  <c r="I10" i="40"/>
  <c r="F10" i="40"/>
  <c r="I9" i="40"/>
  <c r="F9" i="40"/>
  <c r="I8" i="40"/>
  <c r="F8" i="40"/>
  <c r="I7" i="40"/>
  <c r="F7" i="40"/>
  <c r="I6" i="40"/>
  <c r="H6" i="40"/>
  <c r="G6" i="40"/>
  <c r="F6" i="40"/>
  <c r="E6" i="40"/>
  <c r="D6" i="40"/>
  <c r="I169" i="30"/>
  <c r="H169" i="30" s="1"/>
  <c r="E169" i="30"/>
  <c r="D169" i="30" s="1"/>
  <c r="I168" i="30"/>
  <c r="H168" i="30" s="1"/>
  <c r="E168" i="30"/>
  <c r="D168" i="30" s="1"/>
  <c r="I166" i="30"/>
  <c r="H166" i="30" s="1"/>
  <c r="E166" i="30"/>
  <c r="D166" i="30" s="1"/>
  <c r="I165" i="30"/>
  <c r="E165" i="30"/>
  <c r="D165" i="30" s="1"/>
  <c r="I163" i="30"/>
  <c r="H163" i="30" s="1"/>
  <c r="E163" i="30"/>
  <c r="D163" i="30" s="1"/>
  <c r="I162" i="30"/>
  <c r="H162" i="30" s="1"/>
  <c r="E162" i="30"/>
  <c r="D162" i="30" s="1"/>
  <c r="I160" i="30"/>
  <c r="H160" i="30" s="1"/>
  <c r="E160" i="30"/>
  <c r="D160" i="30" s="1"/>
  <c r="I159" i="30"/>
  <c r="E159" i="30"/>
  <c r="D159" i="30" s="1"/>
  <c r="I157" i="30"/>
  <c r="H157" i="30" s="1"/>
  <c r="E157" i="30"/>
  <c r="D157" i="30" s="1"/>
  <c r="I156" i="30"/>
  <c r="H156" i="30" s="1"/>
  <c r="E156" i="30"/>
  <c r="D156" i="30" s="1"/>
  <c r="I155" i="30"/>
  <c r="E155" i="30"/>
  <c r="D155" i="30" s="1"/>
  <c r="I153" i="30"/>
  <c r="H153" i="30" s="1"/>
  <c r="E153" i="30"/>
  <c r="D153" i="30" s="1"/>
  <c r="I152" i="30"/>
  <c r="H152" i="30" s="1"/>
  <c r="E152" i="30"/>
  <c r="D152" i="30" s="1"/>
  <c r="I150" i="30"/>
  <c r="H150" i="30" s="1"/>
  <c r="E150" i="30"/>
  <c r="D150" i="30" s="1"/>
  <c r="I149" i="30"/>
  <c r="H149" i="30" s="1"/>
  <c r="E149" i="30"/>
  <c r="D149" i="30" s="1"/>
  <c r="I148" i="30"/>
  <c r="H148" i="30" s="1"/>
  <c r="E148" i="30"/>
  <c r="D148" i="30" s="1"/>
  <c r="I147" i="30"/>
  <c r="E147" i="30"/>
  <c r="D147" i="30" s="1"/>
  <c r="I145" i="30"/>
  <c r="H145" i="30" s="1"/>
  <c r="E145" i="30"/>
  <c r="D145" i="30" s="1"/>
  <c r="I144" i="30"/>
  <c r="H144" i="30" s="1"/>
  <c r="E144" i="30"/>
  <c r="D144" i="30" s="1"/>
  <c r="I142" i="30"/>
  <c r="H142" i="30" s="1"/>
  <c r="E142" i="30"/>
  <c r="D142" i="30" s="1"/>
  <c r="I141" i="30"/>
  <c r="E141" i="30"/>
  <c r="D141" i="30" s="1"/>
  <c r="I139" i="30"/>
  <c r="H139" i="30" s="1"/>
  <c r="E139" i="30"/>
  <c r="D139" i="30" s="1"/>
  <c r="I138" i="30"/>
  <c r="H138" i="30" s="1"/>
  <c r="E138" i="30"/>
  <c r="D138" i="30" s="1"/>
  <c r="I137" i="30"/>
  <c r="H137" i="30" s="1"/>
  <c r="E137" i="30"/>
  <c r="D137" i="30" s="1"/>
  <c r="I136" i="30"/>
  <c r="H136" i="30" s="1"/>
  <c r="E136" i="30"/>
  <c r="D136" i="30" s="1"/>
  <c r="I135" i="30"/>
  <c r="E135" i="30"/>
  <c r="D135" i="30" s="1"/>
  <c r="I133" i="30"/>
  <c r="H133" i="30" s="1"/>
  <c r="E133" i="30"/>
  <c r="D133" i="30" s="1"/>
  <c r="I132" i="30"/>
  <c r="H132" i="30" s="1"/>
  <c r="E132" i="30"/>
  <c r="D132" i="30" s="1"/>
  <c r="I131" i="30"/>
  <c r="E131" i="30"/>
  <c r="D131" i="30" s="1"/>
  <c r="I129" i="30"/>
  <c r="H129" i="30" s="1"/>
  <c r="E129" i="30"/>
  <c r="D129" i="30" s="1"/>
  <c r="I128" i="30"/>
  <c r="H128" i="30" s="1"/>
  <c r="E128" i="30"/>
  <c r="D128" i="30" s="1"/>
  <c r="I127" i="30"/>
  <c r="E127" i="30"/>
  <c r="D127" i="30" s="1"/>
  <c r="I125" i="30"/>
  <c r="H125" i="30" s="1"/>
  <c r="E125" i="30"/>
  <c r="D125" i="30" s="1"/>
  <c r="I124" i="30"/>
  <c r="H124" i="30" s="1"/>
  <c r="E124" i="30"/>
  <c r="D124" i="30" s="1"/>
  <c r="I123" i="30"/>
  <c r="H123" i="30" s="1"/>
  <c r="E123" i="30"/>
  <c r="D123" i="30" s="1"/>
  <c r="I122" i="30"/>
  <c r="H122" i="30" s="1"/>
  <c r="E122" i="30"/>
  <c r="D122" i="30" s="1"/>
  <c r="I121" i="30"/>
  <c r="H121" i="30" s="1"/>
  <c r="E121" i="30"/>
  <c r="D121" i="30" s="1"/>
  <c r="I120" i="30"/>
  <c r="H120" i="30" s="1"/>
  <c r="E120" i="30"/>
  <c r="D120" i="30" s="1"/>
  <c r="I119" i="30"/>
  <c r="H119" i="30" s="1"/>
  <c r="E119" i="30"/>
  <c r="D119" i="30" s="1"/>
  <c r="I118" i="30"/>
  <c r="H118" i="30" s="1"/>
  <c r="E118" i="30"/>
  <c r="D118" i="30" s="1"/>
  <c r="I117" i="30"/>
  <c r="H117" i="30" s="1"/>
  <c r="E117" i="30"/>
  <c r="D117" i="30" s="1"/>
  <c r="I116" i="30"/>
  <c r="H116" i="30" s="1"/>
  <c r="E116" i="30"/>
  <c r="D116" i="30" s="1"/>
  <c r="I115" i="30"/>
  <c r="E115" i="30"/>
  <c r="D115" i="30" s="1"/>
  <c r="I112" i="30"/>
  <c r="H112" i="30" s="1"/>
  <c r="E112" i="30"/>
  <c r="D112" i="30" s="1"/>
  <c r="I111" i="30"/>
  <c r="H111" i="30" s="1"/>
  <c r="E111" i="30"/>
  <c r="D111" i="30" s="1"/>
  <c r="I110" i="30"/>
  <c r="H110" i="30" s="1"/>
  <c r="E110" i="30"/>
  <c r="D110" i="30" s="1"/>
  <c r="I109" i="30"/>
  <c r="E109" i="30"/>
  <c r="D109" i="30" s="1"/>
  <c r="I107" i="30"/>
  <c r="H107" i="30" s="1"/>
  <c r="E107" i="30"/>
  <c r="D107" i="30" s="1"/>
  <c r="I106" i="30"/>
  <c r="H106" i="30" s="1"/>
  <c r="E106" i="30"/>
  <c r="D106" i="30" s="1"/>
  <c r="I105" i="30"/>
  <c r="H105" i="30" s="1"/>
  <c r="E105" i="30"/>
  <c r="D105" i="30" s="1"/>
  <c r="I104" i="30"/>
  <c r="H104" i="30" s="1"/>
  <c r="E104" i="30"/>
  <c r="D104" i="30" s="1"/>
  <c r="I103" i="30"/>
  <c r="H103" i="30" s="1"/>
  <c r="E103" i="30"/>
  <c r="D103" i="30" s="1"/>
  <c r="I102" i="30"/>
  <c r="H102" i="30" s="1"/>
  <c r="E102" i="30"/>
  <c r="D102" i="30" s="1"/>
  <c r="I101" i="30"/>
  <c r="H101" i="30" s="1"/>
  <c r="E101" i="30"/>
  <c r="D101" i="30" s="1"/>
  <c r="I100" i="30"/>
  <c r="H100" i="30" s="1"/>
  <c r="E100" i="30"/>
  <c r="D100" i="30" s="1"/>
  <c r="I99" i="30"/>
  <c r="H99" i="30" s="1"/>
  <c r="E99" i="30"/>
  <c r="D99" i="30" s="1"/>
  <c r="I98" i="30"/>
  <c r="H98" i="30" s="1"/>
  <c r="E98" i="30"/>
  <c r="D98" i="30" s="1"/>
  <c r="I97" i="30"/>
  <c r="H97" i="30" s="1"/>
  <c r="E97" i="30"/>
  <c r="D97" i="30" s="1"/>
  <c r="I96" i="30"/>
  <c r="H96" i="30" s="1"/>
  <c r="E96" i="30"/>
  <c r="D96" i="30" s="1"/>
  <c r="I95" i="30"/>
  <c r="E95" i="30"/>
  <c r="D95" i="30" s="1"/>
  <c r="I93" i="30"/>
  <c r="H93" i="30" s="1"/>
  <c r="E93" i="30"/>
  <c r="D93" i="30" s="1"/>
  <c r="I92" i="30"/>
  <c r="H92" i="30" s="1"/>
  <c r="E92" i="30"/>
  <c r="D92" i="30" s="1"/>
  <c r="I91" i="30"/>
  <c r="H91" i="30" s="1"/>
  <c r="E91" i="30"/>
  <c r="D91" i="30" s="1"/>
  <c r="I90" i="30"/>
  <c r="H90" i="30" s="1"/>
  <c r="E90" i="30"/>
  <c r="D90" i="30" s="1"/>
  <c r="I89" i="30"/>
  <c r="H89" i="30" s="1"/>
  <c r="E89" i="30"/>
  <c r="D89" i="30" s="1"/>
  <c r="I88" i="30"/>
  <c r="H88" i="30" s="1"/>
  <c r="E88" i="30"/>
  <c r="D88" i="30" s="1"/>
  <c r="I87" i="30"/>
  <c r="E87" i="30"/>
  <c r="D87" i="30" s="1"/>
  <c r="I85" i="30"/>
  <c r="H85" i="30" s="1"/>
  <c r="E85" i="30"/>
  <c r="D85" i="30" s="1"/>
  <c r="I84" i="30"/>
  <c r="H84" i="30" s="1"/>
  <c r="E84" i="30"/>
  <c r="D84" i="30" s="1"/>
  <c r="I83" i="30"/>
  <c r="H83" i="30" s="1"/>
  <c r="E83" i="30"/>
  <c r="D83" i="30" s="1"/>
  <c r="I82" i="30"/>
  <c r="H82" i="30" s="1"/>
  <c r="E82" i="30"/>
  <c r="D82" i="30" s="1"/>
  <c r="I80" i="30"/>
  <c r="H80" i="30" s="1"/>
  <c r="E80" i="30"/>
  <c r="D80" i="30" s="1"/>
  <c r="I79" i="30"/>
  <c r="H79" i="30" s="1"/>
  <c r="E79" i="30"/>
  <c r="D79" i="30" s="1"/>
  <c r="I78" i="30"/>
  <c r="H78" i="30" s="1"/>
  <c r="E78" i="30"/>
  <c r="D78" i="30" s="1"/>
  <c r="I77" i="30"/>
  <c r="H77" i="30" s="1"/>
  <c r="E77" i="30"/>
  <c r="D77" i="30" s="1"/>
  <c r="I76" i="30"/>
  <c r="H76" i="30" s="1"/>
  <c r="E76" i="30"/>
  <c r="D76" i="30" s="1"/>
  <c r="I75" i="30"/>
  <c r="H75" i="30" s="1"/>
  <c r="E75" i="30"/>
  <c r="D75" i="30" s="1"/>
  <c r="I74" i="30"/>
  <c r="H74" i="30" s="1"/>
  <c r="E74" i="30"/>
  <c r="D74" i="30" s="1"/>
  <c r="H73" i="30"/>
  <c r="D73" i="30"/>
  <c r="I72" i="30"/>
  <c r="H72" i="30" s="1"/>
  <c r="E72" i="30"/>
  <c r="D72" i="30" s="1"/>
  <c r="I71" i="30"/>
  <c r="H71" i="30" s="1"/>
  <c r="E71" i="30"/>
  <c r="D71" i="30" s="1"/>
  <c r="I70" i="30"/>
  <c r="H70" i="30" s="1"/>
  <c r="E70" i="30"/>
  <c r="D70" i="30" s="1"/>
  <c r="I69" i="30"/>
  <c r="H69" i="30" s="1"/>
  <c r="E69" i="30"/>
  <c r="D69" i="30" s="1"/>
  <c r="I68" i="30"/>
  <c r="H68" i="30" s="1"/>
  <c r="E68" i="30"/>
  <c r="D68" i="30" s="1"/>
  <c r="I67" i="30"/>
  <c r="H67" i="30" s="1"/>
  <c r="E67" i="30"/>
  <c r="D67" i="30" s="1"/>
  <c r="I66" i="30"/>
  <c r="H66" i="30" s="1"/>
  <c r="E66" i="30"/>
  <c r="D66" i="30" s="1"/>
  <c r="I65" i="30"/>
  <c r="H65" i="30" s="1"/>
  <c r="E65" i="30"/>
  <c r="D65" i="30" s="1"/>
  <c r="I64" i="30"/>
  <c r="H64" i="30" s="1"/>
  <c r="E64" i="30"/>
  <c r="D64" i="30" s="1"/>
  <c r="I63" i="30"/>
  <c r="H63" i="30" s="1"/>
  <c r="E63" i="30"/>
  <c r="D63" i="30" s="1"/>
  <c r="I62" i="30"/>
  <c r="H62" i="30" s="1"/>
  <c r="E62" i="30"/>
  <c r="D62" i="30" s="1"/>
  <c r="I61" i="30"/>
  <c r="H61" i="30" s="1"/>
  <c r="E61" i="30"/>
  <c r="D61" i="30" s="1"/>
  <c r="I60" i="30"/>
  <c r="H60" i="30" s="1"/>
  <c r="E60" i="30"/>
  <c r="D60" i="30" s="1"/>
  <c r="I59" i="30"/>
  <c r="H59" i="30" s="1"/>
  <c r="E59" i="30"/>
  <c r="D59" i="30" s="1"/>
  <c r="I58" i="30"/>
  <c r="H58" i="30" s="1"/>
  <c r="E58" i="30"/>
  <c r="D58" i="30" s="1"/>
  <c r="I56" i="30"/>
  <c r="H56" i="30" s="1"/>
  <c r="E56" i="30"/>
  <c r="D56" i="30" s="1"/>
  <c r="I55" i="30"/>
  <c r="H55" i="30" s="1"/>
  <c r="E55" i="30"/>
  <c r="D55" i="30" s="1"/>
  <c r="I54" i="30"/>
  <c r="H54" i="30" s="1"/>
  <c r="E54" i="30"/>
  <c r="D54" i="30" s="1"/>
  <c r="I53" i="30"/>
  <c r="E53" i="30"/>
  <c r="D53" i="30" s="1"/>
  <c r="I51" i="30"/>
  <c r="H51" i="30" s="1"/>
  <c r="E51" i="30"/>
  <c r="D51" i="30" s="1"/>
  <c r="I50" i="30"/>
  <c r="H50" i="30" s="1"/>
  <c r="E50" i="30"/>
  <c r="D50" i="30" s="1"/>
  <c r="I49" i="30"/>
  <c r="E49" i="30"/>
  <c r="D49" i="30" s="1"/>
  <c r="I47" i="30"/>
  <c r="H47" i="30" s="1"/>
  <c r="E47" i="30"/>
  <c r="D47" i="30" s="1"/>
  <c r="I46" i="30"/>
  <c r="H46" i="30" s="1"/>
  <c r="E46" i="30"/>
  <c r="D46" i="30" s="1"/>
  <c r="I44" i="30"/>
  <c r="H44" i="30" s="1"/>
  <c r="E44" i="30"/>
  <c r="D44" i="30" s="1"/>
  <c r="I43" i="30"/>
  <c r="E43" i="30"/>
  <c r="D43" i="30" s="1"/>
  <c r="I41" i="30"/>
  <c r="H41" i="30" s="1"/>
  <c r="E41" i="30"/>
  <c r="D41" i="30" s="1"/>
  <c r="I40" i="30"/>
  <c r="H40" i="30" s="1"/>
  <c r="E40" i="30"/>
  <c r="D40" i="30" s="1"/>
  <c r="I38" i="30"/>
  <c r="H38" i="30" s="1"/>
  <c r="E38" i="30"/>
  <c r="D38" i="30" s="1"/>
  <c r="I37" i="30"/>
  <c r="E37" i="30"/>
  <c r="D37" i="30" s="1"/>
  <c r="I35" i="30"/>
  <c r="H35" i="30" s="1"/>
  <c r="E35" i="30"/>
  <c r="D35" i="30" s="1"/>
  <c r="I34" i="30"/>
  <c r="H34" i="30" s="1"/>
  <c r="E34" i="30"/>
  <c r="D34" i="30" s="1"/>
  <c r="I32" i="30"/>
  <c r="H32" i="30" s="1"/>
  <c r="E32" i="30"/>
  <c r="D32" i="30" s="1"/>
  <c r="I31" i="30"/>
  <c r="E31" i="30"/>
  <c r="D31" i="30" s="1"/>
  <c r="I29" i="30"/>
  <c r="H29" i="30" s="1"/>
  <c r="E29" i="30"/>
  <c r="D29" i="30" s="1"/>
  <c r="I28" i="30"/>
  <c r="H28" i="30" s="1"/>
  <c r="E28" i="30"/>
  <c r="D28" i="30" s="1"/>
  <c r="I26" i="30"/>
  <c r="H26" i="30" s="1"/>
  <c r="E26" i="30"/>
  <c r="D26" i="30" s="1"/>
  <c r="I25" i="30"/>
  <c r="H25" i="30" s="1"/>
  <c r="E25" i="30"/>
  <c r="D25" i="30" s="1"/>
  <c r="I23" i="30"/>
  <c r="H23" i="30" s="1"/>
  <c r="E23" i="30"/>
  <c r="D23" i="30" s="1"/>
  <c r="I22" i="30"/>
  <c r="I21" i="30" s="1"/>
  <c r="H21" i="30" s="1"/>
  <c r="E22" i="30"/>
  <c r="D22" i="30" s="1"/>
  <c r="I20" i="30"/>
  <c r="H20" i="30" s="1"/>
  <c r="E20" i="30"/>
  <c r="D20" i="30" s="1"/>
  <c r="I19" i="30"/>
  <c r="H19" i="30" s="1"/>
  <c r="E19" i="30"/>
  <c r="D19" i="30" s="1"/>
  <c r="I17" i="30"/>
  <c r="H17" i="30" s="1"/>
  <c r="E17" i="30"/>
  <c r="D17" i="30" s="1"/>
  <c r="I16" i="30"/>
  <c r="E16" i="30"/>
  <c r="D16" i="30" s="1"/>
  <c r="I14" i="30"/>
  <c r="H14" i="30" s="1"/>
  <c r="E14" i="30"/>
  <c r="D14" i="30" s="1"/>
  <c r="I13" i="30"/>
  <c r="H13" i="30" s="1"/>
  <c r="E13" i="30"/>
  <c r="D13" i="30" s="1"/>
  <c r="I11" i="30"/>
  <c r="H11" i="30" s="1"/>
  <c r="E11" i="30"/>
  <c r="D11" i="30" s="1"/>
  <c r="I10" i="30"/>
  <c r="H10" i="30" s="1"/>
  <c r="E10" i="30"/>
  <c r="D10" i="30" s="1"/>
  <c r="J9" i="30"/>
  <c r="J8" i="30" s="1"/>
  <c r="J7" i="30" s="1"/>
  <c r="G9" i="30"/>
  <c r="F9" i="30"/>
  <c r="F8" i="30" s="1"/>
  <c r="F7" i="30" s="1"/>
  <c r="F6" i="30" s="1"/>
  <c r="G8" i="30"/>
  <c r="G7" i="30"/>
  <c r="G6" i="30" s="1"/>
  <c r="J6" i="30"/>
  <c r="E167" i="38"/>
  <c r="E166" i="38"/>
  <c r="E165" i="38"/>
  <c r="E164" i="38"/>
  <c r="E163" i="38"/>
  <c r="E162" i="38"/>
  <c r="E161" i="38"/>
  <c r="E160" i="38"/>
  <c r="E159" i="38"/>
  <c r="E158" i="38" s="1"/>
  <c r="E156" i="38"/>
  <c r="E155" i="38"/>
  <c r="E154" i="38"/>
  <c r="E153" i="38"/>
  <c r="E150" i="38"/>
  <c r="E149" i="38"/>
  <c r="E148" i="38"/>
  <c r="E147" i="38"/>
  <c r="E146" i="38"/>
  <c r="E145" i="38"/>
  <c r="E144" i="38"/>
  <c r="E143" i="38"/>
  <c r="E142" i="38"/>
  <c r="E141" i="38"/>
  <c r="E140" i="38"/>
  <c r="E139" i="38"/>
  <c r="E138" i="38"/>
  <c r="E135" i="38"/>
  <c r="E134" i="38"/>
  <c r="E133" i="38"/>
  <c r="E132" i="38"/>
  <c r="E131" i="38"/>
  <c r="E130" i="38" s="1"/>
  <c r="E128" i="38"/>
  <c r="E127" i="38"/>
  <c r="E126" i="38"/>
  <c r="E125" i="38"/>
  <c r="E124" i="38"/>
  <c r="E123" i="38"/>
  <c r="E122" i="38"/>
  <c r="E121" i="38"/>
  <c r="E120" i="38"/>
  <c r="E119" i="38"/>
  <c r="E118" i="38"/>
  <c r="E115" i="38"/>
  <c r="E114" i="38"/>
  <c r="E113" i="38"/>
  <c r="E112" i="38"/>
  <c r="E111" i="38"/>
  <c r="E110" i="38"/>
  <c r="E109" i="38"/>
  <c r="E108" i="38"/>
  <c r="E107" i="38"/>
  <c r="E106" i="38"/>
  <c r="E105" i="38"/>
  <c r="E102" i="38"/>
  <c r="E101" i="38"/>
  <c r="E100" i="38"/>
  <c r="E99" i="38"/>
  <c r="E98" i="38"/>
  <c r="E97" i="38"/>
  <c r="E96" i="38"/>
  <c r="E93" i="38"/>
  <c r="E92" i="38"/>
  <c r="E91" i="38"/>
  <c r="E90" i="38"/>
  <c r="E89" i="38"/>
  <c r="E88" i="38"/>
  <c r="E87" i="38"/>
  <c r="E86" i="38"/>
  <c r="E85" i="38"/>
  <c r="E84" i="38"/>
  <c r="E83" i="38"/>
  <c r="E82" i="38"/>
  <c r="E81" i="38"/>
  <c r="E80" i="38"/>
  <c r="E77" i="38"/>
  <c r="E76" i="38"/>
  <c r="E75" i="38"/>
  <c r="E74" i="38"/>
  <c r="E73" i="38"/>
  <c r="E72" i="38"/>
  <c r="E71" i="38"/>
  <c r="E70" i="38"/>
  <c r="E69" i="38"/>
  <c r="E68" i="38"/>
  <c r="E67" i="38"/>
  <c r="E66" i="38"/>
  <c r="E63" i="38"/>
  <c r="E62" i="38"/>
  <c r="E61" i="38"/>
  <c r="E60" i="38"/>
  <c r="E59" i="38"/>
  <c r="E58" i="38"/>
  <c r="E57" i="38"/>
  <c r="E56" i="38"/>
  <c r="E55" i="38"/>
  <c r="E54" i="38"/>
  <c r="E53" i="38"/>
  <c r="E52" i="38"/>
  <c r="E51" i="38"/>
  <c r="E48" i="38"/>
  <c r="E47" i="38"/>
  <c r="E46" i="38"/>
  <c r="E45" i="38"/>
  <c r="E44" i="38"/>
  <c r="E43" i="38"/>
  <c r="E42" i="38"/>
  <c r="E41" i="38"/>
  <c r="E40" i="38"/>
  <c r="E39" i="38"/>
  <c r="E38" i="38"/>
  <c r="E37" i="38"/>
  <c r="E34" i="38"/>
  <c r="E33" i="38"/>
  <c r="E32" i="38"/>
  <c r="E31" i="38"/>
  <c r="E29" i="38"/>
  <c r="E28" i="38"/>
  <c r="E27" i="38"/>
  <c r="E26" i="38"/>
  <c r="E25" i="38"/>
  <c r="E24" i="38"/>
  <c r="E21" i="38"/>
  <c r="E20" i="38"/>
  <c r="E19" i="38"/>
  <c r="E18" i="38"/>
  <c r="E17" i="38"/>
  <c r="E16" i="38" s="1"/>
  <c r="I36" i="54"/>
  <c r="I57" i="53"/>
  <c r="K30" i="53"/>
  <c r="J30" i="53"/>
  <c r="I30" i="53"/>
  <c r="H30" i="53"/>
  <c r="C30" i="53"/>
  <c r="K8" i="53"/>
  <c r="J8" i="53"/>
  <c r="I8" i="53"/>
  <c r="H8" i="53"/>
  <c r="C8" i="53"/>
  <c r="L38" i="52"/>
  <c r="K38" i="52"/>
  <c r="L55" i="51"/>
  <c r="K55" i="51"/>
  <c r="N8" i="51"/>
  <c r="M8" i="51"/>
  <c r="L8" i="51"/>
  <c r="K8" i="51"/>
  <c r="J8" i="51"/>
  <c r="I8" i="51"/>
  <c r="D8" i="51"/>
  <c r="C8" i="51"/>
  <c r="AG46" i="50"/>
  <c r="AF46" i="50"/>
  <c r="AE46" i="50"/>
  <c r="AD46" i="50"/>
  <c r="AC46" i="50"/>
  <c r="AB46" i="50"/>
  <c r="AA46" i="50"/>
  <c r="Z46" i="50"/>
  <c r="Y46" i="50"/>
  <c r="X46" i="50"/>
  <c r="W46" i="50"/>
  <c r="V46" i="50"/>
  <c r="U46" i="50"/>
  <c r="T46" i="50"/>
  <c r="S46" i="50"/>
  <c r="R46" i="50"/>
  <c r="Q46" i="50"/>
  <c r="P46" i="50"/>
  <c r="O46" i="50"/>
  <c r="N46" i="50"/>
  <c r="M46" i="50"/>
  <c r="L46" i="50"/>
  <c r="K46" i="50"/>
  <c r="J46" i="50"/>
  <c r="I46" i="50"/>
  <c r="H46" i="50"/>
  <c r="G46" i="50"/>
  <c r="F46" i="50"/>
  <c r="E46" i="50"/>
  <c r="D46" i="50"/>
  <c r="C46" i="50"/>
  <c r="AG36" i="50"/>
  <c r="AF36" i="50"/>
  <c r="AE36" i="50"/>
  <c r="AD36" i="50"/>
  <c r="AC36" i="50"/>
  <c r="AB36" i="50"/>
  <c r="AA36" i="50"/>
  <c r="Z36" i="50"/>
  <c r="Y36" i="50"/>
  <c r="X36" i="50"/>
  <c r="W36" i="50"/>
  <c r="V36" i="50"/>
  <c r="U36" i="50"/>
  <c r="T36" i="50"/>
  <c r="S36" i="50"/>
  <c r="R36" i="50"/>
  <c r="Q36" i="50"/>
  <c r="P36" i="50"/>
  <c r="O36" i="50"/>
  <c r="N36" i="50"/>
  <c r="M36" i="50"/>
  <c r="L36" i="50"/>
  <c r="K36" i="50"/>
  <c r="J36" i="50"/>
  <c r="I36" i="50"/>
  <c r="H36" i="50"/>
  <c r="G36" i="50"/>
  <c r="F36" i="50"/>
  <c r="E36" i="50"/>
  <c r="D36" i="50"/>
  <c r="C36" i="50"/>
  <c r="AG10" i="50"/>
  <c r="AF10" i="50"/>
  <c r="AE10" i="50"/>
  <c r="AD10" i="50"/>
  <c r="AC10" i="50"/>
  <c r="AB10" i="50"/>
  <c r="AA10" i="50"/>
  <c r="Z10" i="50"/>
  <c r="Y10" i="50"/>
  <c r="X10" i="50"/>
  <c r="W10" i="50"/>
  <c r="V10" i="50"/>
  <c r="U10" i="50"/>
  <c r="T10" i="50"/>
  <c r="S10" i="50"/>
  <c r="R10" i="50"/>
  <c r="Q10" i="50"/>
  <c r="P10" i="50"/>
  <c r="O10" i="50"/>
  <c r="N10" i="50"/>
  <c r="M10" i="50"/>
  <c r="L10" i="50"/>
  <c r="K10" i="50"/>
  <c r="J10" i="50"/>
  <c r="I10" i="50"/>
  <c r="H10" i="50"/>
  <c r="G10" i="50"/>
  <c r="F10" i="50"/>
  <c r="E10" i="50"/>
  <c r="D10" i="50"/>
  <c r="C10" i="50"/>
  <c r="Q1" i="50"/>
  <c r="P1" i="50"/>
  <c r="O1" i="50"/>
  <c r="M1" i="50"/>
  <c r="L1" i="50"/>
  <c r="K1" i="50"/>
  <c r="E1" i="50"/>
  <c r="D1" i="50"/>
  <c r="C1" i="50"/>
  <c r="M9" i="48"/>
  <c r="E9" i="30" l="1"/>
  <c r="H124" i="43"/>
  <c r="H128" i="43"/>
  <c r="E23" i="38"/>
  <c r="E22" i="38" s="1"/>
  <c r="H79" i="43"/>
  <c r="E15" i="38"/>
  <c r="E14" i="38" s="1"/>
  <c r="E117" i="38"/>
  <c r="E116" i="38" s="1"/>
  <c r="H22" i="30"/>
  <c r="H96" i="43"/>
  <c r="H104" i="43"/>
  <c r="H112" i="43"/>
  <c r="E157" i="38"/>
  <c r="I15" i="30"/>
  <c r="H15" i="30" s="1"/>
  <c r="I39" i="30"/>
  <c r="H39" i="30" s="1"/>
  <c r="I9" i="30"/>
  <c r="C4" i="43"/>
  <c r="D112" i="43" s="1"/>
  <c r="H69" i="43"/>
  <c r="H73" i="43"/>
  <c r="H77" i="43"/>
  <c r="H86" i="43"/>
  <c r="H90" i="43"/>
  <c r="H94" i="43"/>
  <c r="H98" i="43"/>
  <c r="H102" i="43"/>
  <c r="H106" i="43"/>
  <c r="H110" i="43"/>
  <c r="H114" i="43"/>
  <c r="H118" i="43"/>
  <c r="H125" i="43"/>
  <c r="H129" i="43"/>
  <c r="H16" i="30"/>
  <c r="E39" i="30"/>
  <c r="D39" i="30" s="1"/>
  <c r="H35" i="43"/>
  <c r="H39" i="43"/>
  <c r="H43" i="43"/>
  <c r="H47" i="43"/>
  <c r="H51" i="43"/>
  <c r="H71" i="43"/>
  <c r="H75" i="43"/>
  <c r="H87" i="43"/>
  <c r="H123" i="43"/>
  <c r="H127" i="43"/>
  <c r="I7" i="31"/>
  <c r="O7" i="31"/>
  <c r="C7" i="31"/>
  <c r="G7" i="31"/>
  <c r="N7" i="31"/>
  <c r="E7" i="26"/>
  <c r="H7" i="26"/>
  <c r="L7" i="26"/>
  <c r="I7" i="26"/>
  <c r="M7" i="26"/>
  <c r="D10" i="4"/>
  <c r="D7" i="31"/>
  <c r="H7" i="31"/>
  <c r="M7" i="31"/>
  <c r="Q7" i="31"/>
  <c r="F7" i="31"/>
  <c r="J7" i="31"/>
  <c r="E7" i="31"/>
  <c r="H81" i="43"/>
  <c r="H109" i="43"/>
  <c r="H117" i="43"/>
  <c r="E15" i="30"/>
  <c r="D15" i="30" s="1"/>
  <c r="I18" i="30"/>
  <c r="H18" i="30" s="1"/>
  <c r="E27" i="30"/>
  <c r="D27" i="30" s="1"/>
  <c r="E146" i="30"/>
  <c r="D146" i="30" s="1"/>
  <c r="I167" i="30"/>
  <c r="H167" i="30" s="1"/>
  <c r="J132" i="43"/>
  <c r="H33" i="43"/>
  <c r="H37" i="43"/>
  <c r="H41" i="43"/>
  <c r="H45" i="43"/>
  <c r="H49" i="43"/>
  <c r="H52" i="43"/>
  <c r="H78" i="43"/>
  <c r="H84" i="43"/>
  <c r="H92" i="43"/>
  <c r="H100" i="43"/>
  <c r="H108" i="43"/>
  <c r="H120" i="43"/>
  <c r="H121" i="43"/>
  <c r="E95" i="38"/>
  <c r="E94" i="38" s="1"/>
  <c r="E129" i="38"/>
  <c r="H93" i="43"/>
  <c r="H101" i="43"/>
  <c r="E65" i="38"/>
  <c r="E64" i="38" s="1"/>
  <c r="E104" i="38"/>
  <c r="E137" i="38"/>
  <c r="E136" i="38" s="1"/>
  <c r="I27" i="30"/>
  <c r="H27" i="30" s="1"/>
  <c r="E151" i="30"/>
  <c r="D151" i="30" s="1"/>
  <c r="H83" i="43"/>
  <c r="H116" i="43"/>
  <c r="N1" i="50"/>
  <c r="D6" i="43"/>
  <c r="H119" i="43"/>
  <c r="D9" i="30"/>
  <c r="I12" i="30"/>
  <c r="H12" i="30" s="1"/>
  <c r="E18" i="30"/>
  <c r="D18" i="30" s="1"/>
  <c r="I24" i="30"/>
  <c r="H24" i="30" s="1"/>
  <c r="E158" i="30"/>
  <c r="D158" i="30" s="1"/>
  <c r="C132" i="43"/>
  <c r="H6" i="43"/>
  <c r="H10" i="43"/>
  <c r="D20" i="43"/>
  <c r="H115" i="43"/>
  <c r="E79" i="38"/>
  <c r="E78" i="38" s="1"/>
  <c r="J1" i="50"/>
  <c r="E103" i="38"/>
  <c r="E21" i="30"/>
  <c r="D21" i="30" s="1"/>
  <c r="E33" i="30"/>
  <c r="D33" i="30" s="1"/>
  <c r="E45" i="30"/>
  <c r="D45" i="30" s="1"/>
  <c r="E57" i="30"/>
  <c r="D57" i="30" s="1"/>
  <c r="E140" i="30"/>
  <c r="D140" i="30" s="1"/>
  <c r="I151" i="30"/>
  <c r="H151" i="30" s="1"/>
  <c r="I161" i="30"/>
  <c r="H161" i="30" s="1"/>
  <c r="E4" i="43"/>
  <c r="M132" i="43"/>
  <c r="H13" i="43"/>
  <c r="H14" i="43"/>
  <c r="H15" i="43"/>
  <c r="H16" i="43"/>
  <c r="H17" i="43"/>
  <c r="H18" i="43"/>
  <c r="H19" i="43"/>
  <c r="H20" i="43"/>
  <c r="H21" i="43"/>
  <c r="H22" i="43"/>
  <c r="H23" i="43"/>
  <c r="H24" i="43"/>
  <c r="H25" i="43"/>
  <c r="H26" i="43"/>
  <c r="H27" i="43"/>
  <c r="H28" i="43"/>
  <c r="H29" i="43"/>
  <c r="H30" i="43"/>
  <c r="H31" i="43"/>
  <c r="H80" i="43"/>
  <c r="E30" i="38"/>
  <c r="E36" i="38"/>
  <c r="E35" i="38" s="1"/>
  <c r="E50" i="38"/>
  <c r="E49" i="38" s="1"/>
  <c r="E12" i="30"/>
  <c r="D12" i="30" s="1"/>
  <c r="E24" i="30"/>
  <c r="D24" i="30" s="1"/>
  <c r="I33" i="30"/>
  <c r="H33" i="30" s="1"/>
  <c r="I45" i="30"/>
  <c r="H45" i="30" s="1"/>
  <c r="I57" i="30"/>
  <c r="H57" i="30" s="1"/>
  <c r="I143" i="30"/>
  <c r="H143" i="30" s="1"/>
  <c r="E164" i="30"/>
  <c r="D164" i="30" s="1"/>
  <c r="H89" i="43"/>
  <c r="H97" i="43"/>
  <c r="H105" i="43"/>
  <c r="H113" i="43"/>
  <c r="D26" i="43"/>
  <c r="D30" i="43"/>
  <c r="H36" i="43"/>
  <c r="H40" i="43"/>
  <c r="H44" i="43"/>
  <c r="H48" i="43"/>
  <c r="H53" i="43"/>
  <c r="H70" i="43"/>
  <c r="H74" i="43"/>
  <c r="H82" i="43"/>
  <c r="H85" i="43"/>
  <c r="H91" i="43"/>
  <c r="H99" i="43"/>
  <c r="H107" i="43"/>
  <c r="F132" i="43"/>
  <c r="D7" i="43"/>
  <c r="H8" i="43"/>
  <c r="H12" i="43"/>
  <c r="H34" i="43"/>
  <c r="H38" i="43"/>
  <c r="H42" i="43"/>
  <c r="H46" i="43"/>
  <c r="H50" i="43"/>
  <c r="H56" i="43"/>
  <c r="H60" i="43"/>
  <c r="H64" i="43"/>
  <c r="H68" i="43"/>
  <c r="H72" i="43"/>
  <c r="H76" i="43"/>
  <c r="H88" i="43"/>
  <c r="H95" i="43"/>
  <c r="H103" i="43"/>
  <c r="H111" i="43"/>
  <c r="H9" i="30"/>
  <c r="H95" i="30"/>
  <c r="I94" i="30"/>
  <c r="H94" i="30" s="1"/>
  <c r="H141" i="30"/>
  <c r="I140" i="30"/>
  <c r="H140" i="30" s="1"/>
  <c r="H155" i="30"/>
  <c r="I154" i="30"/>
  <c r="H154" i="30" s="1"/>
  <c r="H31" i="30"/>
  <c r="I30" i="30"/>
  <c r="H30" i="30" s="1"/>
  <c r="H43" i="30"/>
  <c r="I42" i="30"/>
  <c r="H42" i="30" s="1"/>
  <c r="H53" i="30"/>
  <c r="I52" i="30"/>
  <c r="H52" i="30" s="1"/>
  <c r="H127" i="30"/>
  <c r="I126" i="30"/>
  <c r="H126" i="30" s="1"/>
  <c r="H135" i="30"/>
  <c r="I134" i="30"/>
  <c r="H134" i="30" s="1"/>
  <c r="H165" i="30"/>
  <c r="I164" i="30"/>
  <c r="H164" i="30" s="1"/>
  <c r="E152" i="38"/>
  <c r="E151" i="38" s="1"/>
  <c r="H87" i="30"/>
  <c r="I86" i="30"/>
  <c r="H109" i="30"/>
  <c r="I108" i="30"/>
  <c r="H108" i="30" s="1"/>
  <c r="H147" i="30"/>
  <c r="I146" i="30"/>
  <c r="H146" i="30" s="1"/>
  <c r="H37" i="30"/>
  <c r="I36" i="30"/>
  <c r="H36" i="30" s="1"/>
  <c r="H49" i="30"/>
  <c r="I48" i="30"/>
  <c r="H48" i="30" s="1"/>
  <c r="H115" i="30"/>
  <c r="I114" i="30"/>
  <c r="H131" i="30"/>
  <c r="I130" i="30"/>
  <c r="H130" i="30" s="1"/>
  <c r="H159" i="30"/>
  <c r="I158" i="30"/>
  <c r="H158" i="30" s="1"/>
  <c r="E30" i="30"/>
  <c r="D30" i="30" s="1"/>
  <c r="E36" i="30"/>
  <c r="D36" i="30" s="1"/>
  <c r="E42" i="30"/>
  <c r="D42" i="30" s="1"/>
  <c r="E48" i="30"/>
  <c r="D48" i="30" s="1"/>
  <c r="E52" i="30"/>
  <c r="D52" i="30" s="1"/>
  <c r="E86" i="30"/>
  <c r="E94" i="30"/>
  <c r="D94" i="30" s="1"/>
  <c r="E108" i="30"/>
  <c r="D108" i="30" s="1"/>
  <c r="E114" i="30"/>
  <c r="E126" i="30"/>
  <c r="D126" i="30" s="1"/>
  <c r="E130" i="30"/>
  <c r="D130" i="30" s="1"/>
  <c r="E134" i="30"/>
  <c r="D134" i="30" s="1"/>
  <c r="E154" i="30"/>
  <c r="D154" i="30" s="1"/>
  <c r="E143" i="30"/>
  <c r="D143" i="30" s="1"/>
  <c r="E161" i="30"/>
  <c r="D161" i="30" s="1"/>
  <c r="E167" i="30"/>
  <c r="D167" i="30" s="1"/>
  <c r="H7" i="43"/>
  <c r="H11" i="43"/>
  <c r="E132" i="43"/>
  <c r="H9" i="43"/>
  <c r="D33" i="43"/>
  <c r="D35" i="43"/>
  <c r="D38" i="43"/>
  <c r="D41" i="43"/>
  <c r="D43" i="43"/>
  <c r="D46" i="43"/>
  <c r="D49" i="43"/>
  <c r="D51" i="43"/>
  <c r="D84" i="43"/>
  <c r="S194" i="15"/>
  <c r="S193" i="15"/>
  <c r="D54" i="43"/>
  <c r="H57" i="43"/>
  <c r="H61" i="43"/>
  <c r="H65" i="43"/>
  <c r="D86" i="43"/>
  <c r="M58" i="15"/>
  <c r="M57" i="15"/>
  <c r="S167" i="15"/>
  <c r="S166" i="15"/>
  <c r="D119" i="43"/>
  <c r="D115" i="43"/>
  <c r="D103" i="43"/>
  <c r="D91" i="43"/>
  <c r="D85" i="43"/>
  <c r="D76" i="43"/>
  <c r="D73" i="43"/>
  <c r="D71" i="43"/>
  <c r="D68" i="43"/>
  <c r="D65" i="43"/>
  <c r="D63" i="43"/>
  <c r="D60" i="43"/>
  <c r="D57" i="43"/>
  <c r="D55" i="43"/>
  <c r="D106" i="43"/>
  <c r="D94" i="43"/>
  <c r="D131" i="43"/>
  <c r="D116" i="43"/>
  <c r="D105" i="43"/>
  <c r="D97" i="43"/>
  <c r="D87" i="43"/>
  <c r="G5" i="43"/>
  <c r="G132" i="43" s="1"/>
  <c r="H54" i="43"/>
  <c r="H58" i="43"/>
  <c r="H62" i="43"/>
  <c r="H66" i="43"/>
  <c r="D92" i="43"/>
  <c r="E58" i="15"/>
  <c r="H55" i="43"/>
  <c r="H59" i="43"/>
  <c r="H63" i="43"/>
  <c r="H67" i="43"/>
  <c r="D78" i="43"/>
  <c r="D104" i="43"/>
  <c r="M78" i="15"/>
  <c r="M77" i="15"/>
  <c r="D125" i="43"/>
  <c r="D128" i="43"/>
  <c r="D130" i="43"/>
  <c r="E8" i="15"/>
  <c r="F8" i="15"/>
  <c r="F46" i="15"/>
  <c r="E47" i="15"/>
  <c r="F110" i="15"/>
  <c r="E167" i="15"/>
  <c r="F167" i="15"/>
  <c r="E194" i="15"/>
  <c r="F194" i="15"/>
  <c r="H94" i="15"/>
  <c r="M109" i="15"/>
  <c r="M129" i="15"/>
  <c r="M128" i="15"/>
  <c r="H167" i="15"/>
  <c r="E183" i="15"/>
  <c r="H194" i="15"/>
  <c r="S31" i="15"/>
  <c r="S32" i="15"/>
  <c r="H148" i="15"/>
  <c r="H147" i="15"/>
  <c r="F211" i="15"/>
  <c r="D126" i="43" l="1"/>
  <c r="D53" i="43"/>
  <c r="D101" i="43"/>
  <c r="D118" i="43"/>
  <c r="D102" i="43"/>
  <c r="D56" i="43"/>
  <c r="D61" i="43"/>
  <c r="D67" i="43"/>
  <c r="D72" i="43"/>
  <c r="D77" i="43"/>
  <c r="D99" i="43"/>
  <c r="D117" i="43"/>
  <c r="D82" i="43"/>
  <c r="D47" i="43"/>
  <c r="D42" i="43"/>
  <c r="D37" i="43"/>
  <c r="D29" i="43"/>
  <c r="D19" i="43"/>
  <c r="D9" i="43"/>
  <c r="D12" i="43"/>
  <c r="D24" i="43"/>
  <c r="D16" i="43"/>
  <c r="D129" i="43"/>
  <c r="D124" i="43"/>
  <c r="D80" i="43"/>
  <c r="D108" i="43"/>
  <c r="D89" i="43"/>
  <c r="D113" i="43"/>
  <c r="D90" i="43"/>
  <c r="D110" i="43"/>
  <c r="D59" i="43"/>
  <c r="D64" i="43"/>
  <c r="D69" i="43"/>
  <c r="D75" i="43"/>
  <c r="D88" i="43"/>
  <c r="D107" i="43"/>
  <c r="D96" i="43"/>
  <c r="D100" i="43"/>
  <c r="D50" i="43"/>
  <c r="D45" i="43"/>
  <c r="D39" i="43"/>
  <c r="D34" i="43"/>
  <c r="D25" i="43"/>
  <c r="D8" i="43"/>
  <c r="D23" i="43"/>
  <c r="D15" i="43"/>
  <c r="D10" i="43"/>
  <c r="D28" i="43"/>
  <c r="D22" i="43"/>
  <c r="D18" i="43"/>
  <c r="D14" i="43"/>
  <c r="D127" i="43"/>
  <c r="D123" i="43"/>
  <c r="D83" i="43"/>
  <c r="D5" i="43"/>
  <c r="D79" i="43"/>
  <c r="D93" i="43"/>
  <c r="D109" i="43"/>
  <c r="D120" i="43"/>
  <c r="D98" i="43"/>
  <c r="D114" i="43"/>
  <c r="D58" i="43"/>
  <c r="D62" i="43"/>
  <c r="D66" i="43"/>
  <c r="D70" i="43"/>
  <c r="D74" i="43"/>
  <c r="D81" i="43"/>
  <c r="D95" i="43"/>
  <c r="D111" i="43"/>
  <c r="D121" i="43"/>
  <c r="D52" i="43"/>
  <c r="D48" i="43"/>
  <c r="D44" i="43"/>
  <c r="D40" i="43"/>
  <c r="D36" i="43"/>
  <c r="D11" i="43"/>
  <c r="D31" i="43"/>
  <c r="D27" i="43"/>
  <c r="D21" i="43"/>
  <c r="D17" i="43"/>
  <c r="D13" i="43"/>
  <c r="E13" i="38"/>
  <c r="D8" i="30"/>
  <c r="I8" i="30"/>
  <c r="D86" i="30"/>
  <c r="E81" i="30"/>
  <c r="D81" i="30" s="1"/>
  <c r="E8" i="30"/>
  <c r="D114" i="30"/>
  <c r="E113" i="30"/>
  <c r="D113" i="30" s="1"/>
  <c r="H5" i="43"/>
  <c r="H114" i="30"/>
  <c r="I113" i="30"/>
  <c r="H113" i="30" s="1"/>
  <c r="H86" i="30"/>
  <c r="I81" i="30"/>
  <c r="H81" i="30" s="1"/>
  <c r="H8" i="30"/>
  <c r="D132" i="43" l="1"/>
  <c r="H7" i="30"/>
  <c r="H6" i="30" s="1"/>
  <c r="D7" i="30"/>
  <c r="D6" i="30" s="1"/>
  <c r="H132" i="43"/>
  <c r="H4" i="43"/>
  <c r="I5" i="43" s="1"/>
  <c r="I7" i="30"/>
  <c r="I6" i="30" s="1"/>
  <c r="E7" i="30"/>
  <c r="E6" i="30" s="1"/>
  <c r="P5" i="43" l="1"/>
  <c r="I131" i="43"/>
  <c r="I8" i="43"/>
  <c r="P8" i="43" s="1"/>
  <c r="I38" i="43"/>
  <c r="P38" i="43" s="1"/>
  <c r="I52" i="43"/>
  <c r="P52" i="43" s="1"/>
  <c r="I68" i="43"/>
  <c r="P68" i="43" s="1"/>
  <c r="I33" i="43"/>
  <c r="P33" i="43" s="1"/>
  <c r="I49" i="43"/>
  <c r="P49" i="43" s="1"/>
  <c r="I40" i="43"/>
  <c r="P40" i="43" s="1"/>
  <c r="I70" i="43"/>
  <c r="P70" i="43" s="1"/>
  <c r="I15" i="43"/>
  <c r="P15" i="43" s="1"/>
  <c r="I19" i="43"/>
  <c r="P19" i="43" s="1"/>
  <c r="I23" i="43"/>
  <c r="P23" i="43" s="1"/>
  <c r="I27" i="43"/>
  <c r="P27" i="43" s="1"/>
  <c r="I31" i="43"/>
  <c r="P31" i="43" s="1"/>
  <c r="I47" i="43"/>
  <c r="P47" i="43" s="1"/>
  <c r="I77" i="43"/>
  <c r="P77" i="43" s="1"/>
  <c r="I91" i="43"/>
  <c r="P91" i="43" s="1"/>
  <c r="I107" i="43"/>
  <c r="P107" i="43" s="1"/>
  <c r="I90" i="43"/>
  <c r="P90" i="43" s="1"/>
  <c r="I106" i="43"/>
  <c r="P106" i="43" s="1"/>
  <c r="I82" i="43"/>
  <c r="P82" i="43" s="1"/>
  <c r="I85" i="43"/>
  <c r="P85" i="43" s="1"/>
  <c r="I98" i="43"/>
  <c r="P98" i="43" s="1"/>
  <c r="I114" i="43"/>
  <c r="P114" i="43" s="1"/>
  <c r="I126" i="43"/>
  <c r="P126" i="43" s="1"/>
  <c r="I130" i="43"/>
  <c r="P130" i="43" s="1"/>
  <c r="I118" i="43"/>
  <c r="P118" i="43" s="1"/>
  <c r="I100" i="43"/>
  <c r="P100" i="43" s="1"/>
  <c r="I115" i="43"/>
  <c r="P115" i="43" s="1"/>
  <c r="I42" i="43"/>
  <c r="P42" i="43" s="1"/>
  <c r="I56" i="43"/>
  <c r="P56" i="43" s="1"/>
  <c r="I72" i="43"/>
  <c r="P72" i="43" s="1"/>
  <c r="I37" i="43"/>
  <c r="P37" i="43" s="1"/>
  <c r="I71" i="43"/>
  <c r="P71" i="43" s="1"/>
  <c r="I6" i="43"/>
  <c r="P6" i="43" s="1"/>
  <c r="I44" i="43"/>
  <c r="P44" i="43" s="1"/>
  <c r="I74" i="43"/>
  <c r="P74" i="43" s="1"/>
  <c r="I16" i="43"/>
  <c r="P16" i="43" s="1"/>
  <c r="I20" i="43"/>
  <c r="P20" i="43" s="1"/>
  <c r="I24" i="43"/>
  <c r="P24" i="43" s="1"/>
  <c r="I28" i="43"/>
  <c r="P28" i="43" s="1"/>
  <c r="I35" i="43"/>
  <c r="P35" i="43" s="1"/>
  <c r="I51" i="43"/>
  <c r="P51" i="43" s="1"/>
  <c r="I94" i="43"/>
  <c r="P94" i="43" s="1"/>
  <c r="I110" i="43"/>
  <c r="P110" i="43" s="1"/>
  <c r="I78" i="43"/>
  <c r="P78" i="43" s="1"/>
  <c r="I93" i="43"/>
  <c r="P93" i="43" s="1"/>
  <c r="I109" i="43"/>
  <c r="P109" i="43" s="1"/>
  <c r="I83" i="43"/>
  <c r="P83" i="43" s="1"/>
  <c r="I99" i="43"/>
  <c r="P99" i="43" s="1"/>
  <c r="I86" i="43"/>
  <c r="P86" i="43" s="1"/>
  <c r="I101" i="43"/>
  <c r="P101" i="43" s="1"/>
  <c r="I123" i="43"/>
  <c r="P123" i="43" s="1"/>
  <c r="I127" i="43"/>
  <c r="P127" i="43" s="1"/>
  <c r="I120" i="43"/>
  <c r="P120" i="43" s="1"/>
  <c r="I104" i="43"/>
  <c r="P104" i="43" s="1"/>
  <c r="I117" i="43"/>
  <c r="P117" i="43" s="1"/>
  <c r="I12" i="43"/>
  <c r="P12" i="43" s="1"/>
  <c r="I46" i="43"/>
  <c r="P46" i="43" s="1"/>
  <c r="I60" i="43"/>
  <c r="P60" i="43" s="1"/>
  <c r="I76" i="43"/>
  <c r="P76" i="43" s="1"/>
  <c r="I41" i="43"/>
  <c r="P41" i="43" s="1"/>
  <c r="I75" i="43"/>
  <c r="P75" i="43" s="1"/>
  <c r="I48" i="43"/>
  <c r="P48" i="43" s="1"/>
  <c r="I13" i="43"/>
  <c r="P13" i="43" s="1"/>
  <c r="I17" i="43"/>
  <c r="P17" i="43" s="1"/>
  <c r="I21" i="43"/>
  <c r="P21" i="43" s="1"/>
  <c r="I25" i="43"/>
  <c r="P25" i="43" s="1"/>
  <c r="I29" i="43"/>
  <c r="P29" i="43" s="1"/>
  <c r="I39" i="43"/>
  <c r="P39" i="43" s="1"/>
  <c r="I69" i="43"/>
  <c r="P69" i="43" s="1"/>
  <c r="I97" i="43"/>
  <c r="P97" i="43" s="1"/>
  <c r="I113" i="43"/>
  <c r="P113" i="43" s="1"/>
  <c r="I79" i="43"/>
  <c r="P79" i="43" s="1"/>
  <c r="I88" i="43"/>
  <c r="P88" i="43" s="1"/>
  <c r="I102" i="43"/>
  <c r="P102" i="43" s="1"/>
  <c r="I80" i="43"/>
  <c r="P80" i="43" s="1"/>
  <c r="I87" i="43"/>
  <c r="P87" i="43" s="1"/>
  <c r="I124" i="43"/>
  <c r="P124" i="43" s="1"/>
  <c r="I128" i="43"/>
  <c r="P128" i="43" s="1"/>
  <c r="I92" i="43"/>
  <c r="P92" i="43" s="1"/>
  <c r="I108" i="43"/>
  <c r="P108" i="43" s="1"/>
  <c r="I119" i="43"/>
  <c r="P119" i="43" s="1"/>
  <c r="I34" i="43"/>
  <c r="P34" i="43" s="1"/>
  <c r="I50" i="43"/>
  <c r="P50" i="43" s="1"/>
  <c r="I64" i="43"/>
  <c r="P64" i="43" s="1"/>
  <c r="I45" i="43"/>
  <c r="P45" i="43" s="1"/>
  <c r="I10" i="43"/>
  <c r="P10" i="43" s="1"/>
  <c r="I36" i="43"/>
  <c r="P36" i="43" s="1"/>
  <c r="I53" i="43"/>
  <c r="P53" i="43" s="1"/>
  <c r="I14" i="43"/>
  <c r="P14" i="43" s="1"/>
  <c r="I18" i="43"/>
  <c r="P18" i="43" s="1"/>
  <c r="I22" i="43"/>
  <c r="P22" i="43" s="1"/>
  <c r="I26" i="43"/>
  <c r="P26" i="43" s="1"/>
  <c r="I30" i="43"/>
  <c r="P30" i="43" s="1"/>
  <c r="I43" i="43"/>
  <c r="P43" i="43" s="1"/>
  <c r="I73" i="43"/>
  <c r="P73" i="43" s="1"/>
  <c r="I84" i="43"/>
  <c r="P84" i="43" s="1"/>
  <c r="I103" i="43"/>
  <c r="P103" i="43" s="1"/>
  <c r="I81" i="43"/>
  <c r="P81" i="43" s="1"/>
  <c r="I89" i="43"/>
  <c r="P89" i="43" s="1"/>
  <c r="I105" i="43"/>
  <c r="P105" i="43" s="1"/>
  <c r="I95" i="43"/>
  <c r="P95" i="43" s="1"/>
  <c r="I111" i="43"/>
  <c r="P111" i="43" s="1"/>
  <c r="I125" i="43"/>
  <c r="P125" i="43" s="1"/>
  <c r="I129" i="43"/>
  <c r="P129" i="43" s="1"/>
  <c r="I116" i="43"/>
  <c r="P116" i="43" s="1"/>
  <c r="I96" i="43"/>
  <c r="P96" i="43" s="1"/>
  <c r="I112" i="43"/>
  <c r="P112" i="43" s="1"/>
  <c r="I121" i="43"/>
  <c r="P121" i="43" s="1"/>
  <c r="I67" i="43"/>
  <c r="P67" i="43" s="1"/>
  <c r="I65" i="43"/>
  <c r="P65" i="43" s="1"/>
  <c r="I11" i="43"/>
  <c r="P11" i="43" s="1"/>
  <c r="I59" i="43"/>
  <c r="P59" i="43" s="1"/>
  <c r="I62" i="43"/>
  <c r="P62" i="43" s="1"/>
  <c r="I58" i="43"/>
  <c r="P58" i="43" s="1"/>
  <c r="I61" i="43"/>
  <c r="P61" i="43" s="1"/>
  <c r="I66" i="43"/>
  <c r="P66" i="43" s="1"/>
  <c r="I7" i="43"/>
  <c r="P7" i="43" s="1"/>
  <c r="I55" i="43"/>
  <c r="P55" i="43" s="1"/>
  <c r="I9" i="43"/>
  <c r="P9" i="43" s="1"/>
  <c r="I63" i="43"/>
  <c r="P63" i="43" s="1"/>
  <c r="I54" i="43"/>
  <c r="P54" i="43" s="1"/>
  <c r="I57" i="43"/>
  <c r="P57" i="43" s="1"/>
  <c r="P132" i="43" l="1"/>
  <c r="I132" i="43"/>
</calcChain>
</file>

<file path=xl/comments1.xml><?xml version="1.0" encoding="utf-8"?>
<comments xmlns="http://schemas.openxmlformats.org/spreadsheetml/2006/main">
  <authors>
    <author>黄河</author>
  </authors>
  <commentList>
    <comment ref="L9" authorId="0">
      <text>
        <r>
          <rPr>
            <b/>
            <sz val="9"/>
            <rFont val="宋体"/>
            <family val="3"/>
            <charset val="134"/>
          </rPr>
          <t>黄河:</t>
        </r>
        <r>
          <rPr>
            <sz val="9"/>
            <rFont val="宋体"/>
            <family val="3"/>
            <charset val="134"/>
          </rPr>
          <t xml:space="preserve">
中央核定全年资金</t>
        </r>
      </text>
    </comment>
    <comment ref="P9" authorId="0">
      <text>
        <r>
          <rPr>
            <b/>
            <sz val="9"/>
            <rFont val="宋体"/>
            <family val="3"/>
            <charset val="134"/>
          </rPr>
          <t>黄河:</t>
        </r>
        <r>
          <rPr>
            <sz val="9"/>
            <rFont val="宋体"/>
            <family val="3"/>
            <charset val="134"/>
          </rPr>
          <t xml:space="preserve">
中央提前下达资金</t>
        </r>
      </text>
    </comment>
  </commentList>
</comments>
</file>

<file path=xl/comments2.xml><?xml version="1.0" encoding="utf-8"?>
<comments xmlns="http://schemas.openxmlformats.org/spreadsheetml/2006/main">
  <authors>
    <author>黄河</author>
  </authors>
  <commentList>
    <comment ref="L9" authorId="0">
      <text>
        <r>
          <rPr>
            <b/>
            <sz val="9"/>
            <rFont val="宋体"/>
            <family val="3"/>
            <charset val="134"/>
          </rPr>
          <t>黄河:</t>
        </r>
        <r>
          <rPr>
            <sz val="9"/>
            <rFont val="宋体"/>
            <family val="3"/>
            <charset val="134"/>
          </rPr>
          <t xml:space="preserve">
中央核定全年资金</t>
        </r>
      </text>
    </comment>
    <comment ref="P9" authorId="0">
      <text>
        <r>
          <rPr>
            <b/>
            <sz val="9"/>
            <rFont val="宋体"/>
            <family val="3"/>
            <charset val="134"/>
          </rPr>
          <t>黄河:</t>
        </r>
        <r>
          <rPr>
            <sz val="9"/>
            <rFont val="宋体"/>
            <family val="3"/>
            <charset val="134"/>
          </rPr>
          <t xml:space="preserve">
中央提前下达资金</t>
        </r>
      </text>
    </comment>
  </commentList>
</comments>
</file>

<file path=xl/comments3.xml><?xml version="1.0" encoding="utf-8"?>
<comments xmlns="http://schemas.openxmlformats.org/spreadsheetml/2006/main">
  <authors>
    <author>尹剑锋 null</author>
  </authors>
  <commentList>
    <comment ref="L14" authorId="0">
      <text/>
    </comment>
  </commentList>
</comments>
</file>

<file path=xl/sharedStrings.xml><?xml version="1.0" encoding="utf-8"?>
<sst xmlns="http://schemas.openxmlformats.org/spreadsheetml/2006/main" count="5469" uniqueCount="1268">
  <si>
    <t>附件1</t>
  </si>
  <si>
    <t xml:space="preserve"> </t>
  </si>
  <si>
    <t>2023年学生资助省级资金分配表</t>
  </si>
  <si>
    <t>单位：万元</t>
  </si>
  <si>
    <t>地区/主管部门</t>
  </si>
  <si>
    <t>学校（部分项目）</t>
  </si>
  <si>
    <t>合计</t>
  </si>
  <si>
    <t>功能科目</t>
  </si>
  <si>
    <t xml:space="preserve"> 高校学生资助</t>
  </si>
  <si>
    <t>待下年抵扣</t>
  </si>
  <si>
    <t>中职学生资助</t>
  </si>
  <si>
    <t>高中学生资助</t>
  </si>
  <si>
    <t>备注</t>
  </si>
  <si>
    <t>小计</t>
  </si>
  <si>
    <t>服兵役资金</t>
  </si>
  <si>
    <t>奖助学金</t>
  </si>
  <si>
    <t>免学费</t>
  </si>
  <si>
    <t>助学金</t>
  </si>
  <si>
    <t>教育系统</t>
  </si>
  <si>
    <t>省直单位小计</t>
  </si>
  <si>
    <t>省教育厅</t>
  </si>
  <si>
    <t>教育厅系统财务：国防科大附中</t>
  </si>
  <si>
    <t>2050204高中教育</t>
  </si>
  <si>
    <t>湘潭大学</t>
  </si>
  <si>
    <t>2050205高等教育</t>
  </si>
  <si>
    <t>湘潭大学兴湘学院</t>
  </si>
  <si>
    <t>吉首大学</t>
  </si>
  <si>
    <t>吉首大学张家界学院</t>
  </si>
  <si>
    <t>湖南科技大学</t>
  </si>
  <si>
    <t>湖南科技大学潇湘学院</t>
  </si>
  <si>
    <t>长沙理工大学</t>
  </si>
  <si>
    <t>长沙理工大学城南学院</t>
  </si>
  <si>
    <t>湖南农业大学</t>
  </si>
  <si>
    <t>湖南农业大学东方科技学院</t>
  </si>
  <si>
    <t>中南林业科技大学</t>
  </si>
  <si>
    <t>中南林业科技大学涉外学院</t>
  </si>
  <si>
    <t>湖南中医药大学</t>
  </si>
  <si>
    <t>湖南中医药大学湘杏学院</t>
  </si>
  <si>
    <t>湖南师范大学</t>
  </si>
  <si>
    <t>湖南师范大学树达学院</t>
  </si>
  <si>
    <t>南华大学</t>
  </si>
  <si>
    <t>南华大学船山学院</t>
  </si>
  <si>
    <t>湖南工业大学</t>
  </si>
  <si>
    <t>湖南工业大学科技学院</t>
  </si>
  <si>
    <t>湖南工商大学</t>
  </si>
  <si>
    <t>湘潭理工学院（湖南工商大学北津学院）</t>
  </si>
  <si>
    <t>湖南工程学院</t>
  </si>
  <si>
    <t>湖南工程学院应用技术学院</t>
  </si>
  <si>
    <t>湖南理工学院</t>
  </si>
  <si>
    <t>湖南理工学院南湖学院</t>
  </si>
  <si>
    <t>湘南学院</t>
  </si>
  <si>
    <t>衡阳师范学院</t>
  </si>
  <si>
    <t>2050302中专教育</t>
  </si>
  <si>
    <t>衡阳师范学院南岳学院</t>
  </si>
  <si>
    <t>邵阳学院</t>
  </si>
  <si>
    <t>怀化学院</t>
  </si>
  <si>
    <t>湖南文理学院</t>
  </si>
  <si>
    <t>湖南文理学院芙蓉学院</t>
  </si>
  <si>
    <t>湖南科技学院</t>
  </si>
  <si>
    <t>湖南人文科技学院</t>
  </si>
  <si>
    <t>湖南第一师范学院</t>
  </si>
  <si>
    <t>湖南城市学院</t>
  </si>
  <si>
    <t>长沙民政职业技术学院</t>
  </si>
  <si>
    <t>2050305高等职业教育</t>
  </si>
  <si>
    <t>湖南工学院</t>
  </si>
  <si>
    <t>湖南财政经济学院</t>
  </si>
  <si>
    <t>湖南女子学院</t>
  </si>
  <si>
    <t>长沙师范学院</t>
  </si>
  <si>
    <t>湖南科技职业学院</t>
  </si>
  <si>
    <t>湖南铁道职业技术学院</t>
  </si>
  <si>
    <t>湖南环境生物职业技术学院</t>
  </si>
  <si>
    <t>湖南大众传媒职业技术学院</t>
  </si>
  <si>
    <t>湖南开放大学（湖南网络工程职业学院）</t>
  </si>
  <si>
    <t>湖南工业职业技术学院</t>
  </si>
  <si>
    <t>湖南医药学院</t>
  </si>
  <si>
    <t>湖南工艺美术职业学院</t>
  </si>
  <si>
    <t>湖南机电职业技术学院</t>
  </si>
  <si>
    <t>湖南化工职业技术学院</t>
  </si>
  <si>
    <t>湖南石油化工职业技术学院</t>
  </si>
  <si>
    <t>湖南国防工业职业技术学院</t>
  </si>
  <si>
    <t>湖南师范大学附属中学</t>
  </si>
  <si>
    <t>长沙市一中</t>
  </si>
  <si>
    <t>湖南安全技术职业学院</t>
  </si>
  <si>
    <t>湖南工程职业技术学院</t>
  </si>
  <si>
    <t>省公安厅</t>
  </si>
  <si>
    <t>湖南警察学院</t>
  </si>
  <si>
    <t>湖南商务职业技术学院</t>
  </si>
  <si>
    <t>省工信厅</t>
  </si>
  <si>
    <t>张家界航空工业职业技术学院</t>
  </si>
  <si>
    <t>湖南电气职业技术学院</t>
  </si>
  <si>
    <t>湖南有色金属职业技术学院</t>
  </si>
  <si>
    <t>长沙环境保护职业技术学院</t>
  </si>
  <si>
    <t>湖南城建职业技术学院</t>
  </si>
  <si>
    <t>湖南交通职业技术学院</t>
  </si>
  <si>
    <t>湖南理工职业技术学院</t>
  </si>
  <si>
    <t>湖南生物机电职业技术学院</t>
  </si>
  <si>
    <t>省商务厅</t>
  </si>
  <si>
    <t>湖南外贸职业学院</t>
  </si>
  <si>
    <t>湖南现代物流职业技术学院</t>
  </si>
  <si>
    <t>湖南水利水电职业技术学院</t>
  </si>
  <si>
    <t>省司法厅</t>
  </si>
  <si>
    <t>湖南司法警官职业学院</t>
  </si>
  <si>
    <t>省体育局</t>
  </si>
  <si>
    <t>湖南体育职业学院</t>
  </si>
  <si>
    <t>湖南中医药高等专科学校</t>
  </si>
  <si>
    <t>省文化厅</t>
  </si>
  <si>
    <t>湖南艺术职业学院</t>
  </si>
  <si>
    <t>省人社厅</t>
  </si>
  <si>
    <t>湖南劳动人事职业学院</t>
  </si>
  <si>
    <t>省食品药品管理局</t>
  </si>
  <si>
    <t>湖南食品药品职业学院</t>
  </si>
  <si>
    <t>省委党校</t>
  </si>
  <si>
    <t>中共湖南省委党校</t>
  </si>
  <si>
    <t>长沙电力职业技术学院</t>
  </si>
  <si>
    <t>湖南邮电职业技术学院</t>
  </si>
  <si>
    <t>长沙矿冶研究院有限责任公司</t>
  </si>
  <si>
    <t>长沙矿山研究院有限责任公司</t>
  </si>
  <si>
    <t>湖南涉外经济学院</t>
  </si>
  <si>
    <t>长沙医学院</t>
  </si>
  <si>
    <t>湖南信息学院</t>
  </si>
  <si>
    <t>保险职业学院</t>
  </si>
  <si>
    <t>湖南国防工业职业技术学院(湖南省江南工业学校)</t>
  </si>
  <si>
    <t>中南工业学校（湖南省工业技师学院）</t>
  </si>
  <si>
    <t>湖南省有色金属中等专业学校</t>
  </si>
  <si>
    <t>省农业农村厅</t>
  </si>
  <si>
    <t>湖南省工业贸易学校</t>
  </si>
  <si>
    <t>省残联</t>
  </si>
  <si>
    <t>湖南省特教中等专业学校</t>
  </si>
  <si>
    <t>省机关事务管理局</t>
  </si>
  <si>
    <t>湖南省商业职业中等专业学校（湖南省商业技师学院031010）</t>
  </si>
  <si>
    <t>省交通运输厅</t>
  </si>
  <si>
    <t>湖南省交通科技职业中等专业学校</t>
  </si>
  <si>
    <t>省粮食局</t>
  </si>
  <si>
    <t>湖南省经贸职业中专学校(湖南省经济贸易高级技工学校205006）</t>
  </si>
  <si>
    <t>省建工集团</t>
  </si>
  <si>
    <t>湖南建设中等职业学校</t>
  </si>
  <si>
    <t>核工业卫生学校（999888）</t>
  </si>
  <si>
    <t>长沙建筑工程学校（999152）</t>
  </si>
  <si>
    <t>湖南省水利水电建设工程学校（中国水利水电第八工程局有限公司999649）</t>
  </si>
  <si>
    <t>湘潭钢铁集团有限公司职业中等专业学校（湖南华菱湘潭钢铁有限公司999056）</t>
  </si>
  <si>
    <t>人社系统</t>
  </si>
  <si>
    <t>湖南劳动高级技工学校（湖南劳动人事职业学院301006）</t>
  </si>
  <si>
    <t>省自然资源厅</t>
  </si>
  <si>
    <t>湖南工程高级技工学校（湖南工程职业技术学院203022）</t>
  </si>
  <si>
    <t>湖南建筑高级技工学校（364003）</t>
  </si>
  <si>
    <t>湖南省工业技师学院（中南工业学校350015）</t>
  </si>
  <si>
    <t>湖南省汽车技师学院（350016）</t>
  </si>
  <si>
    <t>湖南省陶瓷技师学院（350017）</t>
  </si>
  <si>
    <t>湖南兵器工业高级技工学校（350014）</t>
  </si>
  <si>
    <t>湖南机电高级技工学校（湖南机电职业技术学院100059）</t>
  </si>
  <si>
    <r>
      <rPr>
        <sz val="9"/>
        <rFont val="黑体"/>
        <family val="3"/>
        <charset val="134"/>
      </rPr>
      <t>湖南网络工程技工学校（湖南广播电视大学</t>
    </r>
    <r>
      <rPr>
        <sz val="9"/>
        <rFont val="Times New Roman"/>
        <family val="1"/>
      </rPr>
      <t>100034</t>
    </r>
    <r>
      <rPr>
        <sz val="9"/>
        <rFont val="黑体"/>
        <family val="3"/>
        <charset val="134"/>
      </rPr>
      <t>）</t>
    </r>
  </si>
  <si>
    <t>省市场监管局</t>
  </si>
  <si>
    <t>湖南省医药技工学校（湖南食品药品职业学院047003）</t>
  </si>
  <si>
    <t>湖南省经济贸易高级技工学校（205006）</t>
  </si>
  <si>
    <r>
      <rPr>
        <sz val="8"/>
        <rFont val="黑体"/>
        <family val="3"/>
        <charset val="134"/>
      </rPr>
      <t>湖南交通高级技工学校（湖南省交通职业技术学院</t>
    </r>
    <r>
      <rPr>
        <sz val="8"/>
        <rFont val="Times New Roman"/>
        <family val="1"/>
      </rPr>
      <t>202008</t>
    </r>
    <r>
      <rPr>
        <sz val="8"/>
        <rFont val="黑体"/>
        <family val="3"/>
        <charset val="134"/>
      </rPr>
      <t>）</t>
    </r>
  </si>
  <si>
    <t>湖南省商业技师学院（031010）</t>
  </si>
  <si>
    <t>省人力资源和社会保障厅系统财务</t>
  </si>
  <si>
    <t>中钢集团衡阳重机技工学校（中钢集团衡阳重机职工大学）</t>
  </si>
  <si>
    <t>衡阳工业技工学校（衡阳工业职工大学）</t>
  </si>
  <si>
    <t>中国水利水电第八工程局高级技工学校（中国水利水电第八工程局有限公司999649）</t>
  </si>
  <si>
    <t>湘潭钢铁集团有限公司高级技工学校（湖南华菱湘潭钢铁有限公司999056）</t>
  </si>
  <si>
    <t>中铁十二局技工学校（湘潭铁路工程学校999145）</t>
  </si>
  <si>
    <t>涟源钢铁集团有限公司技工学校（湖南华菱涟源钢铁有限公司999310）</t>
  </si>
  <si>
    <t>中建五局技工学校（长沙建筑工程学校999152）</t>
  </si>
  <si>
    <t>市州小计</t>
  </si>
  <si>
    <t>长沙市</t>
  </si>
  <si>
    <t>长沙市小计</t>
  </si>
  <si>
    <t>长沙市本级</t>
  </si>
  <si>
    <t>长沙县</t>
  </si>
  <si>
    <t>望城区</t>
  </si>
  <si>
    <t>雨花区</t>
  </si>
  <si>
    <t>芙蓉区</t>
  </si>
  <si>
    <t>天心区</t>
  </si>
  <si>
    <t>岳麓区</t>
  </si>
  <si>
    <t>开福区</t>
  </si>
  <si>
    <t>浏阳市</t>
  </si>
  <si>
    <t>宁乡市</t>
  </si>
  <si>
    <t>株洲市</t>
  </si>
  <si>
    <t>株洲市小计</t>
  </si>
  <si>
    <t>株洲市本级</t>
  </si>
  <si>
    <t>天元区</t>
  </si>
  <si>
    <t>芦淞区</t>
  </si>
  <si>
    <t>荷塘区</t>
  </si>
  <si>
    <t>石峰区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</si>
  <si>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</si>
  <si>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</si>
  <si>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</si>
  <si>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</si>
  <si>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</si>
  <si>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</si>
  <si>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</si>
  <si>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湘潭市本级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</si>
  <si>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</si>
  <si>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</si>
  <si>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</si>
  <si>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</si>
  <si>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</si>
  <si>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</si>
  <si>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</si>
  <si>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衡阳市本级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</si>
  <si>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</si>
  <si>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</si>
  <si>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</si>
  <si>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</si>
  <si>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</si>
  <si>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</si>
  <si>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</si>
  <si>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</si>
  <si>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</si>
  <si>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</si>
  <si>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</si>
  <si>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</si>
  <si>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</si>
  <si>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</si>
  <si>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邵阳市本级</t>
  </si>
  <si>
    <t>双清区</t>
  </si>
  <si>
    <t>大祥区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</si>
  <si>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</si>
  <si>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</si>
  <si>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</si>
  <si>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</si>
  <si>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</si>
  <si>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</si>
  <si>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</si>
  <si>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</si>
  <si>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</si>
  <si>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</si>
  <si>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</si>
  <si>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</si>
  <si>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岳阳市本级</t>
  </si>
  <si>
    <t>君山区</t>
  </si>
  <si>
    <t>云溪区</t>
  </si>
  <si>
    <t>屈原管理区</t>
  </si>
  <si>
    <t>岳阳楼区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</si>
  <si>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</si>
  <si>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</si>
  <si>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</si>
  <si>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</si>
  <si>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</si>
  <si>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</si>
  <si>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</si>
  <si>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</si>
  <si>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常德市本级</t>
  </si>
  <si>
    <t>桃花源管理区</t>
  </si>
  <si>
    <t>西湖管理区</t>
  </si>
  <si>
    <t>西洞庭管理区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</si>
  <si>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</si>
  <si>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</si>
  <si>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</si>
  <si>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</si>
  <si>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</si>
  <si>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</si>
  <si>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</si>
  <si>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</si>
  <si>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</si>
  <si>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</si>
  <si>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</si>
  <si>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张家界市本级</t>
  </si>
  <si>
    <t>永定区</t>
  </si>
  <si>
    <t>武陵源区</t>
  </si>
  <si>
    <t>慈利县</t>
  </si>
  <si>
    <t>桑植县</t>
  </si>
  <si>
    <t>益阳市</t>
  </si>
  <si>
    <t>益阳市小计</t>
  </si>
  <si>
    <t>益阳市本级</t>
  </si>
  <si>
    <t>资阳区</t>
  </si>
  <si>
    <t>大通湖管理区</t>
  </si>
  <si>
    <t>赫山区</t>
  </si>
  <si>
    <t>沅江市</t>
  </si>
  <si>
    <t>南县</t>
  </si>
  <si>
    <t>桃江县</t>
  </si>
  <si>
    <t>安化县</t>
  </si>
  <si>
    <t>永州市</t>
  </si>
  <si>
    <t>永州市小计</t>
  </si>
  <si>
    <t>永州市本级</t>
  </si>
  <si>
    <t>金洞管理区</t>
  </si>
  <si>
    <t>回龙圩管理区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</si>
  <si>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</si>
  <si>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</si>
  <si>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</si>
  <si>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</si>
  <si>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</si>
  <si>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</si>
  <si>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</si>
  <si>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</si>
  <si>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</si>
  <si>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</si>
  <si>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祁阳市</t>
  </si>
  <si>
    <t>郴州市</t>
  </si>
  <si>
    <t>郴州市小计</t>
  </si>
  <si>
    <t>郴州市本级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</si>
  <si>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</si>
  <si>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</si>
  <si>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</si>
  <si>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</si>
  <si>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</si>
  <si>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</si>
  <si>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</si>
  <si>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</si>
  <si>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</si>
  <si>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</si>
  <si>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</si>
  <si>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</si>
  <si>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</si>
  <si>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娄底市本级</t>
  </si>
  <si>
    <t>娄底市经济技术开发区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</si>
  <si>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</si>
  <si>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</si>
  <si>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</si>
  <si>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</si>
  <si>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</si>
  <si>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</si>
  <si>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</si>
  <si>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怀化市本级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</si>
  <si>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</si>
  <si>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</si>
  <si>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</si>
  <si>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</si>
  <si>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</si>
  <si>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</si>
  <si>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</si>
  <si>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</si>
  <si>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</si>
  <si>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</si>
  <si>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</si>
  <si>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</si>
  <si>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</si>
  <si>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</si>
  <si>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湘西州小计</t>
  </si>
  <si>
    <t>湘西州本级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</si>
  <si>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</si>
  <si>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</si>
  <si>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</si>
  <si>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</si>
  <si>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</si>
  <si>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</si>
  <si>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</si>
  <si>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</si>
  <si>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附件2</t>
  </si>
  <si>
    <t>市州</t>
  </si>
  <si>
    <t>县市区</t>
  </si>
  <si>
    <t>中央</t>
  </si>
  <si>
    <t>地方</t>
  </si>
  <si>
    <t>省级</t>
  </si>
  <si>
    <t>市级</t>
  </si>
  <si>
    <t>县级</t>
  </si>
  <si>
    <t>全省合计</t>
  </si>
  <si>
    <t>长沙市本级及所辖区小计</t>
  </si>
  <si>
    <t>株洲市本级及所辖区小计</t>
  </si>
  <si>
    <t>湘潭市本级及所辖区小计</t>
  </si>
  <si>
    <t>衡阳市本级及所辖区小计</t>
  </si>
  <si>
    <t>邵阳市本级及所辖区小计</t>
  </si>
  <si>
    <t>岳阳市本级及所辖区小计</t>
  </si>
  <si>
    <t>常德市本级及所辖区小计</t>
  </si>
  <si>
    <t>张家界市本级及所辖区小计</t>
  </si>
  <si>
    <t>益阳市本级及所辖区小计</t>
  </si>
  <si>
    <t>永州市本级及所辖区小计</t>
  </si>
  <si>
    <t>郴州市本级及所辖区小计</t>
  </si>
  <si>
    <t>娄底市本级及所辖区小计</t>
  </si>
  <si>
    <t>怀化市本级及所辖区小计</t>
  </si>
  <si>
    <t>2023年普通高中国家助学金清算明细表</t>
  </si>
  <si>
    <t>单位</t>
  </si>
  <si>
    <t>资助人数测算数</t>
  </si>
  <si>
    <t>各级资金分担比例</t>
  </si>
  <si>
    <t>按照中央实际下达资金额度调整后2023年全年实际下达资金
（万元）</t>
  </si>
  <si>
    <t>已下达资金（万元）
湘财预〔2022〕291号
/湘财教指〔2022〕85号，
湘财预〔2023〕101号
/湘财教指〔2023〕19号</t>
  </si>
  <si>
    <t>此次下达省级资金
（万元）</t>
  </si>
  <si>
    <t>测算分档数</t>
  </si>
  <si>
    <t>非省直管县</t>
  </si>
  <si>
    <t>省直管县</t>
  </si>
  <si>
    <t>一档
（3000元/生/年）</t>
  </si>
  <si>
    <t>二档
（1000元/生/年）</t>
  </si>
  <si>
    <t>市（县）</t>
  </si>
  <si>
    <t>中央提前下达资金（湘财预〔2022〕291号
/湘财教指〔2022〕85号）</t>
  </si>
  <si>
    <t>中央第二次下达资金（湘财预〔2023〕101号
/湘财教指〔2023〕19号）</t>
  </si>
  <si>
    <t>省级提前下达资金（湘财预〔2022〕291号
/湘财教指〔2022〕85号）</t>
  </si>
  <si>
    <t>全国学生资助系统录入人数</t>
  </si>
  <si>
    <t>测算
一档       （3000元/生/年）</t>
  </si>
  <si>
    <t>测算
二档      （1000元/生/年）</t>
  </si>
  <si>
    <t>中央
比例</t>
  </si>
  <si>
    <t>地方
比例</t>
  </si>
  <si>
    <t>省级
比例</t>
  </si>
  <si>
    <t>非省直管县
比例</t>
  </si>
  <si>
    <t>省直管县
比例</t>
  </si>
  <si>
    <t>2023年
全年实际下达
资金小计</t>
  </si>
  <si>
    <t>2023年
全年实际下达
中央资金</t>
  </si>
  <si>
    <t>2023年
全年实际下达
省级资金</t>
  </si>
  <si>
    <t>第一次
提前下达
资金小计</t>
  </si>
  <si>
    <t>第一次
提前下达
中央资金</t>
  </si>
  <si>
    <t>第一次
提前下达
省级资金</t>
  </si>
  <si>
    <t>系数</t>
  </si>
  <si>
    <t>核定资金</t>
  </si>
  <si>
    <t>省本级小计</t>
  </si>
  <si>
    <t>省本级</t>
  </si>
  <si>
    <t>湖南师大附中</t>
  </si>
  <si>
    <t>2023年普通高中建档立卡家庭经济困难学生免学杂费资金清算明细表</t>
  </si>
  <si>
    <t>2022年秋免学杂费人数(人）</t>
  </si>
  <si>
    <t>总人数</t>
  </si>
  <si>
    <t>省示范性高中人数</t>
  </si>
  <si>
    <t>省非示范性高中人数</t>
  </si>
  <si>
    <t>2022年秋免学杂费录入人数小计</t>
  </si>
  <si>
    <t>非省示范性高中人数</t>
  </si>
  <si>
    <t>2023年普通高中免费教科书资金清算表</t>
  </si>
  <si>
    <t>单位名称</t>
  </si>
  <si>
    <t>全年应下达资金（万元）</t>
  </si>
  <si>
    <t>已下达资金（万元）</t>
  </si>
  <si>
    <t>此次下达金额（万元）</t>
  </si>
  <si>
    <t>省教育厅小计</t>
  </si>
  <si>
    <t>待下年抵扣0.17万元</t>
  </si>
  <si>
    <t>待下年抵扣0.04万元</t>
  </si>
  <si>
    <t>市本级及所辖区小计</t>
  </si>
  <si>
    <t>2023年中职学生资助省级补助资金测算总表</t>
  </si>
  <si>
    <t>单位（市县）</t>
  </si>
  <si>
    <t>资助人数（人）</t>
  </si>
  <si>
    <t>资金需求（万元）</t>
  </si>
  <si>
    <t>应抵扣历史结余（负数为追补缺口（万元）</t>
  </si>
  <si>
    <t>已提前下达资金</t>
  </si>
  <si>
    <t>湘财预〔2023〕0101号/湘财教指〔2023〕19号安排的中央资金</t>
  </si>
  <si>
    <t>此次下达省级资金</t>
  </si>
  <si>
    <t>下次待抵扣资金</t>
  </si>
  <si>
    <t>奖学金</t>
  </si>
  <si>
    <t>国家奖助学金</t>
  </si>
  <si>
    <t>中职免学费补助资金</t>
  </si>
  <si>
    <t>2022年清算时待下年扣回资金</t>
  </si>
  <si>
    <t>2022年应抵扣结余资金</t>
  </si>
  <si>
    <t>免学费补助资金</t>
  </si>
  <si>
    <t>市县</t>
  </si>
  <si>
    <t>省本级合计</t>
  </si>
  <si>
    <t>教育系统小计</t>
  </si>
  <si>
    <t>湖南省广播电视大学（湖南网络工程职业学院）</t>
  </si>
  <si>
    <t>助学金免学费内部调整</t>
  </si>
  <si>
    <t>省文旅厅</t>
  </si>
  <si>
    <t>实拨单位</t>
  </si>
  <si>
    <r>
      <rPr>
        <b/>
        <sz val="10"/>
        <rFont val="黑体"/>
        <family val="3"/>
        <charset val="134"/>
      </rPr>
      <t>小计</t>
    </r>
  </si>
  <si>
    <r>
      <rPr>
        <sz val="10"/>
        <rFont val="黑体"/>
        <family val="3"/>
        <charset val="134"/>
      </rPr>
      <t>湖南劳动高级技工学校（湖南劳动人事职业学院</t>
    </r>
    <r>
      <rPr>
        <sz val="10"/>
        <rFont val="Times New Roman"/>
        <family val="1"/>
      </rPr>
      <t>301006</t>
    </r>
    <r>
      <rPr>
        <sz val="10"/>
        <rFont val="黑体"/>
        <family val="3"/>
        <charset val="134"/>
      </rPr>
      <t>）</t>
    </r>
  </si>
  <si>
    <r>
      <rPr>
        <sz val="10"/>
        <rFont val="黑体"/>
        <family val="3"/>
        <charset val="134"/>
      </rPr>
      <t>湖南建筑高级技工学校（</t>
    </r>
    <r>
      <rPr>
        <sz val="10"/>
        <rFont val="Times New Roman"/>
        <family val="1"/>
      </rPr>
      <t>364003</t>
    </r>
    <r>
      <rPr>
        <sz val="10"/>
        <rFont val="黑体"/>
        <family val="3"/>
        <charset val="134"/>
      </rPr>
      <t>）</t>
    </r>
  </si>
  <si>
    <r>
      <rPr>
        <sz val="10"/>
        <rFont val="黑体"/>
        <family val="3"/>
        <charset val="134"/>
      </rPr>
      <t>省教育厅</t>
    </r>
  </si>
  <si>
    <r>
      <rPr>
        <sz val="10"/>
        <rFont val="黑体"/>
        <family val="3"/>
        <charset val="134"/>
      </rPr>
      <t>湖南机电高级技工学校（湖南机电职业技术学院</t>
    </r>
    <r>
      <rPr>
        <sz val="10"/>
        <rFont val="Times New Roman"/>
        <family val="1"/>
      </rPr>
      <t>100059</t>
    </r>
    <r>
      <rPr>
        <sz val="10"/>
        <rFont val="黑体"/>
        <family val="3"/>
        <charset val="134"/>
      </rPr>
      <t>）</t>
    </r>
  </si>
  <si>
    <t>免学费中央省级资金内部调整</t>
  </si>
  <si>
    <r>
      <rPr>
        <sz val="10"/>
        <rFont val="黑体"/>
        <family val="3"/>
        <charset val="134"/>
      </rPr>
      <t>湖南网络工程技工学校（湖南广播电视大学</t>
    </r>
    <r>
      <rPr>
        <sz val="10"/>
        <rFont val="Times New Roman"/>
        <family val="1"/>
      </rPr>
      <t>100034</t>
    </r>
    <r>
      <rPr>
        <sz val="10"/>
        <rFont val="黑体"/>
        <family val="3"/>
        <charset val="134"/>
      </rPr>
      <t>）</t>
    </r>
  </si>
  <si>
    <r>
      <rPr>
        <sz val="10"/>
        <rFont val="黑体"/>
        <family val="3"/>
        <charset val="134"/>
      </rPr>
      <t>湖南交通高级技工学校（湖南省交通职业技术学院</t>
    </r>
    <r>
      <rPr>
        <sz val="10"/>
        <rFont val="Times New Roman"/>
        <family val="1"/>
      </rPr>
      <t>202008</t>
    </r>
    <r>
      <rPr>
        <sz val="10"/>
        <rFont val="黑体"/>
        <family val="3"/>
        <charset val="134"/>
      </rPr>
      <t>）</t>
    </r>
  </si>
  <si>
    <r>
      <rPr>
        <sz val="10"/>
        <rFont val="黑体"/>
        <family val="3"/>
        <charset val="134"/>
      </rPr>
      <t>省粮食局</t>
    </r>
  </si>
  <si>
    <r>
      <rPr>
        <sz val="10"/>
        <rFont val="黑体"/>
        <family val="3"/>
        <charset val="134"/>
      </rPr>
      <t>湖南省经济贸易高级技工学校（</t>
    </r>
    <r>
      <rPr>
        <sz val="10"/>
        <rFont val="Times New Roman"/>
        <family val="1"/>
      </rPr>
      <t>205006</t>
    </r>
    <r>
      <rPr>
        <sz val="10"/>
        <rFont val="黑体"/>
        <family val="3"/>
        <charset val="134"/>
      </rPr>
      <t>）</t>
    </r>
  </si>
  <si>
    <r>
      <rPr>
        <sz val="10"/>
        <rFont val="黑体"/>
        <family val="3"/>
        <charset val="134"/>
      </rPr>
      <t>省机关事务管理局</t>
    </r>
  </si>
  <si>
    <r>
      <rPr>
        <sz val="10"/>
        <rFont val="黑体"/>
        <family val="3"/>
        <charset val="134"/>
      </rPr>
      <t>湖南省商业技师学院（</t>
    </r>
    <r>
      <rPr>
        <sz val="10"/>
        <rFont val="Times New Roman"/>
        <family val="1"/>
      </rPr>
      <t>031010</t>
    </r>
    <r>
      <rPr>
        <sz val="10"/>
        <rFont val="黑体"/>
        <family val="3"/>
        <charset val="134"/>
      </rPr>
      <t>）</t>
    </r>
  </si>
  <si>
    <r>
      <rPr>
        <sz val="10"/>
        <rFont val="黑体"/>
        <family val="3"/>
        <charset val="134"/>
      </rPr>
      <t>省人力资源和社会保障厅系统财务</t>
    </r>
  </si>
  <si>
    <t>江麓技工学校</t>
  </si>
  <si>
    <r>
      <rPr>
        <sz val="10"/>
        <rFont val="黑体"/>
        <family val="3"/>
        <charset val="134"/>
      </rPr>
      <t>白沙矿务局技工学校</t>
    </r>
  </si>
  <si>
    <r>
      <rPr>
        <sz val="10"/>
        <rFont val="黑体"/>
        <family val="3"/>
        <charset val="134"/>
      </rPr>
      <t>实拨单位</t>
    </r>
  </si>
  <si>
    <t>市州合计</t>
  </si>
  <si>
    <t>2023年中职国家奖助学金测算明细表（教育部门）</t>
  </si>
  <si>
    <t>2023年教育系统预计资助人数（人）</t>
  </si>
  <si>
    <t>助学金分担比例(奖学金由中央全额承担）</t>
  </si>
  <si>
    <t>根据中央实际下达资金调整后各级应分担资金</t>
  </si>
  <si>
    <t>奖学金(市本级名额含所辖区）</t>
  </si>
  <si>
    <t>中央与地方</t>
  </si>
  <si>
    <t>省与市县</t>
  </si>
  <si>
    <r>
      <rPr>
        <sz val="11"/>
        <rFont val="黑体"/>
        <family val="3"/>
        <charset val="134"/>
      </rPr>
      <t>湖南国防工业职业技术学院</t>
    </r>
    <r>
      <rPr>
        <sz val="11"/>
        <rFont val="Times New Roman"/>
        <family val="1"/>
      </rPr>
      <t>(</t>
    </r>
    <r>
      <rPr>
        <sz val="11"/>
        <rFont val="黑体"/>
        <family val="3"/>
        <charset val="134"/>
      </rPr>
      <t>湖南省江南工业学校</t>
    </r>
    <r>
      <rPr>
        <sz val="11"/>
        <rFont val="Times New Roman"/>
        <family val="1"/>
      </rPr>
      <t>)</t>
    </r>
  </si>
  <si>
    <t>省人力资源和社会保障厅</t>
  </si>
  <si>
    <t>省残疾人联合会</t>
  </si>
  <si>
    <t>省食品药品监督管理局</t>
  </si>
  <si>
    <r>
      <rPr>
        <sz val="11"/>
        <rFont val="黑体"/>
        <family val="3"/>
        <charset val="134"/>
      </rPr>
      <t>湖南省商业职业中等专业学校（湖南省商业技师学院</t>
    </r>
    <r>
      <rPr>
        <sz val="11"/>
        <rFont val="Times New Roman"/>
        <family val="1"/>
      </rPr>
      <t>031010</t>
    </r>
    <r>
      <rPr>
        <sz val="11"/>
        <rFont val="黑体"/>
        <family val="3"/>
        <charset val="134"/>
      </rPr>
      <t>）</t>
    </r>
  </si>
  <si>
    <r>
      <rPr>
        <sz val="11"/>
        <rFont val="黑体"/>
        <family val="3"/>
        <charset val="134"/>
      </rPr>
      <t>湖南省经贸职业中专学校</t>
    </r>
    <r>
      <rPr>
        <sz val="11"/>
        <rFont val="Times New Roman"/>
        <family val="1"/>
      </rPr>
      <t>(</t>
    </r>
    <r>
      <rPr>
        <sz val="11"/>
        <rFont val="黑体"/>
        <family val="3"/>
        <charset val="134"/>
      </rPr>
      <t>湖南省经济贸易高级技工学校</t>
    </r>
    <r>
      <rPr>
        <sz val="11"/>
        <rFont val="Times New Roman"/>
        <family val="1"/>
      </rPr>
      <t>205006</t>
    </r>
    <r>
      <rPr>
        <sz val="11"/>
        <rFont val="黑体"/>
        <family val="3"/>
        <charset val="134"/>
      </rPr>
      <t>）</t>
    </r>
  </si>
  <si>
    <r>
      <rPr>
        <sz val="11"/>
        <rFont val="黑体"/>
        <family val="3"/>
        <charset val="134"/>
      </rPr>
      <t>湖南省水利水电建设工程学校（中国水利水电第八工程局有限公司</t>
    </r>
    <r>
      <rPr>
        <sz val="11"/>
        <rFont val="Times New Roman"/>
        <family val="1"/>
      </rPr>
      <t>999649</t>
    </r>
    <r>
      <rPr>
        <sz val="11"/>
        <rFont val="黑体"/>
        <family val="3"/>
        <charset val="134"/>
      </rPr>
      <t>）</t>
    </r>
  </si>
  <si>
    <t>2023年中职国家奖助学金测算明细表（人社部门）</t>
  </si>
  <si>
    <t>人社系统资助人数（人）</t>
  </si>
  <si>
    <t>追补历史缺口</t>
  </si>
  <si>
    <t>人力资源和社会保障系统</t>
  </si>
  <si>
    <r>
      <rPr>
        <sz val="10"/>
        <rFont val="黑体"/>
        <family val="3"/>
        <charset val="134"/>
      </rPr>
      <t>省人力资源和社会保障厅</t>
    </r>
  </si>
  <si>
    <t>省发改委</t>
  </si>
  <si>
    <t>2023年中职免学费补助资金测算明细表（教育部门）</t>
  </si>
  <si>
    <t>2023年教育系统免学费预计人数（人）</t>
  </si>
  <si>
    <t>调整后各级应安排资金(万元）</t>
  </si>
  <si>
    <r>
      <rPr>
        <sz val="10"/>
        <rFont val="黑体"/>
        <family val="3"/>
        <charset val="134"/>
      </rPr>
      <t>湖南省水利水电建设工程学校（中国水利水电第八工程局有限公司999649）</t>
    </r>
  </si>
  <si>
    <t>2023年中职免学费补助资金测算明细表（人社部门）</t>
  </si>
  <si>
    <t>人社系统免学费人数（人）</t>
  </si>
  <si>
    <t>调整后各级应分担资金</t>
  </si>
  <si>
    <t>人力资源和社会保障系统小计</t>
  </si>
  <si>
    <t>省地质矿产勘查开发局</t>
  </si>
  <si>
    <t>湖南网络工程技工学校（湖南广播电视大学100034）</t>
  </si>
  <si>
    <t>湖南交通高级技工学校（湖南省交通职业技术学院202008）</t>
  </si>
  <si>
    <t>已取消</t>
  </si>
  <si>
    <t>白沙矿务局技工学校</t>
  </si>
  <si>
    <t>预算代码</t>
  </si>
  <si>
    <t>科目</t>
  </si>
  <si>
    <t>高校学生资助资金</t>
  </si>
  <si>
    <t>此次下达省级资金（调整负数后）</t>
  </si>
  <si>
    <t>省级资金</t>
  </si>
  <si>
    <t>此次下达</t>
  </si>
  <si>
    <t>省教育厅所属单位</t>
  </si>
  <si>
    <t>高等教育</t>
  </si>
  <si>
    <t>服兵役资金负数从奖助学金中调整</t>
  </si>
  <si>
    <t>高等职业教育</t>
  </si>
  <si>
    <t>其他行业部门小计</t>
  </si>
  <si>
    <t>省经信委</t>
  </si>
  <si>
    <t>长沙南方职业学院</t>
  </si>
  <si>
    <t>长沙商贸旅游职业技术学院</t>
  </si>
  <si>
    <t>湖南信息职业技术学院</t>
  </si>
  <si>
    <t>长沙学院</t>
  </si>
  <si>
    <t>长沙职业技术学院</t>
  </si>
  <si>
    <t>湖南电子科技职业学院</t>
  </si>
  <si>
    <t>湖南都市职业学院</t>
  </si>
  <si>
    <t>湖南外国语职业学院</t>
  </si>
  <si>
    <t>湖南三一工业职业技术学院</t>
  </si>
  <si>
    <t>长沙卫生职业学院</t>
  </si>
  <si>
    <t>长沙幼儿师范高等专科学校</t>
  </si>
  <si>
    <t>湖南汽车工程职业学院</t>
  </si>
  <si>
    <t>湖南铁路科技职业技术学院</t>
  </si>
  <si>
    <t>株洲师范高等专科学校</t>
  </si>
  <si>
    <t>湘潭医卫职业技术学院</t>
  </si>
  <si>
    <t>湖南软件职业技术大学</t>
  </si>
  <si>
    <t>湖南吉利汽车职业技术学院</t>
  </si>
  <si>
    <t>湖南财经工业职业技术学院</t>
  </si>
  <si>
    <t>湖南高速铁路职业技术学院</t>
  </si>
  <si>
    <t>湖南交通工程学院</t>
  </si>
  <si>
    <t>湖南工商职业学院</t>
  </si>
  <si>
    <t>衡阳幼儿师范高等专科学校</t>
  </si>
  <si>
    <t>邵阳职业技术学院</t>
  </si>
  <si>
    <t>湘中幼儿师范高等专科学校</t>
  </si>
  <si>
    <t>岳阳职业技术学院</t>
  </si>
  <si>
    <t>湖南民族职业学院</t>
  </si>
  <si>
    <t>南湖新区</t>
  </si>
  <si>
    <t>岳阳市经济技术开发区</t>
  </si>
  <si>
    <t>常德职业技术学院</t>
  </si>
  <si>
    <t>湖南应用技术学院</t>
  </si>
  <si>
    <t>湖南高尔夫旅游职业学院</t>
  </si>
  <si>
    <t>湖南幼儿师范高等专科学校</t>
  </si>
  <si>
    <t>常德市经济技术开发区</t>
  </si>
  <si>
    <t>桃花源旅游管理区</t>
  </si>
  <si>
    <t>柳叶湖旅游度假区</t>
  </si>
  <si>
    <t>益阳医学高等专科学校</t>
  </si>
  <si>
    <t>益阳职业技术学院</t>
  </si>
  <si>
    <t>永州职业技术学院</t>
  </si>
  <si>
    <t>湖南九嶷职业技术学院</t>
  </si>
  <si>
    <t>永州师范高等专科学校</t>
  </si>
  <si>
    <t>祁阳县</t>
  </si>
  <si>
    <t>郴州职业技术学院</t>
  </si>
  <si>
    <t>湘南幼儿师范高等专科学校</t>
  </si>
  <si>
    <t>娄底职业技术学院</t>
  </si>
  <si>
    <t>潇湘职业学院</t>
  </si>
  <si>
    <t>怀化职业技术学院</t>
  </si>
  <si>
    <t>怀化师范高等专科学校</t>
  </si>
  <si>
    <t>湘西州本级小计</t>
  </si>
  <si>
    <t>湘西民族职业技术学院</t>
  </si>
  <si>
    <t>吉首大学师范学院</t>
  </si>
  <si>
    <t xml:space="preserve"> 2023年高校奖助学金省级资金分配表</t>
  </si>
  <si>
    <t>全年应安排国家奖助学金</t>
  </si>
  <si>
    <t>湘财教指〔2022〕85号、291号已下达中央和省级资金</t>
  </si>
  <si>
    <t>抵扣上年结余(负数为追补缺口）</t>
  </si>
  <si>
    <t>应追补资金（负数为待下年抵扣）</t>
  </si>
  <si>
    <t>应下达省级资金</t>
  </si>
  <si>
    <t>高校或市州</t>
  </si>
  <si>
    <t>上年结余</t>
  </si>
  <si>
    <t>湘财教指[2022]67号待下年抵扣资金</t>
  </si>
  <si>
    <t>湘财教指〔2023〕19号待抵扣资金</t>
  </si>
  <si>
    <t>全省总计</t>
  </si>
  <si>
    <t>省教育厅合计</t>
  </si>
  <si>
    <t>0</t>
  </si>
  <si>
    <t/>
  </si>
  <si>
    <t>内部调整</t>
  </si>
  <si>
    <t xml:space="preserve">2023年秋季开始，北津学院不再招生 </t>
  </si>
  <si>
    <t>扣减湘财教指〔2023〕19号待抵扣资金13.92万元</t>
  </si>
  <si>
    <t>其他部门行业小计</t>
  </si>
  <si>
    <t xml:space="preserve">      </t>
  </si>
  <si>
    <t>研究生国家奖学金</t>
  </si>
  <si>
    <t>研究生国家助学金</t>
  </si>
  <si>
    <t>研究生学业奖学金</t>
  </si>
  <si>
    <t>研究生国家奖助学金合计（万元）</t>
  </si>
  <si>
    <t>名额（人）</t>
  </si>
  <si>
    <t xml:space="preserve">中央金额（万元）
</t>
  </si>
  <si>
    <t>春季名额（人）</t>
  </si>
  <si>
    <t>秋季名额（人）</t>
  </si>
  <si>
    <t>全年金额（万元）</t>
  </si>
  <si>
    <t>博士</t>
  </si>
  <si>
    <t>硕士</t>
  </si>
  <si>
    <t>高校</t>
  </si>
  <si>
    <t>教育部指标</t>
  </si>
  <si>
    <t>验证</t>
  </si>
  <si>
    <t>系统财务小计</t>
  </si>
  <si>
    <t>2023年本专科生国家奖助学金分配明细表</t>
  </si>
  <si>
    <t>本专科生国家奖学金</t>
  </si>
  <si>
    <t xml:space="preserve">  本专科生国家励志奖学金</t>
  </si>
  <si>
    <t>本专科国家助学金</t>
  </si>
  <si>
    <t>本专科生国家奖助学金合计（万元）</t>
  </si>
  <si>
    <t>金额
（万元）</t>
  </si>
  <si>
    <t>金额      （万元）</t>
  </si>
  <si>
    <t>其中</t>
  </si>
  <si>
    <t>一等</t>
  </si>
  <si>
    <t>二等</t>
  </si>
  <si>
    <t>三等</t>
  </si>
  <si>
    <t>湖南航空工业职工工学院</t>
  </si>
  <si>
    <t>2023年服兵役高等学校学生国家教育资助资金分配明细表</t>
  </si>
  <si>
    <t>高校学生服义务兵役资助</t>
  </si>
  <si>
    <t>退役士兵学费资助</t>
  </si>
  <si>
    <t>招收军士</t>
  </si>
  <si>
    <t>本专科生国家助学金（退役士兵）</t>
  </si>
  <si>
    <t>此次下达省级资金合计</t>
  </si>
  <si>
    <t>2019-2021年</t>
  </si>
  <si>
    <t>2022年核定人数</t>
  </si>
  <si>
    <t>2022年资金总需求</t>
  </si>
  <si>
    <t>已下达2022年资金</t>
  </si>
  <si>
    <t>已预拨2023年资金（湘财教指〔2022〕85号、湘财预〔2022〕291号）</t>
  </si>
  <si>
    <t>湘财预〔2023〕0101号/湘财教指〔2023〕19号</t>
  </si>
  <si>
    <t>2022年春季学期核定人数</t>
  </si>
  <si>
    <t>2022年秋季学期核定人数</t>
  </si>
  <si>
    <t>2022年已下达资金</t>
  </si>
  <si>
    <t>清算2022年资金</t>
  </si>
  <si>
    <t>2023年资金</t>
  </si>
  <si>
    <t>中央资金</t>
  </si>
  <si>
    <t>2020年资金总需求</t>
  </si>
  <si>
    <t>2023年金额</t>
  </si>
  <si>
    <t>2020年核定人数</t>
  </si>
  <si>
    <t>附件：</t>
  </si>
  <si>
    <t>2021年国家助学贷款奖补中央资金分配表（市县及省属高校）</t>
  </si>
  <si>
    <t>单位（市县、高校）</t>
  </si>
  <si>
    <t>支出功能科目</t>
  </si>
  <si>
    <t>生源地贷款奖补资金</t>
  </si>
  <si>
    <t>高校助学贷款奖补资金</t>
  </si>
  <si>
    <t>长沙市本级小计</t>
  </si>
  <si>
    <t>2050299其他普通教育支出</t>
  </si>
  <si>
    <t>大通湖区</t>
  </si>
  <si>
    <t>湘西自治州</t>
  </si>
  <si>
    <t>2022年高校学生资助资金分配表</t>
  </si>
  <si>
    <t>助学贷款奖补资金</t>
  </si>
  <si>
    <t>省安监局</t>
  </si>
  <si>
    <t>省地勘局</t>
  </si>
  <si>
    <t>省供销合作社</t>
  </si>
  <si>
    <t>省环保厅</t>
  </si>
  <si>
    <t>省交通厅</t>
  </si>
  <si>
    <t>省农业厅</t>
  </si>
  <si>
    <t>省水利厅</t>
  </si>
  <si>
    <t>省卫生厅</t>
  </si>
  <si>
    <t>省有色金属管理局</t>
  </si>
  <si>
    <t>工作考核</t>
  </si>
  <si>
    <t>序号</t>
  </si>
  <si>
    <t>县资助中心名称</t>
  </si>
  <si>
    <t>综合考核等级</t>
  </si>
  <si>
    <t>综合得分</t>
  </si>
  <si>
    <t>长沙市学生资助管理中心</t>
  </si>
  <si>
    <t>合格</t>
  </si>
  <si>
    <t>长沙县学生资助中心</t>
  </si>
  <si>
    <t>优秀</t>
  </si>
  <si>
    <t>长沙市望城区学生资助管理中心</t>
  </si>
  <si>
    <t>宁乡县学生资助管理中心</t>
  </si>
  <si>
    <t>浏阳市学生资助管理中心</t>
  </si>
  <si>
    <t>株洲市学生资助管理中心</t>
  </si>
  <si>
    <t>株洲县学生资助管理中心</t>
  </si>
  <si>
    <t>攸县学生资助管理中心</t>
  </si>
  <si>
    <t>茶陵县学生资助管理中心</t>
  </si>
  <si>
    <t>炎陵县学生资助管理中心</t>
  </si>
  <si>
    <t>醴陵市学生资助管理中心</t>
  </si>
  <si>
    <t>湘潭市学生资助管理中心</t>
  </si>
  <si>
    <t>湘潭县学生资助管理中心</t>
  </si>
  <si>
    <t>湘乡市学生资助管理中心</t>
  </si>
  <si>
    <t>韶山市学生资助管理中心</t>
  </si>
  <si>
    <t>衡阳市珠晖区学生资助事务中心</t>
  </si>
  <si>
    <t>衡阳市雁峰区学生资助服务站</t>
  </si>
  <si>
    <t>石鼓区学生资助管理中心</t>
  </si>
  <si>
    <t>蒸湘区学生资助管理中心</t>
  </si>
  <si>
    <t>衡阳市南岳区学生资助管理中心</t>
  </si>
  <si>
    <t>衡阳县学生资助管理中心</t>
  </si>
  <si>
    <t>衡南县学生资助管理中心</t>
  </si>
  <si>
    <t>衡山县学生资助管理中心</t>
  </si>
  <si>
    <t>良好</t>
  </si>
  <si>
    <t>衡东县学生资助管理中心</t>
  </si>
  <si>
    <t>祁东县学生资助管理中心</t>
  </si>
  <si>
    <t>耒阳市学生资助管理中心</t>
  </si>
  <si>
    <t>常宁市学生资助管理中心</t>
  </si>
  <si>
    <t>邵阳市双清区学生资助管理中心</t>
  </si>
  <si>
    <t>邵阳市大祥区学生资助管理中心</t>
  </si>
  <si>
    <t>邵阳市北塔区学生资助管理中心</t>
  </si>
  <si>
    <t>邵东市学生资助管理中心</t>
  </si>
  <si>
    <t>新邵县学生资助管理中心</t>
  </si>
  <si>
    <t>邵阳县学生资助管理中心</t>
  </si>
  <si>
    <t>隆回县学生资助服务中心</t>
  </si>
  <si>
    <t>洞口县学生资助管理中心</t>
  </si>
  <si>
    <t>绥宁县学生资助管理中心</t>
  </si>
  <si>
    <t>新宁县学生资助管理中心</t>
  </si>
  <si>
    <t>城步苗族自治县学生资助管理中心</t>
  </si>
  <si>
    <t>武冈市学生资助管理中心</t>
  </si>
  <si>
    <t>岳阳市南湖新区学生资助管理中心</t>
  </si>
  <si>
    <t>岳阳市经济技术开发区学生资助管理中心</t>
  </si>
  <si>
    <t>岳阳市岳阳楼区教育资助服务中心</t>
  </si>
  <si>
    <t>岳阳市屈原管理区学生资助管理中心</t>
  </si>
  <si>
    <t>岳阳市云溪区学生资助管理中心</t>
  </si>
  <si>
    <t>岳阳市君山区学生资助管理中心</t>
  </si>
  <si>
    <t>岳阳县学生资助服务中心</t>
  </si>
  <si>
    <t>华容县学生资助管理中心</t>
  </si>
  <si>
    <t>湘阴县学生资助管理中心</t>
  </si>
  <si>
    <t>平江县学生资助管理中心</t>
  </si>
  <si>
    <t>汨罗市学生资助管理中心</t>
  </si>
  <si>
    <t>临湘市学生资助管理中心</t>
  </si>
  <si>
    <t>常德市经济技术开发区学生资助管理中心</t>
  </si>
  <si>
    <t>常德市西洞庭管理区学生资助管理中心</t>
  </si>
  <si>
    <t>常德市柳叶湖旅游度假区学生资助管理中心</t>
  </si>
  <si>
    <t>常德市武陵区学生资助管理中心</t>
  </si>
  <si>
    <t>常德市鼎城区学生资助管理中心</t>
  </si>
  <si>
    <t>安乡县学生资助管理中心</t>
  </si>
  <si>
    <t>汉寿县学生资助管理中心</t>
  </si>
  <si>
    <t>常德市西湖管理区学生资助管理中心</t>
  </si>
  <si>
    <t>澧县学生资助管理中心</t>
  </si>
  <si>
    <t>临澧县学生资助管理中心</t>
  </si>
  <si>
    <t>桃源县学生资助管理中心</t>
  </si>
  <si>
    <t>常德市桃花源旅游管理区学生资助管理中心</t>
  </si>
  <si>
    <t>石门县学生资助管理中心</t>
  </si>
  <si>
    <t>津市市学生资助管理中心</t>
  </si>
  <si>
    <t>张家界市永定区学生资助管理中心</t>
  </si>
  <si>
    <t>张家界市武陵源区学生资助管理中心</t>
  </si>
  <si>
    <t>慈利县学生资助管理中心</t>
  </si>
  <si>
    <t>桑植县学生资助管理中心</t>
  </si>
  <si>
    <t>益阳市大通湖区学生资助管理中心</t>
  </si>
  <si>
    <t>益阳市资阳区学生资助管理中心</t>
  </si>
  <si>
    <t>益阳市赫山区学生资助管理中心</t>
  </si>
  <si>
    <t>南县学生资助管理中心</t>
  </si>
  <si>
    <t>桃江县学生资助管理中心</t>
  </si>
  <si>
    <t>安化县学生资助管理中心</t>
  </si>
  <si>
    <t>沅江市学生资助管理中心</t>
  </si>
  <si>
    <t>郴州市北湖区学生资助管理中心</t>
  </si>
  <si>
    <t>郴州市苏仙区学生资助管理中心</t>
  </si>
  <si>
    <t>桂阳县教育局学生资助服务中心</t>
  </si>
  <si>
    <t>宜章县学生资助管理中心</t>
  </si>
  <si>
    <t>永兴县教育事务中心</t>
  </si>
  <si>
    <t>嘉禾县学生资助管理中心</t>
  </si>
  <si>
    <t>临武县学生资助管理中心</t>
  </si>
  <si>
    <t>汝城县学生资助管理中心</t>
  </si>
  <si>
    <t>桂东县教育局学生资助股</t>
  </si>
  <si>
    <t>安仁县学生资助管理中心</t>
  </si>
  <si>
    <t>资兴市学生资助管理中心</t>
  </si>
  <si>
    <t>永州市零陵区学生资助管理中心</t>
  </si>
  <si>
    <t>永州市冷水滩区学生资助管理中心</t>
  </si>
  <si>
    <t>祁阳县学生资助管理中心</t>
  </si>
  <si>
    <t>东安县学生资助管理中心</t>
  </si>
  <si>
    <t>双牌县学生资助管理中心</t>
  </si>
  <si>
    <t>道县学生资助管理中心</t>
  </si>
  <si>
    <t>江永县学生资助管理中心</t>
  </si>
  <si>
    <t>宁远县学生资助管理中心</t>
  </si>
  <si>
    <t>蓝山县学生资助管理中心</t>
  </si>
  <si>
    <t>新田县学生资助管理中心</t>
  </si>
  <si>
    <t>江华瑶族自治县学生资助管理中心</t>
  </si>
  <si>
    <t>怀化市洪江区学生资助管理中心</t>
  </si>
  <si>
    <t>怀化市鹤城区学生资助管理中心</t>
  </si>
  <si>
    <t>中方县学生资助管理中心</t>
  </si>
  <si>
    <t>沅陵县学生资助管理中心</t>
  </si>
  <si>
    <t>辰溪县学生资助管理中心</t>
  </si>
  <si>
    <t>溆浦县学生资助管理中心</t>
  </si>
  <si>
    <t>会同县学生资助管理中心</t>
  </si>
  <si>
    <t>麻阳苗族自治县学生资助管理中心</t>
  </si>
  <si>
    <t>新晃侗族自治县学生资助管理中心</t>
  </si>
  <si>
    <t>芷江侗族自治县学生资助管理中心</t>
  </si>
  <si>
    <t>靖州苗族侗族自治县学生资助管理中心</t>
  </si>
  <si>
    <t>通道县学生资助管理中心</t>
  </si>
  <si>
    <t>洪江市学生资助管理中心</t>
  </si>
  <si>
    <t>娄底市娄星区学生资助管理中心</t>
  </si>
  <si>
    <t>双峰县学生资助管理中心</t>
  </si>
  <si>
    <t>新化县学生资助管理中心</t>
  </si>
  <si>
    <t>冷水江市学生资助管理中心</t>
  </si>
  <si>
    <t>涟源市学生资助管理中心</t>
  </si>
  <si>
    <t>吉首市学生资助管理中心</t>
  </si>
  <si>
    <t>泸溪县学生资助管理中心</t>
  </si>
  <si>
    <t>凤凰县学生资助管理中心</t>
  </si>
  <si>
    <t>花垣县学生资助管理中心</t>
  </si>
  <si>
    <t>保靖县学生资助管理中心</t>
  </si>
  <si>
    <t>古丈县学生资助管理中心</t>
  </si>
  <si>
    <t>永顺县学生资助管理中心</t>
  </si>
  <si>
    <t>龙山县学生资助管理中心</t>
  </si>
  <si>
    <t>2021年度生源地信用助学贷款本息回收情况表（县市区）</t>
  </si>
  <si>
    <t>制表日期：2022-02-25    单位：元</t>
  </si>
  <si>
    <t>年份</t>
  </si>
  <si>
    <t>县资助中心</t>
  </si>
  <si>
    <t>2021年应收本息</t>
  </si>
  <si>
    <t>2021年实收本息</t>
  </si>
  <si>
    <t>2021年自付本息回收率(不含提前还款）%</t>
  </si>
  <si>
    <t>应收本金</t>
  </si>
  <si>
    <t>应收利息</t>
  </si>
  <si>
    <t>应收本息
（不含提前还款）</t>
  </si>
  <si>
    <t>实收本金</t>
  </si>
  <si>
    <t>实收利息</t>
  </si>
  <si>
    <t>实收本息
（不含提前还款）</t>
  </si>
  <si>
    <t>1</t>
  </si>
  <si>
    <t>2021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</si>
  <si>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</si>
  <si>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</si>
  <si>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</si>
  <si>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</si>
  <si>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</si>
  <si>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</si>
  <si>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</si>
  <si>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</si>
  <si>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</si>
  <si>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</si>
  <si>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</si>
  <si>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</si>
  <si>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</si>
  <si>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</si>
  <si>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</si>
  <si>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</si>
  <si>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</si>
  <si>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</si>
  <si>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</si>
  <si>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</si>
  <si>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</si>
  <si>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</si>
  <si>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</si>
  <si>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</si>
  <si>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</si>
  <si>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</si>
  <si>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</si>
  <si>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</si>
  <si>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</si>
  <si>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</si>
  <si>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</si>
  <si>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</si>
  <si>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</si>
  <si>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</si>
  <si>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</si>
  <si>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</si>
  <si>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</si>
  <si>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</si>
  <si>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</si>
  <si>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</si>
  <si>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</si>
  <si>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</si>
  <si>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</si>
  <si>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</si>
  <si>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</si>
  <si>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</si>
  <si>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</si>
  <si>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</si>
  <si>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</si>
  <si>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</si>
  <si>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</si>
  <si>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</si>
  <si>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</si>
  <si>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</si>
  <si>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</si>
  <si>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</si>
  <si>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</si>
  <si>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</si>
  <si>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</si>
  <si>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</si>
  <si>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</si>
  <si>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</si>
  <si>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</si>
  <si>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</si>
  <si>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</si>
  <si>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</si>
  <si>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</si>
  <si>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</si>
  <si>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</si>
  <si>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</si>
  <si>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</si>
  <si>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</si>
  <si>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</si>
  <si>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</si>
  <si>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</si>
  <si>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</si>
  <si>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</si>
  <si>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</si>
  <si>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</si>
  <si>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</si>
  <si>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</si>
  <si>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</si>
  <si>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</si>
  <si>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</si>
  <si>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</si>
  <si>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</si>
  <si>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</si>
  <si>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</si>
  <si>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</si>
  <si>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</si>
  <si>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</si>
  <si>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</si>
  <si>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</si>
  <si>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</si>
  <si>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</si>
  <si>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</si>
  <si>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</si>
  <si>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</si>
  <si>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</si>
  <si>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</si>
  <si>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</si>
  <si>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</si>
  <si>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</si>
  <si>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</si>
  <si>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</si>
  <si>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</si>
  <si>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</si>
  <si>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</si>
  <si>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</si>
  <si>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</si>
  <si>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</si>
  <si>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</si>
  <si>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</si>
  <si>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</si>
  <si>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</si>
  <si>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</si>
  <si>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</si>
  <si>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</si>
  <si>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</si>
  <si>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</si>
  <si>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</si>
  <si>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</si>
  <si>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</si>
  <si>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 xml:space="preserve">备注： 报表年份 : 2021 </t>
  </si>
  <si>
    <t>标准化建设</t>
  </si>
  <si>
    <t>通过</t>
  </si>
  <si>
    <t>未申报</t>
  </si>
  <si>
    <t>2022年度国家助学贷款奖补资金安排建议表</t>
  </si>
  <si>
    <t>2021年贷款金额</t>
  </si>
  <si>
    <t>贷款发放奖补</t>
  </si>
  <si>
    <t>2021年应还本息</t>
  </si>
  <si>
    <t>2020年自付本息回收率(不含提前还款）%</t>
  </si>
  <si>
    <t>回收率系数</t>
  </si>
  <si>
    <t>应还本息权重值</t>
  </si>
  <si>
    <t>贷款还款奖补</t>
  </si>
  <si>
    <t>工作考核分数</t>
  </si>
  <si>
    <t>工作考核奖补</t>
  </si>
  <si>
    <t>标准化分配系数</t>
  </si>
  <si>
    <t>标准化建设奖补</t>
  </si>
  <si>
    <t>奖补最终合计</t>
  </si>
  <si>
    <t>邵阳市学生资助管理中心</t>
  </si>
  <si>
    <t>湘西州学生资助管理中心</t>
  </si>
  <si>
    <t>湖南省国家开发银行2021年生源地信用助学贷款贷款合同汇总表</t>
  </si>
  <si>
    <t>项目名称：湖南省国家开发银行2021年生源地信用助学贷款</t>
  </si>
  <si>
    <t>统计日期：2022年02月23日</t>
  </si>
  <si>
    <t>单位：个，万元</t>
  </si>
  <si>
    <t>合同个数</t>
  </si>
  <si>
    <t>贷款金额</t>
  </si>
  <si>
    <t>贷款人均额</t>
  </si>
  <si>
    <r>
      <rPr>
        <sz val="18"/>
        <rFont val="方正小标宋_GBK"/>
        <family val="4"/>
        <charset val="134"/>
      </rPr>
      <t>2021年服兵役</t>
    </r>
    <r>
      <rPr>
        <sz val="18"/>
        <rFont val="方正小标宋_GBK"/>
        <family val="4"/>
        <charset val="134"/>
      </rPr>
      <t>学生资助中央资金分配表（省直单位）</t>
    </r>
  </si>
  <si>
    <t>主管部门</t>
  </si>
  <si>
    <t>学校/单位</t>
  </si>
  <si>
    <t>应征入伍服兵役</t>
  </si>
  <si>
    <t>直招士官</t>
  </si>
  <si>
    <t>退役士兵国家助学金</t>
  </si>
  <si>
    <t>退役士兵学费减免</t>
  </si>
  <si>
    <t>湖南工商大学北津学院</t>
  </si>
  <si>
    <t>其他行管学校小计</t>
  </si>
  <si>
    <t>省应急厅</t>
  </si>
  <si>
    <t>省卫健委</t>
  </si>
  <si>
    <t>省食药监局</t>
  </si>
  <si>
    <t>省电力公司</t>
  </si>
  <si>
    <t>省电信公司</t>
  </si>
  <si>
    <t>实拨单位小计</t>
  </si>
  <si>
    <r>
      <rPr>
        <sz val="18"/>
        <rFont val="方正小标宋_GBK"/>
        <family val="4"/>
        <charset val="134"/>
      </rPr>
      <t>2021年</t>
    </r>
    <r>
      <rPr>
        <sz val="18"/>
        <rFont val="方正小标宋_GBK"/>
        <family val="4"/>
        <charset val="134"/>
      </rPr>
      <t>服兵役学生资助中央资金分配表（市县）</t>
    </r>
  </si>
  <si>
    <r>
      <rPr>
        <sz val="13"/>
        <rFont val="黑体"/>
        <family val="3"/>
        <charset val="134"/>
      </rPr>
      <t>市州</t>
    </r>
  </si>
  <si>
    <r>
      <rPr>
        <sz val="13"/>
        <rFont val="黑体"/>
        <family val="3"/>
        <charset val="134"/>
      </rPr>
      <t>县市区</t>
    </r>
  </si>
  <si>
    <r>
      <rPr>
        <sz val="13"/>
        <rFont val="黑体"/>
        <family val="3"/>
        <charset val="134"/>
      </rPr>
      <t>学校</t>
    </r>
    <r>
      <rPr>
        <sz val="13"/>
        <rFont val="Times New Roman"/>
        <family val="1"/>
      </rPr>
      <t>/</t>
    </r>
    <r>
      <rPr>
        <sz val="13"/>
        <rFont val="黑体"/>
        <family val="3"/>
        <charset val="134"/>
      </rPr>
      <t>单位</t>
    </r>
  </si>
  <si>
    <r>
      <rPr>
        <sz val="12"/>
        <rFont val="黑体"/>
        <family val="3"/>
        <charset val="134"/>
      </rPr>
      <t>功能科目</t>
    </r>
  </si>
  <si>
    <r>
      <rPr>
        <sz val="14"/>
        <rFont val="黑体"/>
        <family val="3"/>
        <charset val="134"/>
      </rPr>
      <t>合计</t>
    </r>
  </si>
  <si>
    <r>
      <rPr>
        <sz val="13"/>
        <rFont val="黑体"/>
        <family val="3"/>
        <charset val="134"/>
      </rPr>
      <t>应征入伍服兵役</t>
    </r>
  </si>
  <si>
    <r>
      <rPr>
        <sz val="13"/>
        <rFont val="黑体"/>
        <family val="3"/>
        <charset val="134"/>
      </rPr>
      <t>直招士官</t>
    </r>
  </si>
  <si>
    <r>
      <rPr>
        <sz val="13"/>
        <rFont val="黑体"/>
        <family val="3"/>
        <charset val="134"/>
      </rPr>
      <t>退役士兵国家助学金</t>
    </r>
  </si>
  <si>
    <r>
      <rPr>
        <sz val="13"/>
        <rFont val="黑体"/>
        <family val="3"/>
        <charset val="134"/>
      </rPr>
      <t>退役士兵学费减免</t>
    </r>
  </si>
  <si>
    <r>
      <rPr>
        <sz val="13"/>
        <rFont val="黑体"/>
        <family val="3"/>
        <charset val="134"/>
      </rPr>
      <t>国家助学贷款奖补</t>
    </r>
  </si>
  <si>
    <r>
      <rPr>
        <b/>
        <sz val="11"/>
        <color theme="1"/>
        <rFont val="宋体"/>
        <family val="3"/>
        <charset val="134"/>
      </rPr>
      <t>市县合计</t>
    </r>
  </si>
  <si>
    <r>
      <rPr>
        <sz val="11"/>
        <color theme="1"/>
        <rFont val="宋体"/>
        <family val="3"/>
        <charset val="134"/>
      </rPr>
      <t>长沙市</t>
    </r>
  </si>
  <si>
    <r>
      <rPr>
        <b/>
        <sz val="12"/>
        <color indexed="8"/>
        <rFont val="宋体"/>
        <family val="3"/>
        <charset val="134"/>
      </rPr>
      <t>长沙市</t>
    </r>
  </si>
  <si>
    <r>
      <rPr>
        <b/>
        <sz val="12"/>
        <rFont val="宋体"/>
        <family val="3"/>
        <charset val="134"/>
      </rPr>
      <t>长沙市小计</t>
    </r>
  </si>
  <si>
    <r>
      <rPr>
        <b/>
        <sz val="12"/>
        <color indexed="8"/>
        <rFont val="宋体"/>
        <family val="3"/>
        <charset val="134"/>
      </rPr>
      <t>市本级及所辖区</t>
    </r>
  </si>
  <si>
    <r>
      <rPr>
        <b/>
        <sz val="12"/>
        <rFont val="宋体"/>
        <family val="3"/>
        <charset val="134"/>
      </rPr>
      <t>市本级及所辖区小计</t>
    </r>
  </si>
  <si>
    <r>
      <rPr>
        <sz val="11"/>
        <color theme="1"/>
        <rFont val="宋体"/>
        <family val="3"/>
        <charset val="134"/>
      </rPr>
      <t>长沙市本级</t>
    </r>
  </si>
  <si>
    <r>
      <rPr>
        <sz val="12"/>
        <rFont val="宋体"/>
        <family val="3"/>
        <charset val="134"/>
      </rPr>
      <t>长沙南方职业学院</t>
    </r>
  </si>
  <si>
    <r>
      <rPr>
        <sz val="11"/>
        <color theme="1"/>
        <rFont val="Times New Roman"/>
        <family val="1"/>
      </rPr>
      <t>2050305</t>
    </r>
    <r>
      <rPr>
        <sz val="11"/>
        <color theme="1"/>
        <rFont val="宋体"/>
        <family val="3"/>
        <charset val="134"/>
      </rPr>
      <t>高等职业教育</t>
    </r>
  </si>
  <si>
    <r>
      <rPr>
        <sz val="12"/>
        <rFont val="宋体"/>
        <family val="3"/>
        <charset val="134"/>
      </rPr>
      <t>长沙商贸旅游职业技术学院</t>
    </r>
  </si>
  <si>
    <r>
      <rPr>
        <sz val="12"/>
        <rFont val="宋体"/>
        <family val="3"/>
        <charset val="134"/>
      </rPr>
      <t>湖南信息职业技术学院</t>
    </r>
  </si>
  <si>
    <r>
      <rPr>
        <sz val="12"/>
        <rFont val="宋体"/>
        <family val="3"/>
        <charset val="134"/>
      </rPr>
      <t>长沙学院</t>
    </r>
  </si>
  <si>
    <r>
      <rPr>
        <sz val="11"/>
        <color theme="1"/>
        <rFont val="Times New Roman"/>
        <family val="1"/>
      </rPr>
      <t>2050205</t>
    </r>
    <r>
      <rPr>
        <sz val="12"/>
        <rFont val="宋体"/>
        <family val="3"/>
        <charset val="134"/>
      </rPr>
      <t>高等教育</t>
    </r>
  </si>
  <si>
    <r>
      <rPr>
        <sz val="12"/>
        <rFont val="宋体"/>
        <family val="3"/>
        <charset val="134"/>
      </rPr>
      <t>长沙职业技术学院</t>
    </r>
  </si>
  <si>
    <r>
      <rPr>
        <sz val="12"/>
        <rFont val="宋体"/>
        <family val="3"/>
        <charset val="134"/>
      </rPr>
      <t>湖南电子科技职业学院</t>
    </r>
  </si>
  <si>
    <r>
      <rPr>
        <sz val="12"/>
        <rFont val="宋体"/>
        <family val="3"/>
        <charset val="134"/>
      </rPr>
      <t>湖南都市职业学院</t>
    </r>
  </si>
  <si>
    <r>
      <rPr>
        <sz val="12"/>
        <rFont val="宋体"/>
        <family val="3"/>
        <charset val="134"/>
      </rPr>
      <t>湖南外国语职业学院</t>
    </r>
  </si>
  <si>
    <r>
      <rPr>
        <sz val="12"/>
        <rFont val="宋体"/>
        <family val="3"/>
        <charset val="134"/>
      </rPr>
      <t>湖南三一工业职业技术学院</t>
    </r>
  </si>
  <si>
    <r>
      <rPr>
        <sz val="12"/>
        <rFont val="宋体"/>
        <family val="3"/>
        <charset val="134"/>
      </rPr>
      <t>长沙卫生职业学院</t>
    </r>
  </si>
  <si>
    <r>
      <rPr>
        <sz val="12"/>
        <rFont val="宋体"/>
        <family val="3"/>
        <charset val="134"/>
      </rPr>
      <t>长沙市本级</t>
    </r>
  </si>
  <si>
    <r>
      <rPr>
        <sz val="11"/>
        <color theme="1"/>
        <rFont val="Times New Roman"/>
        <family val="1"/>
      </rPr>
      <t>2050299</t>
    </r>
    <r>
      <rPr>
        <sz val="12"/>
        <rFont val="宋体"/>
        <family val="3"/>
        <charset val="134"/>
      </rPr>
      <t>其他普通教育支出</t>
    </r>
  </si>
  <si>
    <r>
      <rPr>
        <sz val="12"/>
        <color indexed="8"/>
        <rFont val="宋体"/>
        <family val="3"/>
        <charset val="134"/>
      </rPr>
      <t>长沙县</t>
    </r>
  </si>
  <si>
    <r>
      <rPr>
        <sz val="12"/>
        <rFont val="宋体"/>
        <family val="3"/>
        <charset val="134"/>
      </rPr>
      <t>长沙县</t>
    </r>
  </si>
  <si>
    <r>
      <rPr>
        <sz val="12"/>
        <color indexed="8"/>
        <rFont val="宋体"/>
        <family val="3"/>
        <charset val="134"/>
      </rPr>
      <t>望城区</t>
    </r>
  </si>
  <si>
    <r>
      <rPr>
        <sz val="12"/>
        <rFont val="宋体"/>
        <family val="3"/>
        <charset val="134"/>
      </rPr>
      <t>望城区</t>
    </r>
  </si>
  <si>
    <r>
      <rPr>
        <sz val="12"/>
        <color indexed="8"/>
        <rFont val="宋体"/>
        <family val="3"/>
        <charset val="134"/>
      </rPr>
      <t>宁乡市</t>
    </r>
  </si>
  <si>
    <r>
      <rPr>
        <sz val="12"/>
        <color indexed="8"/>
        <rFont val="宋体"/>
        <family val="3"/>
        <charset val="134"/>
      </rPr>
      <t>浏阳市</t>
    </r>
  </si>
  <si>
    <r>
      <rPr>
        <sz val="12"/>
        <rFont val="宋体"/>
        <family val="3"/>
        <charset val="134"/>
      </rPr>
      <t>浏阳市</t>
    </r>
  </si>
  <si>
    <r>
      <rPr>
        <sz val="11"/>
        <color theme="1"/>
        <rFont val="宋体"/>
        <family val="3"/>
        <charset val="134"/>
      </rPr>
      <t>株洲市</t>
    </r>
  </si>
  <si>
    <r>
      <rPr>
        <b/>
        <sz val="12"/>
        <color indexed="8"/>
        <rFont val="宋体"/>
        <family val="3"/>
        <charset val="134"/>
      </rPr>
      <t>株洲市</t>
    </r>
  </si>
  <si>
    <r>
      <rPr>
        <b/>
        <sz val="12"/>
        <rFont val="宋体"/>
        <family val="3"/>
        <charset val="134"/>
      </rPr>
      <t>株洲市小计</t>
    </r>
  </si>
  <si>
    <r>
      <rPr>
        <sz val="12"/>
        <color indexed="8"/>
        <rFont val="宋体"/>
        <family val="3"/>
        <charset val="134"/>
      </rPr>
      <t>株洲市本级</t>
    </r>
  </si>
  <si>
    <r>
      <rPr>
        <sz val="12"/>
        <rFont val="宋体"/>
        <family val="3"/>
        <charset val="134"/>
      </rPr>
      <t>湖南汽车工程职业学院</t>
    </r>
  </si>
  <si>
    <r>
      <rPr>
        <sz val="12"/>
        <rFont val="宋体"/>
        <family val="3"/>
        <charset val="134"/>
      </rPr>
      <t>湖南铁路科技职业技术学院</t>
    </r>
  </si>
  <si>
    <r>
      <rPr>
        <sz val="12"/>
        <rFont val="宋体"/>
        <family val="3"/>
        <charset val="134"/>
      </rPr>
      <t>株洲市本级</t>
    </r>
  </si>
  <si>
    <r>
      <rPr>
        <sz val="12"/>
        <color indexed="8"/>
        <rFont val="宋体"/>
        <family val="3"/>
        <charset val="134"/>
      </rPr>
      <t>渌口区</t>
    </r>
  </si>
  <si>
    <r>
      <rPr>
        <sz val="12"/>
        <rFont val="宋体"/>
        <family val="3"/>
        <charset val="134"/>
      </rPr>
      <t>渌口区</t>
    </r>
  </si>
  <si>
    <r>
      <rPr>
        <sz val="12"/>
        <rFont val="宋体"/>
        <family val="3"/>
        <charset val="134"/>
      </rPr>
      <t>攸县</t>
    </r>
  </si>
  <si>
    <r>
      <rPr>
        <sz val="12"/>
        <rFont val="宋体"/>
        <family val="3"/>
        <charset val="134"/>
      </rPr>
      <t>茶陵县</t>
    </r>
  </si>
  <si>
    <r>
      <rPr>
        <sz val="12"/>
        <rFont val="宋体"/>
        <family val="3"/>
        <charset val="134"/>
      </rPr>
      <t>炎陵县</t>
    </r>
  </si>
  <si>
    <r>
      <rPr>
        <sz val="12"/>
        <rFont val="宋体"/>
        <family val="3"/>
        <charset val="134"/>
      </rPr>
      <t>醴陵市</t>
    </r>
  </si>
  <si>
    <r>
      <rPr>
        <sz val="11"/>
        <color theme="1"/>
        <rFont val="宋体"/>
        <family val="3"/>
        <charset val="134"/>
      </rPr>
      <t>湘潭市</t>
    </r>
  </si>
  <si>
    <r>
      <rPr>
        <b/>
        <sz val="12"/>
        <color indexed="8"/>
        <rFont val="宋体"/>
        <family val="3"/>
        <charset val="134"/>
      </rPr>
      <t>湘潭市</t>
    </r>
  </si>
  <si>
    <r>
      <rPr>
        <b/>
        <sz val="12"/>
        <rFont val="宋体"/>
        <family val="3"/>
        <charset val="134"/>
      </rPr>
      <t>小计</t>
    </r>
  </si>
  <si>
    <r>
      <rPr>
        <sz val="12"/>
        <color indexed="8"/>
        <rFont val="宋体"/>
        <family val="3"/>
        <charset val="134"/>
      </rPr>
      <t>湘潭市本级</t>
    </r>
  </si>
  <si>
    <r>
      <rPr>
        <sz val="12"/>
        <color indexed="8"/>
        <rFont val="宋体"/>
        <family val="3"/>
        <charset val="134"/>
      </rPr>
      <t>湘潭医卫职业技术学院</t>
    </r>
  </si>
  <si>
    <r>
      <rPr>
        <sz val="12"/>
        <rFont val="宋体"/>
        <family val="3"/>
        <charset val="134"/>
      </rPr>
      <t>湖南软件职业学院</t>
    </r>
  </si>
  <si>
    <r>
      <rPr>
        <sz val="12"/>
        <rFont val="宋体"/>
        <family val="3"/>
        <charset val="134"/>
      </rPr>
      <t>湖南吉利汽车职业技术学院</t>
    </r>
  </si>
  <si>
    <r>
      <rPr>
        <sz val="12"/>
        <rFont val="宋体"/>
        <family val="3"/>
        <charset val="134"/>
      </rPr>
      <t>湘潭市本级</t>
    </r>
  </si>
  <si>
    <r>
      <rPr>
        <sz val="12"/>
        <color indexed="8"/>
        <rFont val="宋体"/>
        <family val="3"/>
        <charset val="134"/>
      </rPr>
      <t>湘潭县</t>
    </r>
  </si>
  <si>
    <r>
      <rPr>
        <sz val="12"/>
        <rFont val="宋体"/>
        <family val="3"/>
        <charset val="134"/>
      </rPr>
      <t>湘潭县</t>
    </r>
  </si>
  <si>
    <r>
      <rPr>
        <sz val="12"/>
        <rFont val="宋体"/>
        <family val="3"/>
        <charset val="134"/>
      </rPr>
      <t>湘乡市</t>
    </r>
  </si>
  <si>
    <r>
      <rPr>
        <sz val="11"/>
        <color theme="1"/>
        <rFont val="宋体"/>
        <family val="3"/>
        <charset val="134"/>
      </rPr>
      <t>衡阳市</t>
    </r>
  </si>
  <si>
    <r>
      <rPr>
        <b/>
        <sz val="12"/>
        <color indexed="8"/>
        <rFont val="宋体"/>
        <family val="3"/>
        <charset val="134"/>
      </rPr>
      <t>衡阳市</t>
    </r>
  </si>
  <si>
    <r>
      <rPr>
        <sz val="12"/>
        <color indexed="8"/>
        <rFont val="宋体"/>
        <family val="3"/>
        <charset val="134"/>
      </rPr>
      <t>衡阳市本级</t>
    </r>
  </si>
  <si>
    <r>
      <rPr>
        <sz val="12"/>
        <rFont val="宋体"/>
        <family val="3"/>
        <charset val="134"/>
      </rPr>
      <t>湖南财经工业职业技术学院</t>
    </r>
  </si>
  <si>
    <r>
      <rPr>
        <sz val="12"/>
        <rFont val="宋体"/>
        <family val="3"/>
        <charset val="134"/>
      </rPr>
      <t>湖南高速铁路职业技术学院</t>
    </r>
  </si>
  <si>
    <r>
      <rPr>
        <sz val="12"/>
        <rFont val="宋体"/>
        <family val="3"/>
        <charset val="134"/>
      </rPr>
      <t>湖南交通工程学院</t>
    </r>
  </si>
  <si>
    <r>
      <rPr>
        <sz val="12"/>
        <rFont val="宋体"/>
        <family val="3"/>
        <charset val="134"/>
      </rPr>
      <t>湖南工商职业学院</t>
    </r>
  </si>
  <si>
    <r>
      <rPr>
        <sz val="12"/>
        <rFont val="宋体"/>
        <family val="3"/>
        <charset val="134"/>
      </rPr>
      <t>珠晖区</t>
    </r>
  </si>
  <si>
    <r>
      <rPr>
        <sz val="12"/>
        <rFont val="宋体"/>
        <family val="3"/>
        <charset val="134"/>
      </rPr>
      <t>雁峰区</t>
    </r>
  </si>
  <si>
    <r>
      <rPr>
        <sz val="12"/>
        <rFont val="宋体"/>
        <family val="3"/>
        <charset val="134"/>
      </rPr>
      <t>石鼓区</t>
    </r>
  </si>
  <si>
    <r>
      <rPr>
        <sz val="12"/>
        <rFont val="宋体"/>
        <family val="3"/>
        <charset val="134"/>
      </rPr>
      <t>蒸湘区</t>
    </r>
  </si>
  <si>
    <r>
      <rPr>
        <sz val="12"/>
        <rFont val="宋体"/>
        <family val="3"/>
        <charset val="134"/>
      </rPr>
      <t>南岳区</t>
    </r>
  </si>
  <si>
    <r>
      <rPr>
        <sz val="12"/>
        <rFont val="宋体"/>
        <family val="3"/>
        <charset val="134"/>
      </rPr>
      <t>衡阳县</t>
    </r>
  </si>
  <si>
    <r>
      <rPr>
        <sz val="12"/>
        <rFont val="宋体"/>
        <family val="3"/>
        <charset val="134"/>
      </rPr>
      <t>衡南县</t>
    </r>
  </si>
  <si>
    <r>
      <rPr>
        <sz val="12"/>
        <rFont val="宋体"/>
        <family val="3"/>
        <charset val="134"/>
      </rPr>
      <t>衡山县</t>
    </r>
  </si>
  <si>
    <r>
      <rPr>
        <sz val="12"/>
        <rFont val="宋体"/>
        <family val="3"/>
        <charset val="134"/>
      </rPr>
      <t>衡东县</t>
    </r>
  </si>
  <si>
    <r>
      <rPr>
        <sz val="12"/>
        <rFont val="宋体"/>
        <family val="3"/>
        <charset val="134"/>
      </rPr>
      <t>祁东县</t>
    </r>
  </si>
  <si>
    <r>
      <rPr>
        <sz val="12"/>
        <rFont val="宋体"/>
        <family val="3"/>
        <charset val="134"/>
      </rPr>
      <t>耒阳市</t>
    </r>
  </si>
  <si>
    <r>
      <rPr>
        <sz val="12"/>
        <rFont val="宋体"/>
        <family val="3"/>
        <charset val="134"/>
      </rPr>
      <t>常宁市</t>
    </r>
  </si>
  <si>
    <r>
      <rPr>
        <sz val="11"/>
        <color theme="1"/>
        <rFont val="宋体"/>
        <family val="3"/>
        <charset val="134"/>
      </rPr>
      <t>邵阳市</t>
    </r>
  </si>
  <si>
    <r>
      <rPr>
        <b/>
        <sz val="12"/>
        <color indexed="8"/>
        <rFont val="宋体"/>
        <family val="3"/>
        <charset val="134"/>
      </rPr>
      <t>邵阳市</t>
    </r>
  </si>
  <si>
    <r>
      <rPr>
        <sz val="12"/>
        <color indexed="8"/>
        <rFont val="宋体"/>
        <family val="3"/>
        <charset val="134"/>
      </rPr>
      <t>邵阳市本级</t>
    </r>
  </si>
  <si>
    <r>
      <rPr>
        <sz val="12"/>
        <rFont val="宋体"/>
        <family val="3"/>
        <charset val="134"/>
      </rPr>
      <t>邵阳职业技术学院</t>
    </r>
  </si>
  <si>
    <r>
      <rPr>
        <sz val="12"/>
        <color indexed="8"/>
        <rFont val="宋体"/>
        <family val="3"/>
        <charset val="134"/>
      </rPr>
      <t>湘中幼儿师范高等专科学校</t>
    </r>
  </si>
  <si>
    <r>
      <rPr>
        <sz val="12"/>
        <color indexed="8"/>
        <rFont val="宋体"/>
        <family val="3"/>
        <charset val="134"/>
      </rPr>
      <t>双清区</t>
    </r>
  </si>
  <si>
    <r>
      <rPr>
        <sz val="12"/>
        <color indexed="8"/>
        <rFont val="宋体"/>
        <family val="3"/>
        <charset val="134"/>
      </rPr>
      <t>大祥区</t>
    </r>
  </si>
  <si>
    <r>
      <rPr>
        <sz val="12"/>
        <color indexed="8"/>
        <rFont val="宋体"/>
        <family val="3"/>
        <charset val="134"/>
      </rPr>
      <t>北塔区</t>
    </r>
  </si>
  <si>
    <r>
      <rPr>
        <sz val="12"/>
        <color indexed="8"/>
        <rFont val="宋体"/>
        <family val="3"/>
        <charset val="134"/>
      </rPr>
      <t>邵东市</t>
    </r>
  </si>
  <si>
    <r>
      <rPr>
        <sz val="12"/>
        <color indexed="8"/>
        <rFont val="宋体"/>
        <family val="3"/>
        <charset val="134"/>
      </rPr>
      <t>新邵县</t>
    </r>
  </si>
  <si>
    <r>
      <rPr>
        <sz val="12"/>
        <color indexed="8"/>
        <rFont val="宋体"/>
        <family val="3"/>
        <charset val="134"/>
      </rPr>
      <t>邵阳县</t>
    </r>
  </si>
  <si>
    <r>
      <rPr>
        <sz val="12"/>
        <color indexed="8"/>
        <rFont val="宋体"/>
        <family val="3"/>
        <charset val="134"/>
      </rPr>
      <t>隆回县</t>
    </r>
  </si>
  <si>
    <r>
      <rPr>
        <sz val="12"/>
        <color indexed="8"/>
        <rFont val="宋体"/>
        <family val="3"/>
        <charset val="134"/>
      </rPr>
      <t>洞口县</t>
    </r>
  </si>
  <si>
    <r>
      <rPr>
        <sz val="12"/>
        <color indexed="8"/>
        <rFont val="宋体"/>
        <family val="3"/>
        <charset val="134"/>
      </rPr>
      <t>绥宁县</t>
    </r>
  </si>
  <si>
    <r>
      <rPr>
        <sz val="12"/>
        <color indexed="8"/>
        <rFont val="宋体"/>
        <family val="3"/>
        <charset val="134"/>
      </rPr>
      <t>新宁县</t>
    </r>
  </si>
  <si>
    <r>
      <rPr>
        <sz val="12"/>
        <color indexed="8"/>
        <rFont val="宋体"/>
        <family val="3"/>
        <charset val="134"/>
      </rPr>
      <t>城步县</t>
    </r>
  </si>
  <si>
    <r>
      <rPr>
        <sz val="12"/>
        <color indexed="8"/>
        <rFont val="宋体"/>
        <family val="3"/>
        <charset val="134"/>
      </rPr>
      <t>城步苗族自治县</t>
    </r>
  </si>
  <si>
    <r>
      <rPr>
        <sz val="12"/>
        <color indexed="8"/>
        <rFont val="宋体"/>
        <family val="3"/>
        <charset val="134"/>
      </rPr>
      <t>武冈市</t>
    </r>
  </si>
  <si>
    <r>
      <rPr>
        <sz val="11"/>
        <color theme="1"/>
        <rFont val="宋体"/>
        <family val="3"/>
        <charset val="134"/>
      </rPr>
      <t>岳阳市</t>
    </r>
  </si>
  <si>
    <r>
      <rPr>
        <b/>
        <sz val="12"/>
        <color indexed="8"/>
        <rFont val="宋体"/>
        <family val="3"/>
        <charset val="134"/>
      </rPr>
      <t>岳阳市</t>
    </r>
  </si>
  <si>
    <r>
      <rPr>
        <sz val="12"/>
        <color indexed="8"/>
        <rFont val="宋体"/>
        <family val="3"/>
        <charset val="134"/>
      </rPr>
      <t>岳阳市本级</t>
    </r>
  </si>
  <si>
    <r>
      <rPr>
        <sz val="12"/>
        <rFont val="宋体"/>
        <family val="3"/>
        <charset val="134"/>
      </rPr>
      <t>岳阳职业技术学院</t>
    </r>
  </si>
  <si>
    <r>
      <rPr>
        <sz val="12"/>
        <rFont val="宋体"/>
        <family val="3"/>
        <charset val="134"/>
      </rPr>
      <t>湖南民族职业学院</t>
    </r>
  </si>
  <si>
    <r>
      <rPr>
        <sz val="12"/>
        <color indexed="8"/>
        <rFont val="宋体"/>
        <family val="3"/>
        <charset val="134"/>
      </rPr>
      <t>岳阳市经济技术开发区</t>
    </r>
  </si>
  <si>
    <r>
      <rPr>
        <sz val="12"/>
        <rFont val="宋体"/>
        <family val="3"/>
        <charset val="134"/>
      </rPr>
      <t>经济技术开发区</t>
    </r>
  </si>
  <si>
    <r>
      <rPr>
        <sz val="12"/>
        <rFont val="宋体"/>
        <family val="3"/>
        <charset val="134"/>
      </rPr>
      <t>岳阳楼区</t>
    </r>
  </si>
  <si>
    <r>
      <rPr>
        <sz val="12"/>
        <rFont val="宋体"/>
        <family val="3"/>
        <charset val="134"/>
      </rPr>
      <t>屈原管理区</t>
    </r>
  </si>
  <si>
    <r>
      <rPr>
        <sz val="12"/>
        <rFont val="宋体"/>
        <family val="3"/>
        <charset val="134"/>
      </rPr>
      <t>云溪区</t>
    </r>
  </si>
  <si>
    <r>
      <rPr>
        <sz val="12"/>
        <rFont val="宋体"/>
        <family val="3"/>
        <charset val="134"/>
      </rPr>
      <t>君山区</t>
    </r>
  </si>
  <si>
    <r>
      <rPr>
        <sz val="12"/>
        <rFont val="宋体"/>
        <family val="3"/>
        <charset val="134"/>
      </rPr>
      <t>岳阳县</t>
    </r>
  </si>
  <si>
    <r>
      <rPr>
        <sz val="12"/>
        <rFont val="宋体"/>
        <family val="3"/>
        <charset val="134"/>
      </rPr>
      <t>华容县</t>
    </r>
  </si>
  <si>
    <r>
      <rPr>
        <sz val="12"/>
        <rFont val="宋体"/>
        <family val="3"/>
        <charset val="134"/>
      </rPr>
      <t>湘阴县</t>
    </r>
  </si>
  <si>
    <r>
      <rPr>
        <sz val="12"/>
        <rFont val="宋体"/>
        <family val="3"/>
        <charset val="134"/>
      </rPr>
      <t>平江县</t>
    </r>
  </si>
  <si>
    <r>
      <rPr>
        <sz val="12"/>
        <rFont val="宋体"/>
        <family val="3"/>
        <charset val="134"/>
      </rPr>
      <t>汨罗市</t>
    </r>
  </si>
  <si>
    <r>
      <rPr>
        <sz val="12"/>
        <rFont val="宋体"/>
        <family val="3"/>
        <charset val="134"/>
      </rPr>
      <t>临湘市</t>
    </r>
  </si>
  <si>
    <r>
      <rPr>
        <sz val="11"/>
        <color theme="1"/>
        <rFont val="宋体"/>
        <family val="3"/>
        <charset val="134"/>
      </rPr>
      <t>常德市</t>
    </r>
  </si>
  <si>
    <r>
      <rPr>
        <b/>
        <sz val="12"/>
        <color indexed="8"/>
        <rFont val="宋体"/>
        <family val="3"/>
        <charset val="134"/>
      </rPr>
      <t>常德市</t>
    </r>
  </si>
  <si>
    <r>
      <rPr>
        <sz val="12"/>
        <color indexed="8"/>
        <rFont val="宋体"/>
        <family val="3"/>
        <charset val="134"/>
      </rPr>
      <t>常德市本级</t>
    </r>
  </si>
  <si>
    <r>
      <rPr>
        <sz val="12"/>
        <rFont val="宋体"/>
        <family val="3"/>
        <charset val="134"/>
      </rPr>
      <t>常德职业技术学院</t>
    </r>
  </si>
  <si>
    <r>
      <rPr>
        <sz val="12"/>
        <rFont val="宋体"/>
        <family val="3"/>
        <charset val="134"/>
      </rPr>
      <t>湖南应用技术学院</t>
    </r>
  </si>
  <si>
    <r>
      <rPr>
        <sz val="12"/>
        <rFont val="宋体"/>
        <family val="3"/>
        <charset val="134"/>
      </rPr>
      <t>湖南高尔夫旅游职业学院</t>
    </r>
  </si>
  <si>
    <r>
      <rPr>
        <sz val="12"/>
        <rFont val="宋体"/>
        <family val="3"/>
        <charset val="134"/>
      </rPr>
      <t>湖南幼儿师范高等专科学校</t>
    </r>
  </si>
  <si>
    <r>
      <rPr>
        <sz val="12"/>
        <color indexed="8"/>
        <rFont val="宋体"/>
        <family val="3"/>
        <charset val="134"/>
      </rPr>
      <t>西洞庭管理区</t>
    </r>
  </si>
  <si>
    <r>
      <rPr>
        <sz val="12"/>
        <rFont val="宋体"/>
        <family val="3"/>
        <charset val="134"/>
      </rPr>
      <t>西洞庭管理区</t>
    </r>
  </si>
  <si>
    <r>
      <rPr>
        <sz val="12"/>
        <color indexed="8"/>
        <rFont val="宋体"/>
        <family val="3"/>
        <charset val="134"/>
      </rPr>
      <t>西湖管理区</t>
    </r>
  </si>
  <si>
    <r>
      <rPr>
        <sz val="12"/>
        <rFont val="宋体"/>
        <family val="3"/>
        <charset val="134"/>
      </rPr>
      <t>西湖管理区</t>
    </r>
  </si>
  <si>
    <r>
      <rPr>
        <sz val="12"/>
        <rFont val="宋体"/>
        <family val="3"/>
        <charset val="134"/>
      </rPr>
      <t>武陵区</t>
    </r>
  </si>
  <si>
    <r>
      <rPr>
        <sz val="12"/>
        <rFont val="宋体"/>
        <family val="3"/>
        <charset val="134"/>
      </rPr>
      <t>鼎城区</t>
    </r>
  </si>
  <si>
    <r>
      <rPr>
        <sz val="12"/>
        <rFont val="宋体"/>
        <family val="3"/>
        <charset val="134"/>
      </rPr>
      <t>安乡县</t>
    </r>
  </si>
  <si>
    <r>
      <rPr>
        <sz val="12"/>
        <rFont val="宋体"/>
        <family val="3"/>
        <charset val="134"/>
      </rPr>
      <t>汉寿县</t>
    </r>
  </si>
  <si>
    <r>
      <rPr>
        <sz val="12"/>
        <rFont val="宋体"/>
        <family val="3"/>
        <charset val="134"/>
      </rPr>
      <t>澧县</t>
    </r>
  </si>
  <si>
    <r>
      <rPr>
        <sz val="12"/>
        <rFont val="宋体"/>
        <family val="3"/>
        <charset val="134"/>
      </rPr>
      <t>临澧县</t>
    </r>
  </si>
  <si>
    <r>
      <rPr>
        <sz val="12"/>
        <rFont val="宋体"/>
        <family val="3"/>
        <charset val="134"/>
      </rPr>
      <t>桃源县</t>
    </r>
  </si>
  <si>
    <r>
      <rPr>
        <sz val="12"/>
        <rFont val="宋体"/>
        <family val="3"/>
        <charset val="134"/>
      </rPr>
      <t>石门县</t>
    </r>
  </si>
  <si>
    <r>
      <rPr>
        <sz val="12"/>
        <rFont val="宋体"/>
        <family val="3"/>
        <charset val="134"/>
      </rPr>
      <t>津市市</t>
    </r>
  </si>
  <si>
    <r>
      <rPr>
        <sz val="11"/>
        <color theme="1"/>
        <rFont val="宋体"/>
        <family val="3"/>
        <charset val="134"/>
      </rPr>
      <t>张家界市</t>
    </r>
  </si>
  <si>
    <r>
      <rPr>
        <b/>
        <sz val="12"/>
        <color indexed="8"/>
        <rFont val="宋体"/>
        <family val="3"/>
        <charset val="134"/>
      </rPr>
      <t>张家界市</t>
    </r>
  </si>
  <si>
    <r>
      <rPr>
        <sz val="12"/>
        <rFont val="宋体"/>
        <family val="3"/>
        <charset val="134"/>
      </rPr>
      <t>永定区</t>
    </r>
  </si>
  <si>
    <r>
      <rPr>
        <sz val="12"/>
        <rFont val="宋体"/>
        <family val="3"/>
        <charset val="134"/>
      </rPr>
      <t>慈利县</t>
    </r>
  </si>
  <si>
    <r>
      <rPr>
        <sz val="12"/>
        <rFont val="宋体"/>
        <family val="3"/>
        <charset val="134"/>
      </rPr>
      <t>桑植县</t>
    </r>
  </si>
  <si>
    <r>
      <rPr>
        <sz val="11"/>
        <color theme="1"/>
        <rFont val="宋体"/>
        <family val="3"/>
        <charset val="134"/>
      </rPr>
      <t>益阳市</t>
    </r>
  </si>
  <si>
    <r>
      <rPr>
        <b/>
        <sz val="12"/>
        <color indexed="8"/>
        <rFont val="宋体"/>
        <family val="3"/>
        <charset val="134"/>
      </rPr>
      <t>益阳市</t>
    </r>
  </si>
  <si>
    <r>
      <rPr>
        <sz val="12"/>
        <color indexed="8"/>
        <rFont val="宋体"/>
        <family val="3"/>
        <charset val="134"/>
      </rPr>
      <t>益阳市本级</t>
    </r>
  </si>
  <si>
    <r>
      <rPr>
        <sz val="12"/>
        <rFont val="宋体"/>
        <family val="3"/>
        <charset val="134"/>
      </rPr>
      <t>益阳医学高等专科学校</t>
    </r>
  </si>
  <si>
    <r>
      <rPr>
        <sz val="12"/>
        <rFont val="宋体"/>
        <family val="3"/>
        <charset val="134"/>
      </rPr>
      <t>益阳职业技术学院</t>
    </r>
  </si>
  <si>
    <r>
      <rPr>
        <sz val="12"/>
        <rFont val="宋体"/>
        <family val="3"/>
        <charset val="134"/>
      </rPr>
      <t>资阳区</t>
    </r>
  </si>
  <si>
    <r>
      <rPr>
        <sz val="12"/>
        <rFont val="宋体"/>
        <family val="3"/>
        <charset val="134"/>
      </rPr>
      <t>赫山区</t>
    </r>
  </si>
  <si>
    <r>
      <rPr>
        <sz val="12"/>
        <rFont val="宋体"/>
        <family val="3"/>
        <charset val="134"/>
      </rPr>
      <t>南县</t>
    </r>
  </si>
  <si>
    <r>
      <rPr>
        <sz val="12"/>
        <rFont val="宋体"/>
        <family val="3"/>
        <charset val="134"/>
      </rPr>
      <t>桃江县</t>
    </r>
  </si>
  <si>
    <r>
      <rPr>
        <sz val="12"/>
        <rFont val="宋体"/>
        <family val="3"/>
        <charset val="134"/>
      </rPr>
      <t>安化县</t>
    </r>
  </si>
  <si>
    <r>
      <rPr>
        <sz val="12"/>
        <rFont val="宋体"/>
        <family val="3"/>
        <charset val="134"/>
      </rPr>
      <t>沅江市</t>
    </r>
  </si>
  <si>
    <r>
      <rPr>
        <sz val="11"/>
        <color theme="1"/>
        <rFont val="宋体"/>
        <family val="3"/>
        <charset val="134"/>
      </rPr>
      <t>永州市</t>
    </r>
  </si>
  <si>
    <r>
      <rPr>
        <b/>
        <sz val="12"/>
        <color indexed="8"/>
        <rFont val="宋体"/>
        <family val="3"/>
        <charset val="134"/>
      </rPr>
      <t>永州市</t>
    </r>
  </si>
  <si>
    <r>
      <rPr>
        <sz val="12"/>
        <color indexed="8"/>
        <rFont val="宋体"/>
        <family val="3"/>
        <charset val="134"/>
      </rPr>
      <t>永州市本级</t>
    </r>
  </si>
  <si>
    <r>
      <rPr>
        <sz val="12"/>
        <rFont val="宋体"/>
        <family val="3"/>
        <charset val="134"/>
      </rPr>
      <t>永州职业技术学院</t>
    </r>
  </si>
  <si>
    <r>
      <rPr>
        <sz val="12"/>
        <rFont val="宋体"/>
        <family val="3"/>
        <charset val="134"/>
      </rPr>
      <t>湖南九嶷职业技术学院</t>
    </r>
  </si>
  <si>
    <r>
      <rPr>
        <sz val="12"/>
        <rFont val="宋体"/>
        <family val="3"/>
        <charset val="134"/>
      </rPr>
      <t>零陵区</t>
    </r>
  </si>
  <si>
    <r>
      <rPr>
        <sz val="12"/>
        <rFont val="宋体"/>
        <family val="3"/>
        <charset val="134"/>
      </rPr>
      <t>冷水滩区</t>
    </r>
  </si>
  <si>
    <r>
      <rPr>
        <sz val="12"/>
        <rFont val="宋体"/>
        <family val="3"/>
        <charset val="134"/>
      </rPr>
      <t>祁阳县</t>
    </r>
  </si>
  <si>
    <r>
      <rPr>
        <sz val="12"/>
        <rFont val="宋体"/>
        <family val="3"/>
        <charset val="134"/>
      </rPr>
      <t>东安县</t>
    </r>
  </si>
  <si>
    <r>
      <rPr>
        <sz val="12"/>
        <rFont val="宋体"/>
        <family val="3"/>
        <charset val="134"/>
      </rPr>
      <t>双牌县</t>
    </r>
  </si>
  <si>
    <r>
      <rPr>
        <sz val="12"/>
        <rFont val="宋体"/>
        <family val="3"/>
        <charset val="134"/>
      </rPr>
      <t>道县</t>
    </r>
  </si>
  <si>
    <r>
      <rPr>
        <sz val="12"/>
        <rFont val="宋体"/>
        <family val="3"/>
        <charset val="134"/>
      </rPr>
      <t>江永县</t>
    </r>
  </si>
  <si>
    <r>
      <rPr>
        <sz val="12"/>
        <rFont val="宋体"/>
        <family val="3"/>
        <charset val="134"/>
      </rPr>
      <t>宁远县</t>
    </r>
  </si>
  <si>
    <r>
      <rPr>
        <sz val="12"/>
        <rFont val="宋体"/>
        <family val="3"/>
        <charset val="134"/>
      </rPr>
      <t>蓝山县</t>
    </r>
  </si>
  <si>
    <r>
      <rPr>
        <sz val="12"/>
        <rFont val="宋体"/>
        <family val="3"/>
        <charset val="134"/>
      </rPr>
      <t>新田县</t>
    </r>
  </si>
  <si>
    <r>
      <rPr>
        <sz val="12"/>
        <rFont val="宋体"/>
        <family val="3"/>
        <charset val="134"/>
      </rPr>
      <t>江华县</t>
    </r>
  </si>
  <si>
    <r>
      <rPr>
        <sz val="12"/>
        <rFont val="宋体"/>
        <family val="3"/>
        <charset val="134"/>
      </rPr>
      <t>江华瑶族自治县</t>
    </r>
  </si>
  <si>
    <r>
      <rPr>
        <sz val="11"/>
        <color theme="1"/>
        <rFont val="宋体"/>
        <family val="3"/>
        <charset val="134"/>
      </rPr>
      <t>郴州市</t>
    </r>
  </si>
  <si>
    <r>
      <rPr>
        <b/>
        <sz val="12"/>
        <color indexed="8"/>
        <rFont val="宋体"/>
        <family val="3"/>
        <charset val="134"/>
      </rPr>
      <t>郴州市</t>
    </r>
  </si>
  <si>
    <r>
      <rPr>
        <sz val="12"/>
        <color indexed="8"/>
        <rFont val="宋体"/>
        <family val="3"/>
        <charset val="134"/>
      </rPr>
      <t>郴州市本级</t>
    </r>
  </si>
  <si>
    <r>
      <rPr>
        <sz val="12"/>
        <rFont val="宋体"/>
        <family val="3"/>
        <charset val="134"/>
      </rPr>
      <t>郴州职业技术学院</t>
    </r>
  </si>
  <si>
    <r>
      <rPr>
        <sz val="12"/>
        <rFont val="宋体"/>
        <family val="3"/>
        <charset val="134"/>
      </rPr>
      <t>湘南幼儿师范高等专科学校</t>
    </r>
  </si>
  <si>
    <r>
      <rPr>
        <sz val="12"/>
        <rFont val="宋体"/>
        <family val="3"/>
        <charset val="134"/>
      </rPr>
      <t>北湖区</t>
    </r>
  </si>
  <si>
    <r>
      <rPr>
        <sz val="12"/>
        <rFont val="宋体"/>
        <family val="3"/>
        <charset val="134"/>
      </rPr>
      <t>苏仙区</t>
    </r>
  </si>
  <si>
    <r>
      <rPr>
        <sz val="12"/>
        <rFont val="宋体"/>
        <family val="3"/>
        <charset val="134"/>
      </rPr>
      <t>桂阳县</t>
    </r>
  </si>
  <si>
    <r>
      <rPr>
        <sz val="12"/>
        <rFont val="宋体"/>
        <family val="3"/>
        <charset val="134"/>
      </rPr>
      <t>宜章县</t>
    </r>
  </si>
  <si>
    <r>
      <rPr>
        <sz val="12"/>
        <rFont val="宋体"/>
        <family val="3"/>
        <charset val="134"/>
      </rPr>
      <t>永兴县</t>
    </r>
  </si>
  <si>
    <r>
      <rPr>
        <sz val="12"/>
        <rFont val="宋体"/>
        <family val="3"/>
        <charset val="134"/>
      </rPr>
      <t>嘉禾县</t>
    </r>
  </si>
  <si>
    <r>
      <rPr>
        <sz val="12"/>
        <rFont val="宋体"/>
        <family val="3"/>
        <charset val="134"/>
      </rPr>
      <t>临武县</t>
    </r>
  </si>
  <si>
    <r>
      <rPr>
        <sz val="12"/>
        <rFont val="宋体"/>
        <family val="3"/>
        <charset val="134"/>
      </rPr>
      <t>汝城县</t>
    </r>
  </si>
  <si>
    <r>
      <rPr>
        <sz val="12"/>
        <rFont val="宋体"/>
        <family val="3"/>
        <charset val="134"/>
      </rPr>
      <t>桂东县</t>
    </r>
  </si>
  <si>
    <r>
      <rPr>
        <sz val="12"/>
        <rFont val="宋体"/>
        <family val="3"/>
        <charset val="134"/>
      </rPr>
      <t>安仁县</t>
    </r>
  </si>
  <si>
    <r>
      <rPr>
        <sz val="12"/>
        <rFont val="宋体"/>
        <family val="3"/>
        <charset val="134"/>
      </rPr>
      <t>资兴市</t>
    </r>
  </si>
  <si>
    <r>
      <rPr>
        <sz val="11"/>
        <color theme="1"/>
        <rFont val="宋体"/>
        <family val="3"/>
        <charset val="134"/>
      </rPr>
      <t>娄底市</t>
    </r>
  </si>
  <si>
    <r>
      <rPr>
        <b/>
        <sz val="12"/>
        <color indexed="8"/>
        <rFont val="宋体"/>
        <family val="3"/>
        <charset val="134"/>
      </rPr>
      <t>娄底市</t>
    </r>
  </si>
  <si>
    <r>
      <rPr>
        <sz val="12"/>
        <color indexed="8"/>
        <rFont val="宋体"/>
        <family val="3"/>
        <charset val="134"/>
      </rPr>
      <t>娄底市本级</t>
    </r>
  </si>
  <si>
    <r>
      <rPr>
        <sz val="12"/>
        <rFont val="宋体"/>
        <family val="3"/>
        <charset val="134"/>
      </rPr>
      <t>娄底职业技术学院</t>
    </r>
  </si>
  <si>
    <r>
      <rPr>
        <sz val="12"/>
        <rFont val="宋体"/>
        <family val="3"/>
        <charset val="134"/>
      </rPr>
      <t>潇湘职业学院</t>
    </r>
  </si>
  <si>
    <r>
      <rPr>
        <sz val="12"/>
        <rFont val="宋体"/>
        <family val="3"/>
        <charset val="134"/>
      </rPr>
      <t>娄星区</t>
    </r>
  </si>
  <si>
    <r>
      <rPr>
        <sz val="12"/>
        <rFont val="宋体"/>
        <family val="3"/>
        <charset val="134"/>
      </rPr>
      <t>双峰县</t>
    </r>
  </si>
  <si>
    <r>
      <rPr>
        <sz val="12"/>
        <rFont val="宋体"/>
        <family val="3"/>
        <charset val="134"/>
      </rPr>
      <t>新化县</t>
    </r>
  </si>
  <si>
    <r>
      <rPr>
        <sz val="12"/>
        <rFont val="宋体"/>
        <family val="3"/>
        <charset val="134"/>
      </rPr>
      <t>冷水江市</t>
    </r>
  </si>
  <si>
    <r>
      <rPr>
        <sz val="12"/>
        <rFont val="宋体"/>
        <family val="3"/>
        <charset val="134"/>
      </rPr>
      <t>涟源市</t>
    </r>
  </si>
  <si>
    <r>
      <rPr>
        <sz val="11"/>
        <color theme="1"/>
        <rFont val="宋体"/>
        <family val="3"/>
        <charset val="134"/>
      </rPr>
      <t>怀化市</t>
    </r>
  </si>
  <si>
    <r>
      <rPr>
        <b/>
        <sz val="12"/>
        <color indexed="8"/>
        <rFont val="宋体"/>
        <family val="3"/>
        <charset val="134"/>
      </rPr>
      <t>怀化市</t>
    </r>
  </si>
  <si>
    <r>
      <rPr>
        <sz val="12"/>
        <color indexed="8"/>
        <rFont val="宋体"/>
        <family val="3"/>
        <charset val="134"/>
      </rPr>
      <t>怀化市本级</t>
    </r>
  </si>
  <si>
    <r>
      <rPr>
        <sz val="12"/>
        <rFont val="宋体"/>
        <family val="3"/>
        <charset val="134"/>
      </rPr>
      <t>怀化职业技术学院</t>
    </r>
  </si>
  <si>
    <r>
      <rPr>
        <sz val="12"/>
        <rFont val="宋体"/>
        <family val="3"/>
        <charset val="134"/>
      </rPr>
      <t>鹤城区</t>
    </r>
  </si>
  <si>
    <r>
      <rPr>
        <sz val="12"/>
        <rFont val="宋体"/>
        <family val="3"/>
        <charset val="134"/>
      </rPr>
      <t>洪江区</t>
    </r>
  </si>
  <si>
    <r>
      <rPr>
        <sz val="12"/>
        <rFont val="宋体"/>
        <family val="3"/>
        <charset val="134"/>
      </rPr>
      <t>中方县</t>
    </r>
  </si>
  <si>
    <r>
      <rPr>
        <sz val="12"/>
        <rFont val="宋体"/>
        <family val="3"/>
        <charset val="134"/>
      </rPr>
      <t>沅陵县</t>
    </r>
  </si>
  <si>
    <r>
      <rPr>
        <sz val="12"/>
        <rFont val="宋体"/>
        <family val="3"/>
        <charset val="134"/>
      </rPr>
      <t>辰溪县</t>
    </r>
  </si>
  <si>
    <r>
      <rPr>
        <sz val="12"/>
        <rFont val="宋体"/>
        <family val="3"/>
        <charset val="134"/>
      </rPr>
      <t>溆浦县</t>
    </r>
  </si>
  <si>
    <r>
      <rPr>
        <sz val="12"/>
        <rFont val="宋体"/>
        <family val="3"/>
        <charset val="134"/>
      </rPr>
      <t>会同县</t>
    </r>
  </si>
  <si>
    <r>
      <rPr>
        <sz val="12"/>
        <rFont val="宋体"/>
        <family val="3"/>
        <charset val="134"/>
      </rPr>
      <t>麻阳县</t>
    </r>
  </si>
  <si>
    <r>
      <rPr>
        <sz val="12"/>
        <rFont val="宋体"/>
        <family val="3"/>
        <charset val="134"/>
      </rPr>
      <t>麻阳苗族自治县</t>
    </r>
  </si>
  <si>
    <r>
      <rPr>
        <sz val="12"/>
        <rFont val="宋体"/>
        <family val="3"/>
        <charset val="134"/>
      </rPr>
      <t>新晃县</t>
    </r>
  </si>
  <si>
    <r>
      <rPr>
        <sz val="12"/>
        <rFont val="宋体"/>
        <family val="3"/>
        <charset val="134"/>
      </rPr>
      <t>新晃侗族自治县</t>
    </r>
  </si>
  <si>
    <r>
      <rPr>
        <sz val="12"/>
        <rFont val="宋体"/>
        <family val="3"/>
        <charset val="134"/>
      </rPr>
      <t>芷江县</t>
    </r>
  </si>
  <si>
    <r>
      <rPr>
        <sz val="12"/>
        <rFont val="宋体"/>
        <family val="3"/>
        <charset val="134"/>
      </rPr>
      <t>芷江侗族自治县</t>
    </r>
  </si>
  <si>
    <r>
      <rPr>
        <sz val="12"/>
        <rFont val="宋体"/>
        <family val="3"/>
        <charset val="134"/>
      </rPr>
      <t>靖州县</t>
    </r>
  </si>
  <si>
    <r>
      <rPr>
        <sz val="12"/>
        <rFont val="宋体"/>
        <family val="3"/>
        <charset val="134"/>
      </rPr>
      <t>靖州苗族侗族自治县</t>
    </r>
  </si>
  <si>
    <r>
      <rPr>
        <sz val="12"/>
        <rFont val="宋体"/>
        <family val="3"/>
        <charset val="134"/>
      </rPr>
      <t>通道县</t>
    </r>
  </si>
  <si>
    <r>
      <rPr>
        <sz val="12"/>
        <rFont val="宋体"/>
        <family val="3"/>
        <charset val="134"/>
      </rPr>
      <t>洪江市</t>
    </r>
  </si>
  <si>
    <r>
      <rPr>
        <sz val="11"/>
        <color theme="1"/>
        <rFont val="宋体"/>
        <family val="3"/>
        <charset val="134"/>
      </rPr>
      <t>湘西土家族苗族自治州</t>
    </r>
  </si>
  <si>
    <r>
      <rPr>
        <b/>
        <sz val="12"/>
        <color indexed="8"/>
        <rFont val="宋体"/>
        <family val="3"/>
        <charset val="134"/>
      </rPr>
      <t>湘西州</t>
    </r>
  </si>
  <si>
    <r>
      <rPr>
        <sz val="12"/>
        <color indexed="8"/>
        <rFont val="宋体"/>
        <family val="3"/>
        <charset val="134"/>
      </rPr>
      <t>湘西州本级</t>
    </r>
  </si>
  <si>
    <r>
      <rPr>
        <sz val="12"/>
        <rFont val="宋体"/>
        <family val="3"/>
        <charset val="134"/>
      </rPr>
      <t>湘西民族职业技术学院</t>
    </r>
  </si>
  <si>
    <r>
      <rPr>
        <sz val="12"/>
        <rFont val="宋体"/>
        <family val="3"/>
        <charset val="134"/>
      </rPr>
      <t>吉首大学师范学院</t>
    </r>
  </si>
  <si>
    <r>
      <rPr>
        <sz val="12"/>
        <rFont val="宋体"/>
        <family val="3"/>
        <charset val="134"/>
      </rPr>
      <t>吉首市</t>
    </r>
  </si>
  <si>
    <r>
      <rPr>
        <sz val="12"/>
        <rFont val="宋体"/>
        <family val="3"/>
        <charset val="134"/>
      </rPr>
      <t>泸溪县</t>
    </r>
  </si>
  <si>
    <r>
      <rPr>
        <sz val="12"/>
        <rFont val="宋体"/>
        <family val="3"/>
        <charset val="134"/>
      </rPr>
      <t>凤凰县</t>
    </r>
  </si>
  <si>
    <r>
      <rPr>
        <sz val="12"/>
        <rFont val="宋体"/>
        <family val="3"/>
        <charset val="134"/>
      </rPr>
      <t>花垣县</t>
    </r>
  </si>
  <si>
    <r>
      <rPr>
        <sz val="12"/>
        <rFont val="宋体"/>
        <family val="3"/>
        <charset val="134"/>
      </rPr>
      <t>保靖县</t>
    </r>
  </si>
  <si>
    <r>
      <rPr>
        <sz val="12"/>
        <rFont val="宋体"/>
        <family val="3"/>
        <charset val="134"/>
      </rPr>
      <t>古丈县</t>
    </r>
  </si>
  <si>
    <r>
      <rPr>
        <sz val="12"/>
        <rFont val="宋体"/>
        <family val="3"/>
        <charset val="134"/>
      </rPr>
      <t>永顺县</t>
    </r>
  </si>
  <si>
    <r>
      <rPr>
        <sz val="12"/>
        <rFont val="宋体"/>
        <family val="3"/>
        <charset val="134"/>
      </rPr>
      <t>龙山县</t>
    </r>
  </si>
  <si>
    <t>附件</t>
  </si>
  <si>
    <t>提前下达2022年学生资助中央直达资金和省级资金分配表（市县）</t>
  </si>
  <si>
    <t>奖助学金（政府预算经济科目：509对个人和家庭的补助）</t>
  </si>
  <si>
    <t>免学费（政府预算经济科目：505对事业单位经常性补助）</t>
  </si>
  <si>
    <t>免费教科书（政府预算经济科目：505对事业单位经常性补助）</t>
  </si>
  <si>
    <t>助学金（政府预算经济科目：509对个人和家庭的补助）</t>
  </si>
  <si>
    <t>应征入伍学费资助（政府预算经济科目：509对个人和家庭的补助）</t>
  </si>
  <si>
    <t>2050302中等职业教育</t>
  </si>
  <si>
    <t>湖南软件职业学院</t>
  </si>
  <si>
    <t>提前下达省直学校2022年学生资助中央直达资金和省级资金分配表</t>
  </si>
  <si>
    <t xml:space="preserve"> 高校学生资助（政府预算经济科目：50902助学金，部门经济科目：30308助学金）</t>
  </si>
  <si>
    <t>奖助学金（政府预算经济科目：50902助学金，部门经济科目：30308助学金）</t>
  </si>
  <si>
    <t>免学费（政府预算经济科目列“50502商品和服务支出”，部门预算经济科目列“30299其他商品和服务支出”）</t>
  </si>
  <si>
    <t>免费教科书（政府预算经济科目列“50502商品和服务支出”，部门预算经济科目列“30299其他商品和服务支出”）</t>
  </si>
  <si>
    <t>助学金（政府预算经济科目：50902助学金，部门经济科目：30308助学金）</t>
  </si>
  <si>
    <t>应征入伍学费资助</t>
  </si>
  <si>
    <t>长沙市第一中学</t>
  </si>
  <si>
    <t>省应急管理厅</t>
  </si>
  <si>
    <t>369002</t>
  </si>
  <si>
    <t>203022</t>
  </si>
  <si>
    <t>050003</t>
  </si>
  <si>
    <t>210004</t>
  </si>
  <si>
    <t>湖南省商务职业技术学院</t>
  </si>
  <si>
    <t>350010</t>
  </si>
  <si>
    <t>350013</t>
  </si>
  <si>
    <t>350011</t>
  </si>
  <si>
    <t>省生态环境厅</t>
  </si>
  <si>
    <t>212006</t>
  </si>
  <si>
    <t>364002</t>
  </si>
  <si>
    <t>202008</t>
  </si>
  <si>
    <t>200009</t>
  </si>
  <si>
    <t>258021</t>
  </si>
  <si>
    <t>400006</t>
  </si>
  <si>
    <t>400007</t>
  </si>
  <si>
    <t>252003</t>
  </si>
  <si>
    <t>054002</t>
  </si>
  <si>
    <t>111012</t>
  </si>
  <si>
    <t>302023</t>
  </si>
  <si>
    <t>省文化和旅游厅</t>
  </si>
  <si>
    <t>105008</t>
  </si>
  <si>
    <t>301006</t>
  </si>
  <si>
    <t>047003</t>
  </si>
  <si>
    <t>049001</t>
  </si>
  <si>
    <t>999810</t>
  </si>
  <si>
    <t>999818</t>
  </si>
  <si>
    <t>999901</t>
  </si>
  <si>
    <t>999164</t>
  </si>
  <si>
    <t>999831</t>
  </si>
  <si>
    <t>999814</t>
  </si>
  <si>
    <t>217013</t>
  </si>
  <si>
    <t>258036</t>
  </si>
  <si>
    <t>304002</t>
  </si>
  <si>
    <t>031010</t>
  </si>
  <si>
    <t>202006002</t>
  </si>
  <si>
    <t>湖南建设中等职业学校（湖南建筑高级技工学校364003）</t>
  </si>
  <si>
    <t>350016</t>
  </si>
  <si>
    <t>湖南省汽车技师学院</t>
  </si>
  <si>
    <t>湖南省陶瓷技师学院</t>
  </si>
  <si>
    <t>350014</t>
  </si>
  <si>
    <t>湖南兵器工业高级技工学校</t>
  </si>
  <si>
    <t>205006</t>
  </si>
  <si>
    <t>湖南省经济贸易高级技工学校</t>
  </si>
  <si>
    <t>湖南省商业技师学院</t>
  </si>
  <si>
    <t>湖南省有色金属中等专业学校</t>
    <phoneticPr fontId="154" type="noConversion"/>
  </si>
  <si>
    <t>省教育厅</t>
    <phoneticPr fontId="154" type="noConversion"/>
  </si>
  <si>
    <t>主管部门（市州）</t>
    <phoneticPr fontId="154" type="noConversion"/>
  </si>
  <si>
    <t>全年下达金额</t>
    <phoneticPr fontId="154" type="noConversion"/>
  </si>
  <si>
    <t>提前下达资金</t>
    <phoneticPr fontId="154" type="noConversion"/>
  </si>
  <si>
    <t>教育厅机关：国防科大附中</t>
    <phoneticPr fontId="154" type="noConversion"/>
  </si>
  <si>
    <t>省教育厅</t>
    <phoneticPr fontId="154" type="noConversion"/>
  </si>
  <si>
    <t>主管部门</t>
    <phoneticPr fontId="154" type="noConversion"/>
  </si>
  <si>
    <t>单位</t>
    <phoneticPr fontId="154" type="noConversion"/>
  </si>
  <si>
    <t>功能科目</t>
    <phoneticPr fontId="154" type="noConversion"/>
  </si>
  <si>
    <t>中钢集团衡阳重机技工学校（中钢集团衡阳重机职工大学）</t>
    <phoneticPr fontId="154" type="noConversion"/>
  </si>
  <si>
    <t xml:space="preserve"> 高校学生资助（政府经济科目：50902助学金；部门预算经济科目：30308助学金）</t>
    <phoneticPr fontId="154" type="noConversion"/>
  </si>
  <si>
    <t>助学金（政府经济科目：50902助学金；部门预算经济科目：30308助学金）</t>
    <phoneticPr fontId="154" type="noConversion"/>
  </si>
  <si>
    <t>免学费（政府经济科目：50502商品和服务支出；部门预算经济科目：30299其他商品和服务支出）</t>
    <phoneticPr fontId="154" type="noConversion"/>
  </si>
  <si>
    <t>免费教科书（政府经济科目：50502商品和服务支出；部门预算经济科目：30299其他商品和服务支出）</t>
    <phoneticPr fontId="154" type="noConversion"/>
  </si>
  <si>
    <t>附件2-1</t>
    <phoneticPr fontId="154" type="noConversion"/>
  </si>
  <si>
    <t>附件2-2</t>
    <phoneticPr fontId="154" type="noConversion"/>
  </si>
  <si>
    <t>附件2-3</t>
    <phoneticPr fontId="154" type="noConversion"/>
  </si>
  <si>
    <t>附件3-1</t>
    <phoneticPr fontId="154" type="noConversion"/>
  </si>
  <si>
    <t>附件3-2</t>
    <phoneticPr fontId="154" type="noConversion"/>
  </si>
  <si>
    <t>附件3-3</t>
    <phoneticPr fontId="154" type="noConversion"/>
  </si>
  <si>
    <t>附件3-4</t>
    <phoneticPr fontId="154" type="noConversion"/>
  </si>
  <si>
    <t>附件3-5</t>
    <phoneticPr fontId="154" type="noConversion"/>
  </si>
  <si>
    <t>附件4-1</t>
    <phoneticPr fontId="154" type="noConversion"/>
  </si>
  <si>
    <t>附件4-2：</t>
    <phoneticPr fontId="154" type="noConversion"/>
  </si>
  <si>
    <t>附件4-3：</t>
    <phoneticPr fontId="154" type="noConversion"/>
  </si>
  <si>
    <t>附件4-4：</t>
    <phoneticPr fontId="154" type="noConversion"/>
  </si>
  <si>
    <t>附件4-5：</t>
    <phoneticPr fontId="154" type="noConversion"/>
  </si>
  <si>
    <t>2023年高校学生资助省级资金测算分配表</t>
    <phoneticPr fontId="154" type="noConversion"/>
  </si>
  <si>
    <t>2023年研究生国家奖助学金分配明细表</t>
    <phoneticPr fontId="154" type="noConversion"/>
  </si>
  <si>
    <t>省教育厅</t>
    <phoneticPr fontId="15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</si>
</sst>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#,##0;\(#,##0\)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_-&quot;$&quot;\ * #,##0_-;_-&quot;$&quot;\ * #,##0\-;_-&quot;$&quot;\ * &quot;-&quot;_-;_-@_-"/>
    <numFmt numFmtId="185" formatCode="&quot;$&quot;#,##0_);[Red]\(&quot;$&quot;#,##0\)"/>
    <numFmt numFmtId="186" formatCode="&quot;$&quot;#,##0.00_);[Red]\(&quot;$&quot;#,##0.00\)"/>
    <numFmt numFmtId="187" formatCode="&quot;$&quot;\ #,##0.00_-;[Red]&quot;$&quot;\ #,##0.00\-"/>
    <numFmt numFmtId="188" formatCode="_(&quot;$&quot;* #,##0.00_);_(&quot;$&quot;* \(#,##0.00\);_(&quot;$&quot;* &quot;-&quot;??_);_(@_)"/>
    <numFmt numFmtId="189" formatCode="_(&quot;$&quot;* #,##0_);_(&quot;$&quot;* \(#,##0\);_(&quot;$&quot;* &quot;-&quot;_);_(@_)"/>
    <numFmt numFmtId="190" formatCode="0_ "/>
    <numFmt numFmtId="191" formatCode="yyyy&quot;年&quot;m&quot;月&quot;d&quot;日&quot;;@"/>
    <numFmt numFmtId="192" formatCode="_ \¥* #,##0.00_ ;_ \¥* \-#,##0.00_ ;_ \¥* &quot;-&quot;??_ ;_ @_ "/>
    <numFmt numFmtId="193" formatCode="_-* #,##0_$_-;\-* #,##0_$_-;_-* &quot;-&quot;_$_-;_-@_-"/>
    <numFmt numFmtId="194" formatCode="_-* #,##0.00_$_-;\-* #,##0.00_$_-;_-* &quot;-&quot;??_$_-;_-@_-"/>
    <numFmt numFmtId="195" formatCode="_-* #,##0&quot;$&quot;_-;\-* #,##0&quot;$&quot;_-;_-* &quot;-&quot;&quot;$&quot;_-;_-@_-"/>
    <numFmt numFmtId="196" formatCode="_-* #,##0.00&quot;$&quot;_-;\-* #,##0.00&quot;$&quot;_-;_-* &quot;-&quot;??&quot;$&quot;_-;_-@_-"/>
    <numFmt numFmtId="197" formatCode="0;_琀"/>
    <numFmt numFmtId="198" formatCode="* #,##0;* \-#,##0;* &quot;-&quot;;@"/>
    <numFmt numFmtId="199" formatCode="yy\.mm\.dd"/>
    <numFmt numFmtId="200" formatCode="0.0"/>
    <numFmt numFmtId="201" formatCode="0.00_);[Red]\(0.00\)"/>
    <numFmt numFmtId="202" formatCode="0.00_ ;[Red]\-0.00\ "/>
    <numFmt numFmtId="203" formatCode="0_);[Red]\(0\)"/>
    <numFmt numFmtId="204" formatCode="0_ ;[Red]\-0\ "/>
    <numFmt numFmtId="205" formatCode="0.0000_ ;[Red]\-0.0000\ "/>
    <numFmt numFmtId="206" formatCode="0.00_ "/>
    <numFmt numFmtId="207" formatCode="0.000_ "/>
    <numFmt numFmtId="208" formatCode="#,##0.00_);[Red]\(#,##0.00\)"/>
    <numFmt numFmtId="209" formatCode="#,##0.00_ "/>
    <numFmt numFmtId="210" formatCode="0.0_);[Red]\(0.0\)"/>
  </numFmts>
  <fonts count="158">
    <font>
      <sz val="11"/>
      <color indexed="8"/>
      <name val="等线"/>
      <charset val="1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6"/>
      <name val="黑体"/>
      <family val="3"/>
      <charset val="134"/>
    </font>
    <font>
      <b/>
      <sz val="11"/>
      <name val="等线"/>
      <family val="3"/>
      <charset val="134"/>
      <scheme val="minor"/>
    </font>
    <font>
      <sz val="18"/>
      <name val="方正小标宋简体"/>
      <family val="3"/>
      <charset val="134"/>
    </font>
    <font>
      <b/>
      <sz val="18"/>
      <name val="方正小标宋简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黑体"/>
      <family val="3"/>
      <charset val="134"/>
    </font>
    <font>
      <b/>
      <sz val="11"/>
      <name val="黑体"/>
      <family val="3"/>
      <charset val="134"/>
    </font>
    <font>
      <sz val="1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4"/>
      <color indexed="8"/>
      <name val="Times New Roman"/>
      <family val="1"/>
    </font>
    <font>
      <sz val="14"/>
      <color indexed="8"/>
      <name val="黑体"/>
      <family val="3"/>
      <charset val="134"/>
    </font>
    <font>
      <sz val="18"/>
      <name val="方正小标宋_GBK"/>
      <family val="4"/>
      <charset val="134"/>
    </font>
    <font>
      <sz val="14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4"/>
      <name val="黑体"/>
      <family val="3"/>
      <charset val="134"/>
    </font>
    <font>
      <b/>
      <sz val="14"/>
      <name val="Times New Roman"/>
      <family val="1"/>
    </font>
    <font>
      <sz val="13"/>
      <name val="黑体"/>
      <family val="3"/>
      <charset val="134"/>
    </font>
    <font>
      <sz val="12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等线"/>
      <family val="3"/>
      <charset val="134"/>
      <scheme val="minor"/>
    </font>
    <font>
      <b/>
      <sz val="18"/>
      <name val="宋体"/>
      <family val="3"/>
      <charset val="134"/>
    </font>
    <font>
      <sz val="18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10"/>
      <color rgb="FFFF0000"/>
      <name val="宋体"/>
      <family val="3"/>
      <charset val="134"/>
    </font>
    <font>
      <sz val="18"/>
      <color theme="1"/>
      <name val="等线"/>
      <family val="3"/>
      <charset val="134"/>
      <scheme val="minor"/>
    </font>
    <font>
      <sz val="10"/>
      <name val="黑体"/>
      <family val="3"/>
      <charset val="134"/>
    </font>
    <font>
      <sz val="20"/>
      <name val="方正小标宋简体"/>
      <family val="3"/>
      <charset val="134"/>
    </font>
    <font>
      <b/>
      <sz val="11"/>
      <name val="宋体"/>
      <family val="3"/>
      <charset val="134"/>
    </font>
    <font>
      <i/>
      <sz val="10"/>
      <name val="宋体"/>
      <family val="3"/>
      <charset val="134"/>
    </font>
    <font>
      <b/>
      <sz val="10"/>
      <color rgb="FF000000"/>
      <name val="等线"/>
      <family val="3"/>
      <charset val="134"/>
      <scheme val="minor"/>
    </font>
    <font>
      <b/>
      <sz val="11"/>
      <color rgb="FF000000"/>
      <name val="等线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0"/>
      <color indexed="8"/>
      <name val="黑体"/>
      <family val="3"/>
      <charset val="134"/>
    </font>
    <font>
      <sz val="11"/>
      <color indexed="8"/>
      <name val="等线"/>
      <family val="3"/>
      <charset val="134"/>
      <scheme val="minor"/>
    </font>
    <font>
      <b/>
      <sz val="9"/>
      <name val="黑体"/>
      <family val="3"/>
      <charset val="134"/>
    </font>
    <font>
      <b/>
      <sz val="9"/>
      <name val="Times New Roman"/>
      <family val="1"/>
    </font>
    <font>
      <sz val="9"/>
      <name val="仿宋_GB2312"/>
      <family val="3"/>
      <charset val="134"/>
    </font>
    <font>
      <b/>
      <sz val="9"/>
      <name val="仿宋_GB2312"/>
      <family val="3"/>
      <charset val="134"/>
    </font>
    <font>
      <b/>
      <sz val="10"/>
      <name val="Times New Roman"/>
      <family val="1"/>
    </font>
    <font>
      <sz val="9"/>
      <color theme="1"/>
      <name val="仿宋_GB2312"/>
      <family val="3"/>
      <charset val="134"/>
    </font>
    <font>
      <sz val="10"/>
      <name val="Times New Roman"/>
      <family val="1"/>
    </font>
    <font>
      <sz val="9"/>
      <name val="Times New Roman"/>
      <family val="1"/>
    </font>
    <font>
      <sz val="10"/>
      <name val="等线"/>
      <family val="3"/>
      <charset val="134"/>
      <scheme val="minor"/>
    </font>
    <font>
      <sz val="9"/>
      <name val="黑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Tahoma"/>
      <family val="2"/>
    </font>
    <font>
      <sz val="9"/>
      <color theme="1"/>
      <name val="Times New Roman"/>
      <family val="1"/>
    </font>
    <font>
      <sz val="18"/>
      <color indexed="10"/>
      <name val="方正小标宋_GBK"/>
      <family val="4"/>
      <charset val="134"/>
    </font>
    <font>
      <sz val="12"/>
      <color theme="1"/>
      <name val="仿宋_GB2312"/>
      <family val="3"/>
      <charset val="134"/>
    </font>
    <font>
      <sz val="6"/>
      <name val="宋体"/>
      <family val="3"/>
      <charset val="134"/>
    </font>
    <font>
      <sz val="11"/>
      <name val="仿宋_GB2312"/>
      <family val="3"/>
      <charset val="134"/>
    </font>
    <font>
      <b/>
      <sz val="9"/>
      <color theme="1"/>
      <name val="Times New Roman"/>
      <family val="1"/>
    </font>
    <font>
      <sz val="8"/>
      <name val="宋体"/>
      <family val="3"/>
      <charset val="134"/>
    </font>
    <font>
      <sz val="9"/>
      <color rgb="FF000000"/>
      <name val="黑体"/>
      <family val="3"/>
      <charset val="134"/>
    </font>
    <font>
      <sz val="9"/>
      <color rgb="FF333333"/>
      <name val="Times New Roman"/>
      <family val="1"/>
    </font>
    <font>
      <sz val="8"/>
      <color theme="1"/>
      <name val="等线"/>
      <family val="3"/>
      <charset val="134"/>
      <scheme val="minor"/>
    </font>
    <font>
      <sz val="9"/>
      <color rgb="FFFF0000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b/>
      <sz val="8"/>
      <name val="宋体"/>
      <family val="3"/>
      <charset val="134"/>
    </font>
    <font>
      <sz val="16"/>
      <color indexed="8"/>
      <name val="方正小标宋简体"/>
      <family val="3"/>
      <charset val="134"/>
    </font>
    <font>
      <b/>
      <sz val="10"/>
      <name val="等线"/>
      <family val="3"/>
      <charset val="134"/>
      <scheme val="minor"/>
    </font>
    <font>
      <sz val="9"/>
      <color indexed="8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2"/>
      <name val="方正小标宋简体"/>
      <family val="3"/>
      <charset val="134"/>
    </font>
    <font>
      <sz val="10"/>
      <color indexed="8"/>
      <name val="Arial"/>
      <family val="2"/>
    </font>
    <font>
      <sz val="16"/>
      <color theme="1"/>
      <name val="黑体"/>
      <family val="3"/>
      <charset val="134"/>
    </font>
    <font>
      <sz val="16"/>
      <name val="方正小标宋简体"/>
      <family val="3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8"/>
      <color theme="1"/>
      <name val="方正小标宋_GBK"/>
      <family val="4"/>
      <charset val="134"/>
    </font>
    <font>
      <sz val="8"/>
      <name val="Times New Roman"/>
      <family val="1"/>
    </font>
    <font>
      <sz val="10"/>
      <name val="Arial"/>
      <family val="2"/>
    </font>
    <font>
      <sz val="10"/>
      <name val="Geneva"/>
      <family val="1"/>
    </font>
    <font>
      <sz val="10"/>
      <name val="Helv"/>
      <family val="2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name val="Arial"/>
      <family val="2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i/>
      <sz val="16"/>
      <name val="Helv"/>
      <family val="2"/>
    </font>
    <font>
      <b/>
      <sz val="11"/>
      <color indexed="63"/>
      <name val="宋体"/>
      <family val="3"/>
      <charset val="134"/>
    </font>
    <font>
      <b/>
      <sz val="10"/>
      <name val="MS Sans Serif"/>
      <family val="2"/>
    </font>
    <font>
      <b/>
      <sz val="10"/>
      <name val="Arial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21"/>
      <name val="楷体_GB2312"/>
      <family val="3"/>
      <charset val="134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Tahoma"/>
      <family val="2"/>
    </font>
    <font>
      <sz val="12"/>
      <color indexed="20"/>
      <name val="楷体_GB2312"/>
      <family val="3"/>
      <charset val="134"/>
    </font>
    <font>
      <sz val="11"/>
      <color indexed="8"/>
      <name val="Tahoma"/>
      <family val="2"/>
    </font>
    <font>
      <sz val="11"/>
      <color indexed="8"/>
      <name val="等线"/>
      <family val="3"/>
      <charset val="134"/>
    </font>
    <font>
      <u/>
      <sz val="12"/>
      <color indexed="12"/>
      <name val="宋体"/>
      <family val="3"/>
      <charset val="134"/>
    </font>
    <font>
      <b/>
      <sz val="9"/>
      <name val="Arial"/>
      <family val="2"/>
    </font>
    <font>
      <sz val="12"/>
      <name val="官帕眉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1"/>
      <color indexed="17"/>
      <name val="Tahoma"/>
      <family val="2"/>
    </font>
    <font>
      <sz val="12"/>
      <color indexed="17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2"/>
      <name val="黑体"/>
      <family val="3"/>
      <charset val="134"/>
    </font>
    <font>
      <b/>
      <sz val="10"/>
      <name val="黑体"/>
      <family val="3"/>
      <charset val="134"/>
    </font>
    <font>
      <sz val="8"/>
      <name val="黑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charset val="134"/>
      <scheme val="minor"/>
    </font>
    <font>
      <sz val="11"/>
      <name val="Tahoma"/>
      <family val="2"/>
    </font>
    <font>
      <sz val="12"/>
      <name val="仿宋_GB2312"/>
      <family val="3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CF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26"/>
        <bgColor indexed="26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14">
    <xf numFmtId="0" fontId="0" fillId="0" borderId="0">
      <alignment vertical="center"/>
    </xf>
    <xf numFmtId="0" fontId="96" fillId="0" borderId="0"/>
    <xf numFmtId="0" fontId="96" fillId="0" borderId="0"/>
    <xf numFmtId="0" fontId="29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6" fillId="0" borderId="0"/>
    <xf numFmtId="0" fontId="29" fillId="0" borderId="0"/>
    <xf numFmtId="0" fontId="96" fillId="0" borderId="0"/>
    <xf numFmtId="0" fontId="98" fillId="0" borderId="0"/>
    <xf numFmtId="0" fontId="97" fillId="0" borderId="0"/>
    <xf numFmtId="49" fontId="96" fillId="0" borderId="0" applyFont="0" applyFill="0" applyBorder="0" applyAlignment="0" applyProtection="0"/>
    <xf numFmtId="0" fontId="29" fillId="0" borderId="0"/>
    <xf numFmtId="0" fontId="96" fillId="0" borderId="0"/>
    <xf numFmtId="0" fontId="96" fillId="0" borderId="0"/>
    <xf numFmtId="0" fontId="98" fillId="0" borderId="0"/>
    <xf numFmtId="0" fontId="29" fillId="0" borderId="0"/>
    <xf numFmtId="0" fontId="97" fillId="0" borderId="0"/>
    <xf numFmtId="0" fontId="29" fillId="0" borderId="0"/>
    <xf numFmtId="0" fontId="98" fillId="0" borderId="0"/>
    <xf numFmtId="0" fontId="29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29" fillId="0" borderId="0"/>
    <xf numFmtId="0" fontId="29" fillId="0" borderId="0"/>
    <xf numFmtId="0" fontId="97" fillId="0" borderId="0"/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5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2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3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9" fillId="28" borderId="0" applyNumberFormat="0" applyBorder="0" applyAlignment="0" applyProtection="0">
      <alignment vertical="center"/>
    </xf>
    <xf numFmtId="0" fontId="98" fillId="0" borderId="0">
      <protection locked="0"/>
    </xf>
    <xf numFmtId="0" fontId="96" fillId="0" borderId="0"/>
    <xf numFmtId="0" fontId="100" fillId="25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100" fillId="19" borderId="0" applyNumberFormat="0" applyBorder="0" applyAlignment="0" applyProtection="0"/>
    <xf numFmtId="0" fontId="100" fillId="29" borderId="0" applyNumberFormat="0" applyBorder="0" applyAlignment="0" applyProtection="0"/>
    <xf numFmtId="0" fontId="100" fillId="3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100" fillId="31" borderId="0" applyNumberFormat="0" applyBorder="0" applyAlignment="0" applyProtection="0"/>
    <xf numFmtId="0" fontId="100" fillId="32" borderId="0" applyNumberFormat="0" applyBorder="0" applyAlignment="0" applyProtection="0"/>
    <xf numFmtId="0" fontId="100" fillId="24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100" fillId="5" borderId="0" applyNumberFormat="0" applyBorder="0" applyAlignment="0" applyProtection="0"/>
    <xf numFmtId="0" fontId="100" fillId="33" borderId="0" applyNumberFormat="0" applyBorder="0" applyAlignment="0" applyProtection="0"/>
    <xf numFmtId="0" fontId="100" fillId="34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100" fillId="16" borderId="0" applyNumberFormat="0" applyBorder="0" applyAlignment="0" applyProtection="0"/>
    <xf numFmtId="0" fontId="100" fillId="35" borderId="0" applyNumberFormat="0" applyBorder="0" applyAlignment="0" applyProtection="0"/>
    <xf numFmtId="0" fontId="100" fillId="27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100" fillId="19" borderId="0" applyNumberFormat="0" applyBorder="0" applyAlignment="0" applyProtection="0"/>
    <xf numFmtId="0" fontId="100" fillId="36" borderId="0" applyNumberFormat="0" applyBorder="0" applyAlignment="0" applyProtection="0"/>
    <xf numFmtId="0" fontId="100" fillId="22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00" fillId="38" borderId="0" applyNumberFormat="0" applyBorder="0" applyAlignment="0" applyProtection="0"/>
    <xf numFmtId="0" fontId="100" fillId="39" borderId="0" applyNumberFormat="0" applyBorder="0" applyAlignment="0" applyProtection="0"/>
    <xf numFmtId="0" fontId="95" fillId="0" borderId="0">
      <alignment horizontal="center" wrapText="1"/>
      <protection locked="0"/>
    </xf>
    <xf numFmtId="0" fontId="101" fillId="16" borderId="0" applyNumberFormat="0" applyBorder="0" applyAlignment="0" applyProtection="0">
      <alignment vertical="center"/>
    </xf>
    <xf numFmtId="176" fontId="87" fillId="0" borderId="0" applyFill="0" applyBorder="0" applyAlignment="0"/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87" fillId="0" borderId="0" applyNumberFormat="0" applyFill="0" applyBorder="0" applyAlignment="0" applyProtection="0">
      <alignment vertical="top"/>
    </xf>
    <xf numFmtId="41" fontId="96" fillId="0" borderId="0" applyFont="0" applyFill="0" applyBorder="0" applyAlignment="0" applyProtection="0"/>
    <xf numFmtId="177" fontId="60" fillId="0" borderId="0"/>
    <xf numFmtId="178" fontId="96" fillId="0" borderId="0" applyFont="0" applyFill="0" applyBorder="0" applyAlignment="0" applyProtection="0"/>
    <xf numFmtId="179" fontId="96" fillId="0" borderId="0" applyFont="0" applyFill="0" applyBorder="0" applyAlignment="0" applyProtection="0"/>
    <xf numFmtId="180" fontId="96" fillId="0" borderId="0" applyFont="0" applyFill="0" applyBorder="0" applyAlignment="0" applyProtection="0"/>
    <xf numFmtId="181" fontId="60" fillId="0" borderId="0"/>
    <xf numFmtId="0" fontId="104" fillId="0" borderId="0" applyProtection="0"/>
    <xf numFmtId="182" fontId="60" fillId="0" borderId="0"/>
    <xf numFmtId="0" fontId="105" fillId="0" borderId="0" applyNumberFormat="0" applyFill="0" applyBorder="0" applyAlignment="0" applyProtection="0">
      <alignment vertical="center"/>
    </xf>
    <xf numFmtId="0" fontId="96" fillId="0" borderId="0"/>
    <xf numFmtId="2" fontId="104" fillId="0" borderId="0" applyProtection="0"/>
    <xf numFmtId="0" fontId="96" fillId="0" borderId="0"/>
    <xf numFmtId="0" fontId="106" fillId="17" borderId="0" applyNumberFormat="0" applyBorder="0" applyAlignment="0" applyProtection="0">
      <alignment vertical="center"/>
    </xf>
    <xf numFmtId="38" fontId="107" fillId="5" borderId="0" applyNumberFormat="0" applyBorder="0" applyAlignment="0" applyProtection="0"/>
    <xf numFmtId="0" fontId="108" fillId="0" borderId="20" applyNumberFormat="0" applyAlignment="0" applyProtection="0">
      <alignment horizontal="left" vertical="center"/>
    </xf>
    <xf numFmtId="0" fontId="108" fillId="0" borderId="7">
      <alignment horizontal="left" vertical="center"/>
    </xf>
    <xf numFmtId="0" fontId="108" fillId="0" borderId="7">
      <alignment horizontal="left" vertical="center"/>
    </xf>
    <xf numFmtId="0" fontId="108" fillId="0" borderId="7">
      <alignment horizontal="left" vertical="center"/>
    </xf>
    <xf numFmtId="0" fontId="109" fillId="0" borderId="21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2" fillId="0" borderId="0" applyProtection="0"/>
    <xf numFmtId="0" fontId="108" fillId="0" borderId="0" applyProtection="0"/>
    <xf numFmtId="0" fontId="113" fillId="20" borderId="18" applyNumberFormat="0" applyAlignment="0" applyProtection="0">
      <alignment vertical="center"/>
    </xf>
    <xf numFmtId="10" fontId="107" fillId="3" borderId="2" applyNumberFormat="0" applyBorder="0" applyAlignment="0" applyProtection="0"/>
    <xf numFmtId="10" fontId="107" fillId="3" borderId="2" applyNumberFormat="0" applyBorder="0" applyAlignment="0" applyProtection="0"/>
    <xf numFmtId="10" fontId="107" fillId="3" borderId="2" applyNumberFormat="0" applyBorder="0" applyAlignment="0" applyProtection="0"/>
    <xf numFmtId="0" fontId="113" fillId="20" borderId="18" applyNumberFormat="0" applyAlignment="0" applyProtection="0">
      <alignment vertical="center"/>
    </xf>
    <xf numFmtId="183" fontId="114" fillId="40" borderId="0"/>
    <xf numFmtId="0" fontId="115" fillId="0" borderId="24" applyNumberFormat="0" applyFill="0" applyAlignment="0" applyProtection="0">
      <alignment vertical="center"/>
    </xf>
    <xf numFmtId="183" fontId="116" fillId="41" borderId="0"/>
    <xf numFmtId="38" fontId="117" fillId="0" borderId="0" applyFont="0" applyFill="0" applyBorder="0" applyAlignment="0" applyProtection="0"/>
    <xf numFmtId="40" fontId="117" fillId="0" borderId="0" applyFont="0" applyFill="0" applyBorder="0" applyAlignment="0" applyProtection="0"/>
    <xf numFmtId="184" fontId="96" fillId="0" borderId="0" applyFont="0" applyFill="0" applyBorder="0" applyAlignment="0" applyProtection="0"/>
    <xf numFmtId="0" fontId="96" fillId="0" borderId="0" applyFont="0" applyFill="0" applyBorder="0" applyAlignment="0" applyProtection="0"/>
    <xf numFmtId="185" fontId="117" fillId="0" borderId="0" applyFont="0" applyFill="0" applyBorder="0" applyAlignment="0" applyProtection="0"/>
    <xf numFmtId="186" fontId="117" fillId="0" borderId="0" applyFont="0" applyFill="0" applyBorder="0" applyAlignment="0" applyProtection="0"/>
    <xf numFmtId="187" fontId="96" fillId="0" borderId="0" applyFont="0" applyFill="0" applyBorder="0" applyAlignment="0" applyProtection="0"/>
    <xf numFmtId="184" fontId="96" fillId="0" borderId="0" applyFont="0" applyFill="0" applyBorder="0" applyAlignment="0" applyProtection="0"/>
    <xf numFmtId="0" fontId="65" fillId="0" borderId="0"/>
    <xf numFmtId="0" fontId="65" fillId="0" borderId="0"/>
    <xf numFmtId="0" fontId="118" fillId="38" borderId="0" applyNumberFormat="0" applyBorder="0" applyAlignment="0" applyProtection="0">
      <alignment vertical="center"/>
    </xf>
    <xf numFmtId="0" fontId="60" fillId="0" borderId="0"/>
    <xf numFmtId="37" fontId="119" fillId="0" borderId="0"/>
    <xf numFmtId="37" fontId="119" fillId="0" borderId="0"/>
    <xf numFmtId="37" fontId="119" fillId="0" borderId="0"/>
    <xf numFmtId="0" fontId="114" fillId="0" borderId="0"/>
    <xf numFmtId="0" fontId="120" fillId="0" borderId="0"/>
    <xf numFmtId="0" fontId="98" fillId="0" borderId="0"/>
    <xf numFmtId="0" fontId="38" fillId="37" borderId="25" applyNumberFormat="0" applyFont="0" applyAlignment="0" applyProtection="0">
      <alignment vertical="center"/>
    </xf>
    <xf numFmtId="0" fontId="38" fillId="37" borderId="25" applyNumberFormat="0" applyFont="0" applyAlignment="0" applyProtection="0">
      <alignment vertical="center"/>
    </xf>
    <xf numFmtId="0" fontId="38" fillId="37" borderId="25" applyNumberFormat="0" applyFon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14" fontId="95" fillId="0" borderId="0">
      <alignment horizontal="center" wrapText="1"/>
      <protection locked="0"/>
    </xf>
    <xf numFmtId="10" fontId="96" fillId="0" borderId="0" applyFont="0" applyFill="0" applyBorder="0" applyAlignment="0" applyProtection="0"/>
    <xf numFmtId="9" fontId="98" fillId="0" borderId="0" applyFont="0" applyFill="0" applyBorder="0" applyAlignment="0" applyProtection="0"/>
    <xf numFmtId="13" fontId="96" fillId="0" borderId="0" applyFont="0" applyFill="0" applyProtection="0"/>
    <xf numFmtId="0" fontId="117" fillId="0" borderId="0" applyNumberFormat="0" applyFont="0" applyFill="0" applyBorder="0" applyAlignment="0" applyProtection="0">
      <alignment horizontal="left"/>
    </xf>
    <xf numFmtId="0" fontId="117" fillId="0" borderId="0" applyNumberFormat="0" applyFont="0" applyFill="0" applyBorder="0" applyAlignment="0" applyProtection="0">
      <alignment horizontal="left"/>
    </xf>
    <xf numFmtId="15" fontId="117" fillId="0" borderId="0" applyFont="0" applyFill="0" applyBorder="0" applyAlignment="0" applyProtection="0"/>
    <xf numFmtId="15" fontId="117" fillId="0" borderId="0" applyFont="0" applyFill="0" applyBorder="0" applyAlignment="0" applyProtection="0"/>
    <xf numFmtId="4" fontId="117" fillId="0" borderId="0" applyFont="0" applyFill="0" applyBorder="0" applyAlignment="0" applyProtection="0"/>
    <xf numFmtId="4" fontId="117" fillId="0" borderId="0" applyFont="0" applyFill="0" applyBorder="0" applyAlignment="0" applyProtection="0"/>
    <xf numFmtId="0" fontId="122" fillId="0" borderId="27">
      <alignment horizontal="center"/>
    </xf>
    <xf numFmtId="0" fontId="122" fillId="0" borderId="27">
      <alignment horizontal="center"/>
    </xf>
    <xf numFmtId="3" fontId="117" fillId="0" borderId="0" applyFont="0" applyFill="0" applyBorder="0" applyAlignment="0" applyProtection="0"/>
    <xf numFmtId="3" fontId="117" fillId="0" borderId="0" applyFont="0" applyFill="0" applyBorder="0" applyAlignment="0" applyProtection="0"/>
    <xf numFmtId="0" fontId="117" fillId="42" borderId="0" applyNumberFormat="0" applyFont="0" applyBorder="0" applyAlignment="0" applyProtection="0"/>
    <xf numFmtId="0" fontId="117" fillId="42" borderId="0" applyNumberFormat="0" applyFont="0" applyBorder="0" applyAlignment="0" applyProtection="0"/>
    <xf numFmtId="0" fontId="123" fillId="0" borderId="0" applyNumberFormat="0" applyFill="0" applyBorder="0" applyAlignment="0" applyProtection="0"/>
    <xf numFmtId="0" fontId="124" fillId="43" borderId="5">
      <protection locked="0"/>
    </xf>
    <xf numFmtId="0" fontId="124" fillId="43" borderId="5">
      <protection locked="0"/>
    </xf>
    <xf numFmtId="0" fontId="124" fillId="43" borderId="5">
      <protection locked="0"/>
    </xf>
    <xf numFmtId="0" fontId="125" fillId="0" borderId="0"/>
    <xf numFmtId="0" fontId="124" fillId="43" borderId="5">
      <protection locked="0"/>
    </xf>
    <xf numFmtId="0" fontId="124" fillId="43" borderId="5">
      <protection locked="0"/>
    </xf>
    <xf numFmtId="0" fontId="124" fillId="43" borderId="5">
      <protection locked="0"/>
    </xf>
    <xf numFmtId="0" fontId="124" fillId="43" borderId="5">
      <protection locked="0"/>
    </xf>
    <xf numFmtId="0" fontId="124" fillId="43" borderId="5">
      <protection locked="0"/>
    </xf>
    <xf numFmtId="0" fontId="124" fillId="43" borderId="5">
      <protection locked="0"/>
    </xf>
    <xf numFmtId="0" fontId="126" fillId="0" borderId="0" applyNumberFormat="0" applyFill="0" applyBorder="0" applyAlignment="0" applyProtection="0">
      <alignment vertical="center"/>
    </xf>
    <xf numFmtId="0" fontId="104" fillId="0" borderId="28" applyProtection="0"/>
    <xf numFmtId="0" fontId="104" fillId="0" borderId="28" applyProtection="0"/>
    <xf numFmtId="0" fontId="104" fillId="0" borderId="28" applyProtection="0"/>
    <xf numFmtId="0" fontId="104" fillId="0" borderId="28" applyProtection="0"/>
    <xf numFmtId="0" fontId="127" fillId="0" borderId="0" applyNumberFormat="0" applyFill="0" applyBorder="0" applyAlignment="0" applyProtection="0">
      <alignment vertical="center"/>
    </xf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188" fontId="96" fillId="0" borderId="0" applyFont="0" applyFill="0" applyBorder="0" applyAlignment="0" applyProtection="0"/>
    <xf numFmtId="189" fontId="96" fillId="0" borderId="0" applyFont="0" applyFill="0" applyBorder="0" applyAlignment="0" applyProtection="0"/>
    <xf numFmtId="0" fontId="96" fillId="0" borderId="6" applyNumberFormat="0" applyFill="0" applyProtection="0">
      <alignment horizontal="right"/>
    </xf>
    <xf numFmtId="0" fontId="96" fillId="0" borderId="6" applyNumberFormat="0" applyFill="0" applyProtection="0">
      <alignment horizontal="right"/>
    </xf>
    <xf numFmtId="0" fontId="109" fillId="0" borderId="21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09" fillId="0" borderId="21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0" fillId="0" borderId="22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8" fillId="0" borderId="0">
      <alignment horizontal="centerContinuous"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9" fillId="0" borderId="6" applyNumberFormat="0" applyFill="0" applyProtection="0">
      <alignment horizontal="center"/>
    </xf>
    <xf numFmtId="0" fontId="129" fillId="0" borderId="6" applyNumberFormat="0" applyFill="0" applyProtection="0">
      <alignment horizontal="center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12" fillId="0" borderId="2">
      <alignment horizontal="distributed" vertical="center" wrapText="1"/>
    </xf>
    <xf numFmtId="0" fontId="130" fillId="0" borderId="12" applyNumberFormat="0" applyFill="0" applyProtection="0">
      <alignment horizontal="center"/>
    </xf>
    <xf numFmtId="0" fontId="130" fillId="0" borderId="12" applyNumberFormat="0" applyFill="0" applyProtection="0">
      <alignment horizont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31" fillId="18" borderId="0" applyNumberFormat="0" applyBorder="0" applyAlignment="0" applyProtection="0">
      <alignment vertical="center"/>
    </xf>
    <xf numFmtId="0" fontId="131" fillId="18" borderId="0" applyNumberFormat="0" applyBorder="0" applyAlignment="0" applyProtection="0">
      <alignment vertical="center"/>
    </xf>
    <xf numFmtId="0" fontId="132" fillId="18" borderId="0" applyNumberFormat="0" applyBorder="0" applyAlignment="0" applyProtection="0">
      <alignment vertical="center"/>
    </xf>
    <xf numFmtId="0" fontId="132" fillId="18" borderId="0" applyNumberFormat="0" applyBorder="0" applyAlignment="0" applyProtection="0">
      <alignment vertical="center"/>
    </xf>
    <xf numFmtId="0" fontId="131" fillId="18" borderId="0" applyNumberFormat="0" applyBorder="0" applyAlignment="0" applyProtection="0">
      <alignment vertical="center"/>
    </xf>
    <xf numFmtId="0" fontId="131" fillId="18" borderId="0" applyNumberFormat="0" applyBorder="0" applyAlignment="0" applyProtection="0">
      <alignment vertical="center"/>
    </xf>
    <xf numFmtId="0" fontId="133" fillId="37" borderId="0" applyNumberFormat="0" applyBorder="0" applyAlignment="0" applyProtection="0"/>
    <xf numFmtId="0" fontId="133" fillId="44" borderId="0" applyNumberFormat="0" applyBorder="0" applyAlignment="0" applyProtection="0"/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31" fillId="18" borderId="0" applyNumberFormat="0" applyBorder="0" applyAlignment="0" applyProtection="0">
      <alignment vertical="center"/>
    </xf>
    <xf numFmtId="0" fontId="131" fillId="18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34" fillId="16" borderId="0" applyNumberFormat="0" applyBorder="0" applyAlignment="0" applyProtection="0">
      <alignment vertical="center"/>
    </xf>
    <xf numFmtId="0" fontId="134" fillId="16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31" fillId="18" borderId="0" applyNumberFormat="0" applyBorder="0" applyAlignment="0" applyProtection="0">
      <alignment vertical="center"/>
    </xf>
    <xf numFmtId="0" fontId="131" fillId="18" borderId="0" applyNumberFormat="0" applyBorder="0" applyAlignment="0" applyProtection="0">
      <alignment vertical="center"/>
    </xf>
    <xf numFmtId="0" fontId="133" fillId="16" borderId="0" applyNumberFormat="0" applyBorder="0" applyAlignment="0" applyProtection="0"/>
    <xf numFmtId="0" fontId="133" fillId="45" borderId="0" applyNumberFormat="0" applyBorder="0" applyAlignment="0" applyProtection="0"/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32" fillId="18" borderId="0" applyNumberFormat="0" applyBorder="0" applyAlignment="0" applyProtection="0">
      <alignment vertical="center"/>
    </xf>
    <xf numFmtId="0" fontId="132" fillId="18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33" fillId="16" borderId="0" applyNumberFormat="0" applyBorder="0" applyAlignment="0" applyProtection="0"/>
    <xf numFmtId="0" fontId="133" fillId="45" borderId="0" applyNumberFormat="0" applyBorder="0" applyAlignment="0" applyProtection="0"/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31" fillId="16" borderId="0" applyNumberFormat="0" applyBorder="0" applyAlignment="0" applyProtection="0">
      <alignment vertical="center"/>
    </xf>
    <xf numFmtId="0" fontId="131" fillId="16" borderId="0" applyNumberFormat="0" applyBorder="0" applyAlignment="0" applyProtection="0">
      <alignment vertical="center"/>
    </xf>
    <xf numFmtId="0" fontId="131" fillId="16" borderId="0" applyNumberFormat="0" applyBorder="0" applyAlignment="0" applyProtection="0">
      <alignment vertical="center"/>
    </xf>
    <xf numFmtId="0" fontId="131" fillId="16" borderId="0" applyNumberFormat="0" applyBorder="0" applyAlignment="0" applyProtection="0">
      <alignment vertical="center"/>
    </xf>
    <xf numFmtId="0" fontId="131" fillId="16" borderId="0" applyNumberFormat="0" applyBorder="0" applyAlignment="0" applyProtection="0">
      <alignment vertical="center"/>
    </xf>
    <xf numFmtId="0" fontId="13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34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34" fillId="16" borderId="0" applyNumberFormat="0" applyBorder="0" applyAlignment="0" applyProtection="0">
      <alignment vertical="center"/>
    </xf>
    <xf numFmtId="0" fontId="135" fillId="16" borderId="0" applyNumberFormat="0" applyBorder="0" applyAlignment="0" applyProtection="0">
      <alignment vertical="center"/>
    </xf>
    <xf numFmtId="0" fontId="134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31" fillId="18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31" fillId="18" borderId="0" applyNumberFormat="0" applyBorder="0" applyAlignment="0" applyProtection="0">
      <alignment vertical="center"/>
    </xf>
    <xf numFmtId="0" fontId="133" fillId="16" borderId="0" applyNumberFormat="0" applyBorder="0" applyAlignment="0" applyProtection="0"/>
    <xf numFmtId="0" fontId="133" fillId="45" borderId="0" applyNumberFormat="0" applyBorder="0" applyAlignment="0" applyProtection="0"/>
    <xf numFmtId="0" fontId="101" fillId="18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33" fillId="16" borderId="0" applyNumberFormat="0" applyBorder="0" applyAlignment="0" applyProtection="0"/>
    <xf numFmtId="0" fontId="133" fillId="45" borderId="0" applyNumberFormat="0" applyBorder="0" applyAlignment="0" applyProtection="0"/>
    <xf numFmtId="0" fontId="132" fillId="16" borderId="0" applyNumberFormat="0" applyBorder="0" applyAlignment="0" applyProtection="0">
      <alignment vertical="center"/>
    </xf>
    <xf numFmtId="0" fontId="132" fillId="16" borderId="0" applyNumberFormat="0" applyBorder="0" applyAlignment="0" applyProtection="0">
      <alignment vertical="center"/>
    </xf>
    <xf numFmtId="0" fontId="131" fillId="16" borderId="0" applyNumberFormat="0" applyBorder="0" applyAlignment="0" applyProtection="0">
      <alignment vertical="center"/>
    </xf>
    <xf numFmtId="0" fontId="13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33" fillId="45" borderId="0" applyNumberFormat="0" applyBorder="0" applyAlignment="0" applyProtection="0"/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31" fillId="16" borderId="0" applyNumberFormat="0" applyBorder="0" applyAlignment="0" applyProtection="0">
      <alignment vertical="center"/>
    </xf>
    <xf numFmtId="0" fontId="131" fillId="16" borderId="0" applyNumberFormat="0" applyBorder="0" applyAlignment="0" applyProtection="0">
      <alignment vertical="center"/>
    </xf>
    <xf numFmtId="0" fontId="131" fillId="18" borderId="0" applyNumberFormat="0" applyBorder="0" applyAlignment="0" applyProtection="0">
      <alignment vertical="center"/>
    </xf>
    <xf numFmtId="0" fontId="131" fillId="18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36" fillId="16" borderId="0" applyNumberFormat="0" applyBorder="0" applyAlignment="0" applyProtection="0">
      <alignment vertical="center"/>
    </xf>
    <xf numFmtId="0" fontId="136" fillId="16" borderId="0" applyNumberFormat="0" applyBorder="0" applyAlignment="0" applyProtection="0">
      <alignment vertical="center"/>
    </xf>
    <xf numFmtId="0" fontId="132" fillId="18" borderId="0" applyNumberFormat="0" applyBorder="0" applyAlignment="0" applyProtection="0">
      <alignment vertical="center"/>
    </xf>
    <xf numFmtId="0" fontId="132" fillId="18" borderId="0" applyNumberFormat="0" applyBorder="0" applyAlignment="0" applyProtection="0">
      <alignment vertical="center"/>
    </xf>
    <xf numFmtId="0" fontId="136" fillId="16" borderId="0" applyNumberFormat="0" applyBorder="0" applyAlignment="0" applyProtection="0">
      <alignment vertical="center"/>
    </xf>
    <xf numFmtId="0" fontId="136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35" fillId="16" borderId="0" applyNumberFormat="0" applyBorder="0" applyAlignment="0" applyProtection="0">
      <alignment vertical="center"/>
    </xf>
    <xf numFmtId="0" fontId="134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33" fillId="16" borderId="0" applyNumberFormat="0" applyBorder="0" applyAlignment="0" applyProtection="0"/>
    <xf numFmtId="0" fontId="133" fillId="45" borderId="0" applyNumberFormat="0" applyBorder="0" applyAlignment="0" applyProtection="0"/>
    <xf numFmtId="0" fontId="136" fillId="16" borderId="0" applyNumberFormat="0" applyBorder="0" applyAlignment="0" applyProtection="0">
      <alignment vertical="center"/>
    </xf>
    <xf numFmtId="0" fontId="136" fillId="16" borderId="0" applyNumberFormat="0" applyBorder="0" applyAlignment="0" applyProtection="0">
      <alignment vertical="center"/>
    </xf>
    <xf numFmtId="0" fontId="136" fillId="16" borderId="0" applyNumberFormat="0" applyBorder="0" applyAlignment="0" applyProtection="0">
      <alignment vertical="center"/>
    </xf>
    <xf numFmtId="0" fontId="136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34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36" fillId="16" borderId="0" applyNumberFormat="0" applyBorder="0" applyAlignment="0" applyProtection="0">
      <alignment vertical="center"/>
    </xf>
    <xf numFmtId="0" fontId="136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36" fillId="16" borderId="0" applyNumberFormat="0" applyBorder="0" applyAlignment="0" applyProtection="0">
      <alignment vertical="center"/>
    </xf>
    <xf numFmtId="0" fontId="136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34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36" fillId="16" borderId="0" applyNumberFormat="0" applyBorder="0" applyAlignment="0" applyProtection="0">
      <alignment vertical="center"/>
    </xf>
    <xf numFmtId="0" fontId="136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8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37" fillId="0" borderId="0"/>
    <xf numFmtId="0" fontId="137" fillId="0" borderId="0"/>
    <xf numFmtId="0" fontId="137" fillId="0" borderId="0"/>
    <xf numFmtId="0" fontId="38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1" fillId="0" borderId="0"/>
    <xf numFmtId="0" fontId="1" fillId="0" borderId="0"/>
    <xf numFmtId="190" fontId="1" fillId="0" borderId="0">
      <alignment vertical="center"/>
    </xf>
    <xf numFmtId="190" fontId="1" fillId="0" borderId="0">
      <alignment vertical="center"/>
    </xf>
    <xf numFmtId="0" fontId="1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182" fontId="1" fillId="0" borderId="0">
      <alignment vertical="center"/>
    </xf>
    <xf numFmtId="190" fontId="1" fillId="0" borderId="0">
      <alignment vertical="center"/>
    </xf>
    <xf numFmtId="190" fontId="1" fillId="0" borderId="0">
      <alignment vertical="center"/>
    </xf>
    <xf numFmtId="182" fontId="1" fillId="0" borderId="0">
      <alignment vertical="center"/>
    </xf>
    <xf numFmtId="179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1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87" fillId="0" borderId="0"/>
    <xf numFmtId="0" fontId="1" fillId="0" borderId="0"/>
    <xf numFmtId="0" fontId="1" fillId="0" borderId="0"/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6" fillId="0" borderId="0"/>
    <xf numFmtId="0" fontId="87" fillId="0" borderId="0"/>
    <xf numFmtId="0" fontId="1" fillId="0" borderId="0"/>
    <xf numFmtId="0" fontId="87" fillId="0" borderId="0"/>
    <xf numFmtId="0" fontId="87" fillId="0" borderId="0"/>
    <xf numFmtId="0" fontId="87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87" fillId="0" borderId="0"/>
    <xf numFmtId="0" fontId="67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68" fillId="0" borderId="0"/>
    <xf numFmtId="0" fontId="67" fillId="0" borderId="0">
      <alignment vertical="center"/>
    </xf>
    <xf numFmtId="0" fontId="16" fillId="0" borderId="0">
      <alignment vertical="center"/>
    </xf>
    <xf numFmtId="0" fontId="6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6" fillId="0" borderId="0">
      <alignment vertical="center"/>
    </xf>
    <xf numFmtId="0" fontId="6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/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  <xf numFmtId="0" fontId="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53" fillId="0" borderId="0">
      <alignment vertical="center"/>
    </xf>
    <xf numFmtId="0" fontId="16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6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>
      <alignment vertical="center"/>
    </xf>
    <xf numFmtId="0" fontId="1" fillId="0" borderId="0"/>
    <xf numFmtId="0" fontId="1" fillId="0" borderId="0"/>
    <xf numFmtId="0" fontId="65" fillId="0" borderId="0">
      <alignment vertical="center"/>
    </xf>
    <xf numFmtId="0" fontId="6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13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39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9" fontId="141" fillId="0" borderId="0" applyFont="0" applyFill="0" applyBorder="0" applyAlignment="0" applyProtection="0"/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3" fillId="19" borderId="0" applyNumberFormat="0" applyBorder="0" applyAlignment="0" applyProtection="0">
      <alignment vertical="center"/>
    </xf>
    <xf numFmtId="0" fontId="143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7" borderId="0" applyNumberFormat="0" applyBorder="0" applyAlignment="0" applyProtection="0"/>
    <xf numFmtId="0" fontId="142" fillId="46" borderId="0" applyNumberFormat="0" applyBorder="0" applyAlignment="0" applyProtection="0"/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7" borderId="0" applyNumberFormat="0" applyBorder="0" applyAlignment="0" applyProtection="0"/>
    <xf numFmtId="0" fontId="142" fillId="46" borderId="0" applyNumberFormat="0" applyBorder="0" applyAlignment="0" applyProtection="0"/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43" fillId="19" borderId="0" applyNumberFormat="0" applyBorder="0" applyAlignment="0" applyProtection="0">
      <alignment vertical="center"/>
    </xf>
    <xf numFmtId="0" fontId="143" fillId="19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/>
    <xf numFmtId="0" fontId="142" fillId="46" borderId="0" applyNumberFormat="0" applyBorder="0" applyAlignment="0" applyProtection="0"/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44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7" borderId="0" applyNumberFormat="0" applyBorder="0" applyAlignment="0" applyProtection="0"/>
    <xf numFmtId="0" fontId="142" fillId="46" borderId="0" applyNumberFormat="0" applyBorder="0" applyAlignment="0" applyProtection="0"/>
    <xf numFmtId="0" fontId="106" fillId="19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42" fillId="17" borderId="0" applyNumberFormat="0" applyBorder="0" applyAlignment="0" applyProtection="0"/>
    <xf numFmtId="0" fontId="142" fillId="46" borderId="0" applyNumberFormat="0" applyBorder="0" applyAlignment="0" applyProtection="0"/>
    <xf numFmtId="0" fontId="143" fillId="17" borderId="0" applyNumberFormat="0" applyBorder="0" applyAlignment="0" applyProtection="0">
      <alignment vertical="center"/>
    </xf>
    <xf numFmtId="0" fontId="143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42" fillId="46" borderId="0" applyNumberFormat="0" applyBorder="0" applyAlignment="0" applyProtection="0"/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42" fillId="19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45" fillId="17" borderId="0" applyNumberFormat="0" applyBorder="0" applyAlignment="0" applyProtection="0">
      <alignment vertical="center"/>
    </xf>
    <xf numFmtId="0" fontId="145" fillId="17" borderId="0" applyNumberFormat="0" applyBorder="0" applyAlignment="0" applyProtection="0">
      <alignment vertical="center"/>
    </xf>
    <xf numFmtId="0" fontId="143" fillId="19" borderId="0" applyNumberFormat="0" applyBorder="0" applyAlignment="0" applyProtection="0">
      <alignment vertical="center"/>
    </xf>
    <xf numFmtId="0" fontId="143" fillId="19" borderId="0" applyNumberFormat="0" applyBorder="0" applyAlignment="0" applyProtection="0">
      <alignment vertical="center"/>
    </xf>
    <xf numFmtId="0" fontId="145" fillId="17" borderId="0" applyNumberFormat="0" applyBorder="0" applyAlignment="0" applyProtection="0">
      <alignment vertical="center"/>
    </xf>
    <xf numFmtId="0" fontId="145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44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/>
    <xf numFmtId="0" fontId="142" fillId="46" borderId="0" applyNumberFormat="0" applyBorder="0" applyAlignment="0" applyProtection="0"/>
    <xf numFmtId="0" fontId="145" fillId="17" borderId="0" applyNumberFormat="0" applyBorder="0" applyAlignment="0" applyProtection="0">
      <alignment vertical="center"/>
    </xf>
    <xf numFmtId="0" fontId="145" fillId="17" borderId="0" applyNumberFormat="0" applyBorder="0" applyAlignment="0" applyProtection="0">
      <alignment vertical="center"/>
    </xf>
    <xf numFmtId="0" fontId="145" fillId="17" borderId="0" applyNumberFormat="0" applyBorder="0" applyAlignment="0" applyProtection="0">
      <alignment vertical="center"/>
    </xf>
    <xf numFmtId="0" fontId="145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45" fillId="17" borderId="0" applyNumberFormat="0" applyBorder="0" applyAlignment="0" applyProtection="0">
      <alignment vertical="center"/>
    </xf>
    <xf numFmtId="0" fontId="145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45" fillId="17" borderId="0" applyNumberFormat="0" applyBorder="0" applyAlignment="0" applyProtection="0">
      <alignment vertical="center"/>
    </xf>
    <xf numFmtId="0" fontId="145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45" fillId="17" borderId="0" applyNumberFormat="0" applyBorder="0" applyAlignment="0" applyProtection="0">
      <alignment vertical="center"/>
    </xf>
    <xf numFmtId="0" fontId="145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46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191" fontId="65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65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2" fillId="5" borderId="18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3" fillId="31" borderId="19" applyNumberFormat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30" fillId="0" borderId="12" applyNumberFormat="0" applyFill="0" applyProtection="0">
      <alignment horizontal="left"/>
    </xf>
    <xf numFmtId="0" fontId="130" fillId="0" borderId="12" applyNumberFormat="0" applyFill="0" applyProtection="0">
      <alignment horizontal="left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0" fontId="115" fillId="0" borderId="24" applyNumberFormat="0" applyFill="0" applyAlignment="0" applyProtection="0">
      <alignment vertical="center"/>
    </xf>
    <xf numFmtId="193" fontId="29" fillId="0" borderId="0" applyFont="0" applyFill="0" applyBorder="0" applyAlignment="0" applyProtection="0"/>
    <xf numFmtId="194" fontId="29" fillId="0" borderId="0" applyFont="0" applyFill="0" applyBorder="0" applyAlignment="0" applyProtection="0"/>
    <xf numFmtId="195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0" fontId="60" fillId="0" borderId="0"/>
    <xf numFmtId="4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41" fillId="0" borderId="0"/>
    <xf numFmtId="41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65" fillId="0" borderId="0" applyFont="0" applyFill="0" applyBorder="0" applyAlignment="0" applyProtection="0"/>
    <xf numFmtId="41" fontId="65" fillId="0" borderId="0" applyFont="0" applyFill="0" applyBorder="0" applyAlignment="0" applyProtection="0"/>
    <xf numFmtId="197" fontId="65" fillId="0" borderId="0" applyFont="0" applyFill="0" applyBorder="0" applyAlignment="0" applyProtection="0"/>
    <xf numFmtId="197" fontId="65" fillId="0" borderId="0" applyFont="0" applyFill="0" applyBorder="0" applyAlignment="0" applyProtection="0"/>
    <xf numFmtId="198" fontId="65" fillId="0" borderId="0" applyFont="0" applyFill="0" applyBorder="0" applyAlignment="0" applyProtection="0"/>
    <xf numFmtId="198" fontId="6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7" fillId="47" borderId="0" applyNumberFormat="0" applyBorder="0" applyAlignment="0" applyProtection="0"/>
    <xf numFmtId="0" fontId="147" fillId="47" borderId="0" applyNumberFormat="0" applyBorder="0" applyAlignment="0" applyProtection="0"/>
    <xf numFmtId="0" fontId="147" fillId="48" borderId="0" applyNumberFormat="0" applyBorder="0" applyAlignment="0" applyProtection="0"/>
    <xf numFmtId="0" fontId="147" fillId="48" borderId="0" applyNumberFormat="0" applyBorder="0" applyAlignment="0" applyProtection="0"/>
    <xf numFmtId="0" fontId="147" fillId="49" borderId="0" applyNumberFormat="0" applyBorder="0" applyAlignment="0" applyProtection="0"/>
    <xf numFmtId="0" fontId="147" fillId="49" borderId="0" applyNumberFormat="0" applyBorder="0" applyAlignment="0" applyProtection="0"/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0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1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52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6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27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0" fontId="99" fillId="30" borderId="0" applyNumberFormat="0" applyBorder="0" applyAlignment="0" applyProtection="0">
      <alignment vertical="center"/>
    </xf>
    <xf numFmtId="199" fontId="96" fillId="0" borderId="12" applyFill="0" applyProtection="0">
      <alignment horizontal="right"/>
    </xf>
    <xf numFmtId="199" fontId="96" fillId="0" borderId="12" applyFill="0" applyProtection="0">
      <alignment horizontal="right"/>
    </xf>
    <xf numFmtId="0" fontId="96" fillId="0" borderId="6" applyNumberFormat="0" applyFill="0" applyProtection="0">
      <alignment horizontal="left"/>
    </xf>
    <xf numFmtId="0" fontId="96" fillId="0" borderId="6" applyNumberFormat="0" applyFill="0" applyProtection="0">
      <alignment horizontal="left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18" fillId="38" borderId="0" applyNumberFormat="0" applyBorder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21" fillId="5" borderId="26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0" fontId="113" fillId="20" borderId="18" applyNumberFormat="0" applyAlignment="0" applyProtection="0">
      <alignment vertical="center"/>
    </xf>
    <xf numFmtId="1" fontId="96" fillId="0" borderId="12" applyFill="0" applyProtection="0">
      <alignment horizontal="center"/>
    </xf>
    <xf numFmtId="1" fontId="96" fillId="0" borderId="12" applyFill="0" applyProtection="0">
      <alignment horizontal="center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1" fontId="12" fillId="0" borderId="2">
      <alignment vertical="center"/>
      <protection locked="0"/>
    </xf>
    <xf numFmtId="0" fontId="148" fillId="0" borderId="0"/>
    <xf numFmtId="200" fontId="12" fillId="0" borderId="2">
      <alignment vertical="center"/>
      <protection locked="0"/>
    </xf>
    <xf numFmtId="200" fontId="12" fillId="0" borderId="2">
      <alignment vertical="center"/>
      <protection locked="0"/>
    </xf>
    <xf numFmtId="200" fontId="12" fillId="0" borderId="2">
      <alignment vertical="center"/>
      <protection locked="0"/>
    </xf>
    <xf numFmtId="200" fontId="12" fillId="0" borderId="2">
      <alignment vertical="center"/>
      <protection locked="0"/>
    </xf>
    <xf numFmtId="200" fontId="12" fillId="0" borderId="2">
      <alignment vertical="center"/>
      <protection locked="0"/>
    </xf>
    <xf numFmtId="200" fontId="12" fillId="0" borderId="2">
      <alignment vertical="center"/>
      <protection locked="0"/>
    </xf>
    <xf numFmtId="200" fontId="12" fillId="0" borderId="2">
      <alignment vertical="center"/>
      <protection locked="0"/>
    </xf>
    <xf numFmtId="0" fontId="96" fillId="0" borderId="0"/>
    <xf numFmtId="0" fontId="117" fillId="0" borderId="0"/>
    <xf numFmtId="43" fontId="96" fillId="0" borderId="0" applyFont="0" applyFill="0" applyBorder="0" applyAlignment="0" applyProtection="0"/>
    <xf numFmtId="41" fontId="96" fillId="0" borderId="0" applyFont="0" applyFill="0" applyBorder="0" applyAlignment="0" applyProtection="0"/>
    <xf numFmtId="0" fontId="96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6" fillId="14" borderId="17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0" fontId="1" fillId="37" borderId="25" applyNumberFormat="0" applyFont="0" applyAlignment="0" applyProtection="0">
      <alignment vertical="center"/>
    </xf>
    <xf numFmtId="38" fontId="149" fillId="0" borderId="0" applyFont="0" applyFill="0" applyBorder="0" applyAlignment="0" applyProtection="0"/>
    <xf numFmtId="4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50" fillId="0" borderId="0"/>
  </cellStyleXfs>
  <cellXfs count="761">
    <xf numFmtId="0" fontId="0" fillId="0" borderId="0" xfId="0">
      <alignment vertical="center"/>
    </xf>
    <xf numFmtId="0" fontId="1" fillId="0" borderId="0" xfId="1894" applyAlignment="1" applyProtection="1">
      <alignment horizontal="center" vertical="center"/>
      <protection locked="0"/>
    </xf>
    <xf numFmtId="0" fontId="2" fillId="0" borderId="0" xfId="1894" applyFont="1" applyAlignment="1">
      <alignment horizontal="center" vertical="center"/>
    </xf>
    <xf numFmtId="0" fontId="1" fillId="0" borderId="0" xfId="1894" applyAlignment="1">
      <alignment horizontal="center" vertical="center"/>
    </xf>
    <xf numFmtId="0" fontId="1" fillId="0" borderId="0" xfId="1894" applyFont="1" applyAlignment="1">
      <alignment horizontal="center" vertical="center" wrapText="1"/>
    </xf>
    <xf numFmtId="0" fontId="3" fillId="0" borderId="0" xfId="1894" applyFont="1" applyFill="1" applyAlignment="1" applyProtection="1">
      <alignment vertical="center" wrapText="1"/>
      <protection locked="0"/>
    </xf>
    <xf numFmtId="0" fontId="3" fillId="0" borderId="0" xfId="1894" applyFont="1" applyFill="1" applyAlignment="1" applyProtection="1">
      <alignment horizontal="center" vertical="center" wrapText="1"/>
      <protection locked="0"/>
    </xf>
    <xf numFmtId="201" fontId="4" fillId="0" borderId="0" xfId="1894" applyNumberFormat="1" applyFont="1" applyFill="1" applyAlignment="1" applyProtection="1">
      <alignment horizontal="center" vertical="center"/>
      <protection locked="0"/>
    </xf>
    <xf numFmtId="0" fontId="9" fillId="0" borderId="2" xfId="2356" applyFont="1" applyFill="1" applyBorder="1" applyAlignment="1" applyProtection="1">
      <alignment horizontal="center" vertical="center"/>
      <protection locked="0"/>
    </xf>
    <xf numFmtId="0" fontId="11" fillId="0" borderId="2" xfId="18" applyFont="1" applyFill="1" applyBorder="1" applyAlignment="1">
      <alignment horizontal="center" vertical="center" wrapText="1"/>
    </xf>
    <xf numFmtId="0" fontId="4" fillId="0" borderId="2" xfId="18" applyFont="1" applyFill="1" applyBorder="1" applyAlignment="1">
      <alignment horizontal="center" vertical="center" wrapText="1"/>
    </xf>
    <xf numFmtId="203" fontId="4" fillId="0" borderId="2" xfId="18" applyNumberFormat="1" applyFont="1" applyFill="1" applyBorder="1" applyAlignment="1">
      <alignment horizontal="center" vertical="center" wrapText="1"/>
    </xf>
    <xf numFmtId="203" fontId="11" fillId="0" borderId="2" xfId="18" applyNumberFormat="1" applyFont="1" applyFill="1" applyBorder="1" applyAlignment="1">
      <alignment horizontal="center" vertical="center" wrapText="1"/>
    </xf>
    <xf numFmtId="203" fontId="4" fillId="0" borderId="2" xfId="1894" applyNumberFormat="1" applyFont="1" applyFill="1" applyBorder="1" applyAlignment="1" applyProtection="1">
      <alignment horizontal="center" vertical="center"/>
      <protection locked="0"/>
    </xf>
    <xf numFmtId="0" fontId="11" fillId="0" borderId="2" xfId="2755" applyFont="1" applyFill="1" applyBorder="1" applyAlignment="1">
      <alignment horizontal="center" vertical="center" wrapText="1"/>
    </xf>
    <xf numFmtId="203" fontId="4" fillId="0" borderId="2" xfId="1906" applyNumberFormat="1" applyFont="1" applyFill="1" applyBorder="1" applyAlignment="1">
      <alignment horizontal="center" vertical="center"/>
    </xf>
    <xf numFmtId="0" fontId="12" fillId="0" borderId="2" xfId="2224" applyFont="1" applyFill="1" applyBorder="1" applyAlignment="1">
      <alignment horizontal="center" vertical="center" wrapText="1"/>
    </xf>
    <xf numFmtId="201" fontId="11" fillId="2" borderId="0" xfId="1894" applyNumberFormat="1" applyFont="1" applyFill="1" applyAlignment="1" applyProtection="1">
      <alignment horizontal="center" vertical="center"/>
      <protection locked="0"/>
    </xf>
    <xf numFmtId="201" fontId="11" fillId="0" borderId="0" xfId="1894" applyNumberFormat="1" applyFont="1" applyFill="1" applyAlignment="1" applyProtection="1">
      <alignment horizontal="center" vertical="center"/>
      <protection locked="0"/>
    </xf>
    <xf numFmtId="201" fontId="11" fillId="0" borderId="0" xfId="1894" applyNumberFormat="1" applyFont="1" applyFill="1" applyAlignment="1" applyProtection="1">
      <alignment horizontal="center" vertical="center" wrapText="1"/>
      <protection locked="0"/>
    </xf>
    <xf numFmtId="0" fontId="2" fillId="0" borderId="0" xfId="1894" applyFont="1" applyAlignment="1" applyProtection="1">
      <alignment horizontal="center" vertical="center"/>
      <protection locked="0"/>
    </xf>
    <xf numFmtId="201" fontId="13" fillId="0" borderId="2" xfId="2755" applyNumberFormat="1" applyFont="1" applyFill="1" applyBorder="1" applyAlignment="1" applyProtection="1">
      <alignment horizontal="center" vertical="center" wrapText="1"/>
      <protection locked="0"/>
    </xf>
    <xf numFmtId="201" fontId="13" fillId="0" borderId="2" xfId="1707" applyNumberFormat="1" applyFont="1" applyBorder="1" applyAlignment="1" applyProtection="1">
      <alignment horizontal="center" vertical="center" wrapText="1"/>
      <protection locked="0"/>
    </xf>
    <xf numFmtId="203" fontId="4" fillId="2" borderId="2" xfId="1894" applyNumberFormat="1" applyFont="1" applyFill="1" applyBorder="1" applyAlignment="1">
      <alignment horizontal="center" vertical="center"/>
    </xf>
    <xf numFmtId="203" fontId="11" fillId="2" borderId="2" xfId="1894" applyNumberFormat="1" applyFont="1" applyFill="1" applyBorder="1" applyAlignment="1">
      <alignment horizontal="center" vertical="center" wrapText="1"/>
    </xf>
    <xf numFmtId="203" fontId="11" fillId="0" borderId="2" xfId="1906" applyNumberFormat="1" applyFont="1" applyFill="1" applyBorder="1" applyAlignment="1">
      <alignment horizontal="center" vertical="center"/>
    </xf>
    <xf numFmtId="203" fontId="11" fillId="0" borderId="2" xfId="1906" applyNumberFormat="1" applyFont="1" applyFill="1" applyBorder="1" applyAlignment="1">
      <alignment horizontal="center" vertical="center" wrapText="1"/>
    </xf>
    <xf numFmtId="203" fontId="4" fillId="0" borderId="2" xfId="1894" applyNumberFormat="1" applyFont="1" applyBorder="1" applyAlignment="1">
      <alignment horizontal="center" vertical="center"/>
    </xf>
    <xf numFmtId="0" fontId="11" fillId="0" borderId="2" xfId="1894" applyFont="1" applyBorder="1" applyAlignment="1">
      <alignment horizontal="center" vertical="center"/>
    </xf>
    <xf numFmtId="0" fontId="1" fillId="0" borderId="0" xfId="1894" applyFont="1" applyAlignment="1" applyProtection="1">
      <alignment horizontal="center" vertical="center" wrapText="1"/>
      <protection locked="0"/>
    </xf>
    <xf numFmtId="202" fontId="15" fillId="0" borderId="2" xfId="2755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1894" applyFont="1" applyBorder="1" applyAlignment="1">
      <alignment horizontal="center" vertical="center" wrapText="1"/>
    </xf>
    <xf numFmtId="202" fontId="11" fillId="0" borderId="2" xfId="1911" applyNumberFormat="1" applyFont="1" applyFill="1" applyBorder="1" applyAlignment="1">
      <alignment horizontal="center" vertical="center"/>
    </xf>
    <xf numFmtId="49" fontId="11" fillId="0" borderId="2" xfId="18" applyNumberFormat="1" applyFont="1" applyFill="1" applyBorder="1" applyAlignment="1">
      <alignment horizontal="center" vertical="center" wrapText="1"/>
    </xf>
    <xf numFmtId="0" fontId="13" fillId="0" borderId="2" xfId="18" applyFont="1" applyFill="1" applyBorder="1" applyAlignment="1">
      <alignment horizontal="center" vertical="center" wrapText="1"/>
    </xf>
    <xf numFmtId="0" fontId="4" fillId="0" borderId="2" xfId="1894" applyFont="1" applyBorder="1" applyAlignment="1">
      <alignment horizontal="center" vertical="center"/>
    </xf>
    <xf numFmtId="204" fontId="4" fillId="0" borderId="2" xfId="18" applyNumberFormat="1" applyFont="1" applyFill="1" applyBorder="1" applyAlignment="1">
      <alignment horizontal="center" vertical="center" wrapText="1"/>
    </xf>
    <xf numFmtId="0" fontId="4" fillId="0" borderId="2" xfId="2755" applyFont="1" applyFill="1" applyBorder="1" applyAlignment="1">
      <alignment horizontal="center" vertical="center" wrapText="1"/>
    </xf>
    <xf numFmtId="204" fontId="4" fillId="0" borderId="2" xfId="1906" applyNumberFormat="1" applyFont="1" applyFill="1" applyBorder="1" applyAlignment="1">
      <alignment horizontal="center" vertical="center"/>
    </xf>
    <xf numFmtId="205" fontId="4" fillId="0" borderId="2" xfId="1906" applyNumberFormat="1" applyFont="1" applyFill="1" applyBorder="1" applyAlignment="1">
      <alignment horizontal="center" vertical="center"/>
    </xf>
    <xf numFmtId="204" fontId="4" fillId="0" borderId="2" xfId="2755" applyNumberFormat="1" applyFont="1" applyFill="1" applyBorder="1" applyAlignment="1">
      <alignment horizontal="center" vertical="center" wrapText="1"/>
    </xf>
    <xf numFmtId="205" fontId="4" fillId="0" borderId="2" xfId="18" applyNumberFormat="1" applyFont="1" applyFill="1" applyBorder="1" applyAlignment="1">
      <alignment horizontal="center" vertical="center" wrapText="1"/>
    </xf>
    <xf numFmtId="0" fontId="11" fillId="0" borderId="2" xfId="2756" applyFont="1" applyFill="1" applyBorder="1" applyAlignment="1">
      <alignment horizontal="center" vertical="center" wrapText="1"/>
    </xf>
    <xf numFmtId="0" fontId="4" fillId="0" borderId="2" xfId="2755" applyFont="1" applyFill="1" applyBorder="1" applyAlignment="1">
      <alignment horizontal="left" vertical="center" wrapText="1"/>
    </xf>
    <xf numFmtId="204" fontId="11" fillId="0" borderId="2" xfId="1906" applyNumberFormat="1" applyFont="1" applyFill="1" applyBorder="1" applyAlignment="1">
      <alignment horizontal="center" vertical="center"/>
    </xf>
    <xf numFmtId="204" fontId="4" fillId="0" borderId="2" xfId="1894" applyNumberFormat="1" applyFont="1" applyBorder="1" applyAlignment="1">
      <alignment horizontal="center" vertical="center"/>
    </xf>
    <xf numFmtId="204" fontId="11" fillId="0" borderId="2" xfId="1894" applyNumberFormat="1" applyFont="1" applyBorder="1" applyAlignment="1">
      <alignment horizontal="center" vertical="center"/>
    </xf>
    <xf numFmtId="204" fontId="11" fillId="0" borderId="2" xfId="2755" applyNumberFormat="1" applyFont="1" applyFill="1" applyBorder="1" applyAlignment="1">
      <alignment horizontal="center" vertical="center" wrapText="1"/>
    </xf>
    <xf numFmtId="204" fontId="4" fillId="2" borderId="2" xfId="1894" applyNumberFormat="1" applyFont="1" applyFill="1" applyBorder="1" applyAlignment="1">
      <alignment horizontal="center" vertical="center"/>
    </xf>
    <xf numFmtId="204" fontId="11" fillId="0" borderId="2" xfId="1911" applyNumberFormat="1" applyFont="1" applyFill="1" applyBorder="1" applyAlignment="1">
      <alignment horizontal="center" vertical="center" wrapText="1"/>
    </xf>
    <xf numFmtId="204" fontId="11" fillId="0" borderId="2" xfId="1911" applyNumberFormat="1" applyFont="1" applyFill="1" applyBorder="1" applyAlignment="1">
      <alignment horizontal="center" vertical="center"/>
    </xf>
    <xf numFmtId="204" fontId="4" fillId="0" borderId="2" xfId="1911" applyNumberFormat="1" applyFont="1" applyFill="1" applyBorder="1" applyAlignment="1">
      <alignment horizontal="center" vertical="center" wrapText="1"/>
    </xf>
    <xf numFmtId="0" fontId="16" fillId="0" borderId="2" xfId="2755" applyFont="1" applyFill="1" applyBorder="1" applyAlignment="1">
      <alignment horizontal="center" vertical="center" wrapText="1"/>
    </xf>
    <xf numFmtId="204" fontId="17" fillId="0" borderId="2" xfId="2755" applyNumberFormat="1" applyFont="1" applyFill="1" applyBorder="1" applyAlignment="1">
      <alignment horizontal="center" vertical="center" wrapText="1"/>
    </xf>
    <xf numFmtId="0" fontId="11" fillId="0" borderId="2" xfId="2755" applyFont="1" applyFill="1" applyBorder="1" applyAlignment="1">
      <alignment horizontal="center" vertical="center"/>
    </xf>
    <xf numFmtId="204" fontId="4" fillId="0" borderId="2" xfId="2755" applyNumberFormat="1" applyFont="1" applyFill="1" applyBorder="1" applyAlignment="1">
      <alignment horizontal="center" vertical="center"/>
    </xf>
    <xf numFmtId="0" fontId="12" fillId="0" borderId="0" xfId="1894" applyFont="1" applyAlignment="1">
      <alignment horizontal="center" vertical="center"/>
    </xf>
    <xf numFmtId="205" fontId="4" fillId="0" borderId="2" xfId="1894" applyNumberFormat="1" applyFont="1" applyBorder="1" applyAlignment="1">
      <alignment horizontal="center" vertical="center"/>
    </xf>
    <xf numFmtId="204" fontId="16" fillId="0" borderId="2" xfId="2755" applyNumberFormat="1" applyFont="1" applyFill="1" applyBorder="1" applyAlignment="1">
      <alignment horizontal="center" vertical="center" wrapText="1"/>
    </xf>
    <xf numFmtId="204" fontId="11" fillId="0" borderId="2" xfId="1907" applyNumberFormat="1" applyFont="1" applyFill="1" applyBorder="1" applyAlignment="1">
      <alignment horizontal="center" vertical="center"/>
    </xf>
    <xf numFmtId="203" fontId="11" fillId="0" borderId="2" xfId="1907" applyNumberFormat="1" applyFont="1" applyFill="1" applyBorder="1" applyAlignment="1">
      <alignment horizontal="center" vertical="center" wrapText="1"/>
    </xf>
    <xf numFmtId="204" fontId="11" fillId="0" borderId="2" xfId="2755" applyNumberFormat="1" applyFont="1" applyFill="1" applyBorder="1" applyAlignment="1">
      <alignment horizontal="center" vertical="center"/>
    </xf>
    <xf numFmtId="0" fontId="7" fillId="0" borderId="0" xfId="2065" applyFont="1" applyAlignment="1">
      <alignment vertical="center" wrapText="1"/>
    </xf>
    <xf numFmtId="206" fontId="16" fillId="0" borderId="0" xfId="2065" applyNumberFormat="1" applyAlignment="1">
      <alignment vertical="center" wrapText="1"/>
    </xf>
    <xf numFmtId="206" fontId="18" fillId="0" borderId="0" xfId="2065" applyNumberFormat="1" applyFont="1" applyAlignment="1">
      <alignment vertical="center" wrapText="1"/>
    </xf>
    <xf numFmtId="0" fontId="18" fillId="0" borderId="0" xfId="2065" applyFont="1" applyAlignment="1">
      <alignment vertical="center" wrapText="1"/>
    </xf>
    <xf numFmtId="0" fontId="19" fillId="0" borderId="0" xfId="2065" applyFont="1" applyAlignment="1">
      <alignment horizontal="center" vertical="center" wrapText="1"/>
    </xf>
    <xf numFmtId="0" fontId="16" fillId="0" borderId="0" xfId="2065" applyAlignment="1">
      <alignment vertical="center" wrapText="1"/>
    </xf>
    <xf numFmtId="0" fontId="16" fillId="0" borderId="0" xfId="2065" applyAlignment="1">
      <alignment horizontal="center" vertical="center"/>
    </xf>
    <xf numFmtId="206" fontId="19" fillId="0" borderId="0" xfId="2065" applyNumberFormat="1" applyFont="1" applyAlignment="1">
      <alignment vertical="center" wrapText="1"/>
    </xf>
    <xf numFmtId="0" fontId="20" fillId="0" borderId="0" xfId="2065" applyFont="1" applyAlignment="1">
      <alignment horizontal="center" vertical="center" wrapText="1"/>
    </xf>
    <xf numFmtId="0" fontId="21" fillId="0" borderId="0" xfId="2065" applyFont="1" applyBorder="1" applyAlignment="1">
      <alignment horizontal="center" vertical="center" wrapText="1"/>
    </xf>
    <xf numFmtId="206" fontId="22" fillId="0" borderId="0" xfId="2065" applyNumberFormat="1" applyFont="1" applyBorder="1" applyAlignment="1">
      <alignment horizontal="center" vertical="center" wrapText="1"/>
    </xf>
    <xf numFmtId="206" fontId="21" fillId="0" borderId="0" xfId="2065" applyNumberFormat="1" applyFont="1" applyBorder="1" applyAlignment="1">
      <alignment horizontal="center" vertical="center" wrapText="1"/>
    </xf>
    <xf numFmtId="0" fontId="23" fillId="0" borderId="2" xfId="2065" applyFont="1" applyBorder="1" applyAlignment="1">
      <alignment horizontal="center" vertical="center" wrapText="1"/>
    </xf>
    <xf numFmtId="0" fontId="24" fillId="0" borderId="2" xfId="2065" applyFont="1" applyBorder="1" applyAlignment="1">
      <alignment horizontal="center" vertical="center"/>
    </xf>
    <xf numFmtId="206" fontId="22" fillId="0" borderId="2" xfId="2065" applyNumberFormat="1" applyFont="1" applyBorder="1" applyAlignment="1">
      <alignment horizontal="center" vertical="center" wrapText="1"/>
    </xf>
    <xf numFmtId="206" fontId="23" fillId="0" borderId="2" xfId="2065" applyNumberFormat="1" applyFont="1" applyBorder="1" applyAlignment="1">
      <alignment horizontal="center" vertical="center" wrapText="1"/>
    </xf>
    <xf numFmtId="206" fontId="26" fillId="0" borderId="2" xfId="2065" applyNumberFormat="1" applyFont="1" applyBorder="1" applyAlignment="1">
      <alignment horizontal="center" vertical="center" wrapText="1"/>
    </xf>
    <xf numFmtId="206" fontId="27" fillId="0" borderId="2" xfId="2065" applyNumberFormat="1" applyFont="1" applyBorder="1" applyAlignment="1">
      <alignment horizontal="center" vertical="center" wrapText="1"/>
    </xf>
    <xf numFmtId="206" fontId="28" fillId="3" borderId="2" xfId="2754" applyNumberFormat="1" applyFont="1" applyFill="1" applyBorder="1" applyAlignment="1">
      <alignment horizontal="center" vertical="center" wrapText="1"/>
    </xf>
    <xf numFmtId="206" fontId="27" fillId="0" borderId="2" xfId="2065" applyNumberFormat="1" applyFont="1" applyBorder="1" applyAlignment="1">
      <alignment horizontal="left" vertical="center" wrapText="1"/>
    </xf>
    <xf numFmtId="0" fontId="29" fillId="3" borderId="2" xfId="2754" applyFont="1" applyFill="1" applyBorder="1" applyAlignment="1">
      <alignment horizontal="center" vertical="center" wrapText="1"/>
    </xf>
    <xf numFmtId="206" fontId="22" fillId="0" borderId="2" xfId="2754" applyNumberFormat="1" applyFont="1" applyFill="1" applyBorder="1" applyAlignment="1">
      <alignment horizontal="center" vertical="center" wrapText="1"/>
    </xf>
    <xf numFmtId="206" fontId="19" fillId="0" borderId="2" xfId="2065" applyNumberFormat="1" applyFont="1" applyBorder="1" applyAlignment="1">
      <alignment horizontal="center" vertical="center" wrapText="1"/>
    </xf>
    <xf numFmtId="206" fontId="22" fillId="3" borderId="2" xfId="2757" applyNumberFormat="1" applyFont="1" applyFill="1" applyBorder="1" applyAlignment="1">
      <alignment horizontal="center" vertical="center" wrapText="1"/>
    </xf>
    <xf numFmtId="0" fontId="30" fillId="0" borderId="2" xfId="2065" applyFont="1" applyBorder="1" applyAlignment="1">
      <alignment horizontal="center" vertical="center" wrapText="1"/>
    </xf>
    <xf numFmtId="0" fontId="30" fillId="0" borderId="2" xfId="2065" applyFont="1" applyBorder="1" applyAlignment="1">
      <alignment horizontal="left" vertical="center" wrapText="1"/>
    </xf>
    <xf numFmtId="0" fontId="1" fillId="3" borderId="2" xfId="2754" applyFont="1" applyFill="1" applyBorder="1" applyAlignment="1">
      <alignment horizontal="center" vertical="center" wrapText="1"/>
    </xf>
    <xf numFmtId="0" fontId="27" fillId="0" borderId="2" xfId="2065" applyFont="1" applyBorder="1" applyAlignment="1">
      <alignment horizontal="center" vertical="center" wrapText="1"/>
    </xf>
    <xf numFmtId="0" fontId="28" fillId="3" borderId="2" xfId="2754" applyFont="1" applyFill="1" applyBorder="1" applyAlignment="1">
      <alignment horizontal="center" vertical="center" wrapText="1"/>
    </xf>
    <xf numFmtId="0" fontId="29" fillId="3" borderId="2" xfId="2754" applyFont="1" applyFill="1" applyBorder="1" applyAlignment="1">
      <alignment horizontal="left" vertical="center" wrapText="1"/>
    </xf>
    <xf numFmtId="0" fontId="30" fillId="3" borderId="2" xfId="2754" applyFont="1" applyFill="1" applyBorder="1" applyAlignment="1">
      <alignment horizontal="center" vertical="center" wrapText="1"/>
    </xf>
    <xf numFmtId="206" fontId="31" fillId="0" borderId="0" xfId="2065" applyNumberFormat="1" applyFont="1" applyBorder="1" applyAlignment="1">
      <alignment horizontal="center" vertical="center" wrapText="1"/>
    </xf>
    <xf numFmtId="0" fontId="30" fillId="3" borderId="2" xfId="2754" applyFont="1" applyFill="1" applyBorder="1" applyAlignment="1">
      <alignment horizontal="left" vertical="center" wrapText="1"/>
    </xf>
    <xf numFmtId="206" fontId="32" fillId="0" borderId="2" xfId="2754" applyNumberFormat="1" applyFont="1" applyFill="1" applyBorder="1" applyAlignment="1">
      <alignment horizontal="center" vertical="center" wrapText="1"/>
    </xf>
    <xf numFmtId="0" fontId="20" fillId="0" borderId="0" xfId="2065" applyFont="1" applyAlignment="1">
      <alignment horizontal="left" vertical="center" wrapText="1"/>
    </xf>
    <xf numFmtId="0" fontId="33" fillId="0" borderId="3" xfId="2065" applyFont="1" applyBorder="1" applyAlignment="1">
      <alignment horizontal="center" vertical="center" wrapText="1"/>
    </xf>
    <xf numFmtId="206" fontId="31" fillId="0" borderId="3" xfId="2065" applyNumberFormat="1" applyFont="1" applyBorder="1" applyAlignment="1">
      <alignment horizontal="center" vertical="center" wrapText="1"/>
    </xf>
    <xf numFmtId="206" fontId="33" fillId="0" borderId="3" xfId="2065" applyNumberFormat="1" applyFont="1" applyBorder="1" applyAlignment="1">
      <alignment horizontal="center" vertical="center" wrapText="1"/>
    </xf>
    <xf numFmtId="206" fontId="33" fillId="0" borderId="2" xfId="2065" applyNumberFormat="1" applyFont="1" applyBorder="1" applyAlignment="1">
      <alignment horizontal="center" vertical="center" wrapText="1"/>
    </xf>
    <xf numFmtId="206" fontId="32" fillId="0" borderId="2" xfId="2065" applyNumberFormat="1" applyFont="1" applyBorder="1" applyAlignment="1">
      <alignment horizontal="center" vertical="center" wrapText="1"/>
    </xf>
    <xf numFmtId="0" fontId="2" fillId="0" borderId="2" xfId="2065" applyFont="1" applyBorder="1" applyAlignment="1">
      <alignment horizontal="center" vertical="center" wrapText="1"/>
    </xf>
    <xf numFmtId="0" fontId="2" fillId="0" borderId="2" xfId="2065" applyFont="1" applyBorder="1" applyAlignment="1">
      <alignment vertical="center" wrapText="1"/>
    </xf>
    <xf numFmtId="0" fontId="1" fillId="0" borderId="2" xfId="2754" applyFont="1" applyFill="1" applyBorder="1" applyAlignment="1">
      <alignment horizontal="center" vertical="center" wrapText="1"/>
    </xf>
    <xf numFmtId="0" fontId="34" fillId="0" borderId="2" xfId="2754" applyFont="1" applyFill="1" applyBorder="1" applyAlignment="1">
      <alignment horizontal="center" vertical="center" wrapText="1"/>
    </xf>
    <xf numFmtId="0" fontId="1" fillId="0" borderId="2" xfId="2755" applyFont="1" applyFill="1" applyBorder="1" applyAlignment="1">
      <alignment horizontal="center" vertical="center" wrapText="1"/>
    </xf>
    <xf numFmtId="0" fontId="1" fillId="3" borderId="11" xfId="2757" applyFont="1" applyFill="1" applyBorder="1" applyAlignment="1">
      <alignment horizontal="center" vertical="center" wrapText="1"/>
    </xf>
    <xf numFmtId="0" fontId="2" fillId="3" borderId="2" xfId="2754" applyFont="1" applyFill="1" applyBorder="1" applyAlignment="1">
      <alignment horizontal="center" vertical="center" wrapText="1"/>
    </xf>
    <xf numFmtId="0" fontId="1" fillId="3" borderId="2" xfId="2757" applyFont="1" applyFill="1" applyBorder="1" applyAlignment="1">
      <alignment horizontal="center" vertical="center" wrapText="1"/>
    </xf>
    <xf numFmtId="0" fontId="34" fillId="3" borderId="2" xfId="2754" applyFont="1" applyFill="1" applyBorder="1" applyAlignment="1">
      <alignment horizontal="center" vertical="center" wrapText="1"/>
    </xf>
    <xf numFmtId="0" fontId="2" fillId="3" borderId="8" xfId="2754" applyFont="1" applyFill="1" applyBorder="1" applyAlignment="1">
      <alignment vertical="center" wrapText="1"/>
    </xf>
    <xf numFmtId="0" fontId="16" fillId="0" borderId="0" xfId="0" applyFont="1" applyFill="1" applyAlignment="1">
      <alignment horizontal="left" vertical="center"/>
    </xf>
    <xf numFmtId="0" fontId="36" fillId="0" borderId="0" xfId="0" applyFont="1" applyFill="1" applyAlignment="1">
      <alignment vertical="center"/>
    </xf>
    <xf numFmtId="206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206" fontId="38" fillId="0" borderId="1" xfId="0" applyNumberFormat="1" applyFont="1" applyFill="1" applyBorder="1" applyAlignment="1">
      <alignment horizontal="right" vertical="center"/>
    </xf>
    <xf numFmtId="0" fontId="39" fillId="4" borderId="2" xfId="0" applyFont="1" applyFill="1" applyBorder="1" applyAlignment="1">
      <alignment horizontal="left" vertical="center"/>
    </xf>
    <xf numFmtId="0" fontId="39" fillId="4" borderId="8" xfId="0" applyFont="1" applyFill="1" applyBorder="1" applyAlignment="1">
      <alignment horizontal="left" vertical="center"/>
    </xf>
    <xf numFmtId="206" fontId="8" fillId="5" borderId="2" xfId="0" applyNumberFormat="1" applyFont="1" applyFill="1" applyBorder="1" applyAlignment="1">
      <alignment horizontal="left" vertical="center"/>
    </xf>
    <xf numFmtId="0" fontId="36" fillId="6" borderId="6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0" fontId="36" fillId="6" borderId="12" xfId="0" applyFont="1" applyFill="1" applyBorder="1" applyAlignment="1">
      <alignment horizontal="right" vertical="center"/>
    </xf>
    <xf numFmtId="4" fontId="36" fillId="6" borderId="12" xfId="0" applyNumberFormat="1" applyFont="1" applyFill="1" applyBorder="1" applyAlignment="1">
      <alignment horizontal="right" vertical="center"/>
    </xf>
    <xf numFmtId="206" fontId="36" fillId="6" borderId="12" xfId="0" applyNumberFormat="1" applyFont="1" applyFill="1" applyBorder="1" applyAlignment="1">
      <alignment vertical="center"/>
    </xf>
    <xf numFmtId="0" fontId="36" fillId="7" borderId="6" xfId="0" applyFont="1" applyFill="1" applyBorder="1" applyAlignment="1">
      <alignment horizontal="center" vertical="center"/>
    </xf>
    <xf numFmtId="0" fontId="36" fillId="7" borderId="12" xfId="0" applyFont="1" applyFill="1" applyBorder="1" applyAlignment="1">
      <alignment horizontal="right" vertical="center"/>
    </xf>
    <xf numFmtId="4" fontId="36" fillId="7" borderId="12" xfId="0" applyNumberFormat="1" applyFont="1" applyFill="1" applyBorder="1" applyAlignment="1">
      <alignment horizontal="right" vertical="center"/>
    </xf>
    <xf numFmtId="206" fontId="36" fillId="7" borderId="12" xfId="0" applyNumberFormat="1" applyFont="1" applyFill="1" applyBorder="1" applyAlignment="1">
      <alignment vertical="center"/>
    </xf>
    <xf numFmtId="3" fontId="36" fillId="6" borderId="12" xfId="0" applyNumberFormat="1" applyFont="1" applyFill="1" applyBorder="1" applyAlignment="1">
      <alignment horizontal="right" vertical="center"/>
    </xf>
    <xf numFmtId="3" fontId="36" fillId="7" borderId="12" xfId="0" applyNumberFormat="1" applyFont="1" applyFill="1" applyBorder="1" applyAlignment="1">
      <alignment horizontal="right" vertical="center"/>
    </xf>
    <xf numFmtId="190" fontId="16" fillId="0" borderId="0" xfId="0" applyNumberFormat="1" applyFont="1" applyFill="1" applyAlignment="1">
      <alignment vertical="center"/>
    </xf>
    <xf numFmtId="206" fontId="36" fillId="0" borderId="0" xfId="0" applyNumberFormat="1" applyFont="1" applyFill="1" applyAlignment="1">
      <alignment vertical="center"/>
    </xf>
    <xf numFmtId="206" fontId="16" fillId="2" borderId="0" xfId="0" applyNumberFormat="1" applyFont="1" applyFill="1" applyAlignment="1">
      <alignment vertical="center"/>
    </xf>
    <xf numFmtId="207" fontId="16" fillId="0" borderId="0" xfId="0" applyNumberFormat="1" applyFont="1" applyFill="1" applyAlignment="1">
      <alignment vertical="center"/>
    </xf>
    <xf numFmtId="190" fontId="8" fillId="0" borderId="2" xfId="0" applyNumberFormat="1" applyFont="1" applyFill="1" applyBorder="1" applyAlignment="1">
      <alignment horizontal="center" vertical="center"/>
    </xf>
    <xf numFmtId="206" fontId="8" fillId="0" borderId="2" xfId="0" applyNumberFormat="1" applyFont="1" applyFill="1" applyBorder="1" applyAlignment="1">
      <alignment horizontal="center" vertical="center"/>
    </xf>
    <xf numFmtId="206" fontId="8" fillId="2" borderId="2" xfId="0" applyNumberFormat="1" applyFont="1" applyFill="1" applyBorder="1" applyAlignment="1">
      <alignment horizontal="center" vertical="center" wrapText="1"/>
    </xf>
    <xf numFmtId="207" fontId="8" fillId="0" borderId="2" xfId="0" applyNumberFormat="1" applyFont="1" applyFill="1" applyBorder="1" applyAlignment="1">
      <alignment horizontal="center" vertical="center" wrapText="1"/>
    </xf>
    <xf numFmtId="206" fontId="8" fillId="0" borderId="2" xfId="0" applyNumberFormat="1" applyFont="1" applyFill="1" applyBorder="1" applyAlignment="1">
      <alignment horizontal="center" vertical="center" wrapText="1"/>
    </xf>
    <xf numFmtId="190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/>
    </xf>
    <xf numFmtId="206" fontId="36" fillId="2" borderId="2" xfId="0" applyNumberFormat="1" applyFont="1" applyFill="1" applyBorder="1" applyAlignment="1">
      <alignment horizontal="right" vertical="center"/>
    </xf>
    <xf numFmtId="0" fontId="42" fillId="0" borderId="0" xfId="0" applyFont="1" applyFill="1" applyAlignment="1">
      <alignment vertical="center"/>
    </xf>
    <xf numFmtId="206" fontId="16" fillId="0" borderId="2" xfId="0" applyNumberFormat="1" applyFont="1" applyFill="1" applyBorder="1" applyAlignment="1">
      <alignment vertical="center"/>
    </xf>
    <xf numFmtId="49" fontId="43" fillId="0" borderId="2" xfId="0" applyNumberFormat="1" applyFont="1" applyFill="1" applyBorder="1" applyAlignment="1">
      <alignment horizontal="left" vertical="center"/>
    </xf>
    <xf numFmtId="206" fontId="42" fillId="0" borderId="2" xfId="0" applyNumberFormat="1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207" fontId="43" fillId="0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207" fontId="7" fillId="0" borderId="2" xfId="0" applyNumberFormat="1" applyFont="1" applyFill="1" applyBorder="1" applyAlignment="1">
      <alignment horizontal="center" vertical="center" wrapText="1"/>
    </xf>
    <xf numFmtId="206" fontId="7" fillId="0" borderId="2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39" fillId="4" borderId="6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45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1" xfId="0" applyFont="1" applyFill="1" applyBorder="1" applyAlignment="1"/>
    <xf numFmtId="49" fontId="13" fillId="5" borderId="2" xfId="0" applyNumberFormat="1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vertical="center"/>
    </xf>
    <xf numFmtId="0" fontId="47" fillId="0" borderId="2" xfId="0" applyFont="1" applyFill="1" applyBorder="1" applyAlignment="1">
      <alignment horizontal="center" vertical="center"/>
    </xf>
    <xf numFmtId="208" fontId="4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208" fontId="1" fillId="0" borderId="2" xfId="0" applyNumberFormat="1" applyFont="1" applyFill="1" applyBorder="1" applyAlignment="1">
      <alignment horizontal="center" vertical="center"/>
    </xf>
    <xf numFmtId="209" fontId="7" fillId="0" borderId="0" xfId="0" applyNumberFormat="1" applyFont="1" applyFill="1" applyBorder="1" applyAlignment="1"/>
    <xf numFmtId="190" fontId="7" fillId="0" borderId="0" xfId="0" applyNumberFormat="1" applyFont="1" applyFill="1" applyBorder="1" applyAlignment="1"/>
    <xf numFmtId="0" fontId="48" fillId="0" borderId="0" xfId="0" applyFont="1" applyFill="1" applyBorder="1" applyAlignment="1"/>
    <xf numFmtId="0" fontId="16" fillId="0" borderId="0" xfId="0" applyFont="1" applyFill="1" applyAlignment="1">
      <alignment horizontal="center" vertical="center"/>
    </xf>
    <xf numFmtId="0" fontId="49" fillId="4" borderId="6" xfId="0" applyFont="1" applyFill="1" applyBorder="1" applyAlignment="1">
      <alignment horizontal="left" vertical="center"/>
    </xf>
    <xf numFmtId="0" fontId="50" fillId="4" borderId="6" xfId="0" applyFont="1" applyFill="1" applyBorder="1" applyAlignment="1">
      <alignment horizontal="left" vertical="center"/>
    </xf>
    <xf numFmtId="0" fontId="49" fillId="4" borderId="6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51" fillId="0" borderId="0" xfId="0" applyFont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201" fontId="45" fillId="0" borderId="2" xfId="2755" applyNumberFormat="1" applyFont="1" applyFill="1" applyBorder="1" applyAlignment="1">
      <alignment horizontal="center" vertical="center" wrapText="1"/>
    </xf>
    <xf numFmtId="201" fontId="45" fillId="2" borderId="2" xfId="2755" applyNumberFormat="1" applyFont="1" applyFill="1" applyBorder="1" applyAlignment="1">
      <alignment horizontal="center" vertical="center" wrapText="1"/>
    </xf>
    <xf numFmtId="201" fontId="55" fillId="8" borderId="2" xfId="1873" applyNumberFormat="1" applyFont="1" applyFill="1" applyBorder="1" applyAlignment="1">
      <alignment horizontal="center" vertical="center"/>
    </xf>
    <xf numFmtId="201" fontId="55" fillId="2" borderId="2" xfId="1873" applyNumberFormat="1" applyFont="1" applyFill="1" applyBorder="1" applyAlignment="1">
      <alignment horizontal="center" vertical="center"/>
    </xf>
    <xf numFmtId="201" fontId="55" fillId="0" borderId="2" xfId="1873" applyNumberFormat="1" applyFont="1" applyFill="1" applyBorder="1" applyAlignment="1">
      <alignment horizontal="center" vertical="center"/>
    </xf>
    <xf numFmtId="0" fontId="56" fillId="0" borderId="3" xfId="2754" applyFont="1" applyFill="1" applyBorder="1" applyAlignment="1">
      <alignment horizontal="center" vertical="center" wrapText="1"/>
    </xf>
    <xf numFmtId="0" fontId="57" fillId="0" borderId="2" xfId="2754" applyFont="1" applyFill="1" applyBorder="1" applyAlignment="1">
      <alignment horizontal="center" vertical="center" wrapText="1"/>
    </xf>
    <xf numFmtId="0" fontId="57" fillId="0" borderId="4" xfId="2754" applyFont="1" applyFill="1" applyBorder="1" applyAlignment="1">
      <alignment horizontal="center" vertical="center" wrapText="1"/>
    </xf>
    <xf numFmtId="202" fontId="58" fillId="0" borderId="2" xfId="1873" applyNumberFormat="1" applyFont="1" applyFill="1" applyBorder="1" applyAlignment="1">
      <alignment horizontal="center" vertical="center"/>
    </xf>
    <xf numFmtId="202" fontId="58" fillId="2" borderId="2" xfId="1873" applyNumberFormat="1" applyFont="1" applyFill="1" applyBorder="1" applyAlignment="1">
      <alignment horizontal="center" vertical="center"/>
    </xf>
    <xf numFmtId="0" fontId="56" fillId="0" borderId="5" xfId="2754" applyFont="1" applyFill="1" applyBorder="1" applyAlignment="1">
      <alignment horizontal="center" vertical="center" wrapText="1"/>
    </xf>
    <xf numFmtId="0" fontId="59" fillId="0" borderId="2" xfId="2754" applyFont="1" applyFill="1" applyBorder="1" applyAlignment="1">
      <alignment vertical="center" wrapText="1"/>
    </xf>
    <xf numFmtId="0" fontId="56" fillId="0" borderId="4" xfId="2754" applyFont="1" applyFill="1" applyBorder="1" applyAlignment="1">
      <alignment horizontal="center" vertical="center" wrapText="1"/>
    </xf>
    <xf numFmtId="202" fontId="0" fillId="0" borderId="2" xfId="0" applyNumberFormat="1" applyBorder="1">
      <alignment vertical="center"/>
    </xf>
    <xf numFmtId="202" fontId="60" fillId="0" borderId="2" xfId="1873" applyNumberFormat="1" applyFont="1" applyFill="1" applyBorder="1" applyAlignment="1">
      <alignment horizontal="center" vertical="center"/>
    </xf>
    <xf numFmtId="202" fontId="60" fillId="2" borderId="2" xfId="1873" applyNumberFormat="1" applyFont="1" applyFill="1" applyBorder="1" applyAlignment="1">
      <alignment horizontal="center" vertical="center"/>
    </xf>
    <xf numFmtId="0" fontId="56" fillId="0" borderId="6" xfId="2754" applyFont="1" applyFill="1" applyBorder="1" applyAlignment="1">
      <alignment horizontal="center" vertical="center" wrapText="1"/>
    </xf>
    <xf numFmtId="201" fontId="61" fillId="2" borderId="6" xfId="1894" applyNumberFormat="1" applyFont="1" applyFill="1" applyBorder="1" applyAlignment="1">
      <alignment horizontal="center" vertical="center"/>
    </xf>
    <xf numFmtId="0" fontId="56" fillId="0" borderId="2" xfId="2754" applyFont="1" applyFill="1" applyBorder="1" applyAlignment="1">
      <alignment vertical="center" wrapText="1"/>
    </xf>
    <xf numFmtId="0" fontId="56" fillId="2" borderId="2" xfId="2754" applyFont="1" applyFill="1" applyBorder="1" applyAlignment="1">
      <alignment vertical="center" wrapText="1"/>
    </xf>
    <xf numFmtId="0" fontId="56" fillId="2" borderId="4" xfId="2754" applyFont="1" applyFill="1" applyBorder="1" applyAlignment="1">
      <alignment horizontal="center" vertical="center" wrapText="1"/>
    </xf>
    <xf numFmtId="0" fontId="56" fillId="10" borderId="2" xfId="2754" applyFont="1" applyFill="1" applyBorder="1" applyAlignment="1">
      <alignment vertical="center" wrapText="1"/>
    </xf>
    <xf numFmtId="0" fontId="56" fillId="0" borderId="2" xfId="2754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2" fillId="0" borderId="2" xfId="2755" applyFont="1" applyFill="1" applyBorder="1" applyAlignment="1">
      <alignment horizontal="left" vertical="center" wrapText="1"/>
    </xf>
    <xf numFmtId="0" fontId="56" fillId="0" borderId="7" xfId="2754" applyFont="1" applyFill="1" applyBorder="1" applyAlignment="1">
      <alignment horizontal="center" vertical="center" wrapText="1"/>
    </xf>
    <xf numFmtId="0" fontId="56" fillId="0" borderId="3" xfId="2754" applyFont="1" applyFill="1" applyBorder="1" applyAlignment="1">
      <alignment vertical="center" wrapText="1"/>
    </xf>
    <xf numFmtId="0" fontId="56" fillId="0" borderId="9" xfId="2754" applyFont="1" applyFill="1" applyBorder="1" applyAlignment="1">
      <alignment horizontal="center" vertical="center" wrapText="1"/>
    </xf>
    <xf numFmtId="0" fontId="57" fillId="0" borderId="7" xfId="2754" applyFont="1" applyFill="1" applyBorder="1" applyAlignment="1">
      <alignment horizontal="center" vertical="center" wrapText="1"/>
    </xf>
    <xf numFmtId="202" fontId="58" fillId="0" borderId="2" xfId="1873" applyNumberFormat="1" applyFont="1" applyFill="1" applyBorder="1" applyAlignment="1">
      <alignment horizontal="center" vertical="center" wrapText="1"/>
    </xf>
    <xf numFmtId="202" fontId="60" fillId="2" borderId="2" xfId="1873" applyNumberFormat="1" applyFont="1" applyFill="1" applyBorder="1" applyAlignment="1">
      <alignment horizontal="center" vertical="center" wrapText="1"/>
    </xf>
    <xf numFmtId="0" fontId="56" fillId="0" borderId="6" xfId="2754" applyFont="1" applyFill="1" applyBorder="1" applyAlignment="1">
      <alignment vertical="center" wrapText="1"/>
    </xf>
    <xf numFmtId="0" fontId="56" fillId="0" borderId="11" xfId="2754" applyFont="1" applyFill="1" applyBorder="1" applyAlignment="1">
      <alignment horizontal="center" vertical="center" wrapText="1"/>
    </xf>
    <xf numFmtId="0" fontId="2" fillId="0" borderId="0" xfId="2754" applyFont="1" applyFill="1" applyBorder="1" applyAlignment="1">
      <alignment vertical="center"/>
    </xf>
    <xf numFmtId="0" fontId="16" fillId="0" borderId="2" xfId="2754" applyFont="1" applyFill="1" applyBorder="1" applyAlignment="1">
      <alignment vertical="center"/>
    </xf>
    <xf numFmtId="0" fontId="56" fillId="11" borderId="2" xfId="2754" applyFont="1" applyFill="1" applyBorder="1" applyAlignment="1">
      <alignment vertical="center" wrapText="1"/>
    </xf>
    <xf numFmtId="0" fontId="56" fillId="0" borderId="7" xfId="2754" applyFont="1" applyFill="1" applyBorder="1" applyAlignment="1">
      <alignment horizontal="center" vertical="center"/>
    </xf>
    <xf numFmtId="0" fontId="56" fillId="0" borderId="2" xfId="2754" applyFont="1" applyFill="1" applyBorder="1" applyAlignment="1">
      <alignment vertical="center"/>
    </xf>
    <xf numFmtId="0" fontId="38" fillId="0" borderId="0" xfId="0" applyFont="1" applyFill="1" applyBorder="1" applyAlignment="1"/>
    <xf numFmtId="0" fontId="63" fillId="0" borderId="0" xfId="1873" applyFont="1" applyFill="1" applyAlignment="1"/>
    <xf numFmtId="0" fontId="38" fillId="0" borderId="0" xfId="1873" applyFont="1" applyFill="1" applyAlignment="1">
      <alignment horizontal="center"/>
    </xf>
    <xf numFmtId="0" fontId="38" fillId="0" borderId="0" xfId="1873" applyFont="1" applyFill="1" applyBorder="1" applyAlignment="1">
      <alignment horizontal="left"/>
    </xf>
    <xf numFmtId="0" fontId="38" fillId="0" borderId="0" xfId="1873" applyFont="1" applyFill="1" applyBorder="1" applyAlignment="1">
      <alignment horizontal="center"/>
    </xf>
    <xf numFmtId="201" fontId="38" fillId="0" borderId="0" xfId="1873" applyNumberFormat="1" applyFont="1" applyFill="1" applyBorder="1" applyAlignment="1">
      <alignment horizontal="center"/>
    </xf>
    <xf numFmtId="0" fontId="63" fillId="0" borderId="2" xfId="1873" applyFont="1" applyFill="1" applyBorder="1" applyAlignment="1">
      <alignment vertical="center"/>
    </xf>
    <xf numFmtId="49" fontId="63" fillId="0" borderId="2" xfId="1873" applyNumberFormat="1" applyFont="1" applyFill="1" applyBorder="1" applyAlignment="1">
      <alignment horizontal="center" vertical="center"/>
    </xf>
    <xf numFmtId="201" fontId="63" fillId="0" borderId="2" xfId="1873" applyNumberFormat="1" applyFont="1" applyFill="1" applyBorder="1" applyAlignment="1">
      <alignment horizontal="center" vertical="center" wrapText="1"/>
    </xf>
    <xf numFmtId="0" fontId="63" fillId="0" borderId="2" xfId="1873" applyFont="1" applyFill="1" applyBorder="1" applyAlignment="1">
      <alignment horizontal="center" vertical="center"/>
    </xf>
    <xf numFmtId="49" fontId="38" fillId="0" borderId="2" xfId="1873" applyNumberFormat="1" applyFont="1" applyFill="1" applyBorder="1" applyAlignment="1">
      <alignment vertical="center"/>
    </xf>
    <xf numFmtId="0" fontId="64" fillId="0" borderId="2" xfId="1873" applyFont="1" applyFill="1" applyBorder="1" applyAlignment="1">
      <alignment horizontal="right" vertical="center" wrapText="1"/>
    </xf>
    <xf numFmtId="0" fontId="64" fillId="0" borderId="2" xfId="1873" applyFont="1" applyFill="1" applyBorder="1" applyAlignment="1">
      <alignment vertical="center" wrapText="1"/>
    </xf>
    <xf numFmtId="201" fontId="64" fillId="0" borderId="2" xfId="1873" applyNumberFormat="1" applyFont="1" applyFill="1" applyBorder="1" applyAlignment="1">
      <alignment horizontal="center" vertical="center" wrapText="1"/>
    </xf>
    <xf numFmtId="0" fontId="64" fillId="0" borderId="2" xfId="1873" applyFont="1" applyFill="1" applyBorder="1" applyAlignment="1">
      <alignment horizontal="center" vertical="center"/>
    </xf>
    <xf numFmtId="49" fontId="64" fillId="0" borderId="2" xfId="1873" applyNumberFormat="1" applyFont="1" applyFill="1" applyBorder="1" applyAlignment="1">
      <alignment vertical="center"/>
    </xf>
    <xf numFmtId="49" fontId="64" fillId="0" borderId="2" xfId="1873" applyNumberFormat="1" applyFont="1" applyFill="1" applyBorder="1" applyAlignment="1">
      <alignment horizontal="center" vertical="center"/>
    </xf>
    <xf numFmtId="0" fontId="38" fillId="0" borderId="2" xfId="2753" applyFont="1" applyFill="1" applyBorder="1" applyAlignment="1">
      <alignment vertical="center" wrapText="1"/>
    </xf>
    <xf numFmtId="0" fontId="38" fillId="0" borderId="2" xfId="2753" applyFont="1" applyFill="1" applyBorder="1" applyAlignment="1">
      <alignment horizontal="center" vertical="center" wrapText="1"/>
    </xf>
    <xf numFmtId="201" fontId="38" fillId="0" borderId="2" xfId="2753" applyNumberFormat="1" applyFont="1" applyFill="1" applyBorder="1" applyAlignment="1">
      <alignment horizontal="center" vertical="center" wrapText="1"/>
    </xf>
    <xf numFmtId="0" fontId="56" fillId="0" borderId="2" xfId="2753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38" fillId="0" borderId="2" xfId="1873" applyFont="1" applyFill="1" applyBorder="1" applyAlignment="1">
      <alignment horizontal="center"/>
    </xf>
    <xf numFmtId="0" fontId="13" fillId="0" borderId="0" xfId="2754" applyFont="1" applyFill="1">
      <alignment vertical="center"/>
    </xf>
    <xf numFmtId="0" fontId="2" fillId="0" borderId="0" xfId="2754" applyFont="1" applyFill="1">
      <alignment vertical="center"/>
    </xf>
    <xf numFmtId="0" fontId="66" fillId="0" borderId="0" xfId="2754" applyFont="1" applyFill="1">
      <alignment vertical="center"/>
    </xf>
    <xf numFmtId="0" fontId="1" fillId="0" borderId="0" xfId="2754" applyFont="1" applyFill="1">
      <alignment vertical="center"/>
    </xf>
    <xf numFmtId="0" fontId="12" fillId="0" borderId="0" xfId="2754" applyFont="1" applyFill="1" applyAlignment="1">
      <alignment horizontal="center" vertical="center"/>
    </xf>
    <xf numFmtId="0" fontId="3" fillId="0" borderId="0" xfId="1894" applyFont="1" applyFill="1"/>
    <xf numFmtId="0" fontId="21" fillId="0" borderId="0" xfId="2754" applyFont="1" applyFill="1" applyAlignment="1">
      <alignment horizontal="center" vertical="center"/>
    </xf>
    <xf numFmtId="0" fontId="55" fillId="0" borderId="2" xfId="1894" applyNumberFormat="1" applyFont="1" applyFill="1" applyBorder="1" applyAlignment="1">
      <alignment horizontal="center" vertical="center"/>
    </xf>
    <xf numFmtId="0" fontId="60" fillId="0" borderId="2" xfId="1894" applyNumberFormat="1" applyFont="1" applyFill="1" applyBorder="1" applyAlignment="1">
      <alignment horizontal="center" vertical="center"/>
    </xf>
    <xf numFmtId="206" fontId="60" fillId="0" borderId="2" xfId="1894" applyNumberFormat="1" applyFont="1" applyFill="1" applyBorder="1" applyAlignment="1">
      <alignment horizontal="center" vertical="center"/>
    </xf>
    <xf numFmtId="202" fontId="60" fillId="0" borderId="2" xfId="1894" applyNumberFormat="1" applyFont="1" applyFill="1" applyBorder="1" applyAlignment="1">
      <alignment horizontal="center" vertical="center"/>
    </xf>
    <xf numFmtId="0" fontId="58" fillId="0" borderId="2" xfId="1894" applyNumberFormat="1" applyFont="1" applyFill="1" applyBorder="1" applyAlignment="1">
      <alignment horizontal="center" vertical="center"/>
    </xf>
    <xf numFmtId="0" fontId="56" fillId="0" borderId="2" xfId="2755" applyFont="1" applyFill="1" applyBorder="1" applyAlignment="1">
      <alignment vertical="center" wrapText="1"/>
    </xf>
    <xf numFmtId="0" fontId="56" fillId="0" borderId="8" xfId="2754" applyFont="1" applyFill="1" applyBorder="1" applyAlignment="1">
      <alignment horizontal="center" vertical="center" wrapText="1"/>
    </xf>
    <xf numFmtId="0" fontId="16" fillId="0" borderId="0" xfId="2754" applyFont="1" applyFill="1">
      <alignment vertical="center"/>
    </xf>
    <xf numFmtId="0" fontId="16" fillId="0" borderId="0" xfId="2754" applyFont="1" applyFill="1" applyAlignment="1">
      <alignment vertical="center"/>
    </xf>
    <xf numFmtId="0" fontId="1" fillId="0" borderId="0" xfId="2754" applyFill="1">
      <alignment vertical="center"/>
    </xf>
    <xf numFmtId="201" fontId="66" fillId="0" borderId="0" xfId="2754" applyNumberFormat="1" applyFont="1" applyFill="1" applyAlignment="1">
      <alignment horizontal="center" vertical="center"/>
    </xf>
    <xf numFmtId="201" fontId="13" fillId="0" borderId="3" xfId="2754" applyNumberFormat="1" applyFont="1" applyFill="1" applyBorder="1" applyAlignment="1">
      <alignment horizontal="center" vertical="center" wrapText="1"/>
    </xf>
    <xf numFmtId="203" fontId="13" fillId="0" borderId="2" xfId="2754" applyNumberFormat="1" applyFont="1" applyFill="1" applyBorder="1" applyAlignment="1">
      <alignment horizontal="center" vertical="center" wrapText="1"/>
    </xf>
    <xf numFmtId="201" fontId="13" fillId="0" borderId="2" xfId="2754" applyNumberFormat="1" applyFont="1" applyFill="1" applyBorder="1" applyAlignment="1">
      <alignment horizontal="center" vertical="center" wrapText="1"/>
    </xf>
    <xf numFmtId="203" fontId="13" fillId="0" borderId="6" xfId="2754" applyNumberFormat="1" applyFont="1" applyFill="1" applyBorder="1" applyAlignment="1">
      <alignment horizontal="center" vertical="center" wrapText="1"/>
    </xf>
    <xf numFmtId="0" fontId="57" fillId="0" borderId="2" xfId="2754" applyFont="1" applyFill="1" applyBorder="1" applyAlignment="1">
      <alignment vertical="center" wrapText="1"/>
    </xf>
    <xf numFmtId="201" fontId="55" fillId="0" borderId="2" xfId="1894" applyNumberFormat="1" applyFont="1" applyFill="1" applyBorder="1" applyAlignment="1">
      <alignment horizontal="center" vertical="center" wrapText="1"/>
    </xf>
    <xf numFmtId="190" fontId="61" fillId="0" borderId="2" xfId="2754" applyNumberFormat="1" applyFont="1" applyFill="1" applyBorder="1" applyAlignment="1">
      <alignment horizontal="center" vertical="center"/>
    </xf>
    <xf numFmtId="201" fontId="61" fillId="0" borderId="2" xfId="1894" applyNumberFormat="1" applyFont="1" applyFill="1" applyBorder="1" applyAlignment="1">
      <alignment horizontal="center" vertical="center"/>
    </xf>
    <xf numFmtId="0" fontId="72" fillId="0" borderId="0" xfId="2754" applyFont="1" applyFill="1" applyAlignment="1">
      <alignment vertical="center" wrapText="1"/>
    </xf>
    <xf numFmtId="0" fontId="57" fillId="0" borderId="2" xfId="2754" applyFont="1" applyFill="1" applyBorder="1" applyAlignment="1">
      <alignment vertical="center"/>
    </xf>
    <xf numFmtId="0" fontId="16" fillId="0" borderId="2" xfId="2754" applyFont="1" applyFill="1" applyBorder="1">
      <alignment vertical="center"/>
    </xf>
    <xf numFmtId="206" fontId="55" fillId="0" borderId="2" xfId="2754" applyNumberFormat="1" applyFont="1" applyFill="1" applyBorder="1" applyAlignment="1">
      <alignment horizontal="center" vertical="center"/>
    </xf>
    <xf numFmtId="0" fontId="73" fillId="0" borderId="0" xfId="2754" applyFont="1" applyFill="1" applyAlignment="1">
      <alignment vertical="center" wrapText="1"/>
    </xf>
    <xf numFmtId="0" fontId="56" fillId="0" borderId="0" xfId="2754" applyFont="1" applyFill="1" applyAlignment="1">
      <alignment vertical="center" wrapText="1"/>
    </xf>
    <xf numFmtId="203" fontId="16" fillId="0" borderId="0" xfId="2754" applyNumberFormat="1" applyFont="1" applyFill="1" applyAlignment="1">
      <alignment horizontal="center" vertical="center"/>
    </xf>
    <xf numFmtId="0" fontId="11" fillId="0" borderId="0" xfId="2754" applyFont="1" applyFill="1">
      <alignment vertical="center"/>
    </xf>
    <xf numFmtId="201" fontId="61" fillId="0" borderId="13" xfId="1894" applyNumberFormat="1" applyFont="1" applyFill="1" applyBorder="1" applyAlignment="1">
      <alignment horizontal="center" vertical="center"/>
    </xf>
    <xf numFmtId="0" fontId="13" fillId="0" borderId="0" xfId="2754" applyFont="1">
      <alignment vertical="center"/>
    </xf>
    <xf numFmtId="0" fontId="2" fillId="0" borderId="0" xfId="2754" applyFont="1">
      <alignment vertical="center"/>
    </xf>
    <xf numFmtId="0" fontId="16" fillId="0" borderId="0" xfId="2754" applyFont="1">
      <alignment vertical="center"/>
    </xf>
    <xf numFmtId="0" fontId="68" fillId="0" borderId="0" xfId="2222" applyAlignment="1">
      <alignment vertical="center"/>
    </xf>
    <xf numFmtId="0" fontId="1" fillId="0" borderId="0" xfId="2754">
      <alignment vertical="center"/>
    </xf>
    <xf numFmtId="203" fontId="1" fillId="0" borderId="0" xfId="2754" applyNumberFormat="1" applyAlignment="1">
      <alignment horizontal="center" vertical="center"/>
    </xf>
    <xf numFmtId="201" fontId="1" fillId="0" borderId="0" xfId="2754" applyNumberFormat="1" applyAlignment="1">
      <alignment horizontal="center" vertical="center"/>
    </xf>
    <xf numFmtId="201" fontId="66" fillId="0" borderId="0" xfId="2754" applyNumberFormat="1" applyFont="1" applyAlignment="1">
      <alignment horizontal="center" vertical="center"/>
    </xf>
    <xf numFmtId="0" fontId="3" fillId="0" borderId="0" xfId="2066" applyFont="1"/>
    <xf numFmtId="0" fontId="1" fillId="0" borderId="0" xfId="2754" applyAlignment="1">
      <alignment horizontal="center" vertical="center"/>
    </xf>
    <xf numFmtId="0" fontId="13" fillId="0" borderId="6" xfId="2754" applyFont="1" applyBorder="1" applyAlignment="1">
      <alignment horizontal="center" vertical="center"/>
    </xf>
    <xf numFmtId="0" fontId="13" fillId="0" borderId="6" xfId="2754" applyFont="1" applyBorder="1" applyAlignment="1">
      <alignment horizontal="center" vertical="center" wrapText="1"/>
    </xf>
    <xf numFmtId="201" fontId="13" fillId="9" borderId="6" xfId="2754" applyNumberFormat="1" applyFont="1" applyFill="1" applyBorder="1" applyAlignment="1">
      <alignment horizontal="center" vertical="center" wrapText="1"/>
    </xf>
    <xf numFmtId="201" fontId="13" fillId="2" borderId="6" xfId="2754" applyNumberFormat="1" applyFont="1" applyFill="1" applyBorder="1" applyAlignment="1">
      <alignment horizontal="center" vertical="center" wrapText="1"/>
    </xf>
    <xf numFmtId="201" fontId="55" fillId="0" borderId="2" xfId="2066" applyNumberFormat="1" applyFont="1" applyFill="1" applyBorder="1" applyAlignment="1">
      <alignment horizontal="center" vertical="center"/>
    </xf>
    <xf numFmtId="0" fontId="57" fillId="0" borderId="4" xfId="2754" applyFont="1" applyFill="1" applyBorder="1" applyAlignment="1">
      <alignment vertical="center" wrapText="1"/>
    </xf>
    <xf numFmtId="0" fontId="56" fillId="0" borderId="4" xfId="2754" applyFont="1" applyFill="1" applyBorder="1" applyAlignment="1">
      <alignment vertical="center" wrapText="1"/>
    </xf>
    <xf numFmtId="190" fontId="61" fillId="0" borderId="2" xfId="2754" applyNumberFormat="1" applyFont="1" applyBorder="1" applyAlignment="1">
      <alignment horizontal="center" vertical="center"/>
    </xf>
    <xf numFmtId="201" fontId="61" fillId="0" borderId="2" xfId="2066" applyNumberFormat="1" applyFont="1" applyBorder="1" applyAlignment="1">
      <alignment horizontal="center" vertical="center"/>
    </xf>
    <xf numFmtId="201" fontId="69" fillId="2" borderId="2" xfId="2066" applyNumberFormat="1" applyFont="1" applyFill="1" applyBorder="1" applyAlignment="1">
      <alignment horizontal="center" vertical="center"/>
    </xf>
    <xf numFmtId="0" fontId="2" fillId="0" borderId="2" xfId="2754" applyFont="1" applyFill="1" applyBorder="1">
      <alignment vertical="center"/>
    </xf>
    <xf numFmtId="0" fontId="1" fillId="0" borderId="0" xfId="2754" applyNumberFormat="1" applyAlignment="1">
      <alignment horizontal="center" vertical="center"/>
    </xf>
    <xf numFmtId="201" fontId="13" fillId="9" borderId="2" xfId="2754" applyNumberFormat="1" applyFont="1" applyFill="1" applyBorder="1" applyAlignment="1">
      <alignment horizontal="center" vertical="center" wrapText="1"/>
    </xf>
    <xf numFmtId="201" fontId="74" fillId="0" borderId="2" xfId="2066" applyNumberFormat="1" applyFont="1" applyFill="1" applyBorder="1" applyAlignment="1">
      <alignment horizontal="center" vertical="center"/>
    </xf>
    <xf numFmtId="201" fontId="61" fillId="0" borderId="2" xfId="2754" applyNumberFormat="1" applyFont="1" applyBorder="1" applyAlignment="1">
      <alignment horizontal="center" vertical="center"/>
    </xf>
    <xf numFmtId="201" fontId="69" fillId="2" borderId="2" xfId="1894" applyNumberFormat="1" applyFont="1" applyFill="1" applyBorder="1" applyAlignment="1">
      <alignment horizontal="center" vertical="center"/>
    </xf>
    <xf numFmtId="201" fontId="61" fillId="0" borderId="2" xfId="2066" applyNumberFormat="1" applyFont="1" applyFill="1" applyBorder="1" applyAlignment="1">
      <alignment horizontal="center" vertical="center"/>
    </xf>
    <xf numFmtId="201" fontId="61" fillId="2" borderId="2" xfId="2066" applyNumberFormat="1" applyFont="1" applyFill="1" applyBorder="1" applyAlignment="1">
      <alignment horizontal="center" vertical="center"/>
    </xf>
    <xf numFmtId="0" fontId="75" fillId="0" borderId="0" xfId="2754" applyFont="1" applyAlignment="1">
      <alignment vertical="center" wrapText="1"/>
    </xf>
    <xf numFmtId="201" fontId="66" fillId="0" borderId="0" xfId="2754" applyNumberFormat="1" applyFont="1" applyFill="1" applyBorder="1" applyAlignment="1">
      <alignment horizontal="center" vertical="center"/>
    </xf>
    <xf numFmtId="202" fontId="58" fillId="0" borderId="2" xfId="1894" applyNumberFormat="1" applyFont="1" applyFill="1" applyBorder="1" applyAlignment="1">
      <alignment horizontal="center" vertical="center"/>
    </xf>
    <xf numFmtId="202" fontId="55" fillId="0" borderId="2" xfId="1894" applyNumberFormat="1" applyFont="1" applyFill="1" applyBorder="1" applyAlignment="1">
      <alignment horizontal="center" vertical="center"/>
    </xf>
    <xf numFmtId="0" fontId="76" fillId="0" borderId="3" xfId="1894" applyFont="1" applyFill="1" applyBorder="1" applyAlignment="1">
      <alignment horizontal="center" vertical="center" wrapText="1"/>
    </xf>
    <xf numFmtId="202" fontId="58" fillId="0" borderId="4" xfId="1894" applyNumberFormat="1" applyFont="1" applyFill="1" applyBorder="1" applyAlignment="1">
      <alignment horizontal="center" vertical="center"/>
    </xf>
    <xf numFmtId="206" fontId="77" fillId="0" borderId="16" xfId="1894" applyNumberFormat="1" applyFont="1" applyFill="1" applyBorder="1" applyAlignment="1">
      <alignment horizontal="center" vertical="center" wrapText="1"/>
    </xf>
    <xf numFmtId="206" fontId="77" fillId="0" borderId="2" xfId="1894" applyNumberFormat="1" applyFont="1" applyFill="1" applyBorder="1" applyAlignment="1">
      <alignment horizontal="center" vertical="center" wrapText="1"/>
    </xf>
    <xf numFmtId="201" fontId="71" fillId="0" borderId="0" xfId="2754" applyNumberFormat="1" applyFont="1" applyFill="1" applyAlignment="1">
      <alignment vertical="center"/>
    </xf>
    <xf numFmtId="0" fontId="78" fillId="0" borderId="2" xfId="2754" applyFont="1" applyFill="1" applyBorder="1" applyAlignment="1">
      <alignment vertical="center" wrapText="1"/>
    </xf>
    <xf numFmtId="0" fontId="79" fillId="0" borderId="2" xfId="2754" applyFont="1" applyFill="1" applyBorder="1" applyAlignment="1">
      <alignment vertical="center" wrapText="1"/>
    </xf>
    <xf numFmtId="0" fontId="80" fillId="0" borderId="2" xfId="2754" applyFont="1" applyFill="1" applyBorder="1" applyAlignment="1">
      <alignment vertical="center" wrapText="1"/>
    </xf>
    <xf numFmtId="0" fontId="38" fillId="0" borderId="2" xfId="2754" applyNumberFormat="1" applyFont="1" applyFill="1" applyBorder="1" applyAlignment="1">
      <alignment vertical="center" wrapText="1"/>
    </xf>
    <xf numFmtId="0" fontId="66" fillId="0" borderId="2" xfId="2754" applyFont="1" applyFill="1" applyBorder="1">
      <alignment vertical="center"/>
    </xf>
    <xf numFmtId="0" fontId="81" fillId="0" borderId="2" xfId="2754" applyFont="1" applyFill="1" applyBorder="1" applyAlignment="1">
      <alignment vertical="center" wrapText="1"/>
    </xf>
    <xf numFmtId="0" fontId="1" fillId="0" borderId="0" xfId="1894" applyFont="1" applyFill="1" applyAlignment="1">
      <alignment vertical="center"/>
    </xf>
    <xf numFmtId="202" fontId="60" fillId="0" borderId="0" xfId="1894" applyNumberFormat="1" applyFont="1" applyFill="1" applyBorder="1" applyAlignment="1">
      <alignment horizontal="center" vertical="center"/>
    </xf>
    <xf numFmtId="0" fontId="16" fillId="0" borderId="2" xfId="2754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82" fillId="0" borderId="1" xfId="0" applyFont="1" applyFill="1" applyBorder="1" applyAlignment="1">
      <alignment horizontal="center" vertical="center"/>
    </xf>
    <xf numFmtId="201" fontId="52" fillId="0" borderId="6" xfId="2356" applyNumberFormat="1" applyFont="1" applyFill="1" applyBorder="1" applyAlignment="1">
      <alignment horizontal="center" vertical="center"/>
    </xf>
    <xf numFmtId="202" fontId="55" fillId="0" borderId="2" xfId="1873" applyNumberFormat="1" applyFont="1" applyFill="1" applyBorder="1" applyAlignment="1">
      <alignment horizontal="center" vertical="center"/>
    </xf>
    <xf numFmtId="206" fontId="83" fillId="0" borderId="2" xfId="18" applyNumberFormat="1" applyFont="1" applyFill="1" applyBorder="1" applyAlignment="1">
      <alignment horizontal="center" vertical="center" wrapText="1"/>
    </xf>
    <xf numFmtId="202" fontId="62" fillId="0" borderId="2" xfId="1906" applyNumberFormat="1" applyFont="1" applyFill="1" applyBorder="1" applyAlignment="1">
      <alignment horizontal="center" vertical="center"/>
    </xf>
    <xf numFmtId="202" fontId="62" fillId="0" borderId="2" xfId="0" applyNumberFormat="1" applyFont="1" applyFill="1" applyBorder="1" applyAlignment="1">
      <alignment horizontal="center" vertical="center"/>
    </xf>
    <xf numFmtId="0" fontId="84" fillId="0" borderId="2" xfId="0" applyFont="1" applyFill="1" applyBorder="1" applyAlignment="1">
      <alignment vertical="center" wrapText="1"/>
    </xf>
    <xf numFmtId="201" fontId="55" fillId="0" borderId="2" xfId="1873" applyNumberFormat="1" applyFont="1" applyFill="1" applyBorder="1" applyAlignment="1">
      <alignment horizontal="center" vertical="center" wrapText="1"/>
    </xf>
    <xf numFmtId="201" fontId="0" fillId="0" borderId="0" xfId="0" applyNumberFormat="1" applyFont="1" applyFill="1" applyAlignment="1">
      <alignment vertical="center"/>
    </xf>
    <xf numFmtId="0" fontId="83" fillId="0" borderId="4" xfId="2754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202" fontId="83" fillId="0" borderId="2" xfId="0" applyNumberFormat="1" applyFont="1" applyFill="1" applyBorder="1" applyAlignment="1">
      <alignment horizontal="center" vertical="center"/>
    </xf>
    <xf numFmtId="201" fontId="62" fillId="0" borderId="2" xfId="18" applyNumberFormat="1" applyFont="1" applyFill="1" applyBorder="1" applyAlignment="1">
      <alignment horizontal="center" vertical="center" wrapText="1"/>
    </xf>
    <xf numFmtId="202" fontId="55" fillId="0" borderId="2" xfId="1873" applyNumberFormat="1" applyFont="1" applyFill="1" applyBorder="1" applyAlignment="1">
      <alignment horizontal="center" vertical="center" wrapText="1"/>
    </xf>
    <xf numFmtId="206" fontId="62" fillId="0" borderId="2" xfId="1906" applyNumberFormat="1" applyFont="1" applyFill="1" applyBorder="1" applyAlignment="1">
      <alignment horizontal="center" vertical="center"/>
    </xf>
    <xf numFmtId="0" fontId="0" fillId="0" borderId="0" xfId="0" applyAlignment="1"/>
    <xf numFmtId="0" fontId="53" fillId="0" borderId="0" xfId="0" applyFont="1" applyAlignment="1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01" fontId="0" fillId="0" borderId="0" xfId="0" applyNumberFormat="1" applyAlignment="1"/>
    <xf numFmtId="201" fontId="0" fillId="0" borderId="2" xfId="0" applyNumberFormat="1" applyBorder="1" applyAlignment="1">
      <alignment horizontal="center" vertical="center" wrapText="1"/>
    </xf>
    <xf numFmtId="202" fontId="0" fillId="0" borderId="2" xfId="0" applyNumberFormat="1" applyBorder="1" applyAlignment="1">
      <alignment horizontal="center" vertical="center" wrapText="1"/>
    </xf>
    <xf numFmtId="0" fontId="86" fillId="0" borderId="0" xfId="1866" applyFont="1" applyAlignment="1">
      <alignment vertical="center"/>
    </xf>
    <xf numFmtId="0" fontId="87" fillId="0" borderId="0" xfId="1866" applyAlignment="1">
      <alignment vertical="center"/>
    </xf>
    <xf numFmtId="0" fontId="87" fillId="0" borderId="0" xfId="1866" applyAlignment="1">
      <alignment horizontal="center" vertical="center"/>
    </xf>
    <xf numFmtId="0" fontId="88" fillId="0" borderId="0" xfId="0" applyFont="1" applyFill="1" applyAlignment="1">
      <alignment vertical="center" wrapText="1"/>
    </xf>
    <xf numFmtId="0" fontId="1" fillId="0" borderId="0" xfId="1866" applyFont="1" applyAlignment="1">
      <alignment vertical="center"/>
    </xf>
    <xf numFmtId="0" fontId="1" fillId="0" borderId="0" xfId="1866" applyFont="1" applyAlignment="1">
      <alignment horizontal="center" vertical="center"/>
    </xf>
    <xf numFmtId="0" fontId="13" fillId="0" borderId="2" xfId="2759" applyFont="1" applyBorder="1" applyAlignment="1">
      <alignment horizontal="center" vertical="center" wrapText="1"/>
    </xf>
    <xf numFmtId="190" fontId="13" fillId="0" borderId="2" xfId="2759" applyNumberFormat="1" applyFont="1" applyBorder="1" applyAlignment="1">
      <alignment horizontal="center" vertical="center" wrapText="1"/>
    </xf>
    <xf numFmtId="0" fontId="13" fillId="0" borderId="2" xfId="1866" applyFont="1" applyBorder="1" applyAlignment="1">
      <alignment horizontal="center" vertical="center" wrapText="1"/>
    </xf>
    <xf numFmtId="0" fontId="8" fillId="12" borderId="2" xfId="2758" applyFont="1" applyFill="1" applyBorder="1" applyAlignment="1">
      <alignment horizontal="center" vertical="center" wrapText="1"/>
    </xf>
    <xf numFmtId="206" fontId="90" fillId="12" borderId="2" xfId="1866" applyNumberFormat="1" applyFont="1" applyFill="1" applyBorder="1" applyAlignment="1">
      <alignment horizontal="center" vertical="center"/>
    </xf>
    <xf numFmtId="0" fontId="8" fillId="13" borderId="2" xfId="2758" applyFont="1" applyFill="1" applyBorder="1" applyAlignment="1">
      <alignment horizontal="center" vertical="center" wrapText="1"/>
    </xf>
    <xf numFmtId="201" fontId="90" fillId="13" borderId="2" xfId="1866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90" fontId="91" fillId="0" borderId="2" xfId="1866" applyNumberFormat="1" applyFont="1" applyBorder="1" applyAlignment="1">
      <alignment horizontal="center" vertical="center"/>
    </xf>
    <xf numFmtId="0" fontId="91" fillId="0" borderId="2" xfId="1866" applyFont="1" applyBorder="1" applyAlignment="1">
      <alignment horizontal="center" vertical="center"/>
    </xf>
    <xf numFmtId="2" fontId="91" fillId="0" borderId="2" xfId="1866" applyNumberFormat="1" applyFont="1" applyBorder="1" applyAlignment="1">
      <alignment horizontal="center" vertical="center"/>
    </xf>
    <xf numFmtId="0" fontId="92" fillId="0" borderId="0" xfId="1866" applyFont="1" applyAlignment="1">
      <alignment vertical="center"/>
    </xf>
    <xf numFmtId="206" fontId="91" fillId="0" borderId="2" xfId="1866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93" fillId="0" borderId="0" xfId="0" applyFont="1" applyFill="1" applyAlignment="1">
      <alignment horizontal="center" vertical="center" wrapText="1"/>
    </xf>
    <xf numFmtId="0" fontId="17" fillId="0" borderId="0" xfId="0" applyFont="1" applyFill="1" applyAlignment="1"/>
    <xf numFmtId="0" fontId="67" fillId="0" borderId="0" xfId="0" applyFont="1" applyFill="1" applyAlignment="1"/>
    <xf numFmtId="0" fontId="67" fillId="0" borderId="0" xfId="0" applyFont="1" applyFill="1" applyAlignment="1">
      <alignment wrapText="1"/>
    </xf>
    <xf numFmtId="201" fontId="67" fillId="0" borderId="0" xfId="0" applyNumberFormat="1" applyFont="1" applyFill="1" applyAlignment="1">
      <alignment wrapText="1"/>
    </xf>
    <xf numFmtId="0" fontId="0" fillId="0" borderId="0" xfId="0" applyFill="1" applyAlignment="1"/>
    <xf numFmtId="0" fontId="67" fillId="0" borderId="0" xfId="0" applyFont="1" applyFill="1" applyAlignment="1">
      <alignment vertical="center"/>
    </xf>
    <xf numFmtId="0" fontId="67" fillId="0" borderId="0" xfId="0" applyFont="1" applyFill="1" applyAlignment="1">
      <alignment vertical="center" wrapText="1"/>
    </xf>
    <xf numFmtId="0" fontId="93" fillId="0" borderId="3" xfId="0" applyFont="1" applyFill="1" applyBorder="1" applyAlignment="1">
      <alignment horizontal="center" vertical="center" wrapText="1"/>
    </xf>
    <xf numFmtId="206" fontId="47" fillId="0" borderId="2" xfId="1866" applyNumberFormat="1" applyFont="1" applyFill="1" applyBorder="1" applyAlignment="1">
      <alignment horizontal="center" vertical="center" wrapText="1"/>
    </xf>
    <xf numFmtId="206" fontId="47" fillId="0" borderId="2" xfId="2759" applyNumberFormat="1" applyFont="1" applyFill="1" applyBorder="1" applyAlignment="1">
      <alignment horizontal="center" vertical="center" wrapText="1"/>
    </xf>
    <xf numFmtId="0" fontId="93" fillId="0" borderId="6" xfId="0" applyFont="1" applyFill="1" applyBorder="1" applyAlignment="1">
      <alignment horizontal="center" vertical="center" wrapText="1"/>
    </xf>
    <xf numFmtId="190" fontId="47" fillId="0" borderId="2" xfId="1866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93" fillId="0" borderId="2" xfId="2758" applyFont="1" applyFill="1" applyBorder="1" applyAlignment="1">
      <alignment horizontal="center" vertical="center" wrapText="1"/>
    </xf>
    <xf numFmtId="0" fontId="67" fillId="0" borderId="2" xfId="2758" applyFont="1" applyFill="1" applyBorder="1" applyAlignment="1">
      <alignment horizontal="center" vertical="center" wrapText="1"/>
    </xf>
    <xf numFmtId="0" fontId="67" fillId="0" borderId="2" xfId="0" applyFont="1" applyFill="1" applyBorder="1" applyAlignment="1">
      <alignment horizontal="center" vertical="center" wrapText="1"/>
    </xf>
    <xf numFmtId="201" fontId="67" fillId="0" borderId="0" xfId="0" applyNumberFormat="1" applyFont="1" applyFill="1" applyAlignment="1">
      <alignment vertical="center" wrapText="1"/>
    </xf>
    <xf numFmtId="206" fontId="47" fillId="0" borderId="4" xfId="2759" applyNumberFormat="1" applyFont="1" applyFill="1" applyBorder="1" applyAlignment="1">
      <alignment horizontal="center" vertical="center" wrapText="1"/>
    </xf>
    <xf numFmtId="201" fontId="93" fillId="0" borderId="2" xfId="0" applyNumberFormat="1" applyFont="1" applyFill="1" applyBorder="1" applyAlignment="1">
      <alignment horizontal="center" vertical="center" wrapText="1"/>
    </xf>
    <xf numFmtId="201" fontId="47" fillId="0" borderId="2" xfId="2759" applyNumberFormat="1" applyFont="1" applyFill="1" applyBorder="1" applyAlignment="1">
      <alignment horizontal="center" vertical="center" wrapText="1"/>
    </xf>
    <xf numFmtId="201" fontId="15" fillId="0" borderId="2" xfId="0" applyNumberFormat="1" applyFont="1" applyFill="1" applyBorder="1" applyAlignment="1">
      <alignment horizontal="center" vertical="center" wrapText="1"/>
    </xf>
    <xf numFmtId="201" fontId="93" fillId="0" borderId="2" xfId="2758" applyNumberFormat="1" applyFont="1" applyFill="1" applyBorder="1" applyAlignment="1">
      <alignment horizontal="center" vertical="center" wrapText="1"/>
    </xf>
    <xf numFmtId="201" fontId="67" fillId="0" borderId="2" xfId="2758" applyNumberFormat="1" applyFont="1" applyFill="1" applyBorder="1" applyAlignment="1">
      <alignment horizontal="center" vertical="center" wrapText="1"/>
    </xf>
    <xf numFmtId="201" fontId="67" fillId="0" borderId="2" xfId="0" applyNumberFormat="1" applyFont="1" applyFill="1" applyBorder="1" applyAlignment="1">
      <alignment horizontal="center" vertical="center" wrapText="1"/>
    </xf>
    <xf numFmtId="201" fontId="67" fillId="0" borderId="1" xfId="0" applyNumberFormat="1" applyFont="1" applyFill="1" applyBorder="1" applyAlignment="1">
      <alignment vertical="center" wrapText="1"/>
    </xf>
    <xf numFmtId="201" fontId="93" fillId="0" borderId="6" xfId="0" applyNumberFormat="1" applyFont="1" applyFill="1" applyBorder="1" applyAlignment="1">
      <alignment horizontal="center" vertical="center" wrapText="1"/>
    </xf>
    <xf numFmtId="201" fontId="7" fillId="0" borderId="2" xfId="0" applyNumberFormat="1" applyFont="1" applyFill="1" applyBorder="1" applyAlignment="1">
      <alignment horizontal="center" vertical="center"/>
    </xf>
    <xf numFmtId="0" fontId="67" fillId="0" borderId="2" xfId="0" applyFont="1" applyFill="1" applyBorder="1" applyAlignment="1">
      <alignment wrapText="1"/>
    </xf>
    <xf numFmtId="0" fontId="15" fillId="0" borderId="4" xfId="0" applyFont="1" applyFill="1" applyBorder="1" applyAlignment="1">
      <alignment horizontal="center" vertical="center" wrapText="1"/>
    </xf>
    <xf numFmtId="0" fontId="93" fillId="0" borderId="4" xfId="2758" applyFont="1" applyFill="1" applyBorder="1" applyAlignment="1">
      <alignment horizontal="center" vertical="center" wrapText="1"/>
    </xf>
    <xf numFmtId="201" fontId="67" fillId="0" borderId="2" xfId="0" applyNumberFormat="1" applyFont="1" applyFill="1" applyBorder="1" applyAlignment="1">
      <alignment wrapText="1"/>
    </xf>
    <xf numFmtId="201" fontId="0" fillId="0" borderId="0" xfId="0" applyNumberFormat="1" applyFill="1" applyAlignme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06" fontId="1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201" fontId="11" fillId="0" borderId="0" xfId="0" applyNumberFormat="1" applyFont="1" applyFill="1" applyAlignment="1">
      <alignment horizontal="center" vertical="center"/>
    </xf>
    <xf numFmtId="201" fontId="11" fillId="2" borderId="0" xfId="0" applyNumberFormat="1" applyFont="1" applyFill="1" applyAlignment="1">
      <alignment horizontal="center" vertical="center"/>
    </xf>
    <xf numFmtId="206" fontId="83" fillId="0" borderId="2" xfId="0" applyNumberFormat="1" applyFont="1" applyFill="1" applyBorder="1" applyAlignment="1">
      <alignment horizontal="center" vertical="center"/>
    </xf>
    <xf numFmtId="206" fontId="83" fillId="2" borderId="2" xfId="0" applyNumberFormat="1" applyFont="1" applyFill="1" applyBorder="1" applyAlignment="1">
      <alignment horizontal="center" vertical="center"/>
    </xf>
    <xf numFmtId="0" fontId="62" fillId="0" borderId="2" xfId="18" applyFont="1" applyFill="1" applyBorder="1" applyAlignment="1">
      <alignment horizontal="center" vertical="center" wrapText="1"/>
    </xf>
    <xf numFmtId="206" fontId="62" fillId="0" borderId="2" xfId="0" applyNumberFormat="1" applyFont="1" applyBorder="1" applyAlignment="1">
      <alignment horizontal="center" vertical="center"/>
    </xf>
    <xf numFmtId="201" fontId="45" fillId="0" borderId="2" xfId="1707" applyNumberFormat="1" applyFont="1" applyBorder="1" applyAlignment="1">
      <alignment horizontal="center" vertical="center" wrapText="1"/>
    </xf>
    <xf numFmtId="206" fontId="45" fillId="0" borderId="2" xfId="2754" applyNumberFormat="1" applyFont="1" applyFill="1" applyBorder="1" applyAlignment="1">
      <alignment horizontal="center" vertical="center" wrapText="1"/>
    </xf>
    <xf numFmtId="201" fontId="62" fillId="0" borderId="2" xfId="0" applyNumberFormat="1" applyFont="1" applyFill="1" applyBorder="1" applyAlignment="1">
      <alignment horizontal="center" vertical="center" wrapText="1"/>
    </xf>
    <xf numFmtId="206" fontId="62" fillId="0" borderId="2" xfId="0" applyNumberFormat="1" applyFont="1" applyBorder="1" applyAlignment="1">
      <alignment horizontal="center" vertical="center" wrapText="1"/>
    </xf>
    <xf numFmtId="201" fontId="62" fillId="0" borderId="2" xfId="1906" applyNumberFormat="1" applyFont="1" applyFill="1" applyBorder="1" applyAlignment="1">
      <alignment horizontal="center" vertical="center" wrapText="1"/>
    </xf>
    <xf numFmtId="206" fontId="7" fillId="0" borderId="0" xfId="1707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1" fillId="0" borderId="2" xfId="2760" applyFont="1" applyFill="1" applyBorder="1" applyAlignment="1">
      <alignment horizontal="left" vertical="center" wrapText="1"/>
    </xf>
    <xf numFmtId="0" fontId="95" fillId="0" borderId="2" xfId="2760" applyFont="1" applyFill="1" applyBorder="1" applyAlignment="1">
      <alignment horizontal="left" vertical="center" wrapText="1"/>
    </xf>
    <xf numFmtId="201" fontId="45" fillId="0" borderId="2" xfId="2755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6" fillId="0" borderId="3" xfId="2754" applyFont="1" applyFill="1" applyBorder="1" applyAlignment="1">
      <alignment horizontal="center" vertical="center" wrapText="1"/>
    </xf>
    <xf numFmtId="0" fontId="56" fillId="0" borderId="5" xfId="2754" applyFont="1" applyFill="1" applyBorder="1" applyAlignment="1">
      <alignment horizontal="center" vertical="center" wrapText="1"/>
    </xf>
    <xf numFmtId="0" fontId="56" fillId="0" borderId="6" xfId="2754" applyFont="1" applyFill="1" applyBorder="1" applyAlignment="1">
      <alignment horizontal="center" vertical="center" wrapText="1"/>
    </xf>
    <xf numFmtId="0" fontId="56" fillId="0" borderId="2" xfId="2754" applyFont="1" applyFill="1" applyBorder="1" applyAlignment="1">
      <alignment horizontal="center" vertical="center" wrapText="1"/>
    </xf>
    <xf numFmtId="0" fontId="57" fillId="0" borderId="2" xfId="2754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/>
    <xf numFmtId="0" fontId="0" fillId="0" borderId="2" xfId="0" applyFill="1" applyBorder="1" applyAlignment="1">
      <alignment horizontal="center" vertical="center" wrapText="1"/>
    </xf>
    <xf numFmtId="0" fontId="85" fillId="0" borderId="2" xfId="0" applyFont="1" applyFill="1" applyBorder="1" applyAlignment="1">
      <alignment horizontal="center" vertical="center" wrapText="1"/>
    </xf>
    <xf numFmtId="0" fontId="155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6" fillId="0" borderId="30" xfId="2754" applyFont="1" applyFill="1" applyBorder="1" applyAlignment="1">
      <alignment vertical="center" wrapText="1"/>
    </xf>
    <xf numFmtId="0" fontId="53" fillId="0" borderId="0" xfId="0" applyFont="1" applyFill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01" fontId="61" fillId="2" borderId="2" xfId="1894" applyNumberFormat="1" applyFont="1" applyFill="1" applyBorder="1" applyAlignment="1">
      <alignment horizontal="center" vertical="center"/>
    </xf>
    <xf numFmtId="0" fontId="12" fillId="0" borderId="0" xfId="2754" applyFont="1" applyFill="1" applyAlignment="1">
      <alignment vertical="center" wrapText="1"/>
    </xf>
    <xf numFmtId="0" fontId="1" fillId="0" borderId="0" xfId="2754" applyNumberFormat="1" applyFont="1" applyFill="1" applyBorder="1" applyAlignment="1">
      <alignment horizontal="center" vertical="center"/>
    </xf>
    <xf numFmtId="206" fontId="1" fillId="0" borderId="0" xfId="2754" applyNumberFormat="1" applyFont="1" applyFill="1" applyBorder="1" applyAlignment="1">
      <alignment horizontal="center" vertical="center"/>
    </xf>
    <xf numFmtId="0" fontId="12" fillId="0" borderId="0" xfId="2754" applyFont="1" applyFill="1">
      <alignment vertical="center"/>
    </xf>
    <xf numFmtId="0" fontId="12" fillId="0" borderId="0" xfId="2754" applyFont="1" applyFill="1" applyAlignment="1">
      <alignment vertical="center"/>
    </xf>
    <xf numFmtId="0" fontId="12" fillId="0" borderId="2" xfId="2754" applyFont="1" applyFill="1" applyBorder="1">
      <alignment vertical="center"/>
    </xf>
    <xf numFmtId="203" fontId="1" fillId="0" borderId="0" xfId="2754" applyNumberFormat="1" applyFont="1" applyFill="1" applyAlignment="1">
      <alignment horizontal="center" vertical="center"/>
    </xf>
    <xf numFmtId="0" fontId="1" fillId="0" borderId="0" xfId="2754" applyNumberFormat="1" applyFont="1" applyFill="1" applyAlignment="1">
      <alignment horizontal="center" vertical="center"/>
    </xf>
    <xf numFmtId="201" fontId="1" fillId="0" borderId="0" xfId="2754" applyNumberFormat="1" applyFont="1" applyFill="1" applyAlignment="1">
      <alignment horizontal="center" vertical="center"/>
    </xf>
    <xf numFmtId="0" fontId="156" fillId="0" borderId="0" xfId="2222" applyFont="1" applyFill="1" applyAlignment="1">
      <alignment vertical="center"/>
    </xf>
    <xf numFmtId="210" fontId="1" fillId="0" borderId="0" xfId="2754" applyNumberFormat="1" applyFont="1" applyFill="1" applyAlignment="1">
      <alignment horizontal="center" vertical="center"/>
    </xf>
    <xf numFmtId="201" fontId="157" fillId="0" borderId="0" xfId="2754" applyNumberFormat="1" applyFont="1" applyFill="1" applyAlignment="1">
      <alignment horizontal="center" vertical="center"/>
    </xf>
    <xf numFmtId="0" fontId="11" fillId="0" borderId="2" xfId="2754" applyFont="1" applyFill="1" applyBorder="1">
      <alignment vertical="center"/>
    </xf>
    <xf numFmtId="0" fontId="11" fillId="0" borderId="0" xfId="2754" applyFont="1" applyFill="1" applyAlignment="1">
      <alignment vertical="center"/>
    </xf>
    <xf numFmtId="203" fontId="11" fillId="0" borderId="0" xfId="2754" applyNumberFormat="1" applyFont="1" applyFill="1" applyAlignment="1">
      <alignment horizontal="center" vertical="center"/>
    </xf>
    <xf numFmtId="201" fontId="11" fillId="0" borderId="0" xfId="2754" applyNumberFormat="1" applyFont="1" applyFill="1" applyAlignment="1">
      <alignment horizontal="center" vertical="center"/>
    </xf>
    <xf numFmtId="210" fontId="11" fillId="0" borderId="0" xfId="2754" applyNumberFormat="1" applyFont="1" applyFill="1" applyAlignment="1">
      <alignment horizontal="center" vertical="center"/>
    </xf>
    <xf numFmtId="201" fontId="0" fillId="0" borderId="2" xfId="0" applyNumberForma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202" fontId="7" fillId="0" borderId="0" xfId="1707" applyNumberFormat="1" applyFont="1" applyBorder="1" applyAlignment="1">
      <alignment horizontal="right" vertical="center" wrapText="1"/>
    </xf>
    <xf numFmtId="202" fontId="7" fillId="0" borderId="1" xfId="1707" applyNumberFormat="1" applyFont="1" applyBorder="1" applyAlignment="1">
      <alignment horizontal="right" vertical="center" wrapText="1"/>
    </xf>
    <xf numFmtId="206" fontId="7" fillId="0" borderId="1" xfId="1707" applyNumberFormat="1" applyFont="1" applyBorder="1" applyAlignment="1">
      <alignment horizontal="right" vertical="center" wrapText="1"/>
    </xf>
    <xf numFmtId="201" fontId="45" fillId="0" borderId="2" xfId="2755" applyNumberFormat="1" applyFont="1" applyFill="1" applyBorder="1" applyAlignment="1">
      <alignment horizontal="center" vertical="center" wrapText="1"/>
    </xf>
    <xf numFmtId="0" fontId="45" fillId="0" borderId="2" xfId="2453" applyFont="1" applyBorder="1" applyAlignment="1">
      <alignment horizontal="center" vertical="center" wrapText="1"/>
    </xf>
    <xf numFmtId="201" fontId="45" fillId="0" borderId="2" xfId="1707" applyNumberFormat="1" applyFont="1" applyBorder="1" applyAlignment="1">
      <alignment horizontal="center" vertical="center" wrapText="1"/>
    </xf>
    <xf numFmtId="206" fontId="45" fillId="0" borderId="2" xfId="2754" applyNumberFormat="1" applyFont="1" applyFill="1" applyBorder="1" applyAlignment="1">
      <alignment horizontal="center" vertical="center" wrapText="1"/>
    </xf>
    <xf numFmtId="0" fontId="45" fillId="0" borderId="2" xfId="2356" applyFont="1" applyFill="1" applyBorder="1" applyAlignment="1">
      <alignment horizontal="center" vertical="center"/>
    </xf>
    <xf numFmtId="0" fontId="45" fillId="0" borderId="3" xfId="2356" applyFont="1" applyFill="1" applyBorder="1" applyAlignment="1">
      <alignment horizontal="center" vertical="center"/>
    </xf>
    <xf numFmtId="0" fontId="45" fillId="0" borderId="6" xfId="2356" applyFont="1" applyFill="1" applyBorder="1" applyAlignment="1">
      <alignment horizontal="center" vertical="center"/>
    </xf>
    <xf numFmtId="201" fontId="45" fillId="0" borderId="3" xfId="2356" applyNumberFormat="1" applyFont="1" applyFill="1" applyBorder="1" applyAlignment="1">
      <alignment horizontal="center" vertical="center"/>
    </xf>
    <xf numFmtId="201" fontId="45" fillId="0" borderId="6" xfId="2356" applyNumberFormat="1" applyFont="1" applyFill="1" applyBorder="1" applyAlignment="1">
      <alignment horizontal="center" vertical="center"/>
    </xf>
    <xf numFmtId="201" fontId="45" fillId="0" borderId="3" xfId="1707" applyNumberFormat="1" applyFont="1" applyBorder="1" applyAlignment="1">
      <alignment horizontal="center" vertical="center" wrapText="1"/>
    </xf>
    <xf numFmtId="201" fontId="45" fillId="0" borderId="6" xfId="1707" applyNumberFormat="1" applyFont="1" applyBorder="1" applyAlignment="1">
      <alignment horizontal="center" vertical="center" wrapText="1"/>
    </xf>
    <xf numFmtId="201" fontId="45" fillId="0" borderId="3" xfId="2356" applyNumberFormat="1" applyFont="1" applyFill="1" applyBorder="1" applyAlignment="1">
      <alignment horizontal="center" vertical="center" wrapText="1"/>
    </xf>
    <xf numFmtId="201" fontId="45" fillId="0" borderId="6" xfId="2356" applyNumberFormat="1" applyFont="1" applyFill="1" applyBorder="1" applyAlignment="1">
      <alignment horizontal="center" vertical="center" wrapText="1"/>
    </xf>
    <xf numFmtId="0" fontId="83" fillId="0" borderId="4" xfId="18" applyFont="1" applyFill="1" applyBorder="1" applyAlignment="1">
      <alignment horizontal="center" vertical="center" wrapText="1"/>
    </xf>
    <xf numFmtId="0" fontId="83" fillId="0" borderId="8" xfId="18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62" fillId="0" borderId="3" xfId="18" applyFont="1" applyFill="1" applyBorder="1" applyAlignment="1">
      <alignment horizontal="center" vertical="center" wrapText="1"/>
    </xf>
    <xf numFmtId="0" fontId="62" fillId="0" borderId="5" xfId="18" applyFont="1" applyFill="1" applyBorder="1" applyAlignment="1">
      <alignment horizontal="center" vertical="center" wrapText="1"/>
    </xf>
    <xf numFmtId="0" fontId="62" fillId="0" borderId="6" xfId="18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206" fontId="62" fillId="0" borderId="3" xfId="1906" applyNumberFormat="1" applyFont="1" applyFill="1" applyBorder="1" applyAlignment="1">
      <alignment horizontal="center" vertical="center"/>
    </xf>
    <xf numFmtId="206" fontId="62" fillId="0" borderId="6" xfId="1906" applyNumberFormat="1" applyFont="1" applyFill="1" applyBorder="1" applyAlignment="1">
      <alignment horizontal="center" vertical="center"/>
    </xf>
    <xf numFmtId="206" fontId="47" fillId="0" borderId="9" xfId="2759" applyNumberFormat="1" applyFont="1" applyFill="1" applyBorder="1" applyAlignment="1">
      <alignment horizontal="center" vertical="center" wrapText="1"/>
    </xf>
    <xf numFmtId="206" fontId="47" fillId="0" borderId="13" xfId="2759" applyNumberFormat="1" applyFont="1" applyFill="1" applyBorder="1" applyAlignment="1">
      <alignment horizontal="center" vertical="center" wrapText="1"/>
    </xf>
    <xf numFmtId="206" fontId="47" fillId="0" borderId="14" xfId="2759" applyNumberFormat="1" applyFont="1" applyFill="1" applyBorder="1" applyAlignment="1">
      <alignment horizontal="center" vertical="center" wrapText="1"/>
    </xf>
    <xf numFmtId="206" fontId="47" fillId="0" borderId="11" xfId="2759" applyNumberFormat="1" applyFont="1" applyFill="1" applyBorder="1" applyAlignment="1">
      <alignment horizontal="center" vertical="center" wrapText="1"/>
    </xf>
    <xf numFmtId="206" fontId="47" fillId="0" borderId="1" xfId="2759" applyNumberFormat="1" applyFont="1" applyFill="1" applyBorder="1" applyAlignment="1">
      <alignment horizontal="center" vertical="center" wrapText="1"/>
    </xf>
    <xf numFmtId="206" fontId="47" fillId="0" borderId="12" xfId="2759" applyNumberFormat="1" applyFont="1" applyFill="1" applyBorder="1" applyAlignment="1">
      <alignment horizontal="center" vertical="center" wrapText="1"/>
    </xf>
    <xf numFmtId="201" fontId="47" fillId="0" borderId="2" xfId="2759" applyNumberFormat="1" applyFont="1" applyFill="1" applyBorder="1" applyAlignment="1">
      <alignment horizontal="center" vertical="center" wrapText="1"/>
    </xf>
    <xf numFmtId="0" fontId="94" fillId="0" borderId="0" xfId="0" applyFont="1" applyFill="1" applyAlignment="1">
      <alignment horizontal="center" vertical="center"/>
    </xf>
    <xf numFmtId="0" fontId="93" fillId="0" borderId="4" xfId="0" applyFont="1" applyFill="1" applyBorder="1" applyAlignment="1">
      <alignment horizontal="center" vertical="center" wrapText="1"/>
    </xf>
    <xf numFmtId="0" fontId="93" fillId="0" borderId="7" xfId="0" applyFont="1" applyFill="1" applyBorder="1" applyAlignment="1">
      <alignment horizontal="center" vertical="center" wrapText="1"/>
    </xf>
    <xf numFmtId="0" fontId="93" fillId="0" borderId="8" xfId="0" applyFont="1" applyFill="1" applyBorder="1" applyAlignment="1">
      <alignment horizontal="center" vertical="center" wrapText="1"/>
    </xf>
    <xf numFmtId="206" fontId="47" fillId="0" borderId="2" xfId="1866" applyNumberFormat="1" applyFont="1" applyFill="1" applyBorder="1" applyAlignment="1">
      <alignment horizontal="center" vertical="center" wrapText="1"/>
    </xf>
    <xf numFmtId="206" fontId="47" fillId="0" borderId="4" xfId="1866" applyNumberFormat="1" applyFont="1" applyFill="1" applyBorder="1" applyAlignment="1">
      <alignment horizontal="center" vertical="center" wrapText="1"/>
    </xf>
    <xf numFmtId="0" fontId="93" fillId="0" borderId="3" xfId="0" applyFont="1" applyFill="1" applyBorder="1" applyAlignment="1">
      <alignment horizontal="center" vertical="center" wrapText="1"/>
    </xf>
    <xf numFmtId="0" fontId="93" fillId="0" borderId="5" xfId="0" applyFont="1" applyFill="1" applyBorder="1" applyAlignment="1">
      <alignment horizontal="center" vertical="center" wrapText="1"/>
    </xf>
    <xf numFmtId="0" fontId="93" fillId="0" borderId="6" xfId="0" applyFont="1" applyFill="1" applyBorder="1" applyAlignment="1">
      <alignment horizontal="center" vertical="center" wrapText="1"/>
    </xf>
    <xf numFmtId="206" fontId="47" fillId="0" borderId="2" xfId="2759" applyNumberFormat="1" applyFont="1" applyFill="1" applyBorder="1" applyAlignment="1">
      <alignment horizontal="center" vertical="center" wrapText="1"/>
    </xf>
    <xf numFmtId="206" fontId="47" fillId="0" borderId="4" xfId="2759" applyNumberFormat="1" applyFont="1" applyFill="1" applyBorder="1" applyAlignment="1">
      <alignment horizontal="center" vertical="center" wrapText="1"/>
    </xf>
    <xf numFmtId="201" fontId="93" fillId="0" borderId="3" xfId="0" applyNumberFormat="1" applyFont="1" applyFill="1" applyBorder="1" applyAlignment="1">
      <alignment horizontal="center" vertical="center" wrapText="1"/>
    </xf>
    <xf numFmtId="201" fontId="93" fillId="0" borderId="5" xfId="0" applyNumberFormat="1" applyFont="1" applyFill="1" applyBorder="1" applyAlignment="1">
      <alignment horizontal="center" vertical="center" wrapText="1"/>
    </xf>
    <xf numFmtId="201" fontId="93" fillId="0" borderId="6" xfId="0" applyNumberFormat="1" applyFont="1" applyFill="1" applyBorder="1" applyAlignment="1">
      <alignment horizontal="center" vertical="center" wrapText="1"/>
    </xf>
    <xf numFmtId="201" fontId="47" fillId="0" borderId="9" xfId="2759" applyNumberFormat="1" applyFont="1" applyFill="1" applyBorder="1" applyAlignment="1">
      <alignment horizontal="center" vertical="center" wrapText="1"/>
    </xf>
    <xf numFmtId="201" fontId="47" fillId="0" borderId="13" xfId="2759" applyNumberFormat="1" applyFont="1" applyFill="1" applyBorder="1" applyAlignment="1">
      <alignment horizontal="center" vertical="center" wrapText="1"/>
    </xf>
    <xf numFmtId="201" fontId="47" fillId="0" borderId="14" xfId="2759" applyNumberFormat="1" applyFont="1" applyFill="1" applyBorder="1" applyAlignment="1">
      <alignment horizontal="center" vertical="center" wrapText="1"/>
    </xf>
    <xf numFmtId="201" fontId="47" fillId="0" borderId="11" xfId="2759" applyNumberFormat="1" applyFont="1" applyFill="1" applyBorder="1" applyAlignment="1">
      <alignment horizontal="center" vertical="center" wrapText="1"/>
    </xf>
    <xf numFmtId="201" fontId="47" fillId="0" borderId="1" xfId="2759" applyNumberFormat="1" applyFont="1" applyFill="1" applyBorder="1" applyAlignment="1">
      <alignment horizontal="center" vertical="center" wrapText="1"/>
    </xf>
    <xf numFmtId="201" fontId="47" fillId="0" borderId="12" xfId="2759" applyNumberFormat="1" applyFont="1" applyFill="1" applyBorder="1" applyAlignment="1">
      <alignment horizontal="center" vertical="center" wrapText="1"/>
    </xf>
    <xf numFmtId="0" fontId="94" fillId="0" borderId="0" xfId="0" applyFont="1" applyFill="1" applyAlignment="1">
      <alignment horizontal="center" vertical="center" wrapText="1"/>
    </xf>
    <xf numFmtId="190" fontId="47" fillId="0" borderId="2" xfId="2759" applyNumberFormat="1" applyFont="1" applyFill="1" applyBorder="1" applyAlignment="1">
      <alignment horizontal="center" vertical="center" wrapText="1"/>
    </xf>
    <xf numFmtId="206" fontId="47" fillId="0" borderId="7" xfId="2759" applyNumberFormat="1" applyFont="1" applyFill="1" applyBorder="1" applyAlignment="1">
      <alignment horizontal="center" vertical="center" wrapText="1"/>
    </xf>
    <xf numFmtId="206" fontId="47" fillId="0" borderId="8" xfId="2759" applyNumberFormat="1" applyFont="1" applyFill="1" applyBorder="1" applyAlignment="1">
      <alignment horizontal="center" vertical="center" wrapText="1"/>
    </xf>
    <xf numFmtId="190" fontId="47" fillId="0" borderId="2" xfId="1866" applyNumberFormat="1" applyFont="1" applyFill="1" applyBorder="1" applyAlignment="1">
      <alignment horizontal="center" vertical="center" wrapText="1"/>
    </xf>
    <xf numFmtId="0" fontId="89" fillId="0" borderId="0" xfId="1866" applyFont="1" applyAlignment="1">
      <alignment horizontal="center" vertical="center"/>
    </xf>
    <xf numFmtId="0" fontId="53" fillId="0" borderId="0" xfId="0" applyFont="1" applyAlignment="1"/>
    <xf numFmtId="0" fontId="0" fillId="0" borderId="0" xfId="0" applyAlignment="1"/>
    <xf numFmtId="0" fontId="2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201" fontId="0" fillId="0" borderId="2" xfId="0" applyNumberFormat="1" applyBorder="1" applyAlignment="1">
      <alignment horizontal="center" vertical="center" wrapText="1"/>
    </xf>
    <xf numFmtId="201" fontId="53" fillId="0" borderId="4" xfId="0" applyNumberFormat="1" applyFont="1" applyBorder="1" applyAlignment="1">
      <alignment horizontal="center" vertical="center" wrapText="1"/>
    </xf>
    <xf numFmtId="201" fontId="0" fillId="0" borderId="7" xfId="0" applyNumberFormat="1" applyBorder="1" applyAlignment="1">
      <alignment horizontal="center" vertical="center" wrapText="1"/>
    </xf>
    <xf numFmtId="201" fontId="0" fillId="0" borderId="8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01" fontId="53" fillId="0" borderId="3" xfId="0" applyNumberFormat="1" applyFont="1" applyBorder="1" applyAlignment="1">
      <alignment horizontal="center" vertical="center" wrapText="1"/>
    </xf>
    <xf numFmtId="201" fontId="0" fillId="0" borderId="6" xfId="0" applyNumberForma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82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201" fontId="52" fillId="0" borderId="2" xfId="2356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52" fillId="0" borderId="3" xfId="2356" applyFont="1" applyFill="1" applyBorder="1" applyAlignment="1">
      <alignment horizontal="center" vertical="center" wrapText="1"/>
    </xf>
    <xf numFmtId="0" fontId="52" fillId="0" borderId="5" xfId="2356" applyFont="1" applyFill="1" applyBorder="1" applyAlignment="1">
      <alignment horizontal="center" vertical="center" wrapText="1"/>
    </xf>
    <xf numFmtId="0" fontId="52" fillId="0" borderId="6" xfId="2356" applyFont="1" applyFill="1" applyBorder="1" applyAlignment="1">
      <alignment horizontal="center" vertical="center" wrapText="1"/>
    </xf>
    <xf numFmtId="0" fontId="52" fillId="0" borderId="2" xfId="2356" applyFont="1" applyFill="1" applyBorder="1" applyAlignment="1">
      <alignment horizontal="center" vertical="center"/>
    </xf>
    <xf numFmtId="201" fontId="52" fillId="0" borderId="3" xfId="2356" applyNumberFormat="1" applyFont="1" applyFill="1" applyBorder="1" applyAlignment="1">
      <alignment horizontal="center" vertical="center"/>
    </xf>
    <xf numFmtId="201" fontId="52" fillId="0" borderId="5" xfId="2356" applyNumberFormat="1" applyFont="1" applyFill="1" applyBorder="1" applyAlignment="1">
      <alignment horizontal="center" vertical="center"/>
    </xf>
    <xf numFmtId="201" fontId="52" fillId="0" borderId="6" xfId="2356" applyNumberFormat="1" applyFont="1" applyFill="1" applyBorder="1" applyAlignment="1">
      <alignment horizontal="center" vertical="center"/>
    </xf>
    <xf numFmtId="201" fontId="45" fillId="0" borderId="4" xfId="2755" applyNumberFormat="1" applyFont="1" applyFill="1" applyBorder="1" applyAlignment="1">
      <alignment horizontal="center" vertical="center" wrapText="1"/>
    </xf>
    <xf numFmtId="201" fontId="45" fillId="0" borderId="7" xfId="2755" applyNumberFormat="1" applyFont="1" applyFill="1" applyBorder="1" applyAlignment="1">
      <alignment horizontal="center" vertical="center" wrapText="1"/>
    </xf>
    <xf numFmtId="201" fontId="45" fillId="0" borderId="8" xfId="2755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6" fillId="0" borderId="3" xfId="2754" applyFont="1" applyFill="1" applyBorder="1" applyAlignment="1">
      <alignment horizontal="center" vertical="center" wrapText="1"/>
    </xf>
    <xf numFmtId="0" fontId="56" fillId="0" borderId="5" xfId="2754" applyFont="1" applyFill="1" applyBorder="1" applyAlignment="1">
      <alignment horizontal="center" vertical="center" wrapText="1"/>
    </xf>
    <xf numFmtId="0" fontId="56" fillId="0" borderId="6" xfId="2754" applyFont="1" applyFill="1" applyBorder="1" applyAlignment="1">
      <alignment horizontal="center" vertical="center" wrapText="1"/>
    </xf>
    <xf numFmtId="0" fontId="52" fillId="0" borderId="2" xfId="2356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45" fillId="0" borderId="3" xfId="2754" applyFont="1" applyFill="1" applyBorder="1" applyAlignment="1">
      <alignment horizontal="center" vertical="center" wrapText="1"/>
    </xf>
    <xf numFmtId="0" fontId="45" fillId="0" borderId="5" xfId="2754" applyFont="1" applyFill="1" applyBorder="1" applyAlignment="1">
      <alignment horizontal="center" vertical="center" wrapText="1"/>
    </xf>
    <xf numFmtId="0" fontId="45" fillId="0" borderId="6" xfId="2754" applyFont="1" applyFill="1" applyBorder="1" applyAlignment="1">
      <alignment horizontal="center" vertical="center" wrapText="1"/>
    </xf>
    <xf numFmtId="0" fontId="21" fillId="0" borderId="0" xfId="2754" applyFont="1" applyFill="1" applyAlignment="1">
      <alignment horizontal="center" vertical="center"/>
    </xf>
    <xf numFmtId="0" fontId="54" fillId="0" borderId="4" xfId="1894" applyFont="1" applyFill="1" applyBorder="1" applyAlignment="1">
      <alignment horizontal="center" vertical="center"/>
    </xf>
    <xf numFmtId="0" fontId="54" fillId="0" borderId="7" xfId="1894" applyFont="1" applyFill="1" applyBorder="1" applyAlignment="1">
      <alignment horizontal="center" vertical="center"/>
    </xf>
    <xf numFmtId="201" fontId="54" fillId="0" borderId="4" xfId="1894" applyNumberFormat="1" applyFont="1" applyFill="1" applyBorder="1" applyAlignment="1">
      <alignment horizontal="center" vertical="center"/>
    </xf>
    <xf numFmtId="201" fontId="54" fillId="0" borderId="7" xfId="1894" applyNumberFormat="1" applyFont="1" applyFill="1" applyBorder="1" applyAlignment="1">
      <alignment horizontal="center" vertical="center"/>
    </xf>
    <xf numFmtId="0" fontId="63" fillId="0" borderId="3" xfId="2754" applyFont="1" applyFill="1" applyBorder="1" applyAlignment="1">
      <alignment horizontal="center" vertical="center" wrapText="1"/>
    </xf>
    <xf numFmtId="0" fontId="63" fillId="0" borderId="6" xfId="2754" applyFont="1" applyFill="1" applyBorder="1" applyAlignment="1">
      <alignment horizontal="center" vertical="center" wrapText="1"/>
    </xf>
    <xf numFmtId="0" fontId="68" fillId="0" borderId="5" xfId="2222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3" fillId="0" borderId="3" xfId="2754" applyFont="1" applyFill="1" applyBorder="1" applyAlignment="1">
      <alignment horizontal="center" vertical="center"/>
    </xf>
    <xf numFmtId="0" fontId="13" fillId="0" borderId="5" xfId="2754" applyFont="1" applyFill="1" applyBorder="1" applyAlignment="1">
      <alignment horizontal="center" vertical="center"/>
    </xf>
    <xf numFmtId="0" fontId="13" fillId="0" borderId="3" xfId="2754" applyFont="1" applyFill="1" applyBorder="1" applyAlignment="1">
      <alignment horizontal="center" vertical="center" wrapText="1"/>
    </xf>
    <xf numFmtId="0" fontId="13" fillId="0" borderId="5" xfId="2754" applyFont="1" applyFill="1" applyBorder="1" applyAlignment="1">
      <alignment horizontal="center" vertical="center" wrapText="1"/>
    </xf>
    <xf numFmtId="0" fontId="13" fillId="0" borderId="9" xfId="2754" applyFont="1" applyFill="1" applyBorder="1" applyAlignment="1">
      <alignment horizontal="center" vertical="center" wrapText="1"/>
    </xf>
    <xf numFmtId="0" fontId="13" fillId="0" borderId="13" xfId="2754" applyFont="1" applyFill="1" applyBorder="1" applyAlignment="1">
      <alignment horizontal="center" vertical="center" wrapText="1"/>
    </xf>
    <xf numFmtId="0" fontId="13" fillId="0" borderId="14" xfId="2754" applyFont="1" applyFill="1" applyBorder="1" applyAlignment="1">
      <alignment horizontal="center" vertical="center" wrapText="1"/>
    </xf>
    <xf numFmtId="0" fontId="13" fillId="0" borderId="11" xfId="2754" applyFont="1" applyFill="1" applyBorder="1" applyAlignment="1">
      <alignment horizontal="center" vertical="center" wrapText="1"/>
    </xf>
    <xf numFmtId="0" fontId="13" fillId="0" borderId="1" xfId="2754" applyFont="1" applyFill="1" applyBorder="1" applyAlignment="1">
      <alignment horizontal="center" vertical="center" wrapText="1"/>
    </xf>
    <xf numFmtId="0" fontId="13" fillId="0" borderId="12" xfId="2754" applyFont="1" applyFill="1" applyBorder="1" applyAlignment="1">
      <alignment horizontal="center" vertical="center" wrapText="1"/>
    </xf>
    <xf numFmtId="0" fontId="45" fillId="0" borderId="9" xfId="2754" applyFont="1" applyFill="1" applyBorder="1" applyAlignment="1">
      <alignment horizontal="center" vertical="center" wrapText="1"/>
    </xf>
    <xf numFmtId="0" fontId="45" fillId="0" borderId="13" xfId="2754" applyFont="1" applyFill="1" applyBorder="1" applyAlignment="1">
      <alignment horizontal="center" vertical="center" wrapText="1"/>
    </xf>
    <xf numFmtId="0" fontId="45" fillId="0" borderId="14" xfId="2754" applyFont="1" applyFill="1" applyBorder="1" applyAlignment="1">
      <alignment horizontal="center" vertical="center" wrapText="1"/>
    </xf>
    <xf numFmtId="0" fontId="45" fillId="0" borderId="11" xfId="2754" applyFont="1" applyFill="1" applyBorder="1" applyAlignment="1">
      <alignment horizontal="center" vertical="center" wrapText="1"/>
    </xf>
    <xf numFmtId="0" fontId="45" fillId="0" borderId="1" xfId="2754" applyFont="1" applyFill="1" applyBorder="1" applyAlignment="1">
      <alignment horizontal="center" vertical="center" wrapText="1"/>
    </xf>
    <xf numFmtId="0" fontId="45" fillId="0" borderId="12" xfId="2754" applyFont="1" applyFill="1" applyBorder="1" applyAlignment="1">
      <alignment horizontal="center" vertical="center" wrapText="1"/>
    </xf>
    <xf numFmtId="201" fontId="13" fillId="0" borderId="2" xfId="2754" applyNumberFormat="1" applyFont="1" applyFill="1" applyBorder="1" applyAlignment="1">
      <alignment horizontal="center" vertical="center" wrapText="1"/>
    </xf>
    <xf numFmtId="0" fontId="13" fillId="0" borderId="2" xfId="2754" applyFont="1" applyFill="1" applyBorder="1" applyAlignment="1">
      <alignment horizontal="center" vertical="center" wrapText="1"/>
    </xf>
    <xf numFmtId="0" fontId="21" fillId="0" borderId="0" xfId="2754" applyFont="1" applyAlignment="1">
      <alignment horizontal="center" vertical="center"/>
    </xf>
    <xf numFmtId="0" fontId="70" fillId="0" borderId="0" xfId="2754" applyFont="1" applyAlignment="1">
      <alignment horizontal="center" vertical="center"/>
    </xf>
    <xf numFmtId="0" fontId="70" fillId="0" borderId="0" xfId="2754" applyFont="1" applyFill="1" applyAlignment="1">
      <alignment horizontal="center" vertical="center"/>
    </xf>
    <xf numFmtId="201" fontId="71" fillId="0" borderId="0" xfId="2754" applyNumberFormat="1" applyFont="1" applyAlignment="1">
      <alignment horizontal="center" vertical="center"/>
    </xf>
    <xf numFmtId="206" fontId="13" fillId="0" borderId="2" xfId="2754" applyNumberFormat="1" applyFont="1" applyBorder="1" applyAlignment="1">
      <alignment horizontal="center" vertical="center" wrapText="1"/>
    </xf>
    <xf numFmtId="0" fontId="13" fillId="0" borderId="4" xfId="2754" applyFont="1" applyBorder="1" applyAlignment="1">
      <alignment horizontal="center" vertical="center"/>
    </xf>
    <xf numFmtId="0" fontId="13" fillId="0" borderId="7" xfId="2754" applyFont="1" applyBorder="1" applyAlignment="1">
      <alignment horizontal="center" vertical="center"/>
    </xf>
    <xf numFmtId="0" fontId="13" fillId="0" borderId="2" xfId="2754" applyFont="1" applyBorder="1" applyAlignment="1">
      <alignment horizontal="center" vertical="center"/>
    </xf>
    <xf numFmtId="201" fontId="13" fillId="0" borderId="3" xfId="2754" applyNumberFormat="1" applyFont="1" applyFill="1" applyBorder="1" applyAlignment="1">
      <alignment horizontal="center" vertical="center" wrapText="1"/>
    </xf>
    <xf numFmtId="201" fontId="13" fillId="0" borderId="5" xfId="2754" applyNumberFormat="1" applyFont="1" applyFill="1" applyBorder="1" applyAlignment="1">
      <alignment horizontal="center" vertical="center" wrapText="1"/>
    </xf>
    <xf numFmtId="201" fontId="13" fillId="0" borderId="6" xfId="2754" applyNumberFormat="1" applyFont="1" applyFill="1" applyBorder="1" applyAlignment="1">
      <alignment horizontal="center" vertical="center" wrapText="1"/>
    </xf>
    <xf numFmtId="203" fontId="13" fillId="0" borderId="5" xfId="2754" applyNumberFormat="1" applyFont="1" applyFill="1" applyBorder="1" applyAlignment="1">
      <alignment horizontal="center" vertical="center" wrapText="1"/>
    </xf>
    <xf numFmtId="203" fontId="13" fillId="0" borderId="6" xfId="2754" applyNumberFormat="1" applyFont="1" applyFill="1" applyBorder="1" applyAlignment="1">
      <alignment horizontal="center" vertical="center" wrapText="1"/>
    </xf>
    <xf numFmtId="203" fontId="13" fillId="0" borderId="2" xfId="2754" applyNumberFormat="1" applyFont="1" applyFill="1" applyBorder="1" applyAlignment="1">
      <alignment horizontal="center" vertical="center" wrapText="1"/>
    </xf>
    <xf numFmtId="0" fontId="13" fillId="0" borderId="3" xfId="2754" applyFont="1" applyBorder="1" applyAlignment="1">
      <alignment horizontal="center" vertical="center" wrapText="1"/>
    </xf>
    <xf numFmtId="0" fontId="13" fillId="0" borderId="5" xfId="2754" applyFont="1" applyBorder="1" applyAlignment="1">
      <alignment horizontal="center" vertical="center" wrapText="1"/>
    </xf>
    <xf numFmtId="0" fontId="13" fillId="0" borderId="6" xfId="2754" applyFont="1" applyBorder="1" applyAlignment="1">
      <alignment horizontal="center" vertical="center" wrapText="1"/>
    </xf>
    <xf numFmtId="0" fontId="57" fillId="0" borderId="2" xfId="2066" applyFont="1" applyFill="1" applyBorder="1" applyAlignment="1">
      <alignment horizontal="center" vertical="center"/>
    </xf>
    <xf numFmtId="0" fontId="13" fillId="0" borderId="3" xfId="2754" applyFont="1" applyBorder="1" applyAlignment="1">
      <alignment horizontal="center" vertical="center"/>
    </xf>
    <xf numFmtId="0" fontId="13" fillId="0" borderId="5" xfId="2754" applyFont="1" applyBorder="1" applyAlignment="1">
      <alignment horizontal="center" vertical="center"/>
    </xf>
    <xf numFmtId="0" fontId="13" fillId="0" borderId="6" xfId="2754" applyFont="1" applyBorder="1" applyAlignment="1">
      <alignment horizontal="center" vertical="center"/>
    </xf>
    <xf numFmtId="206" fontId="13" fillId="0" borderId="2" xfId="2754" applyNumberFormat="1" applyFont="1" applyFill="1" applyBorder="1" applyAlignment="1">
      <alignment horizontal="center" vertical="center" wrapText="1"/>
    </xf>
    <xf numFmtId="206" fontId="13" fillId="0" borderId="4" xfId="2754" applyNumberFormat="1" applyFont="1" applyFill="1" applyBorder="1" applyAlignment="1">
      <alignment horizontal="center" vertical="center" wrapText="1"/>
    </xf>
    <xf numFmtId="0" fontId="13" fillId="0" borderId="9" xfId="2754" applyFont="1" applyFill="1" applyBorder="1" applyAlignment="1">
      <alignment horizontal="left" vertical="center"/>
    </xf>
    <xf numFmtId="0" fontId="13" fillId="0" borderId="14" xfId="2754" applyFont="1" applyFill="1" applyBorder="1" applyAlignment="1">
      <alignment horizontal="left" vertical="center"/>
    </xf>
    <xf numFmtId="0" fontId="13" fillId="0" borderId="7" xfId="2754" applyFont="1" applyFill="1" applyBorder="1" applyAlignment="1">
      <alignment horizontal="center" vertical="center"/>
    </xf>
    <xf numFmtId="0" fontId="56" fillId="0" borderId="2" xfId="2754" applyFont="1" applyFill="1" applyBorder="1" applyAlignment="1">
      <alignment horizontal="center" vertical="center" wrapText="1"/>
    </xf>
    <xf numFmtId="0" fontId="56" fillId="0" borderId="14" xfId="2754" applyFont="1" applyFill="1" applyBorder="1" applyAlignment="1">
      <alignment horizontal="center" vertical="center" wrapText="1"/>
    </xf>
    <xf numFmtId="0" fontId="56" fillId="0" borderId="15" xfId="2754" applyFont="1" applyFill="1" applyBorder="1" applyAlignment="1">
      <alignment horizontal="center" vertical="center" wrapText="1"/>
    </xf>
    <xf numFmtId="0" fontId="56" fillId="0" borderId="12" xfId="2754" applyFont="1" applyFill="1" applyBorder="1" applyAlignment="1">
      <alignment horizontal="center" vertical="center" wrapText="1"/>
    </xf>
    <xf numFmtId="0" fontId="57" fillId="0" borderId="2" xfId="1894" applyFont="1" applyFill="1" applyBorder="1" applyAlignment="1">
      <alignment horizontal="center" vertical="center"/>
    </xf>
    <xf numFmtId="0" fontId="13" fillId="0" borderId="6" xfId="2754" applyFont="1" applyFill="1" applyBorder="1" applyAlignment="1">
      <alignment horizontal="center" vertical="center" wrapText="1"/>
    </xf>
    <xf numFmtId="203" fontId="13" fillId="0" borderId="3" xfId="2754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206" fontId="13" fillId="0" borderId="2" xfId="2218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206" fontId="13" fillId="0" borderId="2" xfId="0" applyNumberFormat="1" applyFont="1" applyFill="1" applyBorder="1" applyAlignment="1">
      <alignment horizontal="center" vertical="center" wrapText="1"/>
    </xf>
    <xf numFmtId="0" fontId="13" fillId="0" borderId="3" xfId="2218" applyFont="1" applyFill="1" applyBorder="1" applyAlignment="1">
      <alignment horizontal="center" vertical="center" wrapText="1"/>
    </xf>
    <xf numFmtId="0" fontId="13" fillId="0" borderId="6" xfId="2218" applyFont="1" applyFill="1" applyBorder="1" applyAlignment="1">
      <alignment horizontal="center" vertical="center" wrapText="1"/>
    </xf>
    <xf numFmtId="0" fontId="13" fillId="0" borderId="2" xfId="2218" applyNumberFormat="1" applyFont="1" applyFill="1" applyBorder="1" applyAlignment="1">
      <alignment horizontal="center" vertical="center" wrapText="1"/>
    </xf>
    <xf numFmtId="0" fontId="13" fillId="0" borderId="2" xfId="2218" applyFont="1" applyFill="1" applyBorder="1" applyAlignment="1">
      <alignment horizontal="center" vertical="center" wrapText="1"/>
    </xf>
    <xf numFmtId="0" fontId="54" fillId="0" borderId="8" xfId="1894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21" fillId="0" borderId="10" xfId="2754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57" fillId="0" borderId="4" xfId="2754" applyFont="1" applyFill="1" applyBorder="1" applyAlignment="1">
      <alignment horizontal="center" vertical="center" wrapText="1"/>
    </xf>
    <xf numFmtId="0" fontId="57" fillId="0" borderId="7" xfId="2754" applyFont="1" applyFill="1" applyBorder="1" applyAlignment="1">
      <alignment horizontal="center" vertical="center" wrapText="1"/>
    </xf>
    <xf numFmtId="0" fontId="57" fillId="0" borderId="8" xfId="2754" applyFont="1" applyFill="1" applyBorder="1" applyAlignment="1">
      <alignment horizontal="center" vertical="center" wrapText="1"/>
    </xf>
    <xf numFmtId="201" fontId="54" fillId="0" borderId="8" xfId="1894" applyNumberFormat="1" applyFont="1" applyFill="1" applyBorder="1" applyAlignment="1">
      <alignment horizontal="center" vertical="center"/>
    </xf>
    <xf numFmtId="0" fontId="13" fillId="0" borderId="2" xfId="2754" applyFont="1" applyFill="1" applyBorder="1" applyAlignment="1">
      <alignment horizontal="center" vertical="center"/>
    </xf>
    <xf numFmtId="0" fontId="63" fillId="0" borderId="2" xfId="1873" applyFont="1" applyFill="1" applyBorder="1" applyAlignment="1">
      <alignment horizontal="center" vertical="center"/>
    </xf>
    <xf numFmtId="0" fontId="63" fillId="0" borderId="2" xfId="1873" applyFont="1" applyFill="1" applyBorder="1" applyAlignment="1">
      <alignment vertical="center"/>
    </xf>
    <xf numFmtId="0" fontId="38" fillId="0" borderId="0" xfId="1873" applyFont="1" applyFill="1" applyBorder="1" applyAlignment="1">
      <alignment horizontal="left" vertical="center"/>
    </xf>
    <xf numFmtId="0" fontId="21" fillId="0" borderId="0" xfId="1873" applyFont="1" applyFill="1" applyAlignment="1">
      <alignment vertical="center"/>
    </xf>
    <xf numFmtId="201" fontId="63" fillId="0" borderId="4" xfId="1873" applyNumberFormat="1" applyFont="1" applyFill="1" applyBorder="1" applyAlignment="1">
      <alignment horizontal="center" vertical="center" wrapText="1"/>
    </xf>
    <xf numFmtId="201" fontId="63" fillId="0" borderId="8" xfId="1873" applyNumberFormat="1" applyFont="1" applyFill="1" applyBorder="1" applyAlignment="1">
      <alignment horizontal="center" vertical="center" wrapText="1"/>
    </xf>
    <xf numFmtId="0" fontId="52" fillId="0" borderId="2" xfId="2452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201" fontId="54" fillId="8" borderId="4" xfId="1873" applyNumberFormat="1" applyFont="1" applyFill="1" applyBorder="1" applyAlignment="1">
      <alignment horizontal="center" vertical="center"/>
    </xf>
    <xf numFmtId="201" fontId="54" fillId="8" borderId="7" xfId="1873" applyNumberFormat="1" applyFont="1" applyFill="1" applyBorder="1" applyAlignment="1">
      <alignment horizontal="center" vertical="center"/>
    </xf>
    <xf numFmtId="0" fontId="54" fillId="0" borderId="4" xfId="1873" applyFont="1" applyFill="1" applyBorder="1" applyAlignment="1">
      <alignment horizontal="center" vertical="center"/>
    </xf>
    <xf numFmtId="0" fontId="54" fillId="0" borderId="7" xfId="1873" applyFont="1" applyFill="1" applyBorder="1" applyAlignment="1">
      <alignment horizontal="center" vertical="center"/>
    </xf>
    <xf numFmtId="0" fontId="13" fillId="0" borderId="6" xfId="2754" applyFont="1" applyFill="1" applyBorder="1" applyAlignment="1">
      <alignment horizontal="center" vertical="center"/>
    </xf>
    <xf numFmtId="0" fontId="56" fillId="9" borderId="5" xfId="2754" applyFont="1" applyFill="1" applyBorder="1" applyAlignment="1">
      <alignment horizontal="center" vertical="center" wrapText="1"/>
    </xf>
    <xf numFmtId="0" fontId="56" fillId="9" borderId="6" xfId="2754" applyFont="1" applyFill="1" applyBorder="1" applyAlignment="1">
      <alignment horizontal="center" vertical="center" wrapText="1"/>
    </xf>
    <xf numFmtId="0" fontId="57" fillId="0" borderId="3" xfId="2754" applyFont="1" applyFill="1" applyBorder="1" applyAlignment="1">
      <alignment horizontal="center" vertical="center" wrapText="1"/>
    </xf>
    <xf numFmtId="0" fontId="57" fillId="0" borderId="5" xfId="2754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57" fillId="0" borderId="6" xfId="2754" applyFont="1" applyFill="1" applyBorder="1" applyAlignment="1">
      <alignment horizontal="center" vertical="center" wrapText="1"/>
    </xf>
    <xf numFmtId="0" fontId="13" fillId="0" borderId="9" xfId="2754" applyFont="1" applyFill="1" applyBorder="1" applyAlignment="1">
      <alignment horizontal="center" vertical="center"/>
    </xf>
    <xf numFmtId="0" fontId="13" fillId="0" borderId="10" xfId="2754" applyFont="1" applyFill="1" applyBorder="1" applyAlignment="1">
      <alignment horizontal="center" vertical="center"/>
    </xf>
    <xf numFmtId="0" fontId="13" fillId="0" borderId="11" xfId="2754" applyFont="1" applyFill="1" applyBorder="1" applyAlignment="1">
      <alignment horizontal="center" vertical="center"/>
    </xf>
    <xf numFmtId="0" fontId="53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53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/>
    </xf>
    <xf numFmtId="0" fontId="4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/>
    </xf>
    <xf numFmtId="49" fontId="13" fillId="5" borderId="2" xfId="0" applyNumberFormat="1" applyFont="1" applyFill="1" applyBorder="1" applyAlignment="1">
      <alignment horizontal="center" vertical="center"/>
    </xf>
    <xf numFmtId="49" fontId="13" fillId="5" borderId="2" xfId="0" applyNumberFormat="1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/>
    </xf>
    <xf numFmtId="190" fontId="40" fillId="0" borderId="2" xfId="0" applyNumberFormat="1" applyFont="1" applyFill="1" applyBorder="1" applyAlignment="1">
      <alignment horizontal="center" vertical="center"/>
    </xf>
    <xf numFmtId="206" fontId="7" fillId="0" borderId="2" xfId="0" applyNumberFormat="1" applyFont="1" applyFill="1" applyBorder="1" applyAlignment="1">
      <alignment horizontal="center" vertical="center"/>
    </xf>
    <xf numFmtId="206" fontId="41" fillId="2" borderId="2" xfId="0" applyNumberFormat="1" applyFont="1" applyFill="1" applyBorder="1" applyAlignment="1">
      <alignment horizontal="center" vertical="center"/>
    </xf>
    <xf numFmtId="207" fontId="41" fillId="0" borderId="2" xfId="0" applyNumberFormat="1" applyFont="1" applyFill="1" applyBorder="1" applyAlignment="1">
      <alignment horizontal="center" vertical="center"/>
    </xf>
    <xf numFmtId="206" fontId="41" fillId="0" borderId="2" xfId="0" applyNumberFormat="1" applyFont="1" applyFill="1" applyBorder="1" applyAlignment="1">
      <alignment horizontal="center" vertical="center"/>
    </xf>
    <xf numFmtId="190" fontId="41" fillId="0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206" fontId="37" fillId="0" borderId="0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left" vertical="center"/>
    </xf>
    <xf numFmtId="0" fontId="21" fillId="0" borderId="0" xfId="2065" applyFont="1" applyBorder="1" applyAlignment="1">
      <alignment horizontal="center" vertical="center" wrapText="1"/>
    </xf>
    <xf numFmtId="0" fontId="2" fillId="0" borderId="4" xfId="2065" applyFont="1" applyBorder="1" applyAlignment="1">
      <alignment horizontal="center" vertical="center" wrapText="1"/>
    </xf>
    <xf numFmtId="0" fontId="2" fillId="0" borderId="7" xfId="2065" applyFont="1" applyBorder="1" applyAlignment="1">
      <alignment horizontal="center" vertical="center" wrapText="1"/>
    </xf>
    <xf numFmtId="0" fontId="2" fillId="0" borderId="8" xfId="2065" applyFont="1" applyBorder="1" applyAlignment="1">
      <alignment horizontal="center" vertical="center" wrapText="1"/>
    </xf>
    <xf numFmtId="0" fontId="1" fillId="3" borderId="9" xfId="2757" applyFont="1" applyFill="1" applyBorder="1" applyAlignment="1">
      <alignment horizontal="center" vertical="center" wrapText="1"/>
    </xf>
    <xf numFmtId="0" fontId="1" fillId="3" borderId="10" xfId="2757" applyFont="1" applyFill="1" applyBorder="1" applyAlignment="1">
      <alignment horizontal="center" vertical="center" wrapText="1"/>
    </xf>
    <xf numFmtId="0" fontId="1" fillId="3" borderId="11" xfId="2757" applyFont="1" applyFill="1" applyBorder="1" applyAlignment="1">
      <alignment horizontal="center" vertical="center" wrapText="1"/>
    </xf>
    <xf numFmtId="0" fontId="35" fillId="0" borderId="2" xfId="2065" applyFont="1" applyBorder="1" applyAlignment="1">
      <alignment horizontal="center" vertical="center" wrapText="1"/>
    </xf>
    <xf numFmtId="0" fontId="25" fillId="0" borderId="4" xfId="2065" applyFont="1" applyBorder="1" applyAlignment="1">
      <alignment horizontal="center" vertical="center"/>
    </xf>
    <xf numFmtId="0" fontId="25" fillId="0" borderId="7" xfId="2065" applyFont="1" applyBorder="1" applyAlignment="1">
      <alignment horizontal="center" vertical="center"/>
    </xf>
    <xf numFmtId="0" fontId="25" fillId="0" borderId="8" xfId="2065" applyFont="1" applyBorder="1" applyAlignment="1">
      <alignment horizontal="center" vertical="center"/>
    </xf>
    <xf numFmtId="0" fontId="24" fillId="0" borderId="2" xfId="2065" applyFont="1" applyBorder="1">
      <alignment vertical="center"/>
    </xf>
    <xf numFmtId="0" fontId="5" fillId="0" borderId="0" xfId="1894" applyFont="1" applyFill="1" applyAlignment="1" applyProtection="1">
      <alignment horizontal="center" vertical="center"/>
      <protection locked="0"/>
    </xf>
    <xf numFmtId="0" fontId="6" fillId="0" borderId="0" xfId="1894" applyFont="1" applyFill="1" applyAlignment="1" applyProtection="1">
      <alignment horizontal="center" vertical="center"/>
      <protection locked="0"/>
    </xf>
    <xf numFmtId="202" fontId="7" fillId="0" borderId="1" xfId="1707" applyNumberFormat="1" applyFont="1" applyBorder="1" applyAlignment="1" applyProtection="1">
      <alignment horizontal="right" vertical="center" wrapText="1"/>
      <protection locked="0"/>
    </xf>
    <xf numFmtId="202" fontId="7" fillId="0" borderId="1" xfId="1707" applyNumberFormat="1" applyFont="1" applyBorder="1" applyAlignment="1" applyProtection="1">
      <alignment horizontal="center" vertical="center" wrapText="1"/>
      <protection locked="0"/>
    </xf>
    <xf numFmtId="202" fontId="8" fillId="0" borderId="1" xfId="1707" applyNumberFormat="1" applyFont="1" applyBorder="1" applyAlignment="1" applyProtection="1">
      <alignment horizontal="right" vertical="center" wrapText="1"/>
      <protection locked="0"/>
    </xf>
    <xf numFmtId="201" fontId="10" fillId="0" borderId="4" xfId="2755" applyNumberFormat="1" applyFont="1" applyFill="1" applyBorder="1" applyAlignment="1" applyProtection="1">
      <alignment horizontal="center" vertical="center" wrapText="1"/>
      <protection locked="0"/>
    </xf>
    <xf numFmtId="201" fontId="13" fillId="0" borderId="7" xfId="2755" applyNumberFormat="1" applyFont="1" applyFill="1" applyBorder="1" applyAlignment="1" applyProtection="1">
      <alignment horizontal="center" vertical="center" wrapText="1"/>
      <protection locked="0"/>
    </xf>
    <xf numFmtId="201" fontId="13" fillId="0" borderId="8" xfId="2755" applyNumberFormat="1" applyFont="1" applyFill="1" applyBorder="1" applyAlignment="1" applyProtection="1">
      <alignment horizontal="center" vertical="center" wrapText="1"/>
      <protection locked="0"/>
    </xf>
    <xf numFmtId="201" fontId="10" fillId="0" borderId="4" xfId="1707" applyNumberFormat="1" applyFont="1" applyBorder="1" applyAlignment="1" applyProtection="1">
      <alignment horizontal="center" vertical="center" wrapText="1"/>
      <protection locked="0"/>
    </xf>
    <xf numFmtId="201" fontId="13" fillId="0" borderId="7" xfId="1707" applyNumberFormat="1" applyFont="1" applyBorder="1" applyAlignment="1" applyProtection="1">
      <alignment horizontal="center" vertical="center" wrapText="1"/>
      <protection locked="0"/>
    </xf>
    <xf numFmtId="201" fontId="13" fillId="0" borderId="8" xfId="1707" applyNumberFormat="1" applyFont="1" applyBorder="1" applyAlignment="1" applyProtection="1">
      <alignment horizontal="center" vertical="center" wrapText="1"/>
      <protection locked="0"/>
    </xf>
    <xf numFmtId="202" fontId="14" fillId="0" borderId="2" xfId="2755" applyNumberFormat="1" applyFont="1" applyFill="1" applyBorder="1" applyAlignment="1" applyProtection="1">
      <alignment horizontal="center" vertical="center" wrapText="1"/>
      <protection locked="0"/>
    </xf>
    <xf numFmtId="202" fontId="15" fillId="0" borderId="2" xfId="2755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2453" applyFont="1" applyBorder="1" applyAlignment="1" applyProtection="1">
      <alignment horizontal="center" vertical="center" wrapText="1"/>
      <protection locked="0"/>
    </xf>
    <xf numFmtId="0" fontId="9" fillId="0" borderId="8" xfId="2453" applyFont="1" applyBorder="1" applyAlignment="1" applyProtection="1">
      <alignment horizontal="center" vertical="center" wrapText="1"/>
      <protection locked="0"/>
    </xf>
    <xf numFmtId="201" fontId="13" fillId="0" borderId="4" xfId="1707" applyNumberFormat="1" applyFont="1" applyBorder="1" applyAlignment="1" applyProtection="1">
      <alignment horizontal="center" vertical="center" wrapText="1"/>
      <protection locked="0"/>
    </xf>
    <xf numFmtId="202" fontId="15" fillId="0" borderId="4" xfId="2755" applyNumberFormat="1" applyFont="1" applyFill="1" applyBorder="1" applyAlignment="1" applyProtection="1">
      <alignment horizontal="center" vertical="center" wrapText="1"/>
      <protection locked="0"/>
    </xf>
    <xf numFmtId="202" fontId="15" fillId="0" borderId="8" xfId="2755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2453" applyFont="1" applyBorder="1" applyAlignment="1" applyProtection="1">
      <alignment horizontal="center" vertical="center" wrapText="1"/>
      <protection locked="0"/>
    </xf>
    <xf numFmtId="0" fontId="9" fillId="0" borderId="6" xfId="2453" applyFont="1" applyBorder="1" applyAlignment="1" applyProtection="1">
      <alignment horizontal="center" vertical="center" wrapText="1"/>
      <protection locked="0"/>
    </xf>
    <xf numFmtId="201" fontId="13" fillId="0" borderId="3" xfId="2755" applyNumberFormat="1" applyFont="1" applyFill="1" applyBorder="1" applyAlignment="1" applyProtection="1">
      <alignment horizontal="center" vertical="center" wrapText="1"/>
      <protection locked="0"/>
    </xf>
    <xf numFmtId="201" fontId="13" fillId="0" borderId="5" xfId="2755" applyNumberFormat="1" applyFont="1" applyFill="1" applyBorder="1" applyAlignment="1" applyProtection="1">
      <alignment horizontal="center" vertical="center" wrapText="1"/>
      <protection locked="0"/>
    </xf>
    <xf numFmtId="201" fontId="13" fillId="0" borderId="6" xfId="2755" applyNumberFormat="1" applyFont="1" applyFill="1" applyBorder="1" applyAlignment="1" applyProtection="1">
      <alignment horizontal="center" vertical="center" wrapText="1"/>
      <protection locked="0"/>
    </xf>
    <xf numFmtId="201" fontId="10" fillId="0" borderId="3" xfId="1707" applyNumberFormat="1" applyFont="1" applyBorder="1" applyAlignment="1" applyProtection="1">
      <alignment horizontal="center" vertical="center" wrapText="1"/>
      <protection locked="0"/>
    </xf>
    <xf numFmtId="201" fontId="10" fillId="0" borderId="6" xfId="1707" applyNumberFormat="1" applyFont="1" applyBorder="1" applyAlignment="1" applyProtection="1">
      <alignment horizontal="center" vertical="center" wrapText="1"/>
      <protection locked="0"/>
    </xf>
    <xf numFmtId="202" fontId="14" fillId="0" borderId="3" xfId="2755" applyNumberFormat="1" applyFont="1" applyFill="1" applyBorder="1" applyAlignment="1" applyProtection="1">
      <alignment horizontal="center" vertical="center" wrapText="1"/>
      <protection locked="0"/>
    </xf>
    <xf numFmtId="202" fontId="14" fillId="0" borderId="6" xfId="2755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894" applyFont="1" applyBorder="1" applyAlignment="1">
      <alignment horizontal="center" vertical="center"/>
    </xf>
    <xf numFmtId="0" fontId="9" fillId="0" borderId="2" xfId="2356" applyFont="1" applyFill="1" applyBorder="1" applyAlignment="1" applyProtection="1">
      <alignment horizontal="center" vertical="center"/>
      <protection locked="0"/>
    </xf>
    <xf numFmtId="0" fontId="4" fillId="0" borderId="3" xfId="1894" applyFont="1" applyBorder="1" applyAlignment="1">
      <alignment horizontal="center" vertical="center"/>
    </xf>
    <xf numFmtId="0" fontId="4" fillId="0" borderId="5" xfId="1894" applyFont="1" applyBorder="1" applyAlignment="1">
      <alignment horizontal="center" vertical="center"/>
    </xf>
    <xf numFmtId="0" fontId="4" fillId="0" borderId="6" xfId="1894" applyFont="1" applyBorder="1" applyAlignment="1">
      <alignment horizontal="center" vertical="center"/>
    </xf>
    <xf numFmtId="0" fontId="4" fillId="0" borderId="3" xfId="1894" applyFont="1" applyBorder="1" applyAlignment="1">
      <alignment horizontal="center" vertical="center" wrapText="1"/>
    </xf>
    <xf numFmtId="0" fontId="4" fillId="0" borderId="5" xfId="1894" applyFont="1" applyBorder="1" applyAlignment="1">
      <alignment horizontal="center" vertical="center" wrapText="1"/>
    </xf>
    <xf numFmtId="0" fontId="4" fillId="0" borderId="6" xfId="1894" applyFont="1" applyBorder="1" applyAlignment="1">
      <alignment horizontal="center" vertical="center" wrapText="1"/>
    </xf>
    <xf numFmtId="0" fontId="9" fillId="0" borderId="3" xfId="2356" applyFont="1" applyFill="1" applyBorder="1" applyAlignment="1" applyProtection="1">
      <alignment horizontal="center" vertical="center" wrapText="1"/>
      <protection locked="0"/>
    </xf>
    <xf numFmtId="0" fontId="9" fillId="0" borderId="5" xfId="2356" applyFont="1" applyFill="1" applyBorder="1" applyAlignment="1" applyProtection="1">
      <alignment horizontal="center" vertical="center" wrapText="1"/>
      <protection locked="0"/>
    </xf>
    <xf numFmtId="0" fontId="9" fillId="0" borderId="6" xfId="2356" applyFont="1" applyFill="1" applyBorder="1" applyAlignment="1" applyProtection="1">
      <alignment horizontal="center" vertical="center" wrapText="1"/>
      <protection locked="0"/>
    </xf>
    <xf numFmtId="201" fontId="10" fillId="0" borderId="3" xfId="2755" applyNumberFormat="1" applyFont="1" applyFill="1" applyBorder="1" applyAlignment="1" applyProtection="1">
      <alignment horizontal="center" vertical="center" wrapText="1"/>
      <protection locked="0"/>
    </xf>
    <xf numFmtId="201" fontId="10" fillId="0" borderId="6" xfId="2755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18" applyFont="1" applyFill="1" applyBorder="1" applyAlignment="1">
      <alignment horizontal="center" vertical="center" wrapText="1"/>
    </xf>
    <xf numFmtId="0" fontId="11" fillId="0" borderId="5" xfId="18" applyFont="1" applyFill="1" applyBorder="1" applyAlignment="1">
      <alignment horizontal="center" vertical="center" wrapText="1"/>
    </xf>
    <xf numFmtId="0" fontId="11" fillId="0" borderId="6" xfId="18" applyFont="1" applyFill="1" applyBorder="1" applyAlignment="1">
      <alignment horizontal="center" vertical="center" wrapText="1"/>
    </xf>
  </cellXfs>
  <cellStyles count="4114">
    <cellStyle name="?鹎%U龡&amp;H齲_x0001_C铣_x0014__x0007__x0001__x0001_" xfId="1"/>
    <cellStyle name="_2006－2009年结余结转情况" xfId="2"/>
    <cellStyle name="_20100326高清市院遂宁检察院1080P配置清单26日改" xfId="3"/>
    <cellStyle name="_2010-2012中支地拨款汇总" xfId="4"/>
    <cellStyle name="_2010-2012中支地拨款汇总 2" xfId="5"/>
    <cellStyle name="_2010-2012中支地拨款汇总 2_湘财教指〔2017〕84号中央财政支持地方高校改革发展资金" xfId="6"/>
    <cellStyle name="_2010-2012中支地拨款汇总_湘财教指〔2017〕84号中央财政支持地方高校改革发展资金" xfId="7"/>
    <cellStyle name="_2010项目预算申请汇总表_湖南省" xfId="8"/>
    <cellStyle name="_2010项目预算申请汇总表_湖南省_湘财教指〔2017〕84号中央财政支持地方高校改革发展资金" xfId="9"/>
    <cellStyle name="_2013年经费测算情况(12.11)" xfId="10"/>
    <cellStyle name="_2013年经费测算情况(12.11)_湘财教指〔2017〕84号中央财政支持地方高校改革发展资金" xfId="11"/>
    <cellStyle name="_2014年度预算下达进度表（修改）" xfId="12"/>
    <cellStyle name="_2014年经费下达指标文目录" xfId="13"/>
    <cellStyle name="_2016年高校经常性拨款分配因素(测算201616)" xfId="14"/>
    <cellStyle name="_Book1" xfId="15"/>
    <cellStyle name="_Book1_1" xfId="16"/>
    <cellStyle name="_Book1_2" xfId="17"/>
    <cellStyle name="_ET_STYLE_NoName_00_" xfId="18"/>
    <cellStyle name="_ET_STYLE_NoName_00__12.25-发教育厅-2016年高职生均年初预算控制数分配表" xfId="19"/>
    <cellStyle name="_ET_STYLE_NoName_00__2015年高职生均拨款奖补资金分配方案(200万托底）" xfId="20"/>
    <cellStyle name="_ET_STYLE_NoName_00__2016年年初部门预算分配方案" xfId="21"/>
    <cellStyle name="_ET_STYLE_NoName_00__Book1" xfId="22"/>
    <cellStyle name="_ET_STYLE_NoName_00__Book1_1" xfId="23"/>
    <cellStyle name="_ET_STYLE_NoName_00__Sheet3" xfId="24"/>
    <cellStyle name="_弱电系统设备配置报价清单" xfId="25"/>
    <cellStyle name="_湘财教指〔2015〕45号省教育厅预拨提标表" xfId="26"/>
    <cellStyle name="_中南林业科技大学2010-2012项目附表2010-6-25" xfId="27"/>
    <cellStyle name="_中南林业科技大学2010-2012项目附表2010-6-25 2" xfId="28"/>
    <cellStyle name="_中南林业科技大学2010-2012项目附表2010-6-25 2_湘财教指〔2017〕84号中央财政支持地方高校改革发展资金" xfId="29"/>
    <cellStyle name="_中南林业科技大学2010-2012项目附表2010-6-25_湘财教指〔2017〕84号中央财政支持地方高校改革发展资金" xfId="30"/>
    <cellStyle name="_中央共建2014（定）" xfId="31"/>
    <cellStyle name="_重点学科汇总表" xfId="32"/>
    <cellStyle name="_重点学科汇总表_湘财教指〔2017〕84号中央财政支持地方高校改革发展资金" xfId="33"/>
    <cellStyle name="0,0_x000d__x000a_NA_x000d__x000a_" xfId="34"/>
    <cellStyle name="20% - Accent1" xfId="35"/>
    <cellStyle name="20% - Accent1 2" xfId="36"/>
    <cellStyle name="20% - Accent2" xfId="37"/>
    <cellStyle name="20% - Accent2 2" xfId="38"/>
    <cellStyle name="20% - Accent3" xfId="39"/>
    <cellStyle name="20% - Accent3 2" xfId="40"/>
    <cellStyle name="20% - Accent4" xfId="41"/>
    <cellStyle name="20% - Accent4 2" xfId="42"/>
    <cellStyle name="20% - Accent5" xfId="43"/>
    <cellStyle name="20% - Accent5 2" xfId="44"/>
    <cellStyle name="20% - Accent6" xfId="45"/>
    <cellStyle name="20% - Accent6 2" xfId="46"/>
    <cellStyle name="20% - 强调文字颜色 1 2" xfId="47"/>
    <cellStyle name="20% - 强调文字颜色 1 2 10" xfId="48"/>
    <cellStyle name="20% - 强调文字颜色 1 2 10 2" xfId="49"/>
    <cellStyle name="20% - 强调文字颜色 1 2 11" xfId="50"/>
    <cellStyle name="20% - 强调文字颜色 1 2 11 2" xfId="51"/>
    <cellStyle name="20% - 强调文字颜色 1 2 12" xfId="52"/>
    <cellStyle name="20% - 强调文字颜色 1 2 12 2" xfId="53"/>
    <cellStyle name="20% - 强调文字颜色 1 2 13" xfId="54"/>
    <cellStyle name="20% - 强调文字颜色 1 2 13 2" xfId="55"/>
    <cellStyle name="20% - 强调文字颜色 1 2 14" xfId="56"/>
    <cellStyle name="20% - 强调文字颜色 1 2 14 2" xfId="57"/>
    <cellStyle name="20% - 强调文字颜色 1 2 15" xfId="58"/>
    <cellStyle name="20% - 强调文字颜色 1 2 15 2" xfId="59"/>
    <cellStyle name="20% - 强调文字颜色 1 2 16" xfId="60"/>
    <cellStyle name="20% - 强调文字颜色 1 2 16 2" xfId="61"/>
    <cellStyle name="20% - 强调文字颜色 1 2 17" xfId="62"/>
    <cellStyle name="20% - 强调文字颜色 1 2 17 2" xfId="63"/>
    <cellStyle name="20% - 强调文字颜色 1 2 18" xfId="64"/>
    <cellStyle name="20% - 强调文字颜色 1 2 18 2" xfId="65"/>
    <cellStyle name="20% - 强调文字颜色 1 2 19" xfId="66"/>
    <cellStyle name="20% - 强调文字颜色 1 2 19 2" xfId="67"/>
    <cellStyle name="20% - 强调文字颜色 1 2 2" xfId="68"/>
    <cellStyle name="20% - 强调文字颜色 1 2 2 2" xfId="69"/>
    <cellStyle name="20% - 强调文字颜色 1 2 20" xfId="70"/>
    <cellStyle name="20% - 强调文字颜色 1 2 20 2" xfId="71"/>
    <cellStyle name="20% - 强调文字颜色 1 2 21" xfId="72"/>
    <cellStyle name="20% - 强调文字颜色 1 2 21 2" xfId="73"/>
    <cellStyle name="20% - 强调文字颜色 1 2 22" xfId="74"/>
    <cellStyle name="20% - 强调文字颜色 1 2 3" xfId="75"/>
    <cellStyle name="20% - 强调文字颜色 1 2 3 2" xfId="76"/>
    <cellStyle name="20% - 强调文字颜色 1 2 4" xfId="77"/>
    <cellStyle name="20% - 强调文字颜色 1 2 4 2" xfId="78"/>
    <cellStyle name="20% - 强调文字颜色 1 2 5" xfId="79"/>
    <cellStyle name="20% - 强调文字颜色 1 2 5 2" xfId="80"/>
    <cellStyle name="20% - 强调文字颜色 1 2 6" xfId="81"/>
    <cellStyle name="20% - 强调文字颜色 1 2 6 2" xfId="82"/>
    <cellStyle name="20% - 强调文字颜色 1 2 7" xfId="83"/>
    <cellStyle name="20% - 强调文字颜色 1 2 7 2" xfId="84"/>
    <cellStyle name="20% - 强调文字颜色 1 2 8" xfId="85"/>
    <cellStyle name="20% - 强调文字颜色 1 2 8 2" xfId="86"/>
    <cellStyle name="20% - 强调文字颜色 1 2 9" xfId="87"/>
    <cellStyle name="20% - 强调文字颜色 1 2 9 2" xfId="88"/>
    <cellStyle name="20% - 强调文字颜色 1 2_2017年改革发展类资金分配及绩效" xfId="89"/>
    <cellStyle name="20% - 强调文字颜色 1 3" xfId="90"/>
    <cellStyle name="20% - 强调文字颜色 1 4" xfId="91"/>
    <cellStyle name="20% - 强调文字颜色 2 2" xfId="92"/>
    <cellStyle name="20% - 强调文字颜色 2 2 10" xfId="93"/>
    <cellStyle name="20% - 强调文字颜色 2 2 10 2" xfId="94"/>
    <cellStyle name="20% - 强调文字颜色 2 2 11" xfId="95"/>
    <cellStyle name="20% - 强调文字颜色 2 2 11 2" xfId="96"/>
    <cellStyle name="20% - 强调文字颜色 2 2 12" xfId="97"/>
    <cellStyle name="20% - 强调文字颜色 2 2 12 2" xfId="98"/>
    <cellStyle name="20% - 强调文字颜色 2 2 13" xfId="99"/>
    <cellStyle name="20% - 强调文字颜色 2 2 13 2" xfId="100"/>
    <cellStyle name="20% - 强调文字颜色 2 2 14" xfId="101"/>
    <cellStyle name="20% - 强调文字颜色 2 2 14 2" xfId="102"/>
    <cellStyle name="20% - 强调文字颜色 2 2 15" xfId="103"/>
    <cellStyle name="20% - 强调文字颜色 2 2 15 2" xfId="104"/>
    <cellStyle name="20% - 强调文字颜色 2 2 16" xfId="105"/>
    <cellStyle name="20% - 强调文字颜色 2 2 16 2" xfId="106"/>
    <cellStyle name="20% - 强调文字颜色 2 2 17" xfId="107"/>
    <cellStyle name="20% - 强调文字颜色 2 2 17 2" xfId="108"/>
    <cellStyle name="20% - 强调文字颜色 2 2 18" xfId="109"/>
    <cellStyle name="20% - 强调文字颜色 2 2 18 2" xfId="110"/>
    <cellStyle name="20% - 强调文字颜色 2 2 19" xfId="111"/>
    <cellStyle name="20% - 强调文字颜色 2 2 19 2" xfId="112"/>
    <cellStyle name="20% - 强调文字颜色 2 2 2" xfId="113"/>
    <cellStyle name="20% - 强调文字颜色 2 2 2 2" xfId="114"/>
    <cellStyle name="20% - 强调文字颜色 2 2 20" xfId="115"/>
    <cellStyle name="20% - 强调文字颜色 2 2 20 2" xfId="116"/>
    <cellStyle name="20% - 强调文字颜色 2 2 21" xfId="117"/>
    <cellStyle name="20% - 强调文字颜色 2 2 21 2" xfId="118"/>
    <cellStyle name="20% - 强调文字颜色 2 2 22" xfId="119"/>
    <cellStyle name="20% - 强调文字颜色 2 2 3" xfId="120"/>
    <cellStyle name="20% - 强调文字颜色 2 2 3 2" xfId="121"/>
    <cellStyle name="20% - 强调文字颜色 2 2 4" xfId="122"/>
    <cellStyle name="20% - 强调文字颜色 2 2 4 2" xfId="123"/>
    <cellStyle name="20% - 强调文字颜色 2 2 5" xfId="124"/>
    <cellStyle name="20% - 强调文字颜色 2 2 5 2" xfId="125"/>
    <cellStyle name="20% - 强调文字颜色 2 2 6" xfId="126"/>
    <cellStyle name="20% - 强调文字颜色 2 2 6 2" xfId="127"/>
    <cellStyle name="20% - 强调文字颜色 2 2 7" xfId="128"/>
    <cellStyle name="20% - 强调文字颜色 2 2 7 2" xfId="129"/>
    <cellStyle name="20% - 强调文字颜色 2 2 8" xfId="130"/>
    <cellStyle name="20% - 强调文字颜色 2 2 8 2" xfId="131"/>
    <cellStyle name="20% - 强调文字颜色 2 2 9" xfId="132"/>
    <cellStyle name="20% - 强调文字颜色 2 2 9 2" xfId="133"/>
    <cellStyle name="20% - 强调文字颜色 2 2_2017年改革发展类资金分配及绩效" xfId="134"/>
    <cellStyle name="20% - 强调文字颜色 2 3" xfId="135"/>
    <cellStyle name="20% - 强调文字颜色 2 4" xfId="136"/>
    <cellStyle name="20% - 强调文字颜色 3 2" xfId="137"/>
    <cellStyle name="20% - 强调文字颜色 3 2 10" xfId="138"/>
    <cellStyle name="20% - 强调文字颜色 3 2 10 2" xfId="139"/>
    <cellStyle name="20% - 强调文字颜色 3 2 11" xfId="140"/>
    <cellStyle name="20% - 强调文字颜色 3 2 11 2" xfId="141"/>
    <cellStyle name="20% - 强调文字颜色 3 2 12" xfId="142"/>
    <cellStyle name="20% - 强调文字颜色 3 2 12 2" xfId="143"/>
    <cellStyle name="20% - 强调文字颜色 3 2 13" xfId="144"/>
    <cellStyle name="20% - 强调文字颜色 3 2 13 2" xfId="145"/>
    <cellStyle name="20% - 强调文字颜色 3 2 14" xfId="146"/>
    <cellStyle name="20% - 强调文字颜色 3 2 14 2" xfId="147"/>
    <cellStyle name="20% - 强调文字颜色 3 2 15" xfId="148"/>
    <cellStyle name="20% - 强调文字颜色 3 2 15 2" xfId="149"/>
    <cellStyle name="20% - 强调文字颜色 3 2 16" xfId="150"/>
    <cellStyle name="20% - 强调文字颜色 3 2 16 2" xfId="151"/>
    <cellStyle name="20% - 强调文字颜色 3 2 17" xfId="152"/>
    <cellStyle name="20% - 强调文字颜色 3 2 17 2" xfId="153"/>
    <cellStyle name="20% - 强调文字颜色 3 2 18" xfId="154"/>
    <cellStyle name="20% - 强调文字颜色 3 2 18 2" xfId="155"/>
    <cellStyle name="20% - 强调文字颜色 3 2 19" xfId="156"/>
    <cellStyle name="20% - 强调文字颜色 3 2 19 2" xfId="157"/>
    <cellStyle name="20% - 强调文字颜色 3 2 2" xfId="158"/>
    <cellStyle name="20% - 强调文字颜色 3 2 2 2" xfId="159"/>
    <cellStyle name="20% - 强调文字颜色 3 2 20" xfId="160"/>
    <cellStyle name="20% - 强调文字颜色 3 2 20 2" xfId="161"/>
    <cellStyle name="20% - 强调文字颜色 3 2 21" xfId="162"/>
    <cellStyle name="20% - 强调文字颜色 3 2 21 2" xfId="163"/>
    <cellStyle name="20% - 强调文字颜色 3 2 22" xfId="164"/>
    <cellStyle name="20% - 强调文字颜色 3 2 3" xfId="165"/>
    <cellStyle name="20% - 强调文字颜色 3 2 3 2" xfId="166"/>
    <cellStyle name="20% - 强调文字颜色 3 2 4" xfId="167"/>
    <cellStyle name="20% - 强调文字颜色 3 2 4 2" xfId="168"/>
    <cellStyle name="20% - 强调文字颜色 3 2 5" xfId="169"/>
    <cellStyle name="20% - 强调文字颜色 3 2 5 2" xfId="170"/>
    <cellStyle name="20% - 强调文字颜色 3 2 6" xfId="171"/>
    <cellStyle name="20% - 强调文字颜色 3 2 6 2" xfId="172"/>
    <cellStyle name="20% - 强调文字颜色 3 2 7" xfId="173"/>
    <cellStyle name="20% - 强调文字颜色 3 2 7 2" xfId="174"/>
    <cellStyle name="20% - 强调文字颜色 3 2 8" xfId="175"/>
    <cellStyle name="20% - 强调文字颜色 3 2 8 2" xfId="176"/>
    <cellStyle name="20% - 强调文字颜色 3 2 9" xfId="177"/>
    <cellStyle name="20% - 强调文字颜色 3 2 9 2" xfId="178"/>
    <cellStyle name="20% - 强调文字颜色 3 2_2017年改革发展类资金分配及绩效" xfId="179"/>
    <cellStyle name="20% - 强调文字颜色 3 3" xfId="180"/>
    <cellStyle name="20% - 强调文字颜色 3 4" xfId="181"/>
    <cellStyle name="20% - 强调文字颜色 4 2" xfId="182"/>
    <cellStyle name="20% - 强调文字颜色 4 2 10" xfId="183"/>
    <cellStyle name="20% - 强调文字颜色 4 2 10 2" xfId="184"/>
    <cellStyle name="20% - 强调文字颜色 4 2 11" xfId="185"/>
    <cellStyle name="20% - 强调文字颜色 4 2 11 2" xfId="186"/>
    <cellStyle name="20% - 强调文字颜色 4 2 12" xfId="187"/>
    <cellStyle name="20% - 强调文字颜色 4 2 12 2" xfId="188"/>
    <cellStyle name="20% - 强调文字颜色 4 2 13" xfId="189"/>
    <cellStyle name="20% - 强调文字颜色 4 2 13 2" xfId="190"/>
    <cellStyle name="20% - 强调文字颜色 4 2 14" xfId="191"/>
    <cellStyle name="20% - 强调文字颜色 4 2 14 2" xfId="192"/>
    <cellStyle name="20% - 强调文字颜色 4 2 15" xfId="193"/>
    <cellStyle name="20% - 强调文字颜色 4 2 15 2" xfId="194"/>
    <cellStyle name="20% - 强调文字颜色 4 2 16" xfId="195"/>
    <cellStyle name="20% - 强调文字颜色 4 2 16 2" xfId="196"/>
    <cellStyle name="20% - 强调文字颜色 4 2 17" xfId="197"/>
    <cellStyle name="20% - 强调文字颜色 4 2 17 2" xfId="198"/>
    <cellStyle name="20% - 强调文字颜色 4 2 18" xfId="199"/>
    <cellStyle name="20% - 强调文字颜色 4 2 18 2" xfId="200"/>
    <cellStyle name="20% - 强调文字颜色 4 2 19" xfId="201"/>
    <cellStyle name="20% - 强调文字颜色 4 2 19 2" xfId="202"/>
    <cellStyle name="20% - 强调文字颜色 4 2 2" xfId="203"/>
    <cellStyle name="20% - 强调文字颜色 4 2 2 2" xfId="204"/>
    <cellStyle name="20% - 强调文字颜色 4 2 20" xfId="205"/>
    <cellStyle name="20% - 强调文字颜色 4 2 20 2" xfId="206"/>
    <cellStyle name="20% - 强调文字颜色 4 2 21" xfId="207"/>
    <cellStyle name="20% - 强调文字颜色 4 2 21 2" xfId="208"/>
    <cellStyle name="20% - 强调文字颜色 4 2 22" xfId="209"/>
    <cellStyle name="20% - 强调文字颜色 4 2 3" xfId="210"/>
    <cellStyle name="20% - 强调文字颜色 4 2 3 2" xfId="211"/>
    <cellStyle name="20% - 强调文字颜色 4 2 4" xfId="212"/>
    <cellStyle name="20% - 强调文字颜色 4 2 4 2" xfId="213"/>
    <cellStyle name="20% - 强调文字颜色 4 2 5" xfId="214"/>
    <cellStyle name="20% - 强调文字颜色 4 2 5 2" xfId="215"/>
    <cellStyle name="20% - 强调文字颜色 4 2 6" xfId="216"/>
    <cellStyle name="20% - 强调文字颜色 4 2 6 2" xfId="217"/>
    <cellStyle name="20% - 强调文字颜色 4 2 7" xfId="218"/>
    <cellStyle name="20% - 强调文字颜色 4 2 7 2" xfId="219"/>
    <cellStyle name="20% - 强调文字颜色 4 2 8" xfId="220"/>
    <cellStyle name="20% - 强调文字颜色 4 2 8 2" xfId="221"/>
    <cellStyle name="20% - 强调文字颜色 4 2 9" xfId="222"/>
    <cellStyle name="20% - 强调文字颜色 4 2 9 2" xfId="223"/>
    <cellStyle name="20% - 强调文字颜色 4 2_2017年改革发展类资金分配及绩效" xfId="224"/>
    <cellStyle name="20% - 强调文字颜色 4 3" xfId="225"/>
    <cellStyle name="20% - 强调文字颜色 4 4" xfId="226"/>
    <cellStyle name="20% - 强调文字颜色 5 2" xfId="227"/>
    <cellStyle name="20% - 强调文字颜色 5 2 10" xfId="228"/>
    <cellStyle name="20% - 强调文字颜色 5 2 10 2" xfId="229"/>
    <cellStyle name="20% - 强调文字颜色 5 2 11" xfId="230"/>
    <cellStyle name="20% - 强调文字颜色 5 2 11 2" xfId="231"/>
    <cellStyle name="20% - 强调文字颜色 5 2 12" xfId="232"/>
    <cellStyle name="20% - 强调文字颜色 5 2 12 2" xfId="233"/>
    <cellStyle name="20% - 强调文字颜色 5 2 13" xfId="234"/>
    <cellStyle name="20% - 强调文字颜色 5 2 13 2" xfId="235"/>
    <cellStyle name="20% - 强调文字颜色 5 2 14" xfId="236"/>
    <cellStyle name="20% - 强调文字颜色 5 2 14 2" xfId="237"/>
    <cellStyle name="20% - 强调文字颜色 5 2 15" xfId="238"/>
    <cellStyle name="20% - 强调文字颜色 5 2 15 2" xfId="239"/>
    <cellStyle name="20% - 强调文字颜色 5 2 16" xfId="240"/>
    <cellStyle name="20% - 强调文字颜色 5 2 16 2" xfId="241"/>
    <cellStyle name="20% - 强调文字颜色 5 2 17" xfId="242"/>
    <cellStyle name="20% - 强调文字颜色 5 2 17 2" xfId="243"/>
    <cellStyle name="20% - 强调文字颜色 5 2 18" xfId="244"/>
    <cellStyle name="20% - 强调文字颜色 5 2 18 2" xfId="245"/>
    <cellStyle name="20% - 强调文字颜色 5 2 19" xfId="246"/>
    <cellStyle name="20% - 强调文字颜色 5 2 19 2" xfId="247"/>
    <cellStyle name="20% - 强调文字颜色 5 2 2" xfId="248"/>
    <cellStyle name="20% - 强调文字颜色 5 2 2 2" xfId="249"/>
    <cellStyle name="20% - 强调文字颜色 5 2 20" xfId="250"/>
    <cellStyle name="20% - 强调文字颜色 5 2 20 2" xfId="251"/>
    <cellStyle name="20% - 强调文字颜色 5 2 21" xfId="252"/>
    <cellStyle name="20% - 强调文字颜色 5 2 21 2" xfId="253"/>
    <cellStyle name="20% - 强调文字颜色 5 2 22" xfId="254"/>
    <cellStyle name="20% - 强调文字颜色 5 2 3" xfId="255"/>
    <cellStyle name="20% - 强调文字颜色 5 2 3 2" xfId="256"/>
    <cellStyle name="20% - 强调文字颜色 5 2 4" xfId="257"/>
    <cellStyle name="20% - 强调文字颜色 5 2 4 2" xfId="258"/>
    <cellStyle name="20% - 强调文字颜色 5 2 5" xfId="259"/>
    <cellStyle name="20% - 强调文字颜色 5 2 5 2" xfId="260"/>
    <cellStyle name="20% - 强调文字颜色 5 2 6" xfId="261"/>
    <cellStyle name="20% - 强调文字颜色 5 2 6 2" xfId="262"/>
    <cellStyle name="20% - 强调文字颜色 5 2 7" xfId="263"/>
    <cellStyle name="20% - 强调文字颜色 5 2 7 2" xfId="264"/>
    <cellStyle name="20% - 强调文字颜色 5 2 8" xfId="265"/>
    <cellStyle name="20% - 强调文字颜色 5 2 8 2" xfId="266"/>
    <cellStyle name="20% - 强调文字颜色 5 2 9" xfId="267"/>
    <cellStyle name="20% - 强调文字颜色 5 2 9 2" xfId="268"/>
    <cellStyle name="20% - 强调文字颜色 5 2_2017年改革发展类资金分配及绩效" xfId="269"/>
    <cellStyle name="20% - 强调文字颜色 5 3" xfId="270"/>
    <cellStyle name="20% - 强调文字颜色 5 4" xfId="271"/>
    <cellStyle name="20% - 强调文字颜色 6 2" xfId="272"/>
    <cellStyle name="20% - 强调文字颜色 6 2 10" xfId="273"/>
    <cellStyle name="20% - 强调文字颜色 6 2 10 2" xfId="274"/>
    <cellStyle name="20% - 强调文字颜色 6 2 11" xfId="275"/>
    <cellStyle name="20% - 强调文字颜色 6 2 11 2" xfId="276"/>
    <cellStyle name="20% - 强调文字颜色 6 2 12" xfId="277"/>
    <cellStyle name="20% - 强调文字颜色 6 2 12 2" xfId="278"/>
    <cellStyle name="20% - 强调文字颜色 6 2 13" xfId="279"/>
    <cellStyle name="20% - 强调文字颜色 6 2 13 2" xfId="280"/>
    <cellStyle name="20% - 强调文字颜色 6 2 14" xfId="281"/>
    <cellStyle name="20% - 强调文字颜色 6 2 14 2" xfId="282"/>
    <cellStyle name="20% - 强调文字颜色 6 2 15" xfId="283"/>
    <cellStyle name="20% - 强调文字颜色 6 2 15 2" xfId="284"/>
    <cellStyle name="20% - 强调文字颜色 6 2 16" xfId="285"/>
    <cellStyle name="20% - 强调文字颜色 6 2 16 2" xfId="286"/>
    <cellStyle name="20% - 强调文字颜色 6 2 17" xfId="287"/>
    <cellStyle name="20% - 强调文字颜色 6 2 17 2" xfId="288"/>
    <cellStyle name="20% - 强调文字颜色 6 2 18" xfId="289"/>
    <cellStyle name="20% - 强调文字颜色 6 2 18 2" xfId="290"/>
    <cellStyle name="20% - 强调文字颜色 6 2 19" xfId="291"/>
    <cellStyle name="20% - 强调文字颜色 6 2 19 2" xfId="292"/>
    <cellStyle name="20% - 强调文字颜色 6 2 2" xfId="293"/>
    <cellStyle name="20% - 强调文字颜色 6 2 2 2" xfId="294"/>
    <cellStyle name="20% - 强调文字颜色 6 2 20" xfId="295"/>
    <cellStyle name="20% - 强调文字颜色 6 2 20 2" xfId="296"/>
    <cellStyle name="20% - 强调文字颜色 6 2 21" xfId="297"/>
    <cellStyle name="20% - 强调文字颜色 6 2 21 2" xfId="298"/>
    <cellStyle name="20% - 强调文字颜色 6 2 22" xfId="299"/>
    <cellStyle name="20% - 强调文字颜色 6 2 3" xfId="300"/>
    <cellStyle name="20% - 强调文字颜色 6 2 3 2" xfId="301"/>
    <cellStyle name="20% - 强调文字颜色 6 2 4" xfId="302"/>
    <cellStyle name="20% - 强调文字颜色 6 2 4 2" xfId="303"/>
    <cellStyle name="20% - 强调文字颜色 6 2 5" xfId="304"/>
    <cellStyle name="20% - 强调文字颜色 6 2 5 2" xfId="305"/>
    <cellStyle name="20% - 强调文字颜色 6 2 6" xfId="306"/>
    <cellStyle name="20% - 强调文字颜色 6 2 6 2" xfId="307"/>
    <cellStyle name="20% - 强调文字颜色 6 2 7" xfId="308"/>
    <cellStyle name="20% - 强调文字颜色 6 2 7 2" xfId="309"/>
    <cellStyle name="20% - 强调文字颜色 6 2 8" xfId="310"/>
    <cellStyle name="20% - 强调文字颜色 6 2 8 2" xfId="311"/>
    <cellStyle name="20% - 强调文字颜色 6 2 9" xfId="312"/>
    <cellStyle name="20% - 强调文字颜色 6 2 9 2" xfId="313"/>
    <cellStyle name="20% - 强调文字颜色 6 2_2017年改革发展类资金分配及绩效" xfId="314"/>
    <cellStyle name="20% - 强调文字颜色 6 3" xfId="315"/>
    <cellStyle name="20% - 强调文字颜色 6 4" xfId="316"/>
    <cellStyle name="40% - Accent1" xfId="317"/>
    <cellStyle name="40% - Accent1 2" xfId="318"/>
    <cellStyle name="40% - Accent2" xfId="319"/>
    <cellStyle name="40% - Accent2 2" xfId="320"/>
    <cellStyle name="40% - Accent3" xfId="321"/>
    <cellStyle name="40% - Accent3 2" xfId="322"/>
    <cellStyle name="40% - Accent4" xfId="323"/>
    <cellStyle name="40% - Accent4 2" xfId="324"/>
    <cellStyle name="40% - Accent5" xfId="325"/>
    <cellStyle name="40% - Accent5 2" xfId="326"/>
    <cellStyle name="40% - Accent6" xfId="327"/>
    <cellStyle name="40% - Accent6 2" xfId="328"/>
    <cellStyle name="40% - 强调文字颜色 1 2" xfId="329"/>
    <cellStyle name="40% - 强调文字颜色 1 2 10" xfId="330"/>
    <cellStyle name="40% - 强调文字颜色 1 2 10 2" xfId="331"/>
    <cellStyle name="40% - 强调文字颜色 1 2 11" xfId="332"/>
    <cellStyle name="40% - 强调文字颜色 1 2 11 2" xfId="333"/>
    <cellStyle name="40% - 强调文字颜色 1 2 12" xfId="334"/>
    <cellStyle name="40% - 强调文字颜色 1 2 12 2" xfId="335"/>
    <cellStyle name="40% - 强调文字颜色 1 2 13" xfId="336"/>
    <cellStyle name="40% - 强调文字颜色 1 2 13 2" xfId="337"/>
    <cellStyle name="40% - 强调文字颜色 1 2 14" xfId="338"/>
    <cellStyle name="40% - 强调文字颜色 1 2 14 2" xfId="339"/>
    <cellStyle name="40% - 强调文字颜色 1 2 15" xfId="340"/>
    <cellStyle name="40% - 强调文字颜色 1 2 15 2" xfId="341"/>
    <cellStyle name="40% - 强调文字颜色 1 2 16" xfId="342"/>
    <cellStyle name="40% - 强调文字颜色 1 2 16 2" xfId="343"/>
    <cellStyle name="40% - 强调文字颜色 1 2 17" xfId="344"/>
    <cellStyle name="40% - 强调文字颜色 1 2 17 2" xfId="345"/>
    <cellStyle name="40% - 强调文字颜色 1 2 18" xfId="346"/>
    <cellStyle name="40% - 强调文字颜色 1 2 18 2" xfId="347"/>
    <cellStyle name="40% - 强调文字颜色 1 2 19" xfId="348"/>
    <cellStyle name="40% - 强调文字颜色 1 2 19 2" xfId="349"/>
    <cellStyle name="40% - 强调文字颜色 1 2 2" xfId="350"/>
    <cellStyle name="40% - 强调文字颜色 1 2 2 2" xfId="351"/>
    <cellStyle name="40% - 强调文字颜色 1 2 20" xfId="352"/>
    <cellStyle name="40% - 强调文字颜色 1 2 20 2" xfId="353"/>
    <cellStyle name="40% - 强调文字颜色 1 2 21" xfId="354"/>
    <cellStyle name="40% - 强调文字颜色 1 2 21 2" xfId="355"/>
    <cellStyle name="40% - 强调文字颜色 1 2 22" xfId="356"/>
    <cellStyle name="40% - 强调文字颜色 1 2 3" xfId="357"/>
    <cellStyle name="40% - 强调文字颜色 1 2 3 2" xfId="358"/>
    <cellStyle name="40% - 强调文字颜色 1 2 4" xfId="359"/>
    <cellStyle name="40% - 强调文字颜色 1 2 4 2" xfId="360"/>
    <cellStyle name="40% - 强调文字颜色 1 2 5" xfId="361"/>
    <cellStyle name="40% - 强调文字颜色 1 2 5 2" xfId="362"/>
    <cellStyle name="40% - 强调文字颜色 1 2 6" xfId="363"/>
    <cellStyle name="40% - 强调文字颜色 1 2 6 2" xfId="364"/>
    <cellStyle name="40% - 强调文字颜色 1 2 7" xfId="365"/>
    <cellStyle name="40% - 强调文字颜色 1 2 7 2" xfId="366"/>
    <cellStyle name="40% - 强调文字颜色 1 2 8" xfId="367"/>
    <cellStyle name="40% - 强调文字颜色 1 2 8 2" xfId="368"/>
    <cellStyle name="40% - 强调文字颜色 1 2 9" xfId="369"/>
    <cellStyle name="40% - 强调文字颜色 1 2 9 2" xfId="370"/>
    <cellStyle name="40% - 强调文字颜色 1 2_2017年改革发展类资金分配及绩效" xfId="371"/>
    <cellStyle name="40% - 强调文字颜色 1 3" xfId="372"/>
    <cellStyle name="40% - 强调文字颜色 1 4" xfId="373"/>
    <cellStyle name="40% - 强调文字颜色 2 2" xfId="374"/>
    <cellStyle name="40% - 强调文字颜色 2 2 10" xfId="375"/>
    <cellStyle name="40% - 强调文字颜色 2 2 10 2" xfId="376"/>
    <cellStyle name="40% - 强调文字颜色 2 2 11" xfId="377"/>
    <cellStyle name="40% - 强调文字颜色 2 2 11 2" xfId="378"/>
    <cellStyle name="40% - 强调文字颜色 2 2 12" xfId="379"/>
    <cellStyle name="40% - 强调文字颜色 2 2 12 2" xfId="380"/>
    <cellStyle name="40% - 强调文字颜色 2 2 13" xfId="381"/>
    <cellStyle name="40% - 强调文字颜色 2 2 13 2" xfId="382"/>
    <cellStyle name="40% - 强调文字颜色 2 2 14" xfId="383"/>
    <cellStyle name="40% - 强调文字颜色 2 2 14 2" xfId="384"/>
    <cellStyle name="40% - 强调文字颜色 2 2 15" xfId="385"/>
    <cellStyle name="40% - 强调文字颜色 2 2 15 2" xfId="386"/>
    <cellStyle name="40% - 强调文字颜色 2 2 16" xfId="387"/>
    <cellStyle name="40% - 强调文字颜色 2 2 16 2" xfId="388"/>
    <cellStyle name="40% - 强调文字颜色 2 2 17" xfId="389"/>
    <cellStyle name="40% - 强调文字颜色 2 2 17 2" xfId="390"/>
    <cellStyle name="40% - 强调文字颜色 2 2 18" xfId="391"/>
    <cellStyle name="40% - 强调文字颜色 2 2 18 2" xfId="392"/>
    <cellStyle name="40% - 强调文字颜色 2 2 19" xfId="393"/>
    <cellStyle name="40% - 强调文字颜色 2 2 19 2" xfId="394"/>
    <cellStyle name="40% - 强调文字颜色 2 2 2" xfId="395"/>
    <cellStyle name="40% - 强调文字颜色 2 2 2 2" xfId="396"/>
    <cellStyle name="40% - 强调文字颜色 2 2 20" xfId="397"/>
    <cellStyle name="40% - 强调文字颜色 2 2 20 2" xfId="398"/>
    <cellStyle name="40% - 强调文字颜色 2 2 21" xfId="399"/>
    <cellStyle name="40% - 强调文字颜色 2 2 21 2" xfId="400"/>
    <cellStyle name="40% - 强调文字颜色 2 2 22" xfId="401"/>
    <cellStyle name="40% - 强调文字颜色 2 2 3" xfId="402"/>
    <cellStyle name="40% - 强调文字颜色 2 2 3 2" xfId="403"/>
    <cellStyle name="40% - 强调文字颜色 2 2 4" xfId="404"/>
    <cellStyle name="40% - 强调文字颜色 2 2 4 2" xfId="405"/>
    <cellStyle name="40% - 强调文字颜色 2 2 5" xfId="406"/>
    <cellStyle name="40% - 强调文字颜色 2 2 5 2" xfId="407"/>
    <cellStyle name="40% - 强调文字颜色 2 2 6" xfId="408"/>
    <cellStyle name="40% - 强调文字颜色 2 2 6 2" xfId="409"/>
    <cellStyle name="40% - 强调文字颜色 2 2 7" xfId="410"/>
    <cellStyle name="40% - 强调文字颜色 2 2 7 2" xfId="411"/>
    <cellStyle name="40% - 强调文字颜色 2 2 8" xfId="412"/>
    <cellStyle name="40% - 强调文字颜色 2 2 8 2" xfId="413"/>
    <cellStyle name="40% - 强调文字颜色 2 2 9" xfId="414"/>
    <cellStyle name="40% - 强调文字颜色 2 2 9 2" xfId="415"/>
    <cellStyle name="40% - 强调文字颜色 2 2_2017年改革发展类资金分配及绩效" xfId="416"/>
    <cellStyle name="40% - 强调文字颜色 2 3" xfId="417"/>
    <cellStyle name="40% - 强调文字颜色 2 4" xfId="418"/>
    <cellStyle name="40% - 强调文字颜色 3 2" xfId="419"/>
    <cellStyle name="40% - 强调文字颜色 3 2 10" xfId="420"/>
    <cellStyle name="40% - 强调文字颜色 3 2 10 2" xfId="421"/>
    <cellStyle name="40% - 强调文字颜色 3 2 11" xfId="422"/>
    <cellStyle name="40% - 强调文字颜色 3 2 11 2" xfId="423"/>
    <cellStyle name="40% - 强调文字颜色 3 2 12" xfId="424"/>
    <cellStyle name="40% - 强调文字颜色 3 2 12 2" xfId="425"/>
    <cellStyle name="40% - 强调文字颜色 3 2 13" xfId="426"/>
    <cellStyle name="40% - 强调文字颜色 3 2 13 2" xfId="427"/>
    <cellStyle name="40% - 强调文字颜色 3 2 14" xfId="428"/>
    <cellStyle name="40% - 强调文字颜色 3 2 14 2" xfId="429"/>
    <cellStyle name="40% - 强调文字颜色 3 2 15" xfId="430"/>
    <cellStyle name="40% - 强调文字颜色 3 2 15 2" xfId="431"/>
    <cellStyle name="40% - 强调文字颜色 3 2 16" xfId="432"/>
    <cellStyle name="40% - 强调文字颜色 3 2 16 2" xfId="433"/>
    <cellStyle name="40% - 强调文字颜色 3 2 17" xfId="434"/>
    <cellStyle name="40% - 强调文字颜色 3 2 17 2" xfId="435"/>
    <cellStyle name="40% - 强调文字颜色 3 2 18" xfId="436"/>
    <cellStyle name="40% - 强调文字颜色 3 2 18 2" xfId="437"/>
    <cellStyle name="40% - 强调文字颜色 3 2 19" xfId="438"/>
    <cellStyle name="40% - 强调文字颜色 3 2 19 2" xfId="439"/>
    <cellStyle name="40% - 强调文字颜色 3 2 2" xfId="440"/>
    <cellStyle name="40% - 强调文字颜色 3 2 2 2" xfId="441"/>
    <cellStyle name="40% - 强调文字颜色 3 2 20" xfId="442"/>
    <cellStyle name="40% - 强调文字颜色 3 2 20 2" xfId="443"/>
    <cellStyle name="40% - 强调文字颜色 3 2 21" xfId="444"/>
    <cellStyle name="40% - 强调文字颜色 3 2 21 2" xfId="445"/>
    <cellStyle name="40% - 强调文字颜色 3 2 22" xfId="446"/>
    <cellStyle name="40% - 强调文字颜色 3 2 3" xfId="447"/>
    <cellStyle name="40% - 强调文字颜色 3 2 3 2" xfId="448"/>
    <cellStyle name="40% - 强调文字颜色 3 2 4" xfId="449"/>
    <cellStyle name="40% - 强调文字颜色 3 2 4 2" xfId="450"/>
    <cellStyle name="40% - 强调文字颜色 3 2 5" xfId="451"/>
    <cellStyle name="40% - 强调文字颜色 3 2 5 2" xfId="452"/>
    <cellStyle name="40% - 强调文字颜色 3 2 6" xfId="453"/>
    <cellStyle name="40% - 强调文字颜色 3 2 6 2" xfId="454"/>
    <cellStyle name="40% - 强调文字颜色 3 2 7" xfId="455"/>
    <cellStyle name="40% - 强调文字颜色 3 2 7 2" xfId="456"/>
    <cellStyle name="40% - 强调文字颜色 3 2 8" xfId="457"/>
    <cellStyle name="40% - 强调文字颜色 3 2 8 2" xfId="458"/>
    <cellStyle name="40% - 强调文字颜色 3 2 9" xfId="459"/>
    <cellStyle name="40% - 强调文字颜色 3 2 9 2" xfId="460"/>
    <cellStyle name="40% - 强调文字颜色 3 2_2017年改革发展类资金分配及绩效" xfId="461"/>
    <cellStyle name="40% - 强调文字颜色 3 3" xfId="462"/>
    <cellStyle name="40% - 强调文字颜色 3 4" xfId="463"/>
    <cellStyle name="40% - 强调文字颜色 4 2" xfId="464"/>
    <cellStyle name="40% - 强调文字颜色 4 2 10" xfId="465"/>
    <cellStyle name="40% - 强调文字颜色 4 2 10 2" xfId="466"/>
    <cellStyle name="40% - 强调文字颜色 4 2 11" xfId="467"/>
    <cellStyle name="40% - 强调文字颜色 4 2 11 2" xfId="468"/>
    <cellStyle name="40% - 强调文字颜色 4 2 12" xfId="469"/>
    <cellStyle name="40% - 强调文字颜色 4 2 12 2" xfId="470"/>
    <cellStyle name="40% - 强调文字颜色 4 2 13" xfId="471"/>
    <cellStyle name="40% - 强调文字颜色 4 2 13 2" xfId="472"/>
    <cellStyle name="40% - 强调文字颜色 4 2 14" xfId="473"/>
    <cellStyle name="40% - 强调文字颜色 4 2 14 2" xfId="474"/>
    <cellStyle name="40% - 强调文字颜色 4 2 15" xfId="475"/>
    <cellStyle name="40% - 强调文字颜色 4 2 15 2" xfId="476"/>
    <cellStyle name="40% - 强调文字颜色 4 2 16" xfId="477"/>
    <cellStyle name="40% - 强调文字颜色 4 2 16 2" xfId="478"/>
    <cellStyle name="40% - 强调文字颜色 4 2 17" xfId="479"/>
    <cellStyle name="40% - 强调文字颜色 4 2 17 2" xfId="480"/>
    <cellStyle name="40% - 强调文字颜色 4 2 18" xfId="481"/>
    <cellStyle name="40% - 强调文字颜色 4 2 18 2" xfId="482"/>
    <cellStyle name="40% - 强调文字颜色 4 2 19" xfId="483"/>
    <cellStyle name="40% - 强调文字颜色 4 2 19 2" xfId="484"/>
    <cellStyle name="40% - 强调文字颜色 4 2 2" xfId="485"/>
    <cellStyle name="40% - 强调文字颜色 4 2 2 2" xfId="486"/>
    <cellStyle name="40% - 强调文字颜色 4 2 20" xfId="487"/>
    <cellStyle name="40% - 强调文字颜色 4 2 20 2" xfId="488"/>
    <cellStyle name="40% - 强调文字颜色 4 2 21" xfId="489"/>
    <cellStyle name="40% - 强调文字颜色 4 2 21 2" xfId="490"/>
    <cellStyle name="40% - 强调文字颜色 4 2 22" xfId="491"/>
    <cellStyle name="40% - 强调文字颜色 4 2 3" xfId="492"/>
    <cellStyle name="40% - 强调文字颜色 4 2 3 2" xfId="493"/>
    <cellStyle name="40% - 强调文字颜色 4 2 4" xfId="494"/>
    <cellStyle name="40% - 强调文字颜色 4 2 4 2" xfId="495"/>
    <cellStyle name="40% - 强调文字颜色 4 2 5" xfId="496"/>
    <cellStyle name="40% - 强调文字颜色 4 2 5 2" xfId="497"/>
    <cellStyle name="40% - 强调文字颜色 4 2 6" xfId="498"/>
    <cellStyle name="40% - 强调文字颜色 4 2 6 2" xfId="499"/>
    <cellStyle name="40% - 强调文字颜色 4 2 7" xfId="500"/>
    <cellStyle name="40% - 强调文字颜色 4 2 7 2" xfId="501"/>
    <cellStyle name="40% - 强调文字颜色 4 2 8" xfId="502"/>
    <cellStyle name="40% - 强调文字颜色 4 2 8 2" xfId="503"/>
    <cellStyle name="40% - 强调文字颜色 4 2 9" xfId="504"/>
    <cellStyle name="40% - 强调文字颜色 4 2 9 2" xfId="505"/>
    <cellStyle name="40% - 强调文字颜色 4 2_2017年改革发展类资金分配及绩效" xfId="506"/>
    <cellStyle name="40% - 强调文字颜色 4 3" xfId="507"/>
    <cellStyle name="40% - 强调文字颜色 4 4" xfId="508"/>
    <cellStyle name="40% - 强调文字颜色 5 2" xfId="509"/>
    <cellStyle name="40% - 强调文字颜色 5 2 10" xfId="510"/>
    <cellStyle name="40% - 强调文字颜色 5 2 10 2" xfId="511"/>
    <cellStyle name="40% - 强调文字颜色 5 2 11" xfId="512"/>
    <cellStyle name="40% - 强调文字颜色 5 2 11 2" xfId="513"/>
    <cellStyle name="40% - 强调文字颜色 5 2 12" xfId="514"/>
    <cellStyle name="40% - 强调文字颜色 5 2 12 2" xfId="515"/>
    <cellStyle name="40% - 强调文字颜色 5 2 13" xfId="516"/>
    <cellStyle name="40% - 强调文字颜色 5 2 13 2" xfId="517"/>
    <cellStyle name="40% - 强调文字颜色 5 2 14" xfId="518"/>
    <cellStyle name="40% - 强调文字颜色 5 2 14 2" xfId="519"/>
    <cellStyle name="40% - 强调文字颜色 5 2 15" xfId="520"/>
    <cellStyle name="40% - 强调文字颜色 5 2 15 2" xfId="521"/>
    <cellStyle name="40% - 强调文字颜色 5 2 16" xfId="522"/>
    <cellStyle name="40% - 强调文字颜色 5 2 16 2" xfId="523"/>
    <cellStyle name="40% - 强调文字颜色 5 2 17" xfId="524"/>
    <cellStyle name="40% - 强调文字颜色 5 2 17 2" xfId="525"/>
    <cellStyle name="40% - 强调文字颜色 5 2 18" xfId="526"/>
    <cellStyle name="40% - 强调文字颜色 5 2 18 2" xfId="527"/>
    <cellStyle name="40% - 强调文字颜色 5 2 19" xfId="528"/>
    <cellStyle name="40% - 强调文字颜色 5 2 19 2" xfId="529"/>
    <cellStyle name="40% - 强调文字颜色 5 2 2" xfId="530"/>
    <cellStyle name="40% - 强调文字颜色 5 2 2 2" xfId="531"/>
    <cellStyle name="40% - 强调文字颜色 5 2 20" xfId="532"/>
    <cellStyle name="40% - 强调文字颜色 5 2 20 2" xfId="533"/>
    <cellStyle name="40% - 强调文字颜色 5 2 21" xfId="534"/>
    <cellStyle name="40% - 强调文字颜色 5 2 21 2" xfId="535"/>
    <cellStyle name="40% - 强调文字颜色 5 2 22" xfId="536"/>
    <cellStyle name="40% - 强调文字颜色 5 2 3" xfId="537"/>
    <cellStyle name="40% - 强调文字颜色 5 2 3 2" xfId="538"/>
    <cellStyle name="40% - 强调文字颜色 5 2 4" xfId="539"/>
    <cellStyle name="40% - 强调文字颜色 5 2 4 2" xfId="540"/>
    <cellStyle name="40% - 强调文字颜色 5 2 5" xfId="541"/>
    <cellStyle name="40% - 强调文字颜色 5 2 5 2" xfId="542"/>
    <cellStyle name="40% - 强调文字颜色 5 2 6" xfId="543"/>
    <cellStyle name="40% - 强调文字颜色 5 2 6 2" xfId="544"/>
    <cellStyle name="40% - 强调文字颜色 5 2 7" xfId="545"/>
    <cellStyle name="40% - 强调文字颜色 5 2 7 2" xfId="546"/>
    <cellStyle name="40% - 强调文字颜色 5 2 8" xfId="547"/>
    <cellStyle name="40% - 强调文字颜色 5 2 8 2" xfId="548"/>
    <cellStyle name="40% - 强调文字颜色 5 2 9" xfId="549"/>
    <cellStyle name="40% - 强调文字颜色 5 2 9 2" xfId="550"/>
    <cellStyle name="40% - 强调文字颜色 5 2_2017年改革发展类资金分配及绩效" xfId="551"/>
    <cellStyle name="40% - 强调文字颜色 5 3" xfId="552"/>
    <cellStyle name="40% - 强调文字颜色 5 4" xfId="553"/>
    <cellStyle name="40% - 强调文字颜色 6 2" xfId="554"/>
    <cellStyle name="40% - 强调文字颜色 6 2 10" xfId="555"/>
    <cellStyle name="40% - 强调文字颜色 6 2 10 2" xfId="556"/>
    <cellStyle name="40% - 强调文字颜色 6 2 11" xfId="557"/>
    <cellStyle name="40% - 强调文字颜色 6 2 11 2" xfId="558"/>
    <cellStyle name="40% - 强调文字颜色 6 2 12" xfId="559"/>
    <cellStyle name="40% - 强调文字颜色 6 2 12 2" xfId="560"/>
    <cellStyle name="40% - 强调文字颜色 6 2 13" xfId="561"/>
    <cellStyle name="40% - 强调文字颜色 6 2 13 2" xfId="562"/>
    <cellStyle name="40% - 强调文字颜色 6 2 14" xfId="563"/>
    <cellStyle name="40% - 强调文字颜色 6 2 14 2" xfId="564"/>
    <cellStyle name="40% - 强调文字颜色 6 2 15" xfId="565"/>
    <cellStyle name="40% - 强调文字颜色 6 2 15 2" xfId="566"/>
    <cellStyle name="40% - 强调文字颜色 6 2 16" xfId="567"/>
    <cellStyle name="40% - 强调文字颜色 6 2 16 2" xfId="568"/>
    <cellStyle name="40% - 强调文字颜色 6 2 17" xfId="569"/>
    <cellStyle name="40% - 强调文字颜色 6 2 17 2" xfId="570"/>
    <cellStyle name="40% - 强调文字颜色 6 2 18" xfId="571"/>
    <cellStyle name="40% - 强调文字颜色 6 2 18 2" xfId="572"/>
    <cellStyle name="40% - 强调文字颜色 6 2 19" xfId="573"/>
    <cellStyle name="40% - 强调文字颜色 6 2 19 2" xfId="574"/>
    <cellStyle name="40% - 强调文字颜色 6 2 2" xfId="575"/>
    <cellStyle name="40% - 强调文字颜色 6 2 2 2" xfId="576"/>
    <cellStyle name="40% - 强调文字颜色 6 2 20" xfId="577"/>
    <cellStyle name="40% - 强调文字颜色 6 2 20 2" xfId="578"/>
    <cellStyle name="40% - 强调文字颜色 6 2 21" xfId="579"/>
    <cellStyle name="40% - 强调文字颜色 6 2 21 2" xfId="580"/>
    <cellStyle name="40% - 强调文字颜色 6 2 22" xfId="581"/>
    <cellStyle name="40% - 强调文字颜色 6 2 3" xfId="582"/>
    <cellStyle name="40% - 强调文字颜色 6 2 3 2" xfId="583"/>
    <cellStyle name="40% - 强调文字颜色 6 2 4" xfId="584"/>
    <cellStyle name="40% - 强调文字颜色 6 2 4 2" xfId="585"/>
    <cellStyle name="40% - 强调文字颜色 6 2 5" xfId="586"/>
    <cellStyle name="40% - 强调文字颜色 6 2 5 2" xfId="587"/>
    <cellStyle name="40% - 强调文字颜色 6 2 6" xfId="588"/>
    <cellStyle name="40% - 强调文字颜色 6 2 6 2" xfId="589"/>
    <cellStyle name="40% - 强调文字颜色 6 2 7" xfId="590"/>
    <cellStyle name="40% - 强调文字颜色 6 2 7 2" xfId="591"/>
    <cellStyle name="40% - 强调文字颜色 6 2 8" xfId="592"/>
    <cellStyle name="40% - 强调文字颜色 6 2 8 2" xfId="593"/>
    <cellStyle name="40% - 强调文字颜色 6 2 9" xfId="594"/>
    <cellStyle name="40% - 强调文字颜色 6 2 9 2" xfId="595"/>
    <cellStyle name="40% - 强调文字颜色 6 2_2017年改革发展类资金分配及绩效" xfId="596"/>
    <cellStyle name="40% - 强调文字颜色 6 3" xfId="597"/>
    <cellStyle name="40% - 强调文字颜色 6 4" xfId="598"/>
    <cellStyle name="60% - Accent1" xfId="599"/>
    <cellStyle name="60% - Accent2" xfId="600"/>
    <cellStyle name="60% - Accent3" xfId="601"/>
    <cellStyle name="60% - Accent4" xfId="602"/>
    <cellStyle name="60% - Accent5" xfId="603"/>
    <cellStyle name="60% - Accent6" xfId="604"/>
    <cellStyle name="60% - 强调文字颜色 1 2" xfId="605"/>
    <cellStyle name="60% - 强调文字颜色 1 2 10" xfId="606"/>
    <cellStyle name="60% - 强调文字颜色 1 2 11" xfId="607"/>
    <cellStyle name="60% - 强调文字颜色 1 2 12" xfId="608"/>
    <cellStyle name="60% - 强调文字颜色 1 2 13" xfId="609"/>
    <cellStyle name="60% - 强调文字颜色 1 2 14" xfId="610"/>
    <cellStyle name="60% - 强调文字颜色 1 2 15" xfId="611"/>
    <cellStyle name="60% - 强调文字颜色 1 2 16" xfId="612"/>
    <cellStyle name="60% - 强调文字颜色 1 2 17" xfId="613"/>
    <cellStyle name="60% - 强调文字颜色 1 2 18" xfId="614"/>
    <cellStyle name="60% - 强调文字颜色 1 2 19" xfId="615"/>
    <cellStyle name="60% - 强调文字颜色 1 2 2" xfId="616"/>
    <cellStyle name="60% - 强调文字颜色 1 2 20" xfId="617"/>
    <cellStyle name="60% - 强调文字颜色 1 2 21" xfId="618"/>
    <cellStyle name="60% - 强调文字颜色 1 2 3" xfId="619"/>
    <cellStyle name="60% - 强调文字颜色 1 2 4" xfId="620"/>
    <cellStyle name="60% - 强调文字颜色 1 2 5" xfId="621"/>
    <cellStyle name="60% - 强调文字颜色 1 2 6" xfId="622"/>
    <cellStyle name="60% - 强调文字颜色 1 2 7" xfId="623"/>
    <cellStyle name="60% - 强调文字颜色 1 2 8" xfId="624"/>
    <cellStyle name="60% - 强调文字颜色 1 2 9" xfId="625"/>
    <cellStyle name="60% - 强调文字颜色 1 2_2017年改革发展类资金分配及绩效" xfId="626"/>
    <cellStyle name="60% - 强调文字颜色 1 3" xfId="627"/>
    <cellStyle name="60% - 强调文字颜色 1 4" xfId="628"/>
    <cellStyle name="60% - 强调文字颜色 2 2" xfId="629"/>
    <cellStyle name="60% - 强调文字颜色 2 2 10" xfId="630"/>
    <cellStyle name="60% - 强调文字颜色 2 2 11" xfId="631"/>
    <cellStyle name="60% - 强调文字颜色 2 2 12" xfId="632"/>
    <cellStyle name="60% - 强调文字颜色 2 2 13" xfId="633"/>
    <cellStyle name="60% - 强调文字颜色 2 2 14" xfId="634"/>
    <cellStyle name="60% - 强调文字颜色 2 2 15" xfId="635"/>
    <cellStyle name="60% - 强调文字颜色 2 2 16" xfId="636"/>
    <cellStyle name="60% - 强调文字颜色 2 2 17" xfId="637"/>
    <cellStyle name="60% - 强调文字颜色 2 2 18" xfId="638"/>
    <cellStyle name="60% - 强调文字颜色 2 2 19" xfId="639"/>
    <cellStyle name="60% - 强调文字颜色 2 2 2" xfId="640"/>
    <cellStyle name="60% - 强调文字颜色 2 2 20" xfId="641"/>
    <cellStyle name="60% - 强调文字颜色 2 2 21" xfId="642"/>
    <cellStyle name="60% - 强调文字颜色 2 2 3" xfId="643"/>
    <cellStyle name="60% - 强调文字颜色 2 2 4" xfId="644"/>
    <cellStyle name="60% - 强调文字颜色 2 2 5" xfId="645"/>
    <cellStyle name="60% - 强调文字颜色 2 2 6" xfId="646"/>
    <cellStyle name="60% - 强调文字颜色 2 2 7" xfId="647"/>
    <cellStyle name="60% - 强调文字颜色 2 2 8" xfId="648"/>
    <cellStyle name="60% - 强调文字颜色 2 2 9" xfId="649"/>
    <cellStyle name="60% - 强调文字颜色 2 2_2017年改革发展类资金分配及绩效" xfId="650"/>
    <cellStyle name="60% - 强调文字颜色 2 3" xfId="651"/>
    <cellStyle name="60% - 强调文字颜色 2 4" xfId="652"/>
    <cellStyle name="60% - 强调文字颜色 3 2" xfId="653"/>
    <cellStyle name="60% - 强调文字颜色 3 2 10" xfId="654"/>
    <cellStyle name="60% - 强调文字颜色 3 2 11" xfId="655"/>
    <cellStyle name="60% - 强调文字颜色 3 2 12" xfId="656"/>
    <cellStyle name="60% - 强调文字颜色 3 2 13" xfId="657"/>
    <cellStyle name="60% - 强调文字颜色 3 2 14" xfId="658"/>
    <cellStyle name="60% - 强调文字颜色 3 2 15" xfId="659"/>
    <cellStyle name="60% - 强调文字颜色 3 2 16" xfId="660"/>
    <cellStyle name="60% - 强调文字颜色 3 2 17" xfId="661"/>
    <cellStyle name="60% - 强调文字颜色 3 2 18" xfId="662"/>
    <cellStyle name="60% - 强调文字颜色 3 2 19" xfId="663"/>
    <cellStyle name="60% - 强调文字颜色 3 2 2" xfId="664"/>
    <cellStyle name="60% - 强调文字颜色 3 2 20" xfId="665"/>
    <cellStyle name="60% - 强调文字颜色 3 2 21" xfId="666"/>
    <cellStyle name="60% - 强调文字颜色 3 2 3" xfId="667"/>
    <cellStyle name="60% - 强调文字颜色 3 2 4" xfId="668"/>
    <cellStyle name="60% - 强调文字颜色 3 2 5" xfId="669"/>
    <cellStyle name="60% - 强调文字颜色 3 2 6" xfId="670"/>
    <cellStyle name="60% - 强调文字颜色 3 2 7" xfId="671"/>
    <cellStyle name="60% - 强调文字颜色 3 2 8" xfId="672"/>
    <cellStyle name="60% - 强调文字颜色 3 2 9" xfId="673"/>
    <cellStyle name="60% - 强调文字颜色 3 2_2017年改革发展类资金分配及绩效" xfId="674"/>
    <cellStyle name="60% - 强调文字颜色 3 3" xfId="675"/>
    <cellStyle name="60% - 强调文字颜色 3 4" xfId="676"/>
    <cellStyle name="60% - 强调文字颜色 4 2" xfId="677"/>
    <cellStyle name="60% - 强调文字颜色 4 2 10" xfId="678"/>
    <cellStyle name="60% - 强调文字颜色 4 2 11" xfId="679"/>
    <cellStyle name="60% - 强调文字颜色 4 2 12" xfId="680"/>
    <cellStyle name="60% - 强调文字颜色 4 2 13" xfId="681"/>
    <cellStyle name="60% - 强调文字颜色 4 2 14" xfId="682"/>
    <cellStyle name="60% - 强调文字颜色 4 2 15" xfId="683"/>
    <cellStyle name="60% - 强调文字颜色 4 2 16" xfId="684"/>
    <cellStyle name="60% - 强调文字颜色 4 2 17" xfId="685"/>
    <cellStyle name="60% - 强调文字颜色 4 2 18" xfId="686"/>
    <cellStyle name="60% - 强调文字颜色 4 2 19" xfId="687"/>
    <cellStyle name="60% - 强调文字颜色 4 2 2" xfId="688"/>
    <cellStyle name="60% - 强调文字颜色 4 2 20" xfId="689"/>
    <cellStyle name="60% - 强调文字颜色 4 2 21" xfId="690"/>
    <cellStyle name="60% - 强调文字颜色 4 2 3" xfId="691"/>
    <cellStyle name="60% - 强调文字颜色 4 2 4" xfId="692"/>
    <cellStyle name="60% - 强调文字颜色 4 2 5" xfId="693"/>
    <cellStyle name="60% - 强调文字颜色 4 2 6" xfId="694"/>
    <cellStyle name="60% - 强调文字颜色 4 2 7" xfId="695"/>
    <cellStyle name="60% - 强调文字颜色 4 2 8" xfId="696"/>
    <cellStyle name="60% - 强调文字颜色 4 2 9" xfId="697"/>
    <cellStyle name="60% - 强调文字颜色 4 2_2017年改革发展类资金分配及绩效" xfId="698"/>
    <cellStyle name="60% - 强调文字颜色 4 3" xfId="699"/>
    <cellStyle name="60% - 强调文字颜色 4 4" xfId="700"/>
    <cellStyle name="60% - 强调文字颜色 5 2" xfId="701"/>
    <cellStyle name="60% - 强调文字颜色 5 2 10" xfId="702"/>
    <cellStyle name="60% - 强调文字颜色 5 2 11" xfId="703"/>
    <cellStyle name="60% - 强调文字颜色 5 2 12" xfId="704"/>
    <cellStyle name="60% - 强调文字颜色 5 2 13" xfId="705"/>
    <cellStyle name="60% - 强调文字颜色 5 2 14" xfId="706"/>
    <cellStyle name="60% - 强调文字颜色 5 2 15" xfId="707"/>
    <cellStyle name="60% - 强调文字颜色 5 2 16" xfId="708"/>
    <cellStyle name="60% - 强调文字颜色 5 2 17" xfId="709"/>
    <cellStyle name="60% - 强调文字颜色 5 2 18" xfId="710"/>
    <cellStyle name="60% - 强调文字颜色 5 2 19" xfId="711"/>
    <cellStyle name="60% - 强调文字颜色 5 2 2" xfId="712"/>
    <cellStyle name="60% - 强调文字颜色 5 2 20" xfId="713"/>
    <cellStyle name="60% - 强调文字颜色 5 2 21" xfId="714"/>
    <cellStyle name="60% - 强调文字颜色 5 2 3" xfId="715"/>
    <cellStyle name="60% - 强调文字颜色 5 2 4" xfId="716"/>
    <cellStyle name="60% - 强调文字颜色 5 2 5" xfId="717"/>
    <cellStyle name="60% - 强调文字颜色 5 2 6" xfId="718"/>
    <cellStyle name="60% - 强调文字颜色 5 2 7" xfId="719"/>
    <cellStyle name="60% - 强调文字颜色 5 2 8" xfId="720"/>
    <cellStyle name="60% - 强调文字颜色 5 2 9" xfId="721"/>
    <cellStyle name="60% - 强调文字颜色 5 2_2017年改革发展类资金分配及绩效" xfId="722"/>
    <cellStyle name="60% - 强调文字颜色 5 3" xfId="723"/>
    <cellStyle name="60% - 强调文字颜色 5 4" xfId="724"/>
    <cellStyle name="60% - 强调文字颜色 6 2" xfId="725"/>
    <cellStyle name="60% - 强调文字颜色 6 2 10" xfId="726"/>
    <cellStyle name="60% - 强调文字颜色 6 2 11" xfId="727"/>
    <cellStyle name="60% - 强调文字颜色 6 2 12" xfId="728"/>
    <cellStyle name="60% - 强调文字颜色 6 2 13" xfId="729"/>
    <cellStyle name="60% - 强调文字颜色 6 2 14" xfId="730"/>
    <cellStyle name="60% - 强调文字颜色 6 2 15" xfId="731"/>
    <cellStyle name="60% - 强调文字颜色 6 2 16" xfId="732"/>
    <cellStyle name="60% - 强调文字颜色 6 2 17" xfId="733"/>
    <cellStyle name="60% - 强调文字颜色 6 2 18" xfId="734"/>
    <cellStyle name="60% - 强调文字颜色 6 2 19" xfId="735"/>
    <cellStyle name="60% - 强调文字颜色 6 2 2" xfId="736"/>
    <cellStyle name="60% - 强调文字颜色 6 2 20" xfId="737"/>
    <cellStyle name="60% - 强调文字颜色 6 2 21" xfId="738"/>
    <cellStyle name="60% - 强调文字颜色 6 2 3" xfId="739"/>
    <cellStyle name="60% - 强调文字颜色 6 2 4" xfId="740"/>
    <cellStyle name="60% - 强调文字颜色 6 2 5" xfId="741"/>
    <cellStyle name="60% - 强调文字颜色 6 2 6" xfId="742"/>
    <cellStyle name="60% - 强调文字颜色 6 2 7" xfId="743"/>
    <cellStyle name="60% - 强调文字颜色 6 2 8" xfId="744"/>
    <cellStyle name="60% - 强调文字颜色 6 2 9" xfId="745"/>
    <cellStyle name="60% - 强调文字颜色 6 2_2017年改革发展类资金分配及绩效" xfId="746"/>
    <cellStyle name="60% - 强调文字颜色 6 3" xfId="747"/>
    <cellStyle name="60% - 强调文字颜色 6 4" xfId="748"/>
    <cellStyle name="6mal" xfId="749"/>
    <cellStyle name="A4 Small 210 x 297 mm" xfId="750"/>
    <cellStyle name="Accent1" xfId="751"/>
    <cellStyle name="Accent1 - 20%" xfId="752"/>
    <cellStyle name="Accent1 - 20% 2" xfId="753"/>
    <cellStyle name="Accent1 - 40%" xfId="754"/>
    <cellStyle name="Accent1 - 40% 2" xfId="755"/>
    <cellStyle name="Accent1 - 60%" xfId="756"/>
    <cellStyle name="Accent1_12.25-发教育厅-2016年高职生均年初预算控制数分配表" xfId="757"/>
    <cellStyle name="Accent2" xfId="758"/>
    <cellStyle name="Accent2 - 20%" xfId="759"/>
    <cellStyle name="Accent2 - 20% 2" xfId="760"/>
    <cellStyle name="Accent2 - 40%" xfId="761"/>
    <cellStyle name="Accent2 - 40% 2" xfId="762"/>
    <cellStyle name="Accent2 - 60%" xfId="763"/>
    <cellStyle name="Accent2_12.25-发教育厅-2016年高职生均年初预算控制数分配表" xfId="764"/>
    <cellStyle name="Accent3" xfId="765"/>
    <cellStyle name="Accent3 - 20%" xfId="766"/>
    <cellStyle name="Accent3 - 20% 2" xfId="767"/>
    <cellStyle name="Accent3 - 40%" xfId="768"/>
    <cellStyle name="Accent3 - 40% 2" xfId="769"/>
    <cellStyle name="Accent3 - 60%" xfId="770"/>
    <cellStyle name="Accent3_12.25-发教育厅-2016年高职生均年初预算控制数分配表" xfId="771"/>
    <cellStyle name="Accent4" xfId="772"/>
    <cellStyle name="Accent4 - 20%" xfId="773"/>
    <cellStyle name="Accent4 - 20% 2" xfId="774"/>
    <cellStyle name="Accent4 - 40%" xfId="775"/>
    <cellStyle name="Accent4 - 40% 2" xfId="776"/>
    <cellStyle name="Accent4 - 60%" xfId="777"/>
    <cellStyle name="Accent4_12.25-发教育厅-2016年高职生均年初预算控制数分配表" xfId="778"/>
    <cellStyle name="Accent5" xfId="779"/>
    <cellStyle name="Accent5 - 20%" xfId="780"/>
    <cellStyle name="Accent5 - 20% 2" xfId="781"/>
    <cellStyle name="Accent5 - 40%" xfId="782"/>
    <cellStyle name="Accent5 - 40% 2" xfId="783"/>
    <cellStyle name="Accent5 - 60%" xfId="784"/>
    <cellStyle name="Accent5_12.25-发教育厅-2016年高职生均年初预算控制数分配表" xfId="785"/>
    <cellStyle name="Accent6" xfId="786"/>
    <cellStyle name="Accent6 - 20%" xfId="787"/>
    <cellStyle name="Accent6 - 20% 2" xfId="788"/>
    <cellStyle name="Accent6 - 40%" xfId="789"/>
    <cellStyle name="Accent6 - 40% 2" xfId="790"/>
    <cellStyle name="Accent6 - 60%" xfId="791"/>
    <cellStyle name="Accent6_12.25-发教育厅-2016年高职生均年初预算控制数分配表" xfId="792"/>
    <cellStyle name="args.style" xfId="793"/>
    <cellStyle name="Bad" xfId="794"/>
    <cellStyle name="Calc Currency (0)" xfId="795"/>
    <cellStyle name="Calculation" xfId="796"/>
    <cellStyle name="Calculation 2" xfId="797"/>
    <cellStyle name="Check Cell" xfId="798"/>
    <cellStyle name="ColLevel_0" xfId="799"/>
    <cellStyle name="Comma [0]" xfId="800"/>
    <cellStyle name="comma zerodec" xfId="801"/>
    <cellStyle name="Comma_!!!GO" xfId="802"/>
    <cellStyle name="Currency [0]" xfId="803"/>
    <cellStyle name="Currency_!!!GO" xfId="804"/>
    <cellStyle name="Currency1" xfId="805"/>
    <cellStyle name="Date" xfId="806"/>
    <cellStyle name="Dollar (zero dec)" xfId="807"/>
    <cellStyle name="Explanatory Text" xfId="808"/>
    <cellStyle name="e鯪9Y_x000b_" xfId="809"/>
    <cellStyle name="Fixed" xfId="810"/>
    <cellStyle name="gcd" xfId="811"/>
    <cellStyle name="Good" xfId="812"/>
    <cellStyle name="Grey" xfId="813"/>
    <cellStyle name="Header1" xfId="814"/>
    <cellStyle name="Header2" xfId="815"/>
    <cellStyle name="Header2 2" xfId="816"/>
    <cellStyle name="Header2_湘财教指2017-0119号2018年中央支持地方高校改革发展省级资金预算分配表" xfId="817"/>
    <cellStyle name="Heading 1" xfId="818"/>
    <cellStyle name="Heading 2" xfId="819"/>
    <cellStyle name="Heading 3" xfId="820"/>
    <cellStyle name="Heading 4" xfId="821"/>
    <cellStyle name="HEADING1" xfId="822"/>
    <cellStyle name="HEADING2" xfId="823"/>
    <cellStyle name="Input" xfId="824"/>
    <cellStyle name="Input [yellow]" xfId="825"/>
    <cellStyle name="Input [yellow] 2" xfId="826"/>
    <cellStyle name="Input [yellow] 3" xfId="827"/>
    <cellStyle name="Input 2" xfId="828"/>
    <cellStyle name="Input Cells" xfId="829"/>
    <cellStyle name="Linked Cell" xfId="830"/>
    <cellStyle name="Linked Cells" xfId="831"/>
    <cellStyle name="Millares [0]_96 Risk" xfId="832"/>
    <cellStyle name="Millares_96 Risk" xfId="833"/>
    <cellStyle name="Milliers [0]_!!!GO" xfId="834"/>
    <cellStyle name="Milliers_!!!GO" xfId="835"/>
    <cellStyle name="Moneda [0]_96 Risk" xfId="836"/>
    <cellStyle name="Moneda_96 Risk" xfId="837"/>
    <cellStyle name="Mon閠aire [0]_!!!GO" xfId="838"/>
    <cellStyle name="Mon閠aire_!!!GO" xfId="839"/>
    <cellStyle name="MS Sans Serif" xfId="840"/>
    <cellStyle name="MS Sans Serif 2" xfId="841"/>
    <cellStyle name="Neutral" xfId="842"/>
    <cellStyle name="New Times Roman" xfId="843"/>
    <cellStyle name="no dec" xfId="844"/>
    <cellStyle name="no dec 2" xfId="845"/>
    <cellStyle name="no dec_湘财教指〔2017〕84号中央财政支持地方高校改革发展资金" xfId="846"/>
    <cellStyle name="Norma,_laroux_4_营业在建 (2)_E21" xfId="847"/>
    <cellStyle name="Normal - Style1" xfId="848"/>
    <cellStyle name="Normal_!!!GO" xfId="849"/>
    <cellStyle name="Note" xfId="850"/>
    <cellStyle name="Note 2" xfId="851"/>
    <cellStyle name="Note 3" xfId="852"/>
    <cellStyle name="Output" xfId="853"/>
    <cellStyle name="Output 2" xfId="854"/>
    <cellStyle name="per.style" xfId="855"/>
    <cellStyle name="Percent [2]" xfId="856"/>
    <cellStyle name="Percent_!!!GO" xfId="857"/>
    <cellStyle name="Pourcentage_pldt" xfId="858"/>
    <cellStyle name="PSChar" xfId="859"/>
    <cellStyle name="PSChar 2" xfId="860"/>
    <cellStyle name="PSDate" xfId="861"/>
    <cellStyle name="PSDate 2" xfId="862"/>
    <cellStyle name="PSDec" xfId="863"/>
    <cellStyle name="PSDec 2" xfId="864"/>
    <cellStyle name="PSHeading" xfId="865"/>
    <cellStyle name="PSHeading 2" xfId="866"/>
    <cellStyle name="PSInt" xfId="867"/>
    <cellStyle name="PSInt 2" xfId="868"/>
    <cellStyle name="PSSpacer" xfId="869"/>
    <cellStyle name="PSSpacer 2" xfId="870"/>
    <cellStyle name="RowLevel_0" xfId="871"/>
    <cellStyle name="sstot" xfId="872"/>
    <cellStyle name="sstot 2" xfId="873"/>
    <cellStyle name="sstot 3" xfId="874"/>
    <cellStyle name="Standard_AREAS" xfId="875"/>
    <cellStyle name="t" xfId="876"/>
    <cellStyle name="t 2" xfId="877"/>
    <cellStyle name="t 3" xfId="878"/>
    <cellStyle name="t_HVAC Equipment (3)" xfId="879"/>
    <cellStyle name="t_HVAC Equipment (3) 2" xfId="880"/>
    <cellStyle name="t_HVAC Equipment (3) 3" xfId="881"/>
    <cellStyle name="Title" xfId="882"/>
    <cellStyle name="Total" xfId="883"/>
    <cellStyle name="Total 2" xfId="884"/>
    <cellStyle name="Total 3" xfId="885"/>
    <cellStyle name="Total_湘财教指2017-0119号2018年中央支持地方高校改革发展省级资金预算分配表" xfId="886"/>
    <cellStyle name="Warning Text" xfId="887"/>
    <cellStyle name="百分比 2" xfId="888"/>
    <cellStyle name="百分比 2 2" xfId="889"/>
    <cellStyle name="百分比 3" xfId="890"/>
    <cellStyle name="百分比 3 2" xfId="891"/>
    <cellStyle name="捠壿 [0.00]_Region Orders (2)" xfId="892"/>
    <cellStyle name="捠壿_Region Orders (2)" xfId="893"/>
    <cellStyle name="编号" xfId="894"/>
    <cellStyle name="编号 2" xfId="895"/>
    <cellStyle name="标题 1 2" xfId="896"/>
    <cellStyle name="标题 1 2 10" xfId="897"/>
    <cellStyle name="标题 1 2 11" xfId="898"/>
    <cellStyle name="标题 1 2 12" xfId="899"/>
    <cellStyle name="标题 1 2 13" xfId="900"/>
    <cellStyle name="标题 1 2 14" xfId="901"/>
    <cellStyle name="标题 1 2 15" xfId="902"/>
    <cellStyle name="标题 1 2 16" xfId="903"/>
    <cellStyle name="标题 1 2 17" xfId="904"/>
    <cellStyle name="标题 1 2 18" xfId="905"/>
    <cellStyle name="标题 1 2 19" xfId="906"/>
    <cellStyle name="标题 1 2 2" xfId="907"/>
    <cellStyle name="标题 1 2 20" xfId="908"/>
    <cellStyle name="标题 1 2 21" xfId="909"/>
    <cellStyle name="标题 1 2 3" xfId="910"/>
    <cellStyle name="标题 1 2 4" xfId="911"/>
    <cellStyle name="标题 1 2 5" xfId="912"/>
    <cellStyle name="标题 1 2 6" xfId="913"/>
    <cellStyle name="标题 1 2 7" xfId="914"/>
    <cellStyle name="标题 1 2 8" xfId="915"/>
    <cellStyle name="标题 1 2 9" xfId="916"/>
    <cellStyle name="标题 1 2_2017年改革发展类资金分配及绩效" xfId="917"/>
    <cellStyle name="标题 1 3" xfId="918"/>
    <cellStyle name="标题 2 2" xfId="919"/>
    <cellStyle name="标题 2 2 10" xfId="920"/>
    <cellStyle name="标题 2 2 11" xfId="921"/>
    <cellStyle name="标题 2 2 12" xfId="922"/>
    <cellStyle name="标题 2 2 13" xfId="923"/>
    <cellStyle name="标题 2 2 14" xfId="924"/>
    <cellStyle name="标题 2 2 15" xfId="925"/>
    <cellStyle name="标题 2 2 16" xfId="926"/>
    <cellStyle name="标题 2 2 17" xfId="927"/>
    <cellStyle name="标题 2 2 18" xfId="928"/>
    <cellStyle name="标题 2 2 19" xfId="929"/>
    <cellStyle name="标题 2 2 2" xfId="930"/>
    <cellStyle name="标题 2 2 20" xfId="931"/>
    <cellStyle name="标题 2 2 21" xfId="932"/>
    <cellStyle name="标题 2 2 3" xfId="933"/>
    <cellStyle name="标题 2 2 4" xfId="934"/>
    <cellStyle name="标题 2 2 5" xfId="935"/>
    <cellStyle name="标题 2 2 6" xfId="936"/>
    <cellStyle name="标题 2 2 7" xfId="937"/>
    <cellStyle name="标题 2 2 8" xfId="938"/>
    <cellStyle name="标题 2 2 9" xfId="939"/>
    <cellStyle name="标题 2 2_2017年改革发展类资金分配及绩效" xfId="940"/>
    <cellStyle name="标题 2 3" xfId="941"/>
    <cellStyle name="标题 3 2" xfId="942"/>
    <cellStyle name="标题 3 2 10" xfId="943"/>
    <cellStyle name="标题 3 2 11" xfId="944"/>
    <cellStyle name="标题 3 2 12" xfId="945"/>
    <cellStyle name="标题 3 2 13" xfId="946"/>
    <cellStyle name="标题 3 2 14" xfId="947"/>
    <cellStyle name="标题 3 2 15" xfId="948"/>
    <cellStyle name="标题 3 2 16" xfId="949"/>
    <cellStyle name="标题 3 2 17" xfId="950"/>
    <cellStyle name="标题 3 2 18" xfId="951"/>
    <cellStyle name="标题 3 2 19" xfId="952"/>
    <cellStyle name="标题 3 2 2" xfId="953"/>
    <cellStyle name="标题 3 2 20" xfId="954"/>
    <cellStyle name="标题 3 2 21" xfId="955"/>
    <cellStyle name="标题 3 2 3" xfId="956"/>
    <cellStyle name="标题 3 2 4" xfId="957"/>
    <cellStyle name="标题 3 2 5" xfId="958"/>
    <cellStyle name="标题 3 2 6" xfId="959"/>
    <cellStyle name="标题 3 2 7" xfId="960"/>
    <cellStyle name="标题 3 2 8" xfId="961"/>
    <cellStyle name="标题 3 2 9" xfId="962"/>
    <cellStyle name="标题 3 2_2017年改革发展类资金分配及绩效" xfId="963"/>
    <cellStyle name="标题 3 3" xfId="964"/>
    <cellStyle name="标题 4 2" xfId="965"/>
    <cellStyle name="标题 4 2 10" xfId="966"/>
    <cellStyle name="标题 4 2 11" xfId="967"/>
    <cellStyle name="标题 4 2 12" xfId="968"/>
    <cellStyle name="标题 4 2 13" xfId="969"/>
    <cellStyle name="标题 4 2 14" xfId="970"/>
    <cellStyle name="标题 4 2 15" xfId="971"/>
    <cellStyle name="标题 4 2 16" xfId="972"/>
    <cellStyle name="标题 4 2 17" xfId="973"/>
    <cellStyle name="标题 4 2 18" xfId="974"/>
    <cellStyle name="标题 4 2 19" xfId="975"/>
    <cellStyle name="标题 4 2 2" xfId="976"/>
    <cellStyle name="标题 4 2 20" xfId="977"/>
    <cellStyle name="标题 4 2 21" xfId="978"/>
    <cellStyle name="标题 4 2 3" xfId="979"/>
    <cellStyle name="标题 4 2 4" xfId="980"/>
    <cellStyle name="标题 4 2 5" xfId="981"/>
    <cellStyle name="标题 4 2 6" xfId="982"/>
    <cellStyle name="标题 4 2 7" xfId="983"/>
    <cellStyle name="标题 4 2 8" xfId="984"/>
    <cellStyle name="标题 4 2 9" xfId="985"/>
    <cellStyle name="标题 4 2_2017年改革发展类资金分配及绩效" xfId="986"/>
    <cellStyle name="标题 4 3" xfId="987"/>
    <cellStyle name="标题 5" xfId="988"/>
    <cellStyle name="标题 5 10" xfId="989"/>
    <cellStyle name="标题 5 11" xfId="990"/>
    <cellStyle name="标题 5 12" xfId="991"/>
    <cellStyle name="标题 5 13" xfId="992"/>
    <cellStyle name="标题 5 14" xfId="993"/>
    <cellStyle name="标题 5 15" xfId="994"/>
    <cellStyle name="标题 5 16" xfId="995"/>
    <cellStyle name="标题 5 17" xfId="996"/>
    <cellStyle name="标题 5 18" xfId="997"/>
    <cellStyle name="标题 5 19" xfId="998"/>
    <cellStyle name="标题 5 2" xfId="999"/>
    <cellStyle name="标题 5 20" xfId="1000"/>
    <cellStyle name="标题 5 21" xfId="1001"/>
    <cellStyle name="标题 5 22" xfId="1002"/>
    <cellStyle name="标题 5 3" xfId="1003"/>
    <cellStyle name="标题 5 4" xfId="1004"/>
    <cellStyle name="标题 5 5" xfId="1005"/>
    <cellStyle name="标题 5 6" xfId="1006"/>
    <cellStyle name="标题 5 7" xfId="1007"/>
    <cellStyle name="标题 5 8" xfId="1008"/>
    <cellStyle name="标题 5 9" xfId="1009"/>
    <cellStyle name="标题 6" xfId="1010"/>
    <cellStyle name="标题 7" xfId="1011"/>
    <cellStyle name="标题1" xfId="1012"/>
    <cellStyle name="标题1 2" xfId="1013"/>
    <cellStyle name="表标题" xfId="1014"/>
    <cellStyle name="表标题 2" xfId="1015"/>
    <cellStyle name="表标题 2 2" xfId="1016"/>
    <cellStyle name="表标题 2 3" xfId="1017"/>
    <cellStyle name="表标题 2_2017年改革发展类资金分配及绩效" xfId="1018"/>
    <cellStyle name="表标题 3" xfId="1019"/>
    <cellStyle name="表标题_湘财教指〔2017〕84号中央财政支持地方高校改革发展资金" xfId="1020"/>
    <cellStyle name="部门" xfId="1021"/>
    <cellStyle name="部门 2" xfId="1022"/>
    <cellStyle name="差 2" xfId="1023"/>
    <cellStyle name="差 2 10" xfId="1024"/>
    <cellStyle name="差 2 11" xfId="1025"/>
    <cellStyle name="差 2 12" xfId="1026"/>
    <cellStyle name="差 2 13" xfId="1027"/>
    <cellStyle name="差 2 14" xfId="1028"/>
    <cellStyle name="差 2 15" xfId="1029"/>
    <cellStyle name="差 2 16" xfId="1030"/>
    <cellStyle name="差 2 17" xfId="1031"/>
    <cellStyle name="差 2 18" xfId="1032"/>
    <cellStyle name="差 2 19" xfId="1033"/>
    <cellStyle name="差 2 2" xfId="1034"/>
    <cellStyle name="差 2 20" xfId="1035"/>
    <cellStyle name="差 2 21" xfId="1036"/>
    <cellStyle name="差 2 3" xfId="1037"/>
    <cellStyle name="差 2 4" xfId="1038"/>
    <cellStyle name="差 2 5" xfId="1039"/>
    <cellStyle name="差 2 6" xfId="1040"/>
    <cellStyle name="差 2 7" xfId="1041"/>
    <cellStyle name="差 2 8" xfId="1042"/>
    <cellStyle name="差 2 9" xfId="1043"/>
    <cellStyle name="差 2_2017年改革发展类资金分配及绩效" xfId="1044"/>
    <cellStyle name="差 3" xfId="1045"/>
    <cellStyle name="差 4" xfId="1046"/>
    <cellStyle name="差_00省级(打印)" xfId="1047"/>
    <cellStyle name="差_00省级(打印)_12.25-发教育厅-2016年高职生均年初预算控制数分配表" xfId="1048"/>
    <cellStyle name="差_03昭通" xfId="1049"/>
    <cellStyle name="差_03昭通_12.25-发教育厅-2016年高职生均年初预算控制数分配表" xfId="1050"/>
    <cellStyle name="差_0502通海县" xfId="1051"/>
    <cellStyle name="差_0502通海县_12.25-发教育厅-2016年高职生均年初预算控制数分配表" xfId="1052"/>
    <cellStyle name="差_05潍坊" xfId="1053"/>
    <cellStyle name="差_05潍坊_12.25-发教育厅-2016年高职生均年初预算控制数分配表" xfId="1054"/>
    <cellStyle name="差_0605石屏县" xfId="1055"/>
    <cellStyle name="差_0605石屏县_12.25-发教育厅-2016年高职生均年初预算控制数分配表" xfId="1056"/>
    <cellStyle name="差_0605石屏县_财力性转移支付2010年预算参考数" xfId="1057"/>
    <cellStyle name="差_0605石屏县_财力性转移支付2010年预算参考数_12.25-发教育厅-2016年高职生均年初预算控制数分配表" xfId="1058"/>
    <cellStyle name="差_07临沂" xfId="1059"/>
    <cellStyle name="差_07临沂_12.25-发教育厅-2016年高职生均年初预算控制数分配表" xfId="1060"/>
    <cellStyle name="差_09黑龙江" xfId="1061"/>
    <cellStyle name="差_09黑龙江_12.25-发教育厅-2016年高职生均年初预算控制数分配表" xfId="1062"/>
    <cellStyle name="差_09黑龙江_财力性转移支付2010年预算参考数" xfId="1063"/>
    <cellStyle name="差_09黑龙江_财力性转移支付2010年预算参考数_12.25-发教育厅-2016年高职生均年初预算控制数分配表" xfId="1064"/>
    <cellStyle name="差_1" xfId="1065"/>
    <cellStyle name="差_1_12.25-发教育厅-2016年高职生均年初预算控制数分配表" xfId="1066"/>
    <cellStyle name="差_1_财力性转移支付2010年预算参考数" xfId="1067"/>
    <cellStyle name="差_1_财力性转移支付2010年预算参考数_12.25-发教育厅-2016年高职生均年初预算控制数分配表" xfId="1068"/>
    <cellStyle name="差_1110洱源县" xfId="1069"/>
    <cellStyle name="差_1110洱源县_12.25-发教育厅-2016年高职生均年初预算控制数分配表" xfId="1070"/>
    <cellStyle name="差_1110洱源县_财力性转移支付2010年预算参考数" xfId="1071"/>
    <cellStyle name="差_1110洱源县_财力性转移支付2010年预算参考数_12.25-发教育厅-2016年高职生均年初预算控制数分配表" xfId="1072"/>
    <cellStyle name="差_11大理" xfId="1073"/>
    <cellStyle name="差_11大理_12.25-发教育厅-2016年高职生均年初预算控制数分配表" xfId="1074"/>
    <cellStyle name="差_11大理_财力性转移支付2010年预算参考数" xfId="1075"/>
    <cellStyle name="差_11大理_财力性转移支付2010年预算参考数_12.25-发教育厅-2016年高职生均年初预算控制数分配表" xfId="1076"/>
    <cellStyle name="差_12.25-发教育厅-2015年老职工住房补贴审核表" xfId="1077"/>
    <cellStyle name="差_12.25-发教育厅-2016年高职生均年初预算控制数分配表" xfId="1078"/>
    <cellStyle name="差_12.25-发教育厅-非税预算" xfId="1079"/>
    <cellStyle name="差_12.25-发教育厅工资提标和养老保险改革2016年新增" xfId="1080"/>
    <cellStyle name="差_12滨州" xfId="1081"/>
    <cellStyle name="差_12滨州_12.25-发教育厅-2016年高职生均年初预算控制数分配表" xfId="1082"/>
    <cellStyle name="差_12滨州_财力性转移支付2010年预算参考数" xfId="1083"/>
    <cellStyle name="差_12滨州_财力性转移支付2010年预算参考数_12.25-发教育厅-2016年高职生均年初预算控制数分配表" xfId="1084"/>
    <cellStyle name="差_14安徽" xfId="1085"/>
    <cellStyle name="差_14安徽_12.25-发教育厅-2016年高职生均年初预算控制数分配表" xfId="1086"/>
    <cellStyle name="差_14安徽_财力性转移支付2010年预算参考数" xfId="1087"/>
    <cellStyle name="差_14安徽_财力性转移支付2010年预算参考数_12.25-发教育厅-2016年高职生均年初预算控制数分配表" xfId="1088"/>
    <cellStyle name="差_2" xfId="1089"/>
    <cellStyle name="差_2_12.25-发教育厅-2016年高职生均年初预算控制数分配表" xfId="1090"/>
    <cellStyle name="差_2_财力性转移支付2010年预算参考数" xfId="1091"/>
    <cellStyle name="差_2_财力性转移支付2010年预算参考数_12.25-发教育厅-2016年高职生均年初预算控制数分配表" xfId="1092"/>
    <cellStyle name="差_2006年22湖南" xfId="1093"/>
    <cellStyle name="差_2006年22湖南_12.25-发教育厅-2016年高职生均年初预算控制数分配表" xfId="1094"/>
    <cellStyle name="差_2006年22湖南_财力性转移支付2010年预算参考数" xfId="1095"/>
    <cellStyle name="差_2006年22湖南_财力性转移支付2010年预算参考数_12.25-发教育厅-2016年高职生均年初预算控制数分配表" xfId="1096"/>
    <cellStyle name="差_2006年27重庆" xfId="1097"/>
    <cellStyle name="差_2006年27重庆_12.25-发教育厅-2016年高职生均年初预算控制数分配表" xfId="1098"/>
    <cellStyle name="差_2006年27重庆_财力性转移支付2010年预算参考数" xfId="1099"/>
    <cellStyle name="差_2006年27重庆_财力性转移支付2010年预算参考数_12.25-发教育厅-2016年高职生均年初预算控制数分配表" xfId="1100"/>
    <cellStyle name="差_2006年28四川" xfId="1101"/>
    <cellStyle name="差_2006年28四川_12.25-发教育厅-2016年高职生均年初预算控制数分配表" xfId="1102"/>
    <cellStyle name="差_2006年28四川_财力性转移支付2010年预算参考数" xfId="1103"/>
    <cellStyle name="差_2006年28四川_财力性转移支付2010年预算参考数_12.25-发教育厅-2016年高职生均年初预算控制数分配表" xfId="1104"/>
    <cellStyle name="差_2006年30云南" xfId="1105"/>
    <cellStyle name="差_2006年30云南_12.25-发教育厅-2016年高职生均年初预算控制数分配表" xfId="1106"/>
    <cellStyle name="差_2006年33甘肃" xfId="1107"/>
    <cellStyle name="差_2006年33甘肃_12.25-发教育厅-2016年高职生均年初预算控制数分配表" xfId="1108"/>
    <cellStyle name="差_2006年34青海" xfId="1109"/>
    <cellStyle name="差_2006年34青海_12.25-发教育厅-2016年高职生均年初预算控制数分配表" xfId="1110"/>
    <cellStyle name="差_2006年34青海_财力性转移支付2010年预算参考数" xfId="1111"/>
    <cellStyle name="差_2006年34青海_财力性转移支付2010年预算参考数_12.25-发教育厅-2016年高职生均年初预算控制数分配表" xfId="1112"/>
    <cellStyle name="差_2006年全省财力计算表（中央、决算）" xfId="1113"/>
    <cellStyle name="差_2006年全省财力计算表（中央、决算）_12.25-发教育厅-2016年高职生均年初预算控制数分配表" xfId="1114"/>
    <cellStyle name="差_2006年水利统计指标统计表" xfId="1115"/>
    <cellStyle name="差_2006年水利统计指标统计表_12.25-发教育厅-2016年高职生均年初预算控制数分配表" xfId="1116"/>
    <cellStyle name="差_2006年水利统计指标统计表_财力性转移支付2010年预算参考数" xfId="1117"/>
    <cellStyle name="差_2006年水利统计指标统计表_财力性转移支付2010年预算参考数_12.25-发教育厅-2016年高职生均年初预算控制数分配表" xfId="1118"/>
    <cellStyle name="差_2007年收支情况及2008年收支预计表(汇总表)" xfId="1119"/>
    <cellStyle name="差_2007年收支情况及2008年收支预计表(汇总表)_12.25-发教育厅-2016年高职生均年初预算控制数分配表" xfId="1120"/>
    <cellStyle name="差_2007年收支情况及2008年收支预计表(汇总表)_财力性转移支付2010年预算参考数" xfId="1121"/>
    <cellStyle name="差_2007年收支情况及2008年收支预计表(汇总表)_财力性转移支付2010年预算参考数_12.25-发教育厅-2016年高职生均年初预算控制数分配表" xfId="1122"/>
    <cellStyle name="差_2007年一般预算支出剔除" xfId="1123"/>
    <cellStyle name="差_2007年一般预算支出剔除_12.25-发教育厅-2016年高职生均年初预算控制数分配表" xfId="1124"/>
    <cellStyle name="差_2007年一般预算支出剔除_财力性转移支付2010年预算参考数" xfId="1125"/>
    <cellStyle name="差_2007年一般预算支出剔除_财力性转移支付2010年预算参考数_12.25-发教育厅-2016年高职生均年初预算控制数分配表" xfId="1126"/>
    <cellStyle name="差_2007一般预算支出口径剔除表" xfId="1127"/>
    <cellStyle name="差_2007一般预算支出口径剔除表_12.25-发教育厅-2016年高职生均年初预算控制数分配表" xfId="1128"/>
    <cellStyle name="差_2007一般预算支出口径剔除表_财力性转移支付2010年预算参考数" xfId="1129"/>
    <cellStyle name="差_2007一般预算支出口径剔除表_财力性转移支付2010年预算参考数_12.25-发教育厅-2016年高职生均年初预算控制数分配表" xfId="1130"/>
    <cellStyle name="差_2008计算资料（8月5）" xfId="1131"/>
    <cellStyle name="差_2008计算资料（8月5）_12.25-发教育厅-2016年高职生均年初预算控制数分配表" xfId="1132"/>
    <cellStyle name="差_2008年全省汇总收支计算表" xfId="1133"/>
    <cellStyle name="差_2008年全省汇总收支计算表_12.25-发教育厅-2016年高职生均年初预算控制数分配表" xfId="1134"/>
    <cellStyle name="差_2008年全省汇总收支计算表_财力性转移支付2010年预算参考数" xfId="1135"/>
    <cellStyle name="差_2008年全省汇总收支计算表_财力性转移支付2010年预算参考数_12.25-发教育厅-2016年高职生均年初预算控制数分配表" xfId="1136"/>
    <cellStyle name="差_2008年一般预算支出预计" xfId="1137"/>
    <cellStyle name="差_2008年一般预算支出预计_12.25-发教育厅-2016年高职生均年初预算控制数分配表" xfId="1138"/>
    <cellStyle name="差_2008年预计支出与2007年对比" xfId="1139"/>
    <cellStyle name="差_2008年预计支出与2007年对比_12.25-发教育厅-2016年高职生均年初预算控制数分配表" xfId="1140"/>
    <cellStyle name="差_2008年支出核定" xfId="1141"/>
    <cellStyle name="差_2008年支出核定_12.25-发教育厅-2016年高职生均年初预算控制数分配表" xfId="1142"/>
    <cellStyle name="差_2008年支出调整" xfId="1143"/>
    <cellStyle name="差_2008年支出调整_12.25-发教育厅-2016年高职生均年初预算控制数分配表" xfId="1144"/>
    <cellStyle name="差_2008年支出调整_财力性转移支付2010年预算参考数" xfId="1145"/>
    <cellStyle name="差_2008年支出调整_财力性转移支付2010年预算参考数_12.25-发教育厅-2016年高职生均年初预算控制数分配表" xfId="1146"/>
    <cellStyle name="差_2014年高职生均测算" xfId="1147"/>
    <cellStyle name="差_2014年职成教育第一批专项资金分配表" xfId="1148"/>
    <cellStyle name="差_2014市县可用财力（提供处室）" xfId="1149"/>
    <cellStyle name="差_2014市县可用财力（提供处室）_12.25-发教育厅-2016年高职生均年初预算控制数分配表" xfId="1150"/>
    <cellStyle name="差_2015年度工资提标清算拨款分配方案" xfId="1151"/>
    <cellStyle name="差_2015年度省本级教育部门经常性拨款分配方案1223（定稿）" xfId="1152"/>
    <cellStyle name="差_2015年度追加中央生均拨款分配方案" xfId="1153"/>
    <cellStyle name="差_2015年高等教育教职工和学生情况" xfId="1154"/>
    <cellStyle name="差_2015年高职生均拨款奖补资金分配方案(200万托底）" xfId="1155"/>
    <cellStyle name="差_2015年高职中央奖补资金分配因素表（含民办）" xfId="1156"/>
    <cellStyle name="差_2015年高职中央奖补资金分配因素表（含民办）_12.25-发教育厅-2016年高职生均年初预算控制数分配表" xfId="1157"/>
    <cellStyle name="差_2016年常年委托工作经费及一次性项目经费清理表" xfId="1158"/>
    <cellStyle name="差_2016年高校经常性拨款分配因素(测算201616)" xfId="1159"/>
    <cellStyle name="差_2016年年初部门预算分配方案" xfId="1160"/>
    <cellStyle name="差_2018年湖南省高校“双一流”建设专项资金预安排表" xfId="1161"/>
    <cellStyle name="差_20河南" xfId="1162"/>
    <cellStyle name="差_20河南_12.25-发教育厅-2016年高职生均年初预算控制数分配表" xfId="1163"/>
    <cellStyle name="差_20河南_财力性转移支付2010年预算参考数" xfId="1164"/>
    <cellStyle name="差_20河南_财力性转移支付2010年预算参考数_12.25-发教育厅-2016年高职生均年初预算控制数分配表" xfId="1165"/>
    <cellStyle name="差_22湖南" xfId="1166"/>
    <cellStyle name="差_22湖南_12.25-发教育厅-2016年高职生均年初预算控制数分配表" xfId="1167"/>
    <cellStyle name="差_22湖南_财力性转移支付2010年预算参考数" xfId="1168"/>
    <cellStyle name="差_22湖南_财力性转移支付2010年预算参考数_12.25-发教育厅-2016年高职生均年初预算控制数分配表" xfId="1169"/>
    <cellStyle name="差_27重庆" xfId="1170"/>
    <cellStyle name="差_27重庆_12.25-发教育厅-2016年高职生均年初预算控制数分配表" xfId="1171"/>
    <cellStyle name="差_27重庆_财力性转移支付2010年预算参考数" xfId="1172"/>
    <cellStyle name="差_27重庆_财力性转移支付2010年预算参考数_12.25-发教育厅-2016年高职生均年初预算控制数分配表" xfId="1173"/>
    <cellStyle name="差_28四川" xfId="1174"/>
    <cellStyle name="差_28四川_12.25-发教育厅-2016年高职生均年初预算控制数分配表" xfId="1175"/>
    <cellStyle name="差_28四川_财力性转移支付2010年预算参考数" xfId="1176"/>
    <cellStyle name="差_28四川_财力性转移支付2010年预算参考数_12.25-发教育厅-2016年高职生均年初预算控制数分配表" xfId="1177"/>
    <cellStyle name="差_30云南" xfId="1178"/>
    <cellStyle name="差_30云南_1" xfId="1179"/>
    <cellStyle name="差_30云南_1_12.25-发教育厅-2016年高职生均年初预算控制数分配表" xfId="1180"/>
    <cellStyle name="差_30云南_1_财力性转移支付2010年预算参考数" xfId="1181"/>
    <cellStyle name="差_30云南_1_财力性转移支付2010年预算参考数_12.25-发教育厅-2016年高职生均年初预算控制数分配表" xfId="1182"/>
    <cellStyle name="差_30云南_12.25-发教育厅-2016年高职生均年初预算控制数分配表" xfId="1183"/>
    <cellStyle name="差_33甘肃" xfId="1184"/>
    <cellStyle name="差_33甘肃_12.25-发教育厅-2016年高职生均年初预算控制数分配表" xfId="1185"/>
    <cellStyle name="差_34青海" xfId="1186"/>
    <cellStyle name="差_34青海_1" xfId="1187"/>
    <cellStyle name="差_34青海_1_12.25-发教育厅-2016年高职生均年初预算控制数分配表" xfId="1188"/>
    <cellStyle name="差_34青海_1_财力性转移支付2010年预算参考数" xfId="1189"/>
    <cellStyle name="差_34青海_1_财力性转移支付2010年预算参考数_12.25-发教育厅-2016年高职生均年初预算控制数分配表" xfId="1190"/>
    <cellStyle name="差_34青海_12.25-发教育厅-2016年高职生均年初预算控制数分配表" xfId="1191"/>
    <cellStyle name="差_34青海_财力性转移支付2010年预算参考数" xfId="1192"/>
    <cellStyle name="差_34青海_财力性转移支付2010年预算参考数_12.25-发教育厅-2016年高职生均年初预算控制数分配表" xfId="1193"/>
    <cellStyle name="差_530623_2006年县级财政报表附表" xfId="1194"/>
    <cellStyle name="差_530623_2006年县级财政报表附表_12.25-发教育厅-2016年高职生均年初预算控制数分配表" xfId="1195"/>
    <cellStyle name="差_530629_2006年县级财政报表附表" xfId="1196"/>
    <cellStyle name="差_530629_2006年县级财政报表附表_12.25-发教育厅-2016年高职生均年初预算控制数分配表" xfId="1197"/>
    <cellStyle name="差_5334_2006年迪庆县级财政报表附表" xfId="1198"/>
    <cellStyle name="差_5334_2006年迪庆县级财政报表附表_12.25-发教育厅-2016年高职生均年初预算控制数分配表" xfId="1199"/>
    <cellStyle name="差_Book1" xfId="1200"/>
    <cellStyle name="差_Book1_1" xfId="1201"/>
    <cellStyle name="差_Book1_12.25-发教育厅-2016年高职生均年初预算控制数分配表" xfId="1202"/>
    <cellStyle name="差_Book1_财力性转移支付2010年预算参考数" xfId="1203"/>
    <cellStyle name="差_Book1_财力性转移支付2010年预算参考数_12.25-发教育厅-2016年高职生均年初预算控制数分配表" xfId="1204"/>
    <cellStyle name="差_Book2" xfId="1205"/>
    <cellStyle name="差_Book2_12.25-发教育厅-2016年高职生均年初预算控制数分配表" xfId="1206"/>
    <cellStyle name="差_Book2_财力性转移支付2010年预算参考数" xfId="1207"/>
    <cellStyle name="差_Book2_财力性转移支付2010年预算参考数_12.25-发教育厅-2016年高职生均年初预算控制数分配表" xfId="1208"/>
    <cellStyle name="差_gdp" xfId="1209"/>
    <cellStyle name="差_gdp_12.25-发教育厅-2016年高职生均年初预算控制数分配表" xfId="1210"/>
    <cellStyle name="差_M01-2(州市补助收入)" xfId="1211"/>
    <cellStyle name="差_M01-2(州市补助收入)_12.25-发教育厅-2016年高职生均年初预算控制数分配表" xfId="1212"/>
    <cellStyle name="差_Sheet1" xfId="1213"/>
    <cellStyle name="差_Sheet1_1" xfId="1214"/>
    <cellStyle name="差_安徽 缺口县区测算(地方填报)1" xfId="1215"/>
    <cellStyle name="差_安徽 缺口县区测算(地方填报)1_12.25-发教育厅-2016年高职生均年初预算控制数分配表" xfId="1216"/>
    <cellStyle name="差_安徽 缺口县区测算(地方填报)1_财力性转移支付2010年预算参考数" xfId="1217"/>
    <cellStyle name="差_安徽 缺口县区测算(地方填报)1_财力性转移支付2010年预算参考数_12.25-发教育厅-2016年高职生均年初预算控制数分配表" xfId="1218"/>
    <cellStyle name="差_不含人员经费系数" xfId="1219"/>
    <cellStyle name="差_不含人员经费系数_12.25-发教育厅-2016年高职生均年初预算控制数分配表" xfId="1220"/>
    <cellStyle name="差_不含人员经费系数_财力性转移支付2010年预算参考数" xfId="1221"/>
    <cellStyle name="差_不含人员经费系数_财力性转移支付2010年预算参考数_12.25-发教育厅-2016年高职生均年初预算控制数分配表" xfId="1222"/>
    <cellStyle name="差_财政供养人员" xfId="1223"/>
    <cellStyle name="差_财政供养人员_12.25-发教育厅-2016年高职生均年初预算控制数分配表" xfId="1224"/>
    <cellStyle name="差_财政供养人员_财力性转移支付2010年预算参考数" xfId="1225"/>
    <cellStyle name="差_财政供养人员_财力性转移支付2010年预算参考数_12.25-发教育厅-2016年高职生均年初预算控制数分配表" xfId="1226"/>
    <cellStyle name="差_测算结果" xfId="1227"/>
    <cellStyle name="差_测算结果_12.25-发教育厅-2016年高职生均年初预算控制数分配表" xfId="1228"/>
    <cellStyle name="差_测算结果_财力性转移支付2010年预算参考数" xfId="1229"/>
    <cellStyle name="差_测算结果_财力性转移支付2010年预算参考数_12.25-发教育厅-2016年高职生均年初预算控制数分配表" xfId="1230"/>
    <cellStyle name="差_测算结果汇总" xfId="1231"/>
    <cellStyle name="差_测算结果汇总_12.25-发教育厅-2016年高职生均年初预算控制数分配表" xfId="1232"/>
    <cellStyle name="差_测算结果汇总_财力性转移支付2010年预算参考数" xfId="1233"/>
    <cellStyle name="差_测算结果汇总_财力性转移支付2010年预算参考数_12.25-发教育厅-2016年高职生均年初预算控制数分配表" xfId="1234"/>
    <cellStyle name="差_成本差异系数" xfId="1235"/>
    <cellStyle name="差_成本差异系数（含人口规模）" xfId="1236"/>
    <cellStyle name="差_成本差异系数（含人口规模）_12.25-发教育厅-2016年高职生均年初预算控制数分配表" xfId="1237"/>
    <cellStyle name="差_成本差异系数（含人口规模）_财力性转移支付2010年预算参考数" xfId="1238"/>
    <cellStyle name="差_成本差异系数（含人口规模）_财力性转移支付2010年预算参考数_12.25-发教育厅-2016年高职生均年初预算控制数分配表" xfId="1239"/>
    <cellStyle name="差_成本差异系数_12.25-发教育厅-2016年高职生均年初预算控制数分配表" xfId="1240"/>
    <cellStyle name="差_成本差异系数_财力性转移支付2010年预算参考数" xfId="1241"/>
    <cellStyle name="差_成本差异系数_财力性转移支付2010年预算参考数_12.25-发教育厅-2016年高职生均年初预算控制数分配表" xfId="1242"/>
    <cellStyle name="差_城建部门" xfId="1243"/>
    <cellStyle name="差_城建部门_12.25-发教育厅-2016年高职生均年初预算控制数分配表" xfId="1244"/>
    <cellStyle name="差_第五部分(才淼、饶永宏）" xfId="1245"/>
    <cellStyle name="差_第五部分(才淼、饶永宏）_12.25-发教育厅-2016年高职生均年初预算控制数分配表" xfId="1246"/>
    <cellStyle name="差_第一部分：综合全" xfId="1247"/>
    <cellStyle name="差_第一部分：综合全_12.25-发教育厅-2016年高职生均年初预算控制数分配表" xfId="1248"/>
    <cellStyle name="差_对口支援新疆资金规模测算表20100106" xfId="1249"/>
    <cellStyle name="差_对口支援新疆资金规模测算表20100106_12.25-发教育厅-2016年高职生均年初预算控制数分配表" xfId="1250"/>
    <cellStyle name="差_对口支援新疆资金规模测算表20100113" xfId="1251"/>
    <cellStyle name="差_对口支援新疆资金规模测算表20100113_12.25-发教育厅-2016年高职生均年初预算控制数分配表" xfId="1252"/>
    <cellStyle name="差_发教育厅工资晋级预发第三步津补贴" xfId="1253"/>
    <cellStyle name="差_反馈教科文(增人增支教育厅）" xfId="1254"/>
    <cellStyle name="差_分析缺口率" xfId="1255"/>
    <cellStyle name="差_分析缺口率_12.25-发教育厅-2016年高职生均年初预算控制数分配表" xfId="1256"/>
    <cellStyle name="差_分析缺口率_财力性转移支付2010年预算参考数" xfId="1257"/>
    <cellStyle name="差_分析缺口率_财力性转移支付2010年预算参考数_12.25-发教育厅-2016年高职生均年初预算控制数分配表" xfId="1258"/>
    <cellStyle name="差_分县成本差异系数" xfId="1259"/>
    <cellStyle name="差_分县成本差异系数_12.25-发教育厅-2016年高职生均年初预算控制数分配表" xfId="1260"/>
    <cellStyle name="差_分县成本差异系数_不含人员经费系数" xfId="1261"/>
    <cellStyle name="差_分县成本差异系数_不含人员经费系数_12.25-发教育厅-2016年高职生均年初预算控制数分配表" xfId="1262"/>
    <cellStyle name="差_分县成本差异系数_不含人员经费系数_财力性转移支付2010年预算参考数" xfId="1263"/>
    <cellStyle name="差_分县成本差异系数_不含人员经费系数_财力性转移支付2010年预算参考数_12.25-发教育厅-2016年高职生均年初预算控制数分配表" xfId="1264"/>
    <cellStyle name="差_分县成本差异系数_财力性转移支付2010年预算参考数" xfId="1265"/>
    <cellStyle name="差_分县成本差异系数_财力性转移支付2010年预算参考数_12.25-发教育厅-2016年高职生均年初预算控制数分配表" xfId="1266"/>
    <cellStyle name="差_分县成本差异系数_民生政策最低支出需求" xfId="1267"/>
    <cellStyle name="差_分县成本差异系数_民生政策最低支出需求_12.25-发教育厅-2016年高职生均年初预算控制数分配表" xfId="1268"/>
    <cellStyle name="差_分县成本差异系数_民生政策最低支出需求_财力性转移支付2010年预算参考数" xfId="1269"/>
    <cellStyle name="差_分县成本差异系数_民生政策最低支出需求_财力性转移支付2010年预算参考数_12.25-发教育厅-2016年高职生均年初预算控制数分配表" xfId="1270"/>
    <cellStyle name="差_附表" xfId="1271"/>
    <cellStyle name="差_附表_12.25-发教育厅-2016年高职生均年初预算控制数分配表" xfId="1272"/>
    <cellStyle name="差_附表_财力性转移支付2010年预算参考数" xfId="1273"/>
    <cellStyle name="差_附表_财力性转移支付2010年预算参考数_12.25-发教育厅-2016年高职生均年初预算控制数分配表" xfId="1274"/>
    <cellStyle name="差_高职2018年双一流资金细化表" xfId="1275"/>
    <cellStyle name="差_高职双一流提前细化表（0112 发财建）" xfId="1276"/>
    <cellStyle name="差_行政(燃修费)" xfId="1277"/>
    <cellStyle name="差_行政(燃修费)_12.25-发教育厅-2016年高职生均年初预算控制数分配表" xfId="1278"/>
    <cellStyle name="差_行政(燃修费)_不含人员经费系数" xfId="1279"/>
    <cellStyle name="差_行政(燃修费)_不含人员经费系数_12.25-发教育厅-2016年高职生均年初预算控制数分配表" xfId="1280"/>
    <cellStyle name="差_行政(燃修费)_不含人员经费系数_财力性转移支付2010年预算参考数" xfId="1281"/>
    <cellStyle name="差_行政(燃修费)_不含人员经费系数_财力性转移支付2010年预算参考数_12.25-发教育厅-2016年高职生均年初预算控制数分配表" xfId="1282"/>
    <cellStyle name="差_行政(燃修费)_财力性转移支付2010年预算参考数" xfId="1283"/>
    <cellStyle name="差_行政(燃修费)_财力性转移支付2010年预算参考数_12.25-发教育厅-2016年高职生均年初预算控制数分配表" xfId="1284"/>
    <cellStyle name="差_行政(燃修费)_民生政策最低支出需求" xfId="1285"/>
    <cellStyle name="差_行政(燃修费)_民生政策最低支出需求_12.25-发教育厅-2016年高职生均年初预算控制数分配表" xfId="1286"/>
    <cellStyle name="差_行政(燃修费)_民生政策最低支出需求_财力性转移支付2010年预算参考数" xfId="1287"/>
    <cellStyle name="差_行政(燃修费)_民生政策最低支出需求_财力性转移支付2010年预算参考数_12.25-发教育厅-2016年高职生均年初预算控制数分配表" xfId="1288"/>
    <cellStyle name="差_行政(燃修费)_县市旗测算-新科目（含人口规模效应）" xfId="1289"/>
    <cellStyle name="差_行政(燃修费)_县市旗测算-新科目（含人口规模效应）_12.25-发教育厅-2016年高职生均年初预算控制数分配表" xfId="1290"/>
    <cellStyle name="差_行政(燃修费)_县市旗测算-新科目（含人口规模效应）_财力性转移支付2010年预算参考数" xfId="1291"/>
    <cellStyle name="差_行政(燃修费)_县市旗测算-新科目（含人口规模效应）_财力性转移支付2010年预算参考数_12.25-发教育厅-2016年高职生均年初预算控制数分配表" xfId="1292"/>
    <cellStyle name="差_行政（人员）" xfId="1293"/>
    <cellStyle name="差_行政（人员）_12.25-发教育厅-2016年高职生均年初预算控制数分配表" xfId="1294"/>
    <cellStyle name="差_行政（人员）_不含人员经费系数" xfId="1295"/>
    <cellStyle name="差_行政（人员）_不含人员经费系数_12.25-发教育厅-2016年高职生均年初预算控制数分配表" xfId="1296"/>
    <cellStyle name="差_行政（人员）_不含人员经费系数_财力性转移支付2010年预算参考数" xfId="1297"/>
    <cellStyle name="差_行政（人员）_不含人员经费系数_财力性转移支付2010年预算参考数_12.25-发教育厅-2016年高职生均年初预算控制数分配表" xfId="1298"/>
    <cellStyle name="差_行政（人员）_财力性转移支付2010年预算参考数" xfId="1299"/>
    <cellStyle name="差_行政（人员）_财力性转移支付2010年预算参考数_12.25-发教育厅-2016年高职生均年初预算控制数分配表" xfId="1300"/>
    <cellStyle name="差_行政（人员）_民生政策最低支出需求" xfId="1301"/>
    <cellStyle name="差_行政（人员）_民生政策最低支出需求_12.25-发教育厅-2016年高职生均年初预算控制数分配表" xfId="1302"/>
    <cellStyle name="差_行政（人员）_民生政策最低支出需求_财力性转移支付2010年预算参考数" xfId="1303"/>
    <cellStyle name="差_行政（人员）_民生政策最低支出需求_财力性转移支付2010年预算参考数_12.25-发教育厅-2016年高职生均年初预算控制数分配表" xfId="1304"/>
    <cellStyle name="差_行政（人员）_县市旗测算-新科目（含人口规模效应）" xfId="1305"/>
    <cellStyle name="差_行政（人员）_县市旗测算-新科目（含人口规模效应）_12.25-发教育厅-2016年高职生均年初预算控制数分配表" xfId="1306"/>
    <cellStyle name="差_行政（人员）_县市旗测算-新科目（含人口规模效应）_财力性转移支付2010年预算参考数" xfId="1307"/>
    <cellStyle name="差_行政（人员）_县市旗测算-新科目（含人口规模效应）_财力性转移支付2010年预算参考数_12.25-发教育厅-2016年高职生均年初预算控制数分配表" xfId="1308"/>
    <cellStyle name="差_行政公检法测算" xfId="1309"/>
    <cellStyle name="差_行政公检法测算_12.25-发教育厅-2016年高职生均年初预算控制数分配表" xfId="1310"/>
    <cellStyle name="差_行政公检法测算_不含人员经费系数" xfId="1311"/>
    <cellStyle name="差_行政公检法测算_不含人员经费系数_12.25-发教育厅-2016年高职生均年初预算控制数分配表" xfId="1312"/>
    <cellStyle name="差_行政公检法测算_不含人员经费系数_财力性转移支付2010年预算参考数" xfId="1313"/>
    <cellStyle name="差_行政公检法测算_不含人员经费系数_财力性转移支付2010年预算参考数_12.25-发教育厅-2016年高职生均年初预算控制数分配表" xfId="1314"/>
    <cellStyle name="差_行政公检法测算_财力性转移支付2010年预算参考数" xfId="1315"/>
    <cellStyle name="差_行政公检法测算_财力性转移支付2010年预算参考数_12.25-发教育厅-2016年高职生均年初预算控制数分配表" xfId="1316"/>
    <cellStyle name="差_行政公检法测算_民生政策最低支出需求" xfId="1317"/>
    <cellStyle name="差_行政公检法测算_民生政策最低支出需求_12.25-发教育厅-2016年高职生均年初预算控制数分配表" xfId="1318"/>
    <cellStyle name="差_行政公检法测算_民生政策最低支出需求_财力性转移支付2010年预算参考数" xfId="1319"/>
    <cellStyle name="差_行政公检法测算_民生政策最低支出需求_财力性转移支付2010年预算参考数_12.25-发教育厅-2016年高职生均年初预算控制数分配表" xfId="1320"/>
    <cellStyle name="差_行政公检法测算_县市旗测算-新科目（含人口规模效应）" xfId="1321"/>
    <cellStyle name="差_行政公检法测算_县市旗测算-新科目（含人口规模效应）_12.25-发教育厅-2016年高职生均年初预算控制数分配表" xfId="1322"/>
    <cellStyle name="差_行政公检法测算_县市旗测算-新科目（含人口规模效应）_财力性转移支付2010年预算参考数" xfId="1323"/>
    <cellStyle name="差_行政公检法测算_县市旗测算-新科目（含人口规模效应）_财力性转移支付2010年预算参考数_12.25-发教育厅-2016年高职生均年初预算控制数分配表" xfId="1324"/>
    <cellStyle name="差_河南 缺口县区测算(地方填报)" xfId="1333"/>
    <cellStyle name="差_河南 缺口县区测算(地方填报)_12.25-发教育厅-2016年高职生均年初预算控制数分配表" xfId="1334"/>
    <cellStyle name="差_河南 缺口县区测算(地方填报)_财力性转移支付2010年预算参考数" xfId="1335"/>
    <cellStyle name="差_河南 缺口县区测算(地方填报)_财力性转移支付2010年预算参考数_12.25-发教育厅-2016年高职生均年初预算控制数分配表" xfId="1336"/>
    <cellStyle name="差_河南 缺口县区测算(地方填报白)" xfId="1337"/>
    <cellStyle name="差_河南 缺口县区测算(地方填报白)_12.25-发教育厅-2016年高职生均年初预算控制数分配表" xfId="1338"/>
    <cellStyle name="差_河南 缺口县区测算(地方填报白)_财力性转移支付2010年预算参考数" xfId="1339"/>
    <cellStyle name="差_河南 缺口县区测算(地方填报白)_财力性转移支付2010年预算参考数_12.25-发教育厅-2016年高职生均年初预算控制数分配表" xfId="1340"/>
    <cellStyle name="差_核定人数对比" xfId="1325"/>
    <cellStyle name="差_核定人数对比_12.25-发教育厅-2016年高职生均年初预算控制数分配表" xfId="1326"/>
    <cellStyle name="差_核定人数对比_财力性转移支付2010年预算参考数" xfId="1327"/>
    <cellStyle name="差_核定人数对比_财力性转移支付2010年预算参考数_12.25-发教育厅-2016年高职生均年初预算控制数分配表" xfId="1328"/>
    <cellStyle name="差_核定人数下发表" xfId="1329"/>
    <cellStyle name="差_核定人数下发表_12.25-发教育厅-2016年高职生均年初预算控制数分配表" xfId="1330"/>
    <cellStyle name="差_核定人数下发表_财力性转移支付2010年预算参考数" xfId="1331"/>
    <cellStyle name="差_核定人数下发表_财力性转移支付2010年预算参考数_12.25-发教育厅-2016年高职生均年初预算控制数分配表" xfId="1332"/>
    <cellStyle name="差_汇总" xfId="1341"/>
    <cellStyle name="差_汇总_12.25-发教育厅-2016年高职生均年初预算控制数分配表" xfId="1342"/>
    <cellStyle name="差_汇总_财力性转移支付2010年预算参考数" xfId="1343"/>
    <cellStyle name="差_汇总_财力性转移支付2010年预算参考数_12.25-发教育厅-2016年高职生均年初预算控制数分配表" xfId="1344"/>
    <cellStyle name="差_汇总表" xfId="1345"/>
    <cellStyle name="差_汇总表_12.25-发教育厅-2016年高职生均年初预算控制数分配表" xfId="1346"/>
    <cellStyle name="差_汇总表_财力性转移支付2010年预算参考数" xfId="1347"/>
    <cellStyle name="差_汇总表_财力性转移支付2010年预算参考数_12.25-发教育厅-2016年高职生均年初预算控制数分配表" xfId="1348"/>
    <cellStyle name="差_汇总表4" xfId="1349"/>
    <cellStyle name="差_汇总表4_12.25-发教育厅-2016年高职生均年初预算控制数分配表" xfId="1350"/>
    <cellStyle name="差_汇总表4_财力性转移支付2010年预算参考数" xfId="1351"/>
    <cellStyle name="差_汇总表4_财力性转移支付2010年预算参考数_12.25-发教育厅-2016年高职生均年初预算控制数分配表" xfId="1352"/>
    <cellStyle name="差_汇总-县级财政报表附表" xfId="1353"/>
    <cellStyle name="差_汇总-县级财政报表附表_12.25-发教育厅-2016年高职生均年初预算控制数分配表" xfId="1354"/>
    <cellStyle name="差_检验表" xfId="1355"/>
    <cellStyle name="差_检验表（调整后）" xfId="1356"/>
    <cellStyle name="差_检验表（调整后）_12.25-发教育厅-2016年高职生均年初预算控制数分配表" xfId="1357"/>
    <cellStyle name="差_检验表_12.25-发教育厅-2016年高职生均年初预算控制数分配表" xfId="1358"/>
    <cellStyle name="差_教科文(工资提标和养老保险改革含5所划转学校)" xfId="1359"/>
    <cellStyle name="差_教科文12.30(工资提标清算)" xfId="1360"/>
    <cellStyle name="差_教育(按照总人口测算）—20080416" xfId="1361"/>
    <cellStyle name="差_教育(按照总人口测算）—20080416_12.25-发教育厅-2016年高职生均年初预算控制数分配表" xfId="1362"/>
    <cellStyle name="差_教育(按照总人口测算）—20080416_不含人员经费系数" xfId="1363"/>
    <cellStyle name="差_教育(按照总人口测算）—20080416_不含人员经费系数_12.25-发教育厅-2016年高职生均年初预算控制数分配表" xfId="1364"/>
    <cellStyle name="差_教育(按照总人口测算）—20080416_不含人员经费系数_财力性转移支付2010年预算参考数" xfId="1365"/>
    <cellStyle name="差_教育(按照总人口测算）—20080416_不含人员经费系数_财力性转移支付2010年预算参考数_12.25-发教育厅-2016年高职生均年初预算控制数分配表" xfId="1366"/>
    <cellStyle name="差_教育(按照总人口测算）—20080416_财力性转移支付2010年预算参考数" xfId="1367"/>
    <cellStyle name="差_教育(按照总人口测算）—20080416_财力性转移支付2010年预算参考数_12.25-发教育厅-2016年高职生均年初预算控制数分配表" xfId="1368"/>
    <cellStyle name="差_教育(按照总人口测算）—20080416_民生政策最低支出需求" xfId="1369"/>
    <cellStyle name="差_教育(按照总人口测算）—20080416_民生政策最低支出需求_12.25-发教育厅-2016年高职生均年初预算控制数分配表" xfId="1370"/>
    <cellStyle name="差_教育(按照总人口测算）—20080416_民生政策最低支出需求_财力性转移支付2010年预算参考数" xfId="1371"/>
    <cellStyle name="差_教育(按照总人口测算）—20080416_民生政策最低支出需求_财力性转移支付2010年预算参考数_12.25-发教育厅-2016年高职生均年初预算控制数分配表" xfId="1372"/>
    <cellStyle name="差_教育(按照总人口测算）—20080416_县市旗测算-新科目（含人口规模效应）" xfId="1373"/>
    <cellStyle name="差_教育(按照总人口测算）—20080416_县市旗测算-新科目（含人口规模效应）_12.25-发教育厅-2016年高职生均年初预算控制数分配表" xfId="1374"/>
    <cellStyle name="差_教育(按照总人口测算）—20080416_县市旗测算-新科目（含人口规模效应）_财力性转移支付2010年预算参考数" xfId="1375"/>
    <cellStyle name="差_教育(按照总人口测算）—20080416_县市旗测算-新科目（含人口规模效应）_财力性转移支付2010年预算参考数_12.25-发教育厅-2016年高职生均年初预算控制数分配表" xfId="1376"/>
    <cellStyle name="差_丽江汇总" xfId="1377"/>
    <cellStyle name="差_丽江汇总_12.25-发教育厅-2016年高职生均年初预算控制数分配表" xfId="1378"/>
    <cellStyle name="差_民生政策最低支出需求" xfId="1379"/>
    <cellStyle name="差_民生政策最低支出需求_12.25-发教育厅-2016年高职生均年初预算控制数分配表" xfId="1380"/>
    <cellStyle name="差_民生政策最低支出需求_财力性转移支付2010年预算参考数" xfId="1381"/>
    <cellStyle name="差_民生政策最低支出需求_财力性转移支付2010年预算参考数_12.25-发教育厅-2016年高职生均年初预算控制数分配表" xfId="1382"/>
    <cellStyle name="差_农林水和城市维护标准支出20080505－县区合计" xfId="1383"/>
    <cellStyle name="差_农林水和城市维护标准支出20080505－县区合计_12.25-发教育厅-2016年高职生均年初预算控制数分配表" xfId="1384"/>
    <cellStyle name="差_农林水和城市维护标准支出20080505－县区合计_不含人员经费系数" xfId="1385"/>
    <cellStyle name="差_农林水和城市维护标准支出20080505－县区合计_不含人员经费系数_12.25-发教育厅-2016年高职生均年初预算控制数分配表" xfId="1386"/>
    <cellStyle name="差_农林水和城市维护标准支出20080505－县区合计_不含人员经费系数_财力性转移支付2010年预算参考数" xfId="1387"/>
    <cellStyle name="差_农林水和城市维护标准支出20080505－县区合计_不含人员经费系数_财力性转移支付2010年预算参考数_12.25-发教育厅-2016年高职生均年初预算控制数分配表" xfId="1388"/>
    <cellStyle name="差_农林水和城市维护标准支出20080505－县区合计_财力性转移支付2010年预算参考数" xfId="1389"/>
    <cellStyle name="差_农林水和城市维护标准支出20080505－县区合计_财力性转移支付2010年预算参考数_12.25-发教育厅-2016年高职生均年初预算控制数分配表" xfId="1390"/>
    <cellStyle name="差_农林水和城市维护标准支出20080505－县区合计_民生政策最低支出需求" xfId="1391"/>
    <cellStyle name="差_农林水和城市维护标准支出20080505－县区合计_民生政策最低支出需求_12.25-发教育厅-2016年高职生均年初预算控制数分配表" xfId="1392"/>
    <cellStyle name="差_农林水和城市维护标准支出20080505－县区合计_民生政策最低支出需求_财力性转移支付2010年预算参考数" xfId="1393"/>
    <cellStyle name="差_农林水和城市维护标准支出20080505－县区合计_民生政策最低支出需求_财力性转移支付2010年预算参考数_12.25-发教育厅-2016年高职生均年初预算控制数分配表" xfId="1394"/>
    <cellStyle name="差_农林水和城市维护标准支出20080505－县区合计_县市旗测算-新科目（含人口规模效应）" xfId="1395"/>
    <cellStyle name="差_农林水和城市维护标准支出20080505－县区合计_县市旗测算-新科目（含人口规模效应）_12.25-发教育厅-2016年高职生均年初预算控制数分配表" xfId="1396"/>
    <cellStyle name="差_农林水和城市维护标准支出20080505－县区合计_县市旗测算-新科目（含人口规模效应）_财力性转移支付2010年预算参考数" xfId="1397"/>
    <cellStyle name="差_农林水和城市维护标准支出20080505－县区合计_县市旗测算-新科目（含人口规模效应）_财力性转移支付2010年预算参考数_12.25-发教育厅-2016年高职生均年初预算控制数分配表" xfId="1398"/>
    <cellStyle name="差_平邑" xfId="1399"/>
    <cellStyle name="差_平邑_12.25-发教育厅-2016年高职生均年初预算控制数分配表" xfId="1400"/>
    <cellStyle name="差_平邑_财力性转移支付2010年预算参考数" xfId="1401"/>
    <cellStyle name="差_平邑_财力性转移支付2010年预算参考数_12.25-发教育厅-2016年高职生均年初预算控制数分配表" xfId="1402"/>
    <cellStyle name="差_其他部门(按照总人口测算）—20080416" xfId="1403"/>
    <cellStyle name="差_其他部门(按照总人口测算）—20080416_12.25-发教育厅-2016年高职生均年初预算控制数分配表" xfId="1404"/>
    <cellStyle name="差_其他部门(按照总人口测算）—20080416_不含人员经费系数" xfId="1405"/>
    <cellStyle name="差_其他部门(按照总人口测算）—20080416_不含人员经费系数_12.25-发教育厅-2016年高职生均年初预算控制数分配表" xfId="1406"/>
    <cellStyle name="差_其他部门(按照总人口测算）—20080416_不含人员经费系数_财力性转移支付2010年预算参考数" xfId="1407"/>
    <cellStyle name="差_其他部门(按照总人口测算）—20080416_不含人员经费系数_财力性转移支付2010年预算参考数_12.25-发教育厅-2016年高职生均年初预算控制数分配表" xfId="1408"/>
    <cellStyle name="差_其他部门(按照总人口测算）—20080416_财力性转移支付2010年预算参考数" xfId="1409"/>
    <cellStyle name="差_其他部门(按照总人口测算）—20080416_财力性转移支付2010年预算参考数_12.25-发教育厅-2016年高职生均年初预算控制数分配表" xfId="1410"/>
    <cellStyle name="差_其他部门(按照总人口测算）—20080416_民生政策最低支出需求" xfId="1411"/>
    <cellStyle name="差_其他部门(按照总人口测算）—20080416_民生政策最低支出需求_12.25-发教育厅-2016年高职生均年初预算控制数分配表" xfId="1412"/>
    <cellStyle name="差_其他部门(按照总人口测算）—20080416_民生政策最低支出需求_财力性转移支付2010年预算参考数" xfId="1413"/>
    <cellStyle name="差_其他部门(按照总人口测算）—20080416_民生政策最低支出需求_财力性转移支付2010年预算参考数_12.25-发教育厅-2016年高职生均年初预算控制数分配表" xfId="1414"/>
    <cellStyle name="差_其他部门(按照总人口测算）—20080416_县市旗测算-新科目（含人口规模效应）" xfId="1415"/>
    <cellStyle name="差_其他部门(按照总人口测算）—20080416_县市旗测算-新科目（含人口规模效应）_12.25-发教育厅-2016年高职生均年初预算控制数分配表" xfId="1416"/>
    <cellStyle name="差_其他部门(按照总人口测算）—20080416_县市旗测算-新科目（含人口规模效应）_财力性转移支付2010年预算参考数" xfId="1417"/>
    <cellStyle name="差_其他部门(按照总人口测算）—20080416_县市旗测算-新科目（含人口规模效应）_财力性转移支付2010年预算参考数_12.25-发教育厅-2016年高职生均年初预算控制数分配表" xfId="1418"/>
    <cellStyle name="差_青海 缺口县区测算(地方填报)" xfId="1419"/>
    <cellStyle name="差_青海 缺口县区测算(地方填报)_12.25-发教育厅-2016年高职生均年初预算控制数分配表" xfId="1420"/>
    <cellStyle name="差_青海 缺口县区测算(地方填报)_财力性转移支付2010年预算参考数" xfId="1421"/>
    <cellStyle name="差_青海 缺口县区测算(地方填报)_财力性转移支付2010年预算参考数_12.25-发教育厅-2016年高职生均年初预算控制数分配表" xfId="1422"/>
    <cellStyle name="差_缺口县区测算" xfId="1423"/>
    <cellStyle name="差_缺口县区测算（11.13）" xfId="1424"/>
    <cellStyle name="差_缺口县区测算（11.13）_12.25-发教育厅-2016年高职生均年初预算控制数分配表" xfId="1425"/>
    <cellStyle name="差_缺口县区测算（11.13）_财力性转移支付2010年预算参考数" xfId="1426"/>
    <cellStyle name="差_缺口县区测算（11.13）_财力性转移支付2010年预算参考数_12.25-发教育厅-2016年高职生均年初预算控制数分配表" xfId="1427"/>
    <cellStyle name="差_缺口县区测算(按2007支出增长25%测算)" xfId="1428"/>
    <cellStyle name="差_缺口县区测算(按2007支出增长25%测算)_12.25-发教育厅-2016年高职生均年初预算控制数分配表" xfId="1429"/>
    <cellStyle name="差_缺口县区测算(按2007支出增长25%测算)_财力性转移支付2010年预算参考数" xfId="1430"/>
    <cellStyle name="差_缺口县区测算(按2007支出增长25%测算)_财力性转移支付2010年预算参考数_12.25-发教育厅-2016年高职生均年初预算控制数分配表" xfId="1431"/>
    <cellStyle name="差_缺口县区测算(按核定人数)" xfId="1432"/>
    <cellStyle name="差_缺口县区测算(按核定人数)_12.25-发教育厅-2016年高职生均年初预算控制数分配表" xfId="1433"/>
    <cellStyle name="差_缺口县区测算(按核定人数)_财力性转移支付2010年预算参考数" xfId="1434"/>
    <cellStyle name="差_缺口县区测算(按核定人数)_财力性转移支付2010年预算参考数_12.25-发教育厅-2016年高职生均年初预算控制数分配表" xfId="1435"/>
    <cellStyle name="差_缺口县区测算(财政部标准)" xfId="1436"/>
    <cellStyle name="差_缺口县区测算(财政部标准)_12.25-发教育厅-2016年高职生均年初预算控制数分配表" xfId="1437"/>
    <cellStyle name="差_缺口县区测算(财政部标准)_财力性转移支付2010年预算参考数" xfId="1438"/>
    <cellStyle name="差_缺口县区测算(财政部标准)_财力性转移支付2010年预算参考数_12.25-发教育厅-2016年高职生均年初预算控制数分配表" xfId="1439"/>
    <cellStyle name="差_缺口县区测算_12.25-发教育厅-2016年高职生均年初预算控制数分配表" xfId="1440"/>
    <cellStyle name="差_缺口县区测算_财力性转移支付2010年预算参考数" xfId="1441"/>
    <cellStyle name="差_缺口县区测算_财力性转移支付2010年预算参考数_12.25-发教育厅-2016年高职生均年初预算控制数分配表" xfId="1442"/>
    <cellStyle name="差_人员工资和公用经费" xfId="1443"/>
    <cellStyle name="差_人员工资和公用经费_12.25-发教育厅-2016年高职生均年初预算控制数分配表" xfId="1444"/>
    <cellStyle name="差_人员工资和公用经费_财力性转移支付2010年预算参考数" xfId="1445"/>
    <cellStyle name="差_人员工资和公用经费_财力性转移支付2010年预算参考数_12.25-发教育厅-2016年高职生均年初预算控制数分配表" xfId="1446"/>
    <cellStyle name="差_人员工资和公用经费2" xfId="1447"/>
    <cellStyle name="差_人员工资和公用经费2_12.25-发教育厅-2016年高职生均年初预算控制数分配表" xfId="1448"/>
    <cellStyle name="差_人员工资和公用经费2_财力性转移支付2010年预算参考数" xfId="1449"/>
    <cellStyle name="差_人员工资和公用经费2_财力性转移支付2010年预算参考数_12.25-发教育厅-2016年高职生均年初预算控制数分配表" xfId="1450"/>
    <cellStyle name="差_人员工资和公用经费3" xfId="1451"/>
    <cellStyle name="差_人员工资和公用经费3_12.25-发教育厅-2016年高职生均年初预算控制数分配表" xfId="1452"/>
    <cellStyle name="差_人员工资和公用经费3_财力性转移支付2010年预算参考数" xfId="1453"/>
    <cellStyle name="差_人员工资和公用经费3_财力性转移支付2010年预算参考数_12.25-发教育厅-2016年高职生均年初预算控制数分配表" xfId="1454"/>
    <cellStyle name="差_山东省民生支出标准" xfId="1455"/>
    <cellStyle name="差_山东省民生支出标准_12.25-发教育厅-2016年高职生均年初预算控制数分配表" xfId="1456"/>
    <cellStyle name="差_山东省民生支出标准_财力性转移支付2010年预算参考数" xfId="1457"/>
    <cellStyle name="差_山东省民生支出标准_财力性转移支付2010年预算参考数_12.25-发教育厅-2016年高职生均年初预算控制数分配表" xfId="1458"/>
    <cellStyle name="差_社会保障费测算数据" xfId="1459"/>
    <cellStyle name="差_市辖区测算20080510" xfId="1460"/>
    <cellStyle name="差_市辖区测算20080510_12.25-发教育厅-2016年高职生均年初预算控制数分配表" xfId="1461"/>
    <cellStyle name="差_市辖区测算20080510_不含人员经费系数" xfId="1462"/>
    <cellStyle name="差_市辖区测算20080510_不含人员经费系数_12.25-发教育厅-2016年高职生均年初预算控制数分配表" xfId="1463"/>
    <cellStyle name="差_市辖区测算20080510_不含人员经费系数_财力性转移支付2010年预算参考数" xfId="1464"/>
    <cellStyle name="差_市辖区测算20080510_不含人员经费系数_财力性转移支付2010年预算参考数_12.25-发教育厅-2016年高职生均年初预算控制数分配表" xfId="1465"/>
    <cellStyle name="差_市辖区测算20080510_财力性转移支付2010年预算参考数" xfId="1466"/>
    <cellStyle name="差_市辖区测算20080510_财力性转移支付2010年预算参考数_12.25-发教育厅-2016年高职生均年初预算控制数分配表" xfId="1467"/>
    <cellStyle name="差_市辖区测算20080510_民生政策最低支出需求" xfId="1468"/>
    <cellStyle name="差_市辖区测算20080510_民生政策最低支出需求_12.25-发教育厅-2016年高职生均年初预算控制数分配表" xfId="1469"/>
    <cellStyle name="差_市辖区测算20080510_民生政策最低支出需求_财力性转移支付2010年预算参考数" xfId="1470"/>
    <cellStyle name="差_市辖区测算20080510_民生政策最低支出需求_财力性转移支付2010年预算参考数_12.25-发教育厅-2016年高职生均年初预算控制数分配表" xfId="1471"/>
    <cellStyle name="差_市辖区测算20080510_县市旗测算-新科目（含人口规模效应）" xfId="1472"/>
    <cellStyle name="差_市辖区测算20080510_县市旗测算-新科目（含人口规模效应）_12.25-发教育厅-2016年高职生均年初预算控制数分配表" xfId="1473"/>
    <cellStyle name="差_市辖区测算20080510_县市旗测算-新科目（含人口规模效应）_财力性转移支付2010年预算参考数" xfId="1474"/>
    <cellStyle name="差_市辖区测算20080510_县市旗测算-新科目（含人口规模效应）_财力性转移支付2010年预算参考数_12.25-发教育厅-2016年高职生均年初预算控制数分配表" xfId="1475"/>
    <cellStyle name="差_市辖区测算-新科目（20080626）" xfId="1476"/>
    <cellStyle name="差_市辖区测算-新科目（20080626）_12.25-发教育厅-2016年高职生均年初预算控制数分配表" xfId="1477"/>
    <cellStyle name="差_市辖区测算-新科目（20080626）_不含人员经费系数" xfId="1478"/>
    <cellStyle name="差_市辖区测算-新科目（20080626）_不含人员经费系数_12.25-发教育厅-2016年高职生均年初预算控制数分配表" xfId="1479"/>
    <cellStyle name="差_市辖区测算-新科目（20080626）_不含人员经费系数_财力性转移支付2010年预算参考数" xfId="1480"/>
    <cellStyle name="差_市辖区测算-新科目（20080626）_不含人员经费系数_财力性转移支付2010年预算参考数_12.25-发教育厅-2016年高职生均年初预算控制数分配表" xfId="1481"/>
    <cellStyle name="差_市辖区测算-新科目（20080626）_财力性转移支付2010年预算参考数" xfId="1482"/>
    <cellStyle name="差_市辖区测算-新科目（20080626）_财力性转移支付2010年预算参考数_12.25-发教育厅-2016年高职生均年初预算控制数分配表" xfId="1483"/>
    <cellStyle name="差_市辖区测算-新科目（20080626）_民生政策最低支出需求" xfId="1484"/>
    <cellStyle name="差_市辖区测算-新科目（20080626）_民生政策最低支出需求_12.25-发教育厅-2016年高职生均年初预算控制数分配表" xfId="1485"/>
    <cellStyle name="差_市辖区测算-新科目（20080626）_民生政策最低支出需求_财力性转移支付2010年预算参考数" xfId="1486"/>
    <cellStyle name="差_市辖区测算-新科目（20080626）_民生政策最低支出需求_财力性转移支付2010年预算参考数_12.25-发教育厅-2016年高职生均年初预算控制数分配表" xfId="1487"/>
    <cellStyle name="差_市辖区测算-新科目（20080626）_县市旗测算-新科目（含人口规模效应）" xfId="1488"/>
    <cellStyle name="差_市辖区测算-新科目（20080626）_县市旗测算-新科目（含人口规模效应）_12.25-发教育厅-2016年高职生均年初预算控制数分配表" xfId="1489"/>
    <cellStyle name="差_市辖区测算-新科目（20080626）_县市旗测算-新科目（含人口规模效应）_财力性转移支付2010年预算参考数" xfId="1490"/>
    <cellStyle name="差_市辖区测算-新科目（20080626）_县市旗测算-新科目（含人口规模效应）_财力性转移支付2010年预算参考数_12.25-发教育厅-2016年高职生均年初预算控制数分配表" xfId="1491"/>
    <cellStyle name="差_同德" xfId="1492"/>
    <cellStyle name="差_同德_12.25-发教育厅-2016年高职生均年初预算控制数分配表" xfId="1493"/>
    <cellStyle name="差_同德_财力性转移支付2010年预算参考数" xfId="1494"/>
    <cellStyle name="差_同德_财力性转移支付2010年预算参考数_12.25-发教育厅-2016年高职生均年初预算控制数分配表" xfId="1495"/>
    <cellStyle name="差_危改资金测算" xfId="1496"/>
    <cellStyle name="差_危改资金测算_12.25-发教育厅-2016年高职生均年初预算控制数分配表" xfId="1497"/>
    <cellStyle name="差_危改资金测算_财力性转移支付2010年预算参考数" xfId="1498"/>
    <cellStyle name="差_危改资金测算_财力性转移支付2010年预算参考数_12.25-发教育厅-2016年高职生均年初预算控制数分配表" xfId="1499"/>
    <cellStyle name="差_卫生(按照总人口测算）—20080416" xfId="1500"/>
    <cellStyle name="差_卫生(按照总人口测算）—20080416_12.25-发教育厅-2016年高职生均年初预算控制数分配表" xfId="1501"/>
    <cellStyle name="差_卫生(按照总人口测算）—20080416_不含人员经费系数" xfId="1502"/>
    <cellStyle name="差_卫生(按照总人口测算）—20080416_不含人员经费系数_12.25-发教育厅-2016年高职生均年初预算控制数分配表" xfId="1503"/>
    <cellStyle name="差_卫生(按照总人口测算）—20080416_不含人员经费系数_财力性转移支付2010年预算参考数" xfId="1504"/>
    <cellStyle name="差_卫生(按照总人口测算）—20080416_不含人员经费系数_财力性转移支付2010年预算参考数_12.25-发教育厅-2016年高职生均年初预算控制数分配表" xfId="1505"/>
    <cellStyle name="差_卫生(按照总人口测算）—20080416_财力性转移支付2010年预算参考数" xfId="1506"/>
    <cellStyle name="差_卫生(按照总人口测算）—20080416_财力性转移支付2010年预算参考数_12.25-发教育厅-2016年高职生均年初预算控制数分配表" xfId="1507"/>
    <cellStyle name="差_卫生(按照总人口测算）—20080416_民生政策最低支出需求" xfId="1508"/>
    <cellStyle name="差_卫生(按照总人口测算）—20080416_民生政策最低支出需求_12.25-发教育厅-2016年高职生均年初预算控制数分配表" xfId="1509"/>
    <cellStyle name="差_卫生(按照总人口测算）—20080416_民生政策最低支出需求_财力性转移支付2010年预算参考数" xfId="1510"/>
    <cellStyle name="差_卫生(按照总人口测算）—20080416_民生政策最低支出需求_财力性转移支付2010年预算参考数_12.25-发教育厅-2016年高职生均年初预算控制数分配表" xfId="1511"/>
    <cellStyle name="差_卫生(按照总人口测算）—20080416_县市旗测算-新科目（含人口规模效应）" xfId="1512"/>
    <cellStyle name="差_卫生(按照总人口测算）—20080416_县市旗测算-新科目（含人口规模效应）_12.25-发教育厅-2016年高职生均年初预算控制数分配表" xfId="1513"/>
    <cellStyle name="差_卫生(按照总人口测算）—20080416_县市旗测算-新科目（含人口规模效应）_财力性转移支付2010年预算参考数" xfId="1514"/>
    <cellStyle name="差_卫生(按照总人口测算）—20080416_县市旗测算-新科目（含人口规模效应）_财力性转移支付2010年预算参考数_12.25-发教育厅-2016年高职生均年初预算控制数分配表" xfId="1515"/>
    <cellStyle name="差_卫生部门" xfId="1516"/>
    <cellStyle name="差_卫生部门_12.25-发教育厅-2016年高职生均年初预算控制数分配表" xfId="1517"/>
    <cellStyle name="差_卫生部门_财力性转移支付2010年预算参考数" xfId="1518"/>
    <cellStyle name="差_卫生部门_财力性转移支付2010年预算参考数_12.25-发教育厅-2016年高职生均年初预算控制数分配表" xfId="1519"/>
    <cellStyle name="差_文体广播部门" xfId="1520"/>
    <cellStyle name="差_文体广播部门_12.25-发教育厅-2016年高职生均年初预算控制数分配表" xfId="1521"/>
    <cellStyle name="差_文体广播事业(按照总人口测算）—20080416" xfId="1522"/>
    <cellStyle name="差_文体广播事业(按照总人口测算）—20080416_12.25-发教育厅-2016年高职生均年初预算控制数分配表" xfId="1523"/>
    <cellStyle name="差_文体广播事业(按照总人口测算）—20080416_不含人员经费系数" xfId="1524"/>
    <cellStyle name="差_文体广播事业(按照总人口测算）—20080416_不含人员经费系数_12.25-发教育厅-2016年高职生均年初预算控制数分配表" xfId="1525"/>
    <cellStyle name="差_文体广播事业(按照总人口测算）—20080416_不含人员经费系数_财力性转移支付2010年预算参考数" xfId="1526"/>
    <cellStyle name="差_文体广播事业(按照总人口测算）—20080416_不含人员经费系数_财力性转移支付2010年预算参考数_12.25-发教育厅-2016年高职生均年初预算控制数分配表" xfId="1527"/>
    <cellStyle name="差_文体广播事业(按照总人口测算）—20080416_财力性转移支付2010年预算参考数" xfId="1528"/>
    <cellStyle name="差_文体广播事业(按照总人口测算）—20080416_财力性转移支付2010年预算参考数_12.25-发教育厅-2016年高职生均年初预算控制数分配表" xfId="1529"/>
    <cellStyle name="差_文体广播事业(按照总人口测算）—20080416_民生政策最低支出需求" xfId="1530"/>
    <cellStyle name="差_文体广播事业(按照总人口测算）—20080416_民生政策最低支出需求_12.25-发教育厅-2016年高职生均年初预算控制数分配表" xfId="1531"/>
    <cellStyle name="差_文体广播事业(按照总人口测算）—20080416_民生政策最低支出需求_财力性转移支付2010年预算参考数" xfId="1532"/>
    <cellStyle name="差_文体广播事业(按照总人口测算）—20080416_民生政策最低支出需求_财力性转移支付2010年预算参考数_12.25-发教育厅-2016年高职生均年初预算控制数分配表" xfId="1533"/>
    <cellStyle name="差_文体广播事业(按照总人口测算）—20080416_县市旗测算-新科目（含人口规模效应）" xfId="1534"/>
    <cellStyle name="差_文体广播事业(按照总人口测算）—20080416_县市旗测算-新科目（含人口规模效应）_12.25-发教育厅-2016年高职生均年初预算控制数分配表" xfId="1535"/>
    <cellStyle name="差_文体广播事业(按照总人口测算）—20080416_县市旗测算-新科目（含人口规模效应）_财力性转移支付2010年预算参考数" xfId="1536"/>
    <cellStyle name="差_文体广播事业(按照总人口测算）—20080416_县市旗测算-新科目（含人口规模效应）_财力性转移支付2010年预算参考数_12.25-发教育厅-2016年高职生均年初预算控制数分配表" xfId="1537"/>
    <cellStyle name="差_县区合并测算20080421" xfId="1538"/>
    <cellStyle name="差_县区合并测算20080421_12.25-发教育厅-2016年高职生均年初预算控制数分配表" xfId="1539"/>
    <cellStyle name="差_县区合并测算20080421_不含人员经费系数" xfId="1540"/>
    <cellStyle name="差_县区合并测算20080421_不含人员经费系数_12.25-发教育厅-2016年高职生均年初预算控制数分配表" xfId="1541"/>
    <cellStyle name="差_县区合并测算20080421_不含人员经费系数_财力性转移支付2010年预算参考数" xfId="1542"/>
    <cellStyle name="差_县区合并测算20080421_不含人员经费系数_财力性转移支付2010年预算参考数_12.25-发教育厅-2016年高职生均年初预算控制数分配表" xfId="1543"/>
    <cellStyle name="差_县区合并测算20080421_财力性转移支付2010年预算参考数" xfId="1544"/>
    <cellStyle name="差_县区合并测算20080421_财力性转移支付2010年预算参考数_12.25-发教育厅-2016年高职生均年初预算控制数分配表" xfId="1545"/>
    <cellStyle name="差_县区合并测算20080421_民生政策最低支出需求" xfId="1546"/>
    <cellStyle name="差_县区合并测算20080421_民生政策最低支出需求_12.25-发教育厅-2016年高职生均年初预算控制数分配表" xfId="1547"/>
    <cellStyle name="差_县区合并测算20080421_民生政策最低支出需求_财力性转移支付2010年预算参考数" xfId="1548"/>
    <cellStyle name="差_县区合并测算20080421_民生政策最低支出需求_财力性转移支付2010年预算参考数_12.25-发教育厅-2016年高职生均年初预算控制数分配表" xfId="1549"/>
    <cellStyle name="差_县区合并测算20080421_县市旗测算-新科目（含人口规模效应）" xfId="1550"/>
    <cellStyle name="差_县区合并测算20080421_县市旗测算-新科目（含人口规模效应）_12.25-发教育厅-2016年高职生均年初预算控制数分配表" xfId="1551"/>
    <cellStyle name="差_县区合并测算20080421_县市旗测算-新科目（含人口规模效应）_财力性转移支付2010年预算参考数" xfId="1552"/>
    <cellStyle name="差_县区合并测算20080421_县市旗测算-新科目（含人口规模效应）_财力性转移支付2010年预算参考数_12.25-发教育厅-2016年高职生均年初预算控制数分配表" xfId="1553"/>
    <cellStyle name="差_县区合并测算20080423(按照各省比重）" xfId="1554"/>
    <cellStyle name="差_县区合并测算20080423(按照各省比重）_12.25-发教育厅-2016年高职生均年初预算控制数分配表" xfId="1555"/>
    <cellStyle name="差_县区合并测算20080423(按照各省比重）_不含人员经费系数" xfId="1556"/>
    <cellStyle name="差_县区合并测算20080423(按照各省比重）_不含人员经费系数_12.25-发教育厅-2016年高职生均年初预算控制数分配表" xfId="1557"/>
    <cellStyle name="差_县区合并测算20080423(按照各省比重）_不含人员经费系数_财力性转移支付2010年预算参考数" xfId="1558"/>
    <cellStyle name="差_县区合并测算20080423(按照各省比重）_不含人员经费系数_财力性转移支付2010年预算参考数_12.25-发教育厅-2016年高职生均年初预算控制数分配表" xfId="1559"/>
    <cellStyle name="差_县区合并测算20080423(按照各省比重）_财力性转移支付2010年预算参考数" xfId="1560"/>
    <cellStyle name="差_县区合并测算20080423(按照各省比重）_财力性转移支付2010年预算参考数_12.25-发教育厅-2016年高职生均年初预算控制数分配表" xfId="1561"/>
    <cellStyle name="差_县区合并测算20080423(按照各省比重）_民生政策最低支出需求" xfId="1562"/>
    <cellStyle name="差_县区合并测算20080423(按照各省比重）_民生政策最低支出需求_12.25-发教育厅-2016年高职生均年初预算控制数分配表" xfId="1563"/>
    <cellStyle name="差_县区合并测算20080423(按照各省比重）_民生政策最低支出需求_财力性转移支付2010年预算参考数" xfId="1564"/>
    <cellStyle name="差_县区合并测算20080423(按照各省比重）_民生政策最低支出需求_财力性转移支付2010年预算参考数_12.25-发教育厅-2016年高职生均年初预算控制数分配表" xfId="1565"/>
    <cellStyle name="差_县区合并测算20080423(按照各省比重）_县市旗测算-新科目（含人口规模效应）" xfId="1566"/>
    <cellStyle name="差_县区合并测算20080423(按照各省比重）_县市旗测算-新科目（含人口规模效应）_12.25-发教育厅-2016年高职生均年初预算控制数分配表" xfId="1567"/>
    <cellStyle name="差_县区合并测算20080423(按照各省比重）_县市旗测算-新科目（含人口规模效应）_财力性转移支付2010年预算参考数" xfId="1568"/>
    <cellStyle name="差_县区合并测算20080423(按照各省比重）_县市旗测算-新科目（含人口规模效应）_财力性转移支付2010年预算参考数_12.25-发教育厅-2016年高职生均年初预算控制数分配表" xfId="1569"/>
    <cellStyle name="差_县市旗测算20080508" xfId="1570"/>
    <cellStyle name="差_县市旗测算20080508_12.25-发教育厅-2016年高职生均年初预算控制数分配表" xfId="1571"/>
    <cellStyle name="差_县市旗测算20080508_不含人员经费系数" xfId="1572"/>
    <cellStyle name="差_县市旗测算20080508_不含人员经费系数_12.25-发教育厅-2016年高职生均年初预算控制数分配表" xfId="1573"/>
    <cellStyle name="差_县市旗测算20080508_不含人员经费系数_财力性转移支付2010年预算参考数" xfId="1574"/>
    <cellStyle name="差_县市旗测算20080508_不含人员经费系数_财力性转移支付2010年预算参考数_12.25-发教育厅-2016年高职生均年初预算控制数分配表" xfId="1575"/>
    <cellStyle name="差_县市旗测算20080508_财力性转移支付2010年预算参考数" xfId="1576"/>
    <cellStyle name="差_县市旗测算20080508_财力性转移支付2010年预算参考数_12.25-发教育厅-2016年高职生均年初预算控制数分配表" xfId="1577"/>
    <cellStyle name="差_县市旗测算20080508_民生政策最低支出需求" xfId="1578"/>
    <cellStyle name="差_县市旗测算20080508_民生政策最低支出需求_12.25-发教育厅-2016年高职生均年初预算控制数分配表" xfId="1579"/>
    <cellStyle name="差_县市旗测算20080508_民生政策最低支出需求_财力性转移支付2010年预算参考数" xfId="1580"/>
    <cellStyle name="差_县市旗测算20080508_民生政策最低支出需求_财力性转移支付2010年预算参考数_12.25-发教育厅-2016年高职生均年初预算控制数分配表" xfId="1581"/>
    <cellStyle name="差_县市旗测算20080508_县市旗测算-新科目（含人口规模效应）" xfId="1582"/>
    <cellStyle name="差_县市旗测算20080508_县市旗测算-新科目（含人口规模效应）_12.25-发教育厅-2016年高职生均年初预算控制数分配表" xfId="1583"/>
    <cellStyle name="差_县市旗测算20080508_县市旗测算-新科目（含人口规模效应）_财力性转移支付2010年预算参考数" xfId="1584"/>
    <cellStyle name="差_县市旗测算20080508_县市旗测算-新科目（含人口规模效应）_财力性转移支付2010年预算参考数_12.25-发教育厅-2016年高职生均年初预算控制数分配表" xfId="1585"/>
    <cellStyle name="差_县市旗测算-新科目（20080626）" xfId="1586"/>
    <cellStyle name="差_县市旗测算-新科目（20080626）_12.25-发教育厅-2016年高职生均年初预算控制数分配表" xfId="1587"/>
    <cellStyle name="差_县市旗测算-新科目（20080626）_不含人员经费系数" xfId="1588"/>
    <cellStyle name="差_县市旗测算-新科目（20080626）_不含人员经费系数_12.25-发教育厅-2016年高职生均年初预算控制数分配表" xfId="1589"/>
    <cellStyle name="差_县市旗测算-新科目（20080626）_不含人员经费系数_财力性转移支付2010年预算参考数" xfId="1590"/>
    <cellStyle name="差_县市旗测算-新科目（20080626）_不含人员经费系数_财力性转移支付2010年预算参考数_12.25-发教育厅-2016年高职生均年初预算控制数分配表" xfId="1591"/>
    <cellStyle name="差_县市旗测算-新科目（20080626）_财力性转移支付2010年预算参考数" xfId="1592"/>
    <cellStyle name="差_县市旗测算-新科目（20080626）_财力性转移支付2010年预算参考数_12.25-发教育厅-2016年高职生均年初预算控制数分配表" xfId="1593"/>
    <cellStyle name="差_县市旗测算-新科目（20080626）_民生政策最低支出需求" xfId="1594"/>
    <cellStyle name="差_县市旗测算-新科目（20080626）_民生政策最低支出需求_12.25-发教育厅-2016年高职生均年初预算控制数分配表" xfId="1595"/>
    <cellStyle name="差_县市旗测算-新科目（20080626）_民生政策最低支出需求_财力性转移支付2010年预算参考数" xfId="1596"/>
    <cellStyle name="差_县市旗测算-新科目（20080626）_民生政策最低支出需求_财力性转移支付2010年预算参考数_12.25-发教育厅-2016年高职生均年初预算控制数分配表" xfId="1597"/>
    <cellStyle name="差_县市旗测算-新科目（20080626）_县市旗测算-新科目（含人口规模效应）" xfId="1598"/>
    <cellStyle name="差_县市旗测算-新科目（20080626）_县市旗测算-新科目（含人口规模效应）_12.25-发教育厅-2016年高职生均年初预算控制数分配表" xfId="1599"/>
    <cellStyle name="差_县市旗测算-新科目（20080626）_县市旗测算-新科目（含人口规模效应）_财力性转移支付2010年预算参考数" xfId="1600"/>
    <cellStyle name="差_县市旗测算-新科目（20080626）_县市旗测算-新科目（含人口规模效应）_财力性转移支付2010年预算参考数_12.25-发教育厅-2016年高职生均年初预算控制数分配表" xfId="1601"/>
    <cellStyle name="差_县市旗测算-新科目（20080627）" xfId="1602"/>
    <cellStyle name="差_县市旗测算-新科目（20080627）_12.25-发教育厅-2016年高职生均年初预算控制数分配表" xfId="1603"/>
    <cellStyle name="差_县市旗测算-新科目（20080627）_不含人员经费系数" xfId="1604"/>
    <cellStyle name="差_县市旗测算-新科目（20080627）_不含人员经费系数_12.25-发教育厅-2016年高职生均年初预算控制数分配表" xfId="1605"/>
    <cellStyle name="差_县市旗测算-新科目（20080627）_不含人员经费系数_财力性转移支付2010年预算参考数" xfId="1606"/>
    <cellStyle name="差_县市旗测算-新科目（20080627）_不含人员经费系数_财力性转移支付2010年预算参考数_12.25-发教育厅-2016年高职生均年初预算控制数分配表" xfId="1607"/>
    <cellStyle name="差_县市旗测算-新科目（20080627）_财力性转移支付2010年预算参考数" xfId="1608"/>
    <cellStyle name="差_县市旗测算-新科目（20080627）_财力性转移支付2010年预算参考数_12.25-发教育厅-2016年高职生均年初预算控制数分配表" xfId="1609"/>
    <cellStyle name="差_县市旗测算-新科目（20080627）_民生政策最低支出需求" xfId="1610"/>
    <cellStyle name="差_县市旗测算-新科目（20080627）_民生政策最低支出需求_12.25-发教育厅-2016年高职生均年初预算控制数分配表" xfId="1611"/>
    <cellStyle name="差_县市旗测算-新科目（20080627）_民生政策最低支出需求_财力性转移支付2010年预算参考数" xfId="1612"/>
    <cellStyle name="差_县市旗测算-新科目（20080627）_民生政策最低支出需求_财力性转移支付2010年预算参考数_12.25-发教育厅-2016年高职生均年初预算控制数分配表" xfId="1613"/>
    <cellStyle name="差_县市旗测算-新科目（20080627）_县市旗测算-新科目（含人口规模效应）" xfId="1614"/>
    <cellStyle name="差_县市旗测算-新科目（20080627）_县市旗测算-新科目（含人口规模效应）_12.25-发教育厅-2016年高职生均年初预算控制数分配表" xfId="1615"/>
    <cellStyle name="差_县市旗测算-新科目（20080627）_县市旗测算-新科目（含人口规模效应）_财力性转移支付2010年预算参考数" xfId="1616"/>
    <cellStyle name="差_县市旗测算-新科目（20080627）_县市旗测算-新科目（含人口规模效应）_财力性转移支付2010年预算参考数_12.25-发教育厅-2016年高职生均年初预算控制数分配表" xfId="1617"/>
    <cellStyle name="差_湘财教指2017-0119号2018年中央支持地方高校改革发展省级资金预算分配表" xfId="1618"/>
    <cellStyle name="差_湘财教指277" xfId="1619"/>
    <cellStyle name="差_湘财教指277_12.25-发教育厅-2016年高职生均年初预算控制数分配表" xfId="1620"/>
    <cellStyle name="差_一般预算支出口径剔除表" xfId="1621"/>
    <cellStyle name="差_一般预算支出口径剔除表_12.25-发教育厅-2016年高职生均年初预算控制数分配表" xfId="1622"/>
    <cellStyle name="差_一般预算支出口径剔除表_财力性转移支付2010年预算参考数" xfId="1623"/>
    <cellStyle name="差_一般预算支出口径剔除表_财力性转移支付2010年预算参考数_12.25-发教育厅-2016年高职生均年初预算控制数分配表" xfId="1624"/>
    <cellStyle name="差_云南 缺口县区测算(地方填报)" xfId="1625"/>
    <cellStyle name="差_云南 缺口县区测算(地方填报)_12.25-发教育厅-2016年高职生均年初预算控制数分配表" xfId="1626"/>
    <cellStyle name="差_云南 缺口县区测算(地方填报)_财力性转移支付2010年预算参考数" xfId="1627"/>
    <cellStyle name="差_云南 缺口县区测算(地方填报)_财力性转移支付2010年预算参考数_12.25-发教育厅-2016年高职生均年初预算控制数分配表" xfId="1628"/>
    <cellStyle name="差_云南省2008年转移支付测算——州市本级考核部分及政策性测算" xfId="1629"/>
    <cellStyle name="差_云南省2008年转移支付测算——州市本级考核部分及政策性测算_12.25-发教育厅-2016年高职生均年初预算控制数分配表" xfId="1630"/>
    <cellStyle name="差_云南省2008年转移支付测算——州市本级考核部分及政策性测算_财力性转移支付2010年预算参考数" xfId="1631"/>
    <cellStyle name="差_云南省2008年转移支付测算——州市本级考核部分及政策性测算_财力性转移支付2010年预算参考数_12.25-发教育厅-2016年高职生均年初预算控制数分配表" xfId="1632"/>
    <cellStyle name="差_职　2014年职成教育第二批专项经费分配表(分发）" xfId="1633"/>
    <cellStyle name="差_重点民生支出需求测算表社保（农村低保）081112" xfId="1634"/>
    <cellStyle name="差_重点民生支出需求测算表社保（农村低保）081112_12.25-发教育厅-2016年高职生均年初预算控制数分配表" xfId="1635"/>
    <cellStyle name="差_自行调整差异系数顺序" xfId="1636"/>
    <cellStyle name="差_自行调整差异系数顺序_12.25-发教育厅-2016年高职生均年初预算控制数分配表" xfId="1637"/>
    <cellStyle name="差_自行调整差异系数顺序_财力性转移支付2010年预算参考数" xfId="1638"/>
    <cellStyle name="差_自行调整差异系数顺序_财力性转移支付2010年预算参考数_12.25-发教育厅-2016年高职生均年初预算控制数分配表" xfId="1639"/>
    <cellStyle name="差_总人口" xfId="1640"/>
    <cellStyle name="差_总人口_12.25-发教育厅-2016年高职生均年初预算控制数分配表" xfId="1641"/>
    <cellStyle name="差_总人口_财力性转移支付2010年预算参考数" xfId="1642"/>
    <cellStyle name="差_总人口_财力性转移支付2010年预算参考数_12.25-发教育厅-2016年高职生均年初预算控制数分配表" xfId="1643"/>
    <cellStyle name="常规" xfId="0" builtinId="0"/>
    <cellStyle name="常规 10" xfId="1644"/>
    <cellStyle name="常规 10 10" xfId="1645"/>
    <cellStyle name="常规 10 10 2" xfId="1646"/>
    <cellStyle name="常规 10 11" xfId="1647"/>
    <cellStyle name="常规 10 11 2" xfId="1648"/>
    <cellStyle name="常规 10 12" xfId="1649"/>
    <cellStyle name="常规 10 12 2" xfId="1650"/>
    <cellStyle name="常规 10 13" xfId="1651"/>
    <cellStyle name="常规 10 13 2" xfId="1652"/>
    <cellStyle name="常规 10 14" xfId="1653"/>
    <cellStyle name="常规 10 14 2" xfId="1654"/>
    <cellStyle name="常规 10 14 2 2" xfId="1655"/>
    <cellStyle name="常规 10 14 2 2 10" xfId="1656"/>
    <cellStyle name="常规 10 14 2 2 10 2" xfId="1657"/>
    <cellStyle name="常规 10 14 2 2 11" xfId="1658"/>
    <cellStyle name="常规 10 14 2 2 11 2" xfId="1659"/>
    <cellStyle name="常规 10 14 2 2 12" xfId="1660"/>
    <cellStyle name="常规 10 14 2 2 12 2" xfId="1661"/>
    <cellStyle name="常规 10 14 2 2 13" xfId="1662"/>
    <cellStyle name="常规 10 14 2 2 13 2" xfId="1663"/>
    <cellStyle name="常规 10 14 2 2 14" xfId="1664"/>
    <cellStyle name="常规 10 14 2 2 14 2" xfId="1665"/>
    <cellStyle name="常规 10 14 2 2 15" xfId="1666"/>
    <cellStyle name="常规 10 14 2 2 15 2" xfId="1667"/>
    <cellStyle name="常规 10 14 2 2 16" xfId="1668"/>
    <cellStyle name="常规 10 14 2 2 16 2" xfId="1669"/>
    <cellStyle name="常规 10 14 2 2 17" xfId="1670"/>
    <cellStyle name="常规 10 14 2 2 17 2" xfId="1671"/>
    <cellStyle name="常规 10 14 2 2 18" xfId="1672"/>
    <cellStyle name="常规 10 14 2 2 18 2" xfId="1673"/>
    <cellStyle name="常规 10 14 2 2 19" xfId="1674"/>
    <cellStyle name="常规 10 14 2 2 19 2" xfId="1675"/>
    <cellStyle name="常规 10 14 2 2 2" xfId="1676"/>
    <cellStyle name="常规 10 14 2 2 2 2" xfId="1677"/>
    <cellStyle name="常规 10 14 2 2 20" xfId="1678"/>
    <cellStyle name="常规 10 14 2 2 20 2" xfId="1679"/>
    <cellStyle name="常规 10 14 2 2 21" xfId="1680"/>
    <cellStyle name="常规 10 14 2 2 21 2" xfId="1681"/>
    <cellStyle name="常规 10 14 2 2 22" xfId="1682"/>
    <cellStyle name="常规 10 14 2 2 3" xfId="1683"/>
    <cellStyle name="常规 10 14 2 2 3 2" xfId="1684"/>
    <cellStyle name="常规 10 14 2 2 4" xfId="1685"/>
    <cellStyle name="常规 10 14 2 2 4 2" xfId="1686"/>
    <cellStyle name="常规 10 14 2 2 5" xfId="1687"/>
    <cellStyle name="常规 10 14 2 2 5 2" xfId="1688"/>
    <cellStyle name="常规 10 14 2 2 6" xfId="1689"/>
    <cellStyle name="常规 10 14 2 2 6 2" xfId="1690"/>
    <cellStyle name="常规 10 14 2 2 7" xfId="1691"/>
    <cellStyle name="常规 10 14 2 2 7 2" xfId="1692"/>
    <cellStyle name="常规 10 14 2 2 8" xfId="1693"/>
    <cellStyle name="常规 10 14 2 2 8 2" xfId="1694"/>
    <cellStyle name="常规 10 14 2 2 9" xfId="1695"/>
    <cellStyle name="常规 10 14 2 2 9 2" xfId="1696"/>
    <cellStyle name="常规 10 15" xfId="1697"/>
    <cellStyle name="常规 10 15 2" xfId="1698"/>
    <cellStyle name="常规 10 16" xfId="1699"/>
    <cellStyle name="常规 10 16 2" xfId="1700"/>
    <cellStyle name="常规 10 17" xfId="1701"/>
    <cellStyle name="常规 10 17 2" xfId="1702"/>
    <cellStyle name="常规 10 18" xfId="1703"/>
    <cellStyle name="常规 10 18 2" xfId="1704"/>
    <cellStyle name="常规 10 19" xfId="1705"/>
    <cellStyle name="常规 10 19 2" xfId="1706"/>
    <cellStyle name="常规 10 2" xfId="1707"/>
    <cellStyle name="常规 10 2 2" xfId="1708"/>
    <cellStyle name="常规 10 2 2 10" xfId="1709"/>
    <cellStyle name="常规 10 2 2 10 2" xfId="1710"/>
    <cellStyle name="常规 10 2 2 11" xfId="1711"/>
    <cellStyle name="常规 10 2 2 11 2" xfId="1712"/>
    <cellStyle name="常规 10 2 2 12" xfId="1713"/>
    <cellStyle name="常规 10 2 2 12 2" xfId="1714"/>
    <cellStyle name="常规 10 2 2 13" xfId="1715"/>
    <cellStyle name="常规 10 2 2 13 2" xfId="1716"/>
    <cellStyle name="常规 10 2 2 14" xfId="1717"/>
    <cellStyle name="常规 10 2 2 14 2" xfId="1718"/>
    <cellStyle name="常规 10 2 2 15" xfId="1719"/>
    <cellStyle name="常规 10 2 2 15 2" xfId="1720"/>
    <cellStyle name="常规 10 2 2 16" xfId="1721"/>
    <cellStyle name="常规 10 2 2 16 2" xfId="1722"/>
    <cellStyle name="常规 10 2 2 17" xfId="1723"/>
    <cellStyle name="常规 10 2 2 17 2" xfId="1724"/>
    <cellStyle name="常规 10 2 2 18" xfId="1725"/>
    <cellStyle name="常规 10 2 2 18 2" xfId="1726"/>
    <cellStyle name="常规 10 2 2 19" xfId="1727"/>
    <cellStyle name="常规 10 2 2 19 2" xfId="1728"/>
    <cellStyle name="常规 10 2 2 2" xfId="1729"/>
    <cellStyle name="常规 10 2 2 2 2" xfId="1730"/>
    <cellStyle name="常规 10 2 2 20" xfId="1731"/>
    <cellStyle name="常规 10 2 2 20 2" xfId="1732"/>
    <cellStyle name="常规 10 2 2 21" xfId="1733"/>
    <cellStyle name="常规 10 2 2 21 2" xfId="1734"/>
    <cellStyle name="常规 10 2 2 22" xfId="1735"/>
    <cellStyle name="常规 10 2 2 3" xfId="1736"/>
    <cellStyle name="常规 10 2 2 3 2" xfId="1737"/>
    <cellStyle name="常规 10 2 2 4" xfId="1738"/>
    <cellStyle name="常规 10 2 2 4 2" xfId="1739"/>
    <cellStyle name="常规 10 2 2 5" xfId="1740"/>
    <cellStyle name="常规 10 2 2 5 2" xfId="1741"/>
    <cellStyle name="常规 10 2 2 6" xfId="1742"/>
    <cellStyle name="常规 10 2 2 6 2" xfId="1743"/>
    <cellStyle name="常规 10 2 2 7" xfId="1744"/>
    <cellStyle name="常规 10 2 2 7 2" xfId="1745"/>
    <cellStyle name="常规 10 2 2 8" xfId="1746"/>
    <cellStyle name="常规 10 2 2 8 2" xfId="1747"/>
    <cellStyle name="常规 10 2 2 9" xfId="1748"/>
    <cellStyle name="常规 10 2 2 9 2" xfId="1749"/>
    <cellStyle name="常规 10 2 3" xfId="1750"/>
    <cellStyle name="常规 10 20" xfId="1751"/>
    <cellStyle name="常规 10 20 2" xfId="1752"/>
    <cellStyle name="常规 10 21" xfId="1753"/>
    <cellStyle name="常规 10 21 2" xfId="1754"/>
    <cellStyle name="常规 10 22" xfId="1755"/>
    <cellStyle name="常规 10 22 2" xfId="1756"/>
    <cellStyle name="常规 10 23" xfId="1757"/>
    <cellStyle name="常规 10 3" xfId="1758"/>
    <cellStyle name="常规 10 3 10" xfId="1759"/>
    <cellStyle name="常规 10 3 10 2" xfId="1760"/>
    <cellStyle name="常规 10 3 11" xfId="1761"/>
    <cellStyle name="常规 10 3 11 2" xfId="1762"/>
    <cellStyle name="常规 10 3 12" xfId="1763"/>
    <cellStyle name="常规 10 3 12 2" xfId="1764"/>
    <cellStyle name="常规 10 3 13" xfId="1765"/>
    <cellStyle name="常规 10 3 13 2" xfId="1766"/>
    <cellStyle name="常规 10 3 14" xfId="1767"/>
    <cellStyle name="常规 10 3 14 2" xfId="1768"/>
    <cellStyle name="常规 10 3 15" xfId="1769"/>
    <cellStyle name="常规 10 3 15 2" xfId="1770"/>
    <cellStyle name="常规 10 3 16" xfId="1771"/>
    <cellStyle name="常规 10 3 16 2" xfId="1772"/>
    <cellStyle name="常规 10 3 17" xfId="1773"/>
    <cellStyle name="常规 10 3 17 2" xfId="1774"/>
    <cellStyle name="常规 10 3 18" xfId="1775"/>
    <cellStyle name="常规 10 3 18 2" xfId="1776"/>
    <cellStyle name="常规 10 3 19" xfId="1777"/>
    <cellStyle name="常规 10 3 19 2" xfId="1778"/>
    <cellStyle name="常规 10 3 2" xfId="1779"/>
    <cellStyle name="常规 10 3 2 2" xfId="1780"/>
    <cellStyle name="常规 10 3 20" xfId="1781"/>
    <cellStyle name="常规 10 3 20 2" xfId="1782"/>
    <cellStyle name="常规 10 3 21" xfId="1783"/>
    <cellStyle name="常规 10 3 21 2" xfId="1784"/>
    <cellStyle name="常规 10 3 22" xfId="1785"/>
    <cellStyle name="常规 10 3 3" xfId="1786"/>
    <cellStyle name="常规 10 3 3 2" xfId="1787"/>
    <cellStyle name="常规 10 3 4" xfId="1788"/>
    <cellStyle name="常规 10 3 4 2" xfId="1789"/>
    <cellStyle name="常规 10 3 5" xfId="1790"/>
    <cellStyle name="常规 10 3 5 2" xfId="1791"/>
    <cellStyle name="常规 10 3 6" xfId="1792"/>
    <cellStyle name="常规 10 3 6 2" xfId="1793"/>
    <cellStyle name="常规 10 3 7" xfId="1794"/>
    <cellStyle name="常规 10 3 7 2" xfId="1795"/>
    <cellStyle name="常规 10 3 8" xfId="1796"/>
    <cellStyle name="常规 10 3 8 2" xfId="1797"/>
    <cellStyle name="常规 10 3 9" xfId="1798"/>
    <cellStyle name="常规 10 3 9 2" xfId="1799"/>
    <cellStyle name="常规 10 4" xfId="1800"/>
    <cellStyle name="常规 10 4 2" xfId="1801"/>
    <cellStyle name="常规 10 5" xfId="1802"/>
    <cellStyle name="常规 10 5 2" xfId="1803"/>
    <cellStyle name="常规 10 6" xfId="1804"/>
    <cellStyle name="常规 10 6 2" xfId="1805"/>
    <cellStyle name="常规 10 7" xfId="1806"/>
    <cellStyle name="常规 10 7 2" xfId="1807"/>
    <cellStyle name="常规 10 8" xfId="1808"/>
    <cellStyle name="常规 10 8 2" xfId="1809"/>
    <cellStyle name="常规 10 9" xfId="1810"/>
    <cellStyle name="常规 10 9 2" xfId="1811"/>
    <cellStyle name="常规 11" xfId="1812"/>
    <cellStyle name="常规 11 10" xfId="1813"/>
    <cellStyle name="常规 11 10 2" xfId="1814"/>
    <cellStyle name="常规 11 11" xfId="1815"/>
    <cellStyle name="常规 11 11 2" xfId="1816"/>
    <cellStyle name="常规 11 12" xfId="1817"/>
    <cellStyle name="常规 11 12 2" xfId="1818"/>
    <cellStyle name="常规 11 13" xfId="1819"/>
    <cellStyle name="常规 11 13 2" xfId="1820"/>
    <cellStyle name="常规 11 14" xfId="1821"/>
    <cellStyle name="常规 11 14 2" xfId="1822"/>
    <cellStyle name="常规 11 15" xfId="1823"/>
    <cellStyle name="常规 11 15 2" xfId="1824"/>
    <cellStyle name="常规 11 16" xfId="1825"/>
    <cellStyle name="常规 11 16 2" xfId="1826"/>
    <cellStyle name="常规 11 17" xfId="1827"/>
    <cellStyle name="常规 11 17 2" xfId="1828"/>
    <cellStyle name="常规 11 18" xfId="1829"/>
    <cellStyle name="常规 11 18 2" xfId="1830"/>
    <cellStyle name="常规 11 19" xfId="1831"/>
    <cellStyle name="常规 11 19 2" xfId="1832"/>
    <cellStyle name="常规 11 2" xfId="1833"/>
    <cellStyle name="常规 11 2 2" xfId="1834"/>
    <cellStyle name="常规 11 20" xfId="1835"/>
    <cellStyle name="常规 11 20 2" xfId="1836"/>
    <cellStyle name="常规 11 21" xfId="1837"/>
    <cellStyle name="常规 11 21 2" xfId="1838"/>
    <cellStyle name="常规 11 22" xfId="1839"/>
    <cellStyle name="常规 11 3" xfId="1840"/>
    <cellStyle name="常规 11 3 2" xfId="1841"/>
    <cellStyle name="常规 11 4" xfId="1842"/>
    <cellStyle name="常规 11 4 2" xfId="1843"/>
    <cellStyle name="常规 11 5" xfId="1844"/>
    <cellStyle name="常规 11 5 2" xfId="1845"/>
    <cellStyle name="常规 11 6" xfId="1846"/>
    <cellStyle name="常规 11 6 2" xfId="1847"/>
    <cellStyle name="常规 11 7" xfId="1848"/>
    <cellStyle name="常规 11 7 2" xfId="1849"/>
    <cellStyle name="常规 11 8" xfId="1850"/>
    <cellStyle name="常规 11 8 2" xfId="1851"/>
    <cellStyle name="常规 11 9" xfId="1852"/>
    <cellStyle name="常规 11 9 2" xfId="1853"/>
    <cellStyle name="常规 11_01综合类2010" xfId="1854"/>
    <cellStyle name="常规 12" xfId="1855"/>
    <cellStyle name="常规 12 2" xfId="1856"/>
    <cellStyle name="常规 13" xfId="1857"/>
    <cellStyle name="常规 13 2" xfId="1858"/>
    <cellStyle name="常规 130" xfId="1859"/>
    <cellStyle name="常规 132" xfId="1860"/>
    <cellStyle name="常规 132 2" xfId="1861"/>
    <cellStyle name="常规 14" xfId="1862"/>
    <cellStyle name="常规 14 2" xfId="1863"/>
    <cellStyle name="常规 15" xfId="1864"/>
    <cellStyle name="常规 15 2" xfId="1865"/>
    <cellStyle name="常规 16" xfId="1866"/>
    <cellStyle name="常规 17" xfId="1867"/>
    <cellStyle name="常规 17 2" xfId="1868"/>
    <cellStyle name="常规 18" xfId="1869"/>
    <cellStyle name="常规 18 2" xfId="1870"/>
    <cellStyle name="常规 19" xfId="1871"/>
    <cellStyle name="常规 19 2" xfId="1872"/>
    <cellStyle name="常规 2" xfId="1873"/>
    <cellStyle name="常规 2 10" xfId="1874"/>
    <cellStyle name="常规 2 10 2" xfId="1875"/>
    <cellStyle name="常规 2 11" xfId="1876"/>
    <cellStyle name="常规 2 11 2" xfId="1877"/>
    <cellStyle name="常规 2 12" xfId="1878"/>
    <cellStyle name="常规 2 12 2" xfId="1879"/>
    <cellStyle name="常规 2 13" xfId="1880"/>
    <cellStyle name="常规 2 13 2" xfId="1881"/>
    <cellStyle name="常规 2 14" xfId="1882"/>
    <cellStyle name="常规 2 14 2" xfId="1883"/>
    <cellStyle name="常规 2 15" xfId="1884"/>
    <cellStyle name="常规 2 15 2" xfId="1885"/>
    <cellStyle name="常规 2 16" xfId="1886"/>
    <cellStyle name="常规 2 16 2" xfId="1887"/>
    <cellStyle name="常规 2 17" xfId="1888"/>
    <cellStyle name="常规 2 17 2" xfId="1889"/>
    <cellStyle name="常规 2 18" xfId="1890"/>
    <cellStyle name="常规 2 18 2" xfId="1891"/>
    <cellStyle name="常规 2 19" xfId="1892"/>
    <cellStyle name="常规 2 19 2" xfId="1893"/>
    <cellStyle name="常规 2 2" xfId="1894"/>
    <cellStyle name="常规 2 2 10" xfId="1895"/>
    <cellStyle name="常规 2 2 11" xfId="1896"/>
    <cellStyle name="常规 2 2 12" xfId="1897"/>
    <cellStyle name="常规 2 2 13" xfId="1898"/>
    <cellStyle name="常规 2 2 14" xfId="1899"/>
    <cellStyle name="常规 2 2 15" xfId="1900"/>
    <cellStyle name="常规 2 2 16" xfId="1901"/>
    <cellStyle name="常规 2 2 17" xfId="1902"/>
    <cellStyle name="常规 2 2 17 2" xfId="1903"/>
    <cellStyle name="常规 2 2 18" xfId="1904"/>
    <cellStyle name="常规 2 2 2" xfId="1905"/>
    <cellStyle name="常规 2 2 2 2" xfId="1906"/>
    <cellStyle name="常规 2 2 2 2 2" xfId="1907"/>
    <cellStyle name="常规 2 2 3" xfId="1908"/>
    <cellStyle name="常规 2 2 3 2" xfId="1909"/>
    <cellStyle name="常规 2 2 4" xfId="1910"/>
    <cellStyle name="常规 2 2 4 10" xfId="1911"/>
    <cellStyle name="常规 2 2 4 10 2" xfId="1912"/>
    <cellStyle name="常规 2 2 4 11" xfId="1913"/>
    <cellStyle name="常规 2 2 4 11 2" xfId="1914"/>
    <cellStyle name="常规 2 2 4 12" xfId="1915"/>
    <cellStyle name="常规 2 2 4 12 2" xfId="1916"/>
    <cellStyle name="常规 2 2 4 13" xfId="1917"/>
    <cellStyle name="常规 2 2 4 13 2" xfId="1918"/>
    <cellStyle name="常规 2 2 4 14" xfId="1919"/>
    <cellStyle name="常规 2 2 4 14 2" xfId="1920"/>
    <cellStyle name="常规 2 2 4 15" xfId="1921"/>
    <cellStyle name="常规 2 2 4 15 2" xfId="1922"/>
    <cellStyle name="常规 2 2 4 16" xfId="1923"/>
    <cellStyle name="常规 2 2 4 16 2" xfId="1924"/>
    <cellStyle name="常规 2 2 4 17" xfId="1925"/>
    <cellStyle name="常规 2 2 4 17 2" xfId="1926"/>
    <cellStyle name="常规 2 2 4 18" xfId="1927"/>
    <cellStyle name="常规 2 2 4 18 2" xfId="1928"/>
    <cellStyle name="常规 2 2 4 19" xfId="1929"/>
    <cellStyle name="常规 2 2 4 19 2" xfId="1930"/>
    <cellStyle name="常规 2 2 4 2" xfId="1931"/>
    <cellStyle name="常规 2 2 4 2 10" xfId="1932"/>
    <cellStyle name="常规 2 2 4 2 10 2" xfId="1933"/>
    <cellStyle name="常规 2 2 4 2 11" xfId="1934"/>
    <cellStyle name="常规 2 2 4 2 11 2" xfId="1935"/>
    <cellStyle name="常规 2 2 4 2 12" xfId="1936"/>
    <cellStyle name="常规 2 2 4 2 12 2" xfId="1937"/>
    <cellStyle name="常规 2 2 4 2 13" xfId="1938"/>
    <cellStyle name="常规 2 2 4 2 13 2" xfId="1939"/>
    <cellStyle name="常规 2 2 4 2 14" xfId="1940"/>
    <cellStyle name="常规 2 2 4 2 14 2" xfId="1941"/>
    <cellStyle name="常规 2 2 4 2 15" xfId="1942"/>
    <cellStyle name="常规 2 2 4 2 15 2" xfId="1943"/>
    <cellStyle name="常规 2 2 4 2 16" xfId="1944"/>
    <cellStyle name="常规 2 2 4 2 16 2" xfId="1945"/>
    <cellStyle name="常规 2 2 4 2 17" xfId="1946"/>
    <cellStyle name="常规 2 2 4 2 17 2" xfId="1947"/>
    <cellStyle name="常规 2 2 4 2 18" xfId="1948"/>
    <cellStyle name="常规 2 2 4 2 18 2" xfId="1949"/>
    <cellStyle name="常规 2 2 4 2 19" xfId="1950"/>
    <cellStyle name="常规 2 2 4 2 19 2" xfId="1951"/>
    <cellStyle name="常规 2 2 4 2 2" xfId="1952"/>
    <cellStyle name="常规 2 2 4 2 2 2" xfId="1953"/>
    <cellStyle name="常规 2 2 4 2 20" xfId="1954"/>
    <cellStyle name="常规 2 2 4 2 20 2" xfId="1955"/>
    <cellStyle name="常规 2 2 4 2 21" xfId="1956"/>
    <cellStyle name="常规 2 2 4 2 21 2" xfId="1957"/>
    <cellStyle name="常规 2 2 4 2 22" xfId="1958"/>
    <cellStyle name="常规 2 2 4 2 3" xfId="1959"/>
    <cellStyle name="常规 2 2 4 2 3 2" xfId="1960"/>
    <cellStyle name="常规 2 2 4 2 4" xfId="1961"/>
    <cellStyle name="常规 2 2 4 2 4 2" xfId="1962"/>
    <cellStyle name="常规 2 2 4 2 5" xfId="1963"/>
    <cellStyle name="常规 2 2 4 2 5 2" xfId="1964"/>
    <cellStyle name="常规 2 2 4 2 6" xfId="1965"/>
    <cellStyle name="常规 2 2 4 2 6 2" xfId="1966"/>
    <cellStyle name="常规 2 2 4 2 7" xfId="1967"/>
    <cellStyle name="常规 2 2 4 2 7 2" xfId="1968"/>
    <cellStyle name="常规 2 2 4 2 8" xfId="1969"/>
    <cellStyle name="常规 2 2 4 2 8 2" xfId="1970"/>
    <cellStyle name="常规 2 2 4 2 9" xfId="1971"/>
    <cellStyle name="常规 2 2 4 2 9 2" xfId="1972"/>
    <cellStyle name="常规 2 2 4 20" xfId="1973"/>
    <cellStyle name="常规 2 2 4 20 2" xfId="1974"/>
    <cellStyle name="常规 2 2 4 21" xfId="1975"/>
    <cellStyle name="常规 2 2 4 21 2" xfId="1976"/>
    <cellStyle name="常规 2 2 4 22" xfId="1977"/>
    <cellStyle name="常规 2 2 4 22 2" xfId="1978"/>
    <cellStyle name="常规 2 2 4 23" xfId="1979"/>
    <cellStyle name="常规 2 2 4 23 2" xfId="1980"/>
    <cellStyle name="常规 2 2 4 24" xfId="1981"/>
    <cellStyle name="常规 2 2 4 25" xfId="1982"/>
    <cellStyle name="常规 2 2 4 26" xfId="1983"/>
    <cellStyle name="常规 2 2 4 27" xfId="1984"/>
    <cellStyle name="常规 2 2 4 28" xfId="1985"/>
    <cellStyle name="常规 2 2 4 29" xfId="1986"/>
    <cellStyle name="常规 2 2 4 3" xfId="1987"/>
    <cellStyle name="常规 2 2 4 3 10" xfId="1988"/>
    <cellStyle name="常规 2 2 4 3 10 2" xfId="1989"/>
    <cellStyle name="常规 2 2 4 3 11" xfId="1990"/>
    <cellStyle name="常规 2 2 4 3 11 2" xfId="1991"/>
    <cellStyle name="常规 2 2 4 3 12" xfId="1992"/>
    <cellStyle name="常规 2 2 4 3 12 2" xfId="1993"/>
    <cellStyle name="常规 2 2 4 3 13" xfId="1994"/>
    <cellStyle name="常规 2 2 4 3 13 2" xfId="1995"/>
    <cellStyle name="常规 2 2 4 3 14" xfId="1996"/>
    <cellStyle name="常规 2 2 4 3 14 2" xfId="1997"/>
    <cellStyle name="常规 2 2 4 3 15" xfId="1998"/>
    <cellStyle name="常规 2 2 4 3 15 2" xfId="1999"/>
    <cellStyle name="常规 2 2 4 3 16" xfId="2000"/>
    <cellStyle name="常规 2 2 4 3 16 2" xfId="2001"/>
    <cellStyle name="常规 2 2 4 3 17" xfId="2002"/>
    <cellStyle name="常规 2 2 4 3 17 2" xfId="2003"/>
    <cellStyle name="常规 2 2 4 3 18" xfId="2004"/>
    <cellStyle name="常规 2 2 4 3 18 2" xfId="2005"/>
    <cellStyle name="常规 2 2 4 3 19" xfId="2006"/>
    <cellStyle name="常规 2 2 4 3 19 2" xfId="2007"/>
    <cellStyle name="常规 2 2 4 3 2" xfId="2008"/>
    <cellStyle name="常规 2 2 4 3 2 2" xfId="2009"/>
    <cellStyle name="常规 2 2 4 3 20" xfId="2010"/>
    <cellStyle name="常规 2 2 4 3 20 2" xfId="2011"/>
    <cellStyle name="常规 2 2 4 3 21" xfId="2012"/>
    <cellStyle name="常规 2 2 4 3 21 2" xfId="2013"/>
    <cellStyle name="常规 2 2 4 3 22" xfId="2014"/>
    <cellStyle name="常规 2 2 4 3 3" xfId="2015"/>
    <cellStyle name="常规 2 2 4 3 3 2" xfId="2016"/>
    <cellStyle name="常规 2 2 4 3 4" xfId="2017"/>
    <cellStyle name="常规 2 2 4 3 4 2" xfId="2018"/>
    <cellStyle name="常规 2 2 4 3 5" xfId="2019"/>
    <cellStyle name="常规 2 2 4 3 5 2" xfId="2020"/>
    <cellStyle name="常规 2 2 4 3 6" xfId="2021"/>
    <cellStyle name="常规 2 2 4 3 6 2" xfId="2022"/>
    <cellStyle name="常规 2 2 4 3 7" xfId="2023"/>
    <cellStyle name="常规 2 2 4 3 7 2" xfId="2024"/>
    <cellStyle name="常规 2 2 4 3 8" xfId="2025"/>
    <cellStyle name="常规 2 2 4 3 8 2" xfId="2026"/>
    <cellStyle name="常规 2 2 4 3 9" xfId="2027"/>
    <cellStyle name="常规 2 2 4 3 9 2" xfId="2028"/>
    <cellStyle name="常规 2 2 4 30" xfId="2029"/>
    <cellStyle name="常规 2 2 4 31" xfId="2030"/>
    <cellStyle name="常规 2 2 4 32" xfId="2031"/>
    <cellStyle name="常规 2 2 4 33" xfId="2032"/>
    <cellStyle name="常规 2 2 4 4" xfId="2033"/>
    <cellStyle name="常规 2 2 4 4 2" xfId="2034"/>
    <cellStyle name="常规 2 2 4 5" xfId="2035"/>
    <cellStyle name="常规 2 2 4 5 2" xfId="2036"/>
    <cellStyle name="常规 2 2 4 6" xfId="2037"/>
    <cellStyle name="常规 2 2 4 6 2" xfId="2038"/>
    <cellStyle name="常规 2 2 4 7" xfId="2039"/>
    <cellStyle name="常规 2 2 4 7 2" xfId="2040"/>
    <cellStyle name="常规 2 2 4 8" xfId="2041"/>
    <cellStyle name="常规 2 2 4 8 2" xfId="2042"/>
    <cellStyle name="常规 2 2 4 9" xfId="2043"/>
    <cellStyle name="常规 2 2 4 9 2" xfId="2044"/>
    <cellStyle name="常规 2 2 5" xfId="2045"/>
    <cellStyle name="常规 2 2 5 2" xfId="2046"/>
    <cellStyle name="常规 2 2 6" xfId="2047"/>
    <cellStyle name="常规 2 2 6 2" xfId="2048"/>
    <cellStyle name="常规 2 2 7" xfId="2049"/>
    <cellStyle name="常规 2 2 8" xfId="2050"/>
    <cellStyle name="常规 2 2 9" xfId="2051"/>
    <cellStyle name="常规 2 2_2015年度工资提标清算拨款分配方案" xfId="2052"/>
    <cellStyle name="常规 2 20" xfId="2053"/>
    <cellStyle name="常规 2 20 2" xfId="2054"/>
    <cellStyle name="常规 2 21" xfId="2055"/>
    <cellStyle name="常规 2 21 2" xfId="2056"/>
    <cellStyle name="常规 2 22" xfId="2057"/>
    <cellStyle name="常规 2 22 2" xfId="2058"/>
    <cellStyle name="常规 2 23" xfId="2059"/>
    <cellStyle name="常规 2 23 2" xfId="2060"/>
    <cellStyle name="常规 2 23 3" xfId="2061"/>
    <cellStyle name="常规 2 23 4" xfId="2062"/>
    <cellStyle name="常规 2 23 5" xfId="2063"/>
    <cellStyle name="常规 2 23 6" xfId="2064"/>
    <cellStyle name="常规 2 24" xfId="2065"/>
    <cellStyle name="常规 2 24 2" xfId="2066"/>
    <cellStyle name="常规 2 25" xfId="2067"/>
    <cellStyle name="常规 2 25 2" xfId="2068"/>
    <cellStyle name="常规 2 26" xfId="2069"/>
    <cellStyle name="常规 2 26 2" xfId="2070"/>
    <cellStyle name="常规 2 27" xfId="2071"/>
    <cellStyle name="常规 2 28" xfId="2072"/>
    <cellStyle name="常规 2 29" xfId="2073"/>
    <cellStyle name="常规 2 3" xfId="2074"/>
    <cellStyle name="常规 2 3 10" xfId="2075"/>
    <cellStyle name="常规 2 3 10 2" xfId="2076"/>
    <cellStyle name="常规 2 3 11" xfId="2077"/>
    <cellStyle name="常规 2 3 11 2" xfId="2078"/>
    <cellStyle name="常规 2 3 12" xfId="2079"/>
    <cellStyle name="常规 2 3 12 2" xfId="2080"/>
    <cellStyle name="常规 2 3 13" xfId="2081"/>
    <cellStyle name="常规 2 3 13 2" xfId="2082"/>
    <cellStyle name="常规 2 3 14" xfId="2083"/>
    <cellStyle name="常规 2 3 14 2" xfId="2084"/>
    <cellStyle name="常规 2 3 15" xfId="2085"/>
    <cellStyle name="常规 2 3 15 2" xfId="2086"/>
    <cellStyle name="常规 2 3 16" xfId="2087"/>
    <cellStyle name="常规 2 3 16 2" xfId="2088"/>
    <cellStyle name="常规 2 3 17" xfId="2089"/>
    <cellStyle name="常规 2 3 17 2" xfId="2090"/>
    <cellStyle name="常规 2 3 18" xfId="2091"/>
    <cellStyle name="常规 2 3 18 2" xfId="2092"/>
    <cellStyle name="常规 2 3 19" xfId="2093"/>
    <cellStyle name="常规 2 3 19 2" xfId="2094"/>
    <cellStyle name="常规 2 3 2" xfId="2095"/>
    <cellStyle name="常规 2 3 2 2" xfId="2096"/>
    <cellStyle name="常规 2 3 20" xfId="2097"/>
    <cellStyle name="常规 2 3 20 2" xfId="2098"/>
    <cellStyle name="常规 2 3 21" xfId="2099"/>
    <cellStyle name="常规 2 3 21 2" xfId="2100"/>
    <cellStyle name="常规 2 3 22" xfId="2101"/>
    <cellStyle name="常规 2 3 3" xfId="2102"/>
    <cellStyle name="常规 2 3 3 2" xfId="2103"/>
    <cellStyle name="常规 2 3 4" xfId="2104"/>
    <cellStyle name="常规 2 3 4 2" xfId="2105"/>
    <cellStyle name="常规 2 3 5" xfId="2106"/>
    <cellStyle name="常规 2 3 5 2" xfId="2107"/>
    <cellStyle name="常规 2 3 6" xfId="2108"/>
    <cellStyle name="常规 2 3 6 2" xfId="2109"/>
    <cellStyle name="常规 2 3 7" xfId="2110"/>
    <cellStyle name="常规 2 3 7 2" xfId="2111"/>
    <cellStyle name="常规 2 3 8" xfId="2112"/>
    <cellStyle name="常规 2 3 8 2" xfId="2113"/>
    <cellStyle name="常规 2 3 9" xfId="2114"/>
    <cellStyle name="常规 2 3 9 2" xfId="2115"/>
    <cellStyle name="常规 2 30" xfId="2116"/>
    <cellStyle name="常规 2 31" xfId="2117"/>
    <cellStyle name="常规 2 32" xfId="2118"/>
    <cellStyle name="常规 2 4" xfId="2119"/>
    <cellStyle name="常规 2 4 2" xfId="2120"/>
    <cellStyle name="常规 2 5" xfId="2121"/>
    <cellStyle name="常规 2 5 2" xfId="2122"/>
    <cellStyle name="常规 2 6" xfId="2123"/>
    <cellStyle name="常规 2 6 2" xfId="2124"/>
    <cellStyle name="常规 2 7" xfId="2125"/>
    <cellStyle name="常规 2 7 2" xfId="2126"/>
    <cellStyle name="常规 2 8" xfId="2127"/>
    <cellStyle name="常规 2 8 2" xfId="2128"/>
    <cellStyle name="常规 2 9" xfId="2129"/>
    <cellStyle name="常规 2 9 2" xfId="2130"/>
    <cellStyle name="常规 2_01综合类" xfId="2131"/>
    <cellStyle name="常规 20" xfId="2132"/>
    <cellStyle name="常规 20 2" xfId="2133"/>
    <cellStyle name="常规 21" xfId="2134"/>
    <cellStyle name="常规 21 2" xfId="2135"/>
    <cellStyle name="常规 22" xfId="2136"/>
    <cellStyle name="常规 22 10" xfId="2137"/>
    <cellStyle name="常规 22 11" xfId="2138"/>
    <cellStyle name="常规 22 12" xfId="2139"/>
    <cellStyle name="常规 22 13" xfId="2140"/>
    <cellStyle name="常规 22 14" xfId="2141"/>
    <cellStyle name="常规 22 15" xfId="2142"/>
    <cellStyle name="常规 22 16" xfId="2143"/>
    <cellStyle name="常规 22 17" xfId="2144"/>
    <cellStyle name="常规 22 18" xfId="2145"/>
    <cellStyle name="常规 22 19" xfId="2146"/>
    <cellStyle name="常规 22 2" xfId="2147"/>
    <cellStyle name="常规 22 20" xfId="2148"/>
    <cellStyle name="常规 22 21" xfId="2149"/>
    <cellStyle name="常规 22 3" xfId="2150"/>
    <cellStyle name="常规 22 4" xfId="2151"/>
    <cellStyle name="常规 22 5" xfId="2152"/>
    <cellStyle name="常规 22 6" xfId="2153"/>
    <cellStyle name="常规 22 7" xfId="2154"/>
    <cellStyle name="常规 22 8" xfId="2155"/>
    <cellStyle name="常规 22 9" xfId="2156"/>
    <cellStyle name="常规 23" xfId="2157"/>
    <cellStyle name="常规 23 2" xfId="2158"/>
    <cellStyle name="常规 23 2 2" xfId="2159"/>
    <cellStyle name="常规 23 3" xfId="2160"/>
    <cellStyle name="常规 23_12.25-发教育厅-2016年高职生均年初预算控制数分配表" xfId="2161"/>
    <cellStyle name="常规 24" xfId="2162"/>
    <cellStyle name="常规 24 2" xfId="2163"/>
    <cellStyle name="常规 25" xfId="2164"/>
    <cellStyle name="常规 25 2" xfId="2165"/>
    <cellStyle name="常规 26" xfId="2166"/>
    <cellStyle name="常规 26 2" xfId="2167"/>
    <cellStyle name="常规 27" xfId="2168"/>
    <cellStyle name="常规 27 2" xfId="2169"/>
    <cellStyle name="常规 28" xfId="2170"/>
    <cellStyle name="常规 28 2" xfId="2171"/>
    <cellStyle name="常规 29" xfId="2172"/>
    <cellStyle name="常规 29 2" xfId="2173"/>
    <cellStyle name="常规 3" xfId="2174"/>
    <cellStyle name="常规 3 10" xfId="2175"/>
    <cellStyle name="常规 3 10 2" xfId="2176"/>
    <cellStyle name="常规 3 11" xfId="2177"/>
    <cellStyle name="常规 3 11 2" xfId="2178"/>
    <cellStyle name="常规 3 12" xfId="2179"/>
    <cellStyle name="常规 3 12 2" xfId="2180"/>
    <cellStyle name="常规 3 13" xfId="2181"/>
    <cellStyle name="常规 3 13 2" xfId="2182"/>
    <cellStyle name="常规 3 14" xfId="2183"/>
    <cellStyle name="常规 3 14 2" xfId="2184"/>
    <cellStyle name="常规 3 15" xfId="2185"/>
    <cellStyle name="常规 3 15 2" xfId="2186"/>
    <cellStyle name="常规 3 16" xfId="2187"/>
    <cellStyle name="常规 3 16 2" xfId="2188"/>
    <cellStyle name="常规 3 17" xfId="2189"/>
    <cellStyle name="常规 3 17 2" xfId="2190"/>
    <cellStyle name="常规 3 18" xfId="2191"/>
    <cellStyle name="常规 3 18 2" xfId="2192"/>
    <cellStyle name="常规 3 19" xfId="2193"/>
    <cellStyle name="常规 3 19 2" xfId="2194"/>
    <cellStyle name="常规 3 2" xfId="2195"/>
    <cellStyle name="常规 3 2 2" xfId="2196"/>
    <cellStyle name="常规 3 2 3" xfId="2197"/>
    <cellStyle name="常规 3 2 4" xfId="2198"/>
    <cellStyle name="常规 3 2 4 2" xfId="2199"/>
    <cellStyle name="常规 3 2_2017年改革发展类资金分配及绩效" xfId="2200"/>
    <cellStyle name="常规 3 20" xfId="2201"/>
    <cellStyle name="常规 3 20 2" xfId="2202"/>
    <cellStyle name="常规 3 21" xfId="2203"/>
    <cellStyle name="常规 3 21 2" xfId="2204"/>
    <cellStyle name="常规 3 22" xfId="2205"/>
    <cellStyle name="常规 3 3" xfId="2206"/>
    <cellStyle name="常规 3 3 2" xfId="2207"/>
    <cellStyle name="常规 3 4" xfId="2208"/>
    <cellStyle name="常规 3 5" xfId="2209"/>
    <cellStyle name="常规 3 6" xfId="2210"/>
    <cellStyle name="常规 3 7" xfId="2211"/>
    <cellStyle name="常规 3 7 2" xfId="2212"/>
    <cellStyle name="常规 3 8" xfId="2213"/>
    <cellStyle name="常规 3 8 2" xfId="2214"/>
    <cellStyle name="常规 3 9" xfId="2215"/>
    <cellStyle name="常规 3 9 2" xfId="2216"/>
    <cellStyle name="常规 3_12.25-发教育厅工资提标和养老保险改革2016年新增" xfId="2217"/>
    <cellStyle name="常规 30" xfId="2218"/>
    <cellStyle name="常规 30 2" xfId="2219"/>
    <cellStyle name="常规 30 2 2" xfId="2220"/>
    <cellStyle name="常规 30 3" xfId="2221"/>
    <cellStyle name="常规 31" xfId="2222"/>
    <cellStyle name="常规 31 2" xfId="2223"/>
    <cellStyle name="常规 32" xfId="2224"/>
    <cellStyle name="常规 32 2" xfId="2225"/>
    <cellStyle name="常规 33" xfId="2226"/>
    <cellStyle name="常规 33 2" xfId="2227"/>
    <cellStyle name="常规 34" xfId="2228"/>
    <cellStyle name="常规 34 2" xfId="2229"/>
    <cellStyle name="常规 35" xfId="2230"/>
    <cellStyle name="常规 35 10" xfId="2231"/>
    <cellStyle name="常规 35 10 2" xfId="2232"/>
    <cellStyle name="常规 35 11" xfId="2233"/>
    <cellStyle name="常规 35 11 2" xfId="2234"/>
    <cellStyle name="常规 35 12" xfId="2235"/>
    <cellStyle name="常规 35 12 2" xfId="2236"/>
    <cellStyle name="常规 35 13" xfId="2237"/>
    <cellStyle name="常规 35 13 2" xfId="2238"/>
    <cellStyle name="常规 35 14" xfId="2239"/>
    <cellStyle name="常规 35 14 2" xfId="2240"/>
    <cellStyle name="常规 35 15" xfId="2241"/>
    <cellStyle name="常规 35 15 2" xfId="2242"/>
    <cellStyle name="常规 35 16" xfId="2243"/>
    <cellStyle name="常规 35 16 2" xfId="2244"/>
    <cellStyle name="常规 35 17" xfId="2245"/>
    <cellStyle name="常规 35 17 2" xfId="2246"/>
    <cellStyle name="常规 35 18" xfId="2247"/>
    <cellStyle name="常规 35 18 2" xfId="2248"/>
    <cellStyle name="常规 35 19" xfId="2249"/>
    <cellStyle name="常规 35 19 2" xfId="2250"/>
    <cellStyle name="常规 35 2" xfId="2251"/>
    <cellStyle name="常规 35 2 10" xfId="2252"/>
    <cellStyle name="常规 35 2 10 2" xfId="2253"/>
    <cellStyle name="常规 35 2 11" xfId="2254"/>
    <cellStyle name="常规 35 2 11 2" xfId="2255"/>
    <cellStyle name="常规 35 2 12" xfId="2256"/>
    <cellStyle name="常规 35 2 12 2" xfId="2257"/>
    <cellStyle name="常规 35 2 13" xfId="2258"/>
    <cellStyle name="常规 35 2 13 2" xfId="2259"/>
    <cellStyle name="常规 35 2 14" xfId="2260"/>
    <cellStyle name="常规 35 2 14 2" xfId="2261"/>
    <cellStyle name="常规 35 2 15" xfId="2262"/>
    <cellStyle name="常规 35 2 15 2" xfId="2263"/>
    <cellStyle name="常规 35 2 16" xfId="2264"/>
    <cellStyle name="常规 35 2 16 2" xfId="2265"/>
    <cellStyle name="常规 35 2 17" xfId="2266"/>
    <cellStyle name="常规 35 2 17 2" xfId="2267"/>
    <cellStyle name="常规 35 2 18" xfId="2268"/>
    <cellStyle name="常规 35 2 18 2" xfId="2269"/>
    <cellStyle name="常规 35 2 19" xfId="2270"/>
    <cellStyle name="常规 35 2 19 2" xfId="2271"/>
    <cellStyle name="常规 35 2 2" xfId="2272"/>
    <cellStyle name="常规 35 2 2 2" xfId="2273"/>
    <cellStyle name="常规 35 2 20" xfId="2274"/>
    <cellStyle name="常规 35 2 20 2" xfId="2275"/>
    <cellStyle name="常规 35 2 21" xfId="2276"/>
    <cellStyle name="常规 35 2 21 2" xfId="2277"/>
    <cellStyle name="常规 35 2 22" xfId="2278"/>
    <cellStyle name="常规 35 2 3" xfId="2279"/>
    <cellStyle name="常规 35 2 3 2" xfId="2280"/>
    <cellStyle name="常规 35 2 4" xfId="2281"/>
    <cellStyle name="常规 35 2 4 2" xfId="2282"/>
    <cellStyle name="常规 35 2 5" xfId="2283"/>
    <cellStyle name="常规 35 2 5 2" xfId="2284"/>
    <cellStyle name="常规 35 2 6" xfId="2285"/>
    <cellStyle name="常规 35 2 6 2" xfId="2286"/>
    <cellStyle name="常规 35 2 7" xfId="2287"/>
    <cellStyle name="常规 35 2 7 2" xfId="2288"/>
    <cellStyle name="常规 35 2 8" xfId="2289"/>
    <cellStyle name="常规 35 2 8 2" xfId="2290"/>
    <cellStyle name="常规 35 2 9" xfId="2291"/>
    <cellStyle name="常规 35 2 9 2" xfId="2292"/>
    <cellStyle name="常规 35 20" xfId="2293"/>
    <cellStyle name="常规 35 20 2" xfId="2294"/>
    <cellStyle name="常规 35 21" xfId="2295"/>
    <cellStyle name="常规 35 21 2" xfId="2296"/>
    <cellStyle name="常规 35 22" xfId="2297"/>
    <cellStyle name="常规 35 22 2" xfId="2298"/>
    <cellStyle name="常规 35 23" xfId="2299"/>
    <cellStyle name="常规 35 23 2" xfId="2300"/>
    <cellStyle name="常规 35 24" xfId="2301"/>
    <cellStyle name="常规 35 3" xfId="2302"/>
    <cellStyle name="常规 35 3 10" xfId="2303"/>
    <cellStyle name="常规 35 3 10 2" xfId="2304"/>
    <cellStyle name="常规 35 3 11" xfId="2305"/>
    <cellStyle name="常规 35 3 11 2" xfId="2306"/>
    <cellStyle name="常规 35 3 12" xfId="2307"/>
    <cellStyle name="常规 35 3 12 2" xfId="2308"/>
    <cellStyle name="常规 35 3 13" xfId="2309"/>
    <cellStyle name="常规 35 3 13 2" xfId="2310"/>
    <cellStyle name="常规 35 3 14" xfId="2311"/>
    <cellStyle name="常规 35 3 14 2" xfId="2312"/>
    <cellStyle name="常规 35 3 15" xfId="2313"/>
    <cellStyle name="常规 35 3 15 2" xfId="2314"/>
    <cellStyle name="常规 35 3 16" xfId="2315"/>
    <cellStyle name="常规 35 3 16 2" xfId="2316"/>
    <cellStyle name="常规 35 3 17" xfId="2317"/>
    <cellStyle name="常规 35 3 17 2" xfId="2318"/>
    <cellStyle name="常规 35 3 18" xfId="2319"/>
    <cellStyle name="常规 35 3 18 2" xfId="2320"/>
    <cellStyle name="常规 35 3 19" xfId="2321"/>
    <cellStyle name="常规 35 3 19 2" xfId="2322"/>
    <cellStyle name="常规 35 3 2" xfId="2323"/>
    <cellStyle name="常规 35 3 2 2" xfId="2324"/>
    <cellStyle name="常规 35 3 20" xfId="2325"/>
    <cellStyle name="常规 35 3 20 2" xfId="2326"/>
    <cellStyle name="常规 35 3 21" xfId="2327"/>
    <cellStyle name="常规 35 3 21 2" xfId="2328"/>
    <cellStyle name="常规 35 3 22" xfId="2329"/>
    <cellStyle name="常规 35 3 3" xfId="2330"/>
    <cellStyle name="常规 35 3 3 2" xfId="2331"/>
    <cellStyle name="常规 35 3 4" xfId="2332"/>
    <cellStyle name="常规 35 3 4 2" xfId="2333"/>
    <cellStyle name="常规 35 3 5" xfId="2334"/>
    <cellStyle name="常规 35 3 5 2" xfId="2335"/>
    <cellStyle name="常规 35 3 6" xfId="2336"/>
    <cellStyle name="常规 35 3 6 2" xfId="2337"/>
    <cellStyle name="常规 35 3 7" xfId="2338"/>
    <cellStyle name="常规 35 3 7 2" xfId="2339"/>
    <cellStyle name="常规 35 3 8" xfId="2340"/>
    <cellStyle name="常规 35 3 8 2" xfId="2341"/>
    <cellStyle name="常规 35 3 9" xfId="2342"/>
    <cellStyle name="常规 35 3 9 2" xfId="2343"/>
    <cellStyle name="常规 35 4" xfId="2344"/>
    <cellStyle name="常规 35 4 2" xfId="2345"/>
    <cellStyle name="常规 35 5" xfId="2346"/>
    <cellStyle name="常规 35 5 2" xfId="2347"/>
    <cellStyle name="常规 35 6" xfId="2348"/>
    <cellStyle name="常规 35 6 2" xfId="2349"/>
    <cellStyle name="常规 35 7" xfId="2350"/>
    <cellStyle name="常规 35 7 2" xfId="2351"/>
    <cellStyle name="常规 35 8" xfId="2352"/>
    <cellStyle name="常规 35 8 2" xfId="2353"/>
    <cellStyle name="常规 35 9" xfId="2354"/>
    <cellStyle name="常规 35 9 2" xfId="2355"/>
    <cellStyle name="常规 36" xfId="2356"/>
    <cellStyle name="常规 36 2" xfId="2357"/>
    <cellStyle name="常规 37" xfId="2358"/>
    <cellStyle name="常规 37 2" xfId="2359"/>
    <cellStyle name="常规 38" xfId="2360"/>
    <cellStyle name="常规 39" xfId="2361"/>
    <cellStyle name="常规 4" xfId="2362"/>
    <cellStyle name="常规 4 10" xfId="2363"/>
    <cellStyle name="常规 4 10 2" xfId="2364"/>
    <cellStyle name="常规 4 11" xfId="2365"/>
    <cellStyle name="常规 4 11 2" xfId="2366"/>
    <cellStyle name="常规 4 12" xfId="2367"/>
    <cellStyle name="常规 4 12 2" xfId="2368"/>
    <cellStyle name="常规 4 13" xfId="2369"/>
    <cellStyle name="常规 4 13 2" xfId="2370"/>
    <cellStyle name="常规 4 14" xfId="2371"/>
    <cellStyle name="常规 4 14 2" xfId="2372"/>
    <cellStyle name="常规 4 15" xfId="2373"/>
    <cellStyle name="常规 4 15 2" xfId="2374"/>
    <cellStyle name="常规 4 16" xfId="2375"/>
    <cellStyle name="常规 4 16 2" xfId="2376"/>
    <cellStyle name="常规 4 17" xfId="2377"/>
    <cellStyle name="常规 4 17 2" xfId="2378"/>
    <cellStyle name="常规 4 18" xfId="2379"/>
    <cellStyle name="常规 4 18 2" xfId="2380"/>
    <cellStyle name="常规 4 19" xfId="2381"/>
    <cellStyle name="常规 4 19 2" xfId="2382"/>
    <cellStyle name="常规 4 2" xfId="2383"/>
    <cellStyle name="常规 4 2 10" xfId="2384"/>
    <cellStyle name="常规 4 2 10 2" xfId="2385"/>
    <cellStyle name="常规 4 2 11" xfId="2386"/>
    <cellStyle name="常规 4 2 11 2" xfId="2387"/>
    <cellStyle name="常规 4 2 12" xfId="2388"/>
    <cellStyle name="常规 4 2 12 2" xfId="2389"/>
    <cellStyle name="常规 4 2 13" xfId="2390"/>
    <cellStyle name="常规 4 2 13 2" xfId="2391"/>
    <cellStyle name="常规 4 2 14" xfId="2392"/>
    <cellStyle name="常规 4 2 14 2" xfId="2393"/>
    <cellStyle name="常规 4 2 15" xfId="2394"/>
    <cellStyle name="常规 4 2 15 2" xfId="2395"/>
    <cellStyle name="常规 4 2 16" xfId="2396"/>
    <cellStyle name="常规 4 2 16 2" xfId="2397"/>
    <cellStyle name="常规 4 2 17" xfId="2398"/>
    <cellStyle name="常规 4 2 17 2" xfId="2399"/>
    <cellStyle name="常规 4 2 18" xfId="2400"/>
    <cellStyle name="常规 4 2 18 2" xfId="2401"/>
    <cellStyle name="常规 4 2 19" xfId="2402"/>
    <cellStyle name="常规 4 2 19 2" xfId="2403"/>
    <cellStyle name="常规 4 2 2" xfId="2404"/>
    <cellStyle name="常规 4 2 2 2" xfId="2405"/>
    <cellStyle name="常规 4 2 20" xfId="2406"/>
    <cellStyle name="常规 4 2 20 2" xfId="2407"/>
    <cellStyle name="常规 4 2 21" xfId="2408"/>
    <cellStyle name="常规 4 2 21 2" xfId="2409"/>
    <cellStyle name="常规 4 2 22" xfId="2410"/>
    <cellStyle name="常规 4 2 3" xfId="2411"/>
    <cellStyle name="常规 4 2 3 2" xfId="2412"/>
    <cellStyle name="常规 4 2 4" xfId="2413"/>
    <cellStyle name="常规 4 2 4 2" xfId="2414"/>
    <cellStyle name="常规 4 2 5" xfId="2415"/>
    <cellStyle name="常规 4 2 5 2" xfId="2416"/>
    <cellStyle name="常规 4 2 6" xfId="2417"/>
    <cellStyle name="常规 4 2 6 2" xfId="2418"/>
    <cellStyle name="常规 4 2 7" xfId="2419"/>
    <cellStyle name="常规 4 2 7 2" xfId="2420"/>
    <cellStyle name="常规 4 2 8" xfId="2421"/>
    <cellStyle name="常规 4 2 8 2" xfId="2422"/>
    <cellStyle name="常规 4 2 9" xfId="2423"/>
    <cellStyle name="常规 4 2 9 2" xfId="2424"/>
    <cellStyle name="常规 4 2_2015年度工资提标清算拨款分配方案" xfId="2425"/>
    <cellStyle name="常规 4 20" xfId="2426"/>
    <cellStyle name="常规 4 20 2" xfId="2427"/>
    <cellStyle name="常规 4 21" xfId="2428"/>
    <cellStyle name="常规 4 21 2" xfId="2429"/>
    <cellStyle name="常规 4 22" xfId="2430"/>
    <cellStyle name="常规 4 22 2" xfId="2431"/>
    <cellStyle name="常规 4 23" xfId="2432"/>
    <cellStyle name="常规 4 24" xfId="2433"/>
    <cellStyle name="常规 4 3" xfId="2434"/>
    <cellStyle name="常规 4 3 2" xfId="2435"/>
    <cellStyle name="常规 4 4" xfId="2436"/>
    <cellStyle name="常规 4 4 2" xfId="2437"/>
    <cellStyle name="常规 4 5" xfId="2438"/>
    <cellStyle name="常规 4 5 2" xfId="2439"/>
    <cellStyle name="常规 4 6" xfId="2440"/>
    <cellStyle name="常规 4 6 2" xfId="2441"/>
    <cellStyle name="常规 4 7" xfId="2442"/>
    <cellStyle name="常规 4 7 2" xfId="2443"/>
    <cellStyle name="常规 4 8" xfId="2444"/>
    <cellStyle name="常规 4 8 2" xfId="2445"/>
    <cellStyle name="常规 4 9" xfId="2446"/>
    <cellStyle name="常规 4 9 2" xfId="2447"/>
    <cellStyle name="常规 4_01综合类2010" xfId="2448"/>
    <cellStyle name="常规 40" xfId="2449"/>
    <cellStyle name="常规 41" xfId="2450"/>
    <cellStyle name="常规 42" xfId="2451"/>
    <cellStyle name="常规 5" xfId="2452"/>
    <cellStyle name="常规 5 10" xfId="2453"/>
    <cellStyle name="常规 5 10 2" xfId="2454"/>
    <cellStyle name="常规 5 11" xfId="2455"/>
    <cellStyle name="常规 5 11 2" xfId="2456"/>
    <cellStyle name="常规 5 12" xfId="2457"/>
    <cellStyle name="常规 5 12 2" xfId="2458"/>
    <cellStyle name="常规 5 13" xfId="2459"/>
    <cellStyle name="常规 5 13 2" xfId="2460"/>
    <cellStyle name="常规 5 14" xfId="2461"/>
    <cellStyle name="常规 5 14 2" xfId="2462"/>
    <cellStyle name="常规 5 15" xfId="2463"/>
    <cellStyle name="常规 5 15 2" xfId="2464"/>
    <cellStyle name="常规 5 16" xfId="2465"/>
    <cellStyle name="常规 5 16 2" xfId="2466"/>
    <cellStyle name="常规 5 17" xfId="2467"/>
    <cellStyle name="常规 5 17 2" xfId="2468"/>
    <cellStyle name="常规 5 18" xfId="2469"/>
    <cellStyle name="常规 5 18 2" xfId="2470"/>
    <cellStyle name="常规 5 19" xfId="2471"/>
    <cellStyle name="常规 5 19 2" xfId="2472"/>
    <cellStyle name="常规 5 2" xfId="2473"/>
    <cellStyle name="常规 5 2 2" xfId="2474"/>
    <cellStyle name="常规 5 20" xfId="2475"/>
    <cellStyle name="常规 5 20 2" xfId="2476"/>
    <cellStyle name="常规 5 21" xfId="2477"/>
    <cellStyle name="常规 5 21 2" xfId="2478"/>
    <cellStyle name="常规 5 22" xfId="2479"/>
    <cellStyle name="常规 5 3" xfId="2480"/>
    <cellStyle name="常规 5 3 2" xfId="2481"/>
    <cellStyle name="常规 5 4" xfId="2482"/>
    <cellStyle name="常规 5 4 2" xfId="2483"/>
    <cellStyle name="常规 5 4 3" xfId="2484"/>
    <cellStyle name="常规 5 4_湘财教指〔2017〕84号中央财政支持地方高校改革发展资金" xfId="2485"/>
    <cellStyle name="常规 5 5" xfId="2486"/>
    <cellStyle name="常规 5 5 2" xfId="2487"/>
    <cellStyle name="常规 5 6" xfId="2488"/>
    <cellStyle name="常规 5 6 2" xfId="2489"/>
    <cellStyle name="常规 5 7" xfId="2490"/>
    <cellStyle name="常规 5 7 2" xfId="2491"/>
    <cellStyle name="常规 5 8" xfId="2492"/>
    <cellStyle name="常规 5 8 2" xfId="2493"/>
    <cellStyle name="常规 5 9" xfId="2494"/>
    <cellStyle name="常规 5 9 2" xfId="2495"/>
    <cellStyle name="常规 5_2017年改革发展类资金分配及绩效" xfId="2496"/>
    <cellStyle name="常规 6" xfId="2497"/>
    <cellStyle name="常规 6 10" xfId="2498"/>
    <cellStyle name="常规 6 10 2" xfId="2499"/>
    <cellStyle name="常规 6 11" xfId="2500"/>
    <cellStyle name="常规 6 11 2" xfId="2501"/>
    <cellStyle name="常规 6 12" xfId="2502"/>
    <cellStyle name="常规 6 12 2" xfId="2503"/>
    <cellStyle name="常规 6 13" xfId="2504"/>
    <cellStyle name="常规 6 13 2" xfId="2505"/>
    <cellStyle name="常规 6 14" xfId="2506"/>
    <cellStyle name="常规 6 14 2" xfId="2507"/>
    <cellStyle name="常规 6 15" xfId="2508"/>
    <cellStyle name="常规 6 15 2" xfId="2509"/>
    <cellStyle name="常规 6 16" xfId="2510"/>
    <cellStyle name="常规 6 16 2" xfId="2511"/>
    <cellStyle name="常规 6 17" xfId="2512"/>
    <cellStyle name="常规 6 17 2" xfId="2513"/>
    <cellStyle name="常规 6 18" xfId="2514"/>
    <cellStyle name="常规 6 18 2" xfId="2515"/>
    <cellStyle name="常规 6 19" xfId="2516"/>
    <cellStyle name="常规 6 19 2" xfId="2517"/>
    <cellStyle name="常规 6 2" xfId="2518"/>
    <cellStyle name="常规 6 2 2" xfId="2519"/>
    <cellStyle name="常规 6 20" xfId="2520"/>
    <cellStyle name="常规 6 20 2" xfId="2521"/>
    <cellStyle name="常规 6 21" xfId="2522"/>
    <cellStyle name="常规 6 21 2" xfId="2523"/>
    <cellStyle name="常规 6 22" xfId="2524"/>
    <cellStyle name="常规 6 3" xfId="2525"/>
    <cellStyle name="常规 6 3 2" xfId="2526"/>
    <cellStyle name="常规 6 4" xfId="2527"/>
    <cellStyle name="常规 6 4 2" xfId="2528"/>
    <cellStyle name="常规 6 5" xfId="2529"/>
    <cellStyle name="常规 6 5 2" xfId="2530"/>
    <cellStyle name="常规 6 6" xfId="2531"/>
    <cellStyle name="常规 6 6 2" xfId="2532"/>
    <cellStyle name="常规 6 7" xfId="2533"/>
    <cellStyle name="常规 6 7 2" xfId="2534"/>
    <cellStyle name="常规 6 8" xfId="2535"/>
    <cellStyle name="常规 6 8 2" xfId="2536"/>
    <cellStyle name="常规 6 9" xfId="2537"/>
    <cellStyle name="常规 6 9 2" xfId="2538"/>
    <cellStyle name="常规 7" xfId="2539"/>
    <cellStyle name="常规 7 10" xfId="2540"/>
    <cellStyle name="常规 7 10 2" xfId="2541"/>
    <cellStyle name="常规 7 11" xfId="2542"/>
    <cellStyle name="常规 7 11 2" xfId="2543"/>
    <cellStyle name="常规 7 12" xfId="2544"/>
    <cellStyle name="常规 7 12 2" xfId="2545"/>
    <cellStyle name="常规 7 13" xfId="2546"/>
    <cellStyle name="常规 7 13 2" xfId="2547"/>
    <cellStyle name="常规 7 14" xfId="2548"/>
    <cellStyle name="常规 7 14 2" xfId="2549"/>
    <cellStyle name="常规 7 15" xfId="2550"/>
    <cellStyle name="常规 7 15 2" xfId="2551"/>
    <cellStyle name="常规 7 16" xfId="2552"/>
    <cellStyle name="常规 7 16 2" xfId="2553"/>
    <cellStyle name="常规 7 17" xfId="2554"/>
    <cellStyle name="常规 7 17 2" xfId="2555"/>
    <cellStyle name="常规 7 18" xfId="2556"/>
    <cellStyle name="常规 7 18 2" xfId="2557"/>
    <cellStyle name="常规 7 19" xfId="2558"/>
    <cellStyle name="常规 7 19 2" xfId="2559"/>
    <cellStyle name="常规 7 2" xfId="2560"/>
    <cellStyle name="常规 7 2 10" xfId="2561"/>
    <cellStyle name="常规 7 2 10 2" xfId="2562"/>
    <cellStyle name="常规 7 2 11" xfId="2563"/>
    <cellStyle name="常规 7 2 11 2" xfId="2564"/>
    <cellStyle name="常规 7 2 12" xfId="2565"/>
    <cellStyle name="常规 7 2 12 2" xfId="2566"/>
    <cellStyle name="常规 7 2 13" xfId="2567"/>
    <cellStyle name="常规 7 2 13 2" xfId="2568"/>
    <cellStyle name="常规 7 2 14" xfId="2569"/>
    <cellStyle name="常规 7 2 14 2" xfId="2570"/>
    <cellStyle name="常规 7 2 15" xfId="2571"/>
    <cellStyle name="常规 7 2 15 2" xfId="2572"/>
    <cellStyle name="常规 7 2 16" xfId="2573"/>
    <cellStyle name="常规 7 2 16 2" xfId="2574"/>
    <cellStyle name="常规 7 2 17" xfId="2575"/>
    <cellStyle name="常规 7 2 17 2" xfId="2576"/>
    <cellStyle name="常规 7 2 18" xfId="2577"/>
    <cellStyle name="常规 7 2 18 2" xfId="2578"/>
    <cellStyle name="常规 7 2 19" xfId="2579"/>
    <cellStyle name="常规 7 2 19 2" xfId="2580"/>
    <cellStyle name="常规 7 2 2" xfId="2581"/>
    <cellStyle name="常规 7 2 2 2" xfId="2582"/>
    <cellStyle name="常规 7 2 20" xfId="2583"/>
    <cellStyle name="常规 7 2 20 2" xfId="2584"/>
    <cellStyle name="常规 7 2 21" xfId="2585"/>
    <cellStyle name="常规 7 2 21 2" xfId="2586"/>
    <cellStyle name="常规 7 2 22" xfId="2587"/>
    <cellStyle name="常规 7 2 3" xfId="2588"/>
    <cellStyle name="常规 7 2 3 2" xfId="2589"/>
    <cellStyle name="常规 7 2 4" xfId="2590"/>
    <cellStyle name="常规 7 2 4 2" xfId="2591"/>
    <cellStyle name="常规 7 2 5" xfId="2592"/>
    <cellStyle name="常规 7 2 5 2" xfId="2593"/>
    <cellStyle name="常规 7 2 6" xfId="2594"/>
    <cellStyle name="常规 7 2 6 2" xfId="2595"/>
    <cellStyle name="常规 7 2 7" xfId="2596"/>
    <cellStyle name="常规 7 2 7 2" xfId="2597"/>
    <cellStyle name="常规 7 2 8" xfId="2598"/>
    <cellStyle name="常规 7 2 8 2" xfId="2599"/>
    <cellStyle name="常规 7 2 9" xfId="2600"/>
    <cellStyle name="常规 7 2 9 2" xfId="2601"/>
    <cellStyle name="常规 7 2_12.25-发教育厅-2016年高职生均年初预算控制数分配表" xfId="2602"/>
    <cellStyle name="常规 7 20" xfId="2603"/>
    <cellStyle name="常规 7 20 2" xfId="2604"/>
    <cellStyle name="常规 7 21" xfId="2605"/>
    <cellStyle name="常规 7 21 2" xfId="2606"/>
    <cellStyle name="常规 7 22" xfId="2607"/>
    <cellStyle name="常规 7 22 2" xfId="2608"/>
    <cellStyle name="常规 7 23" xfId="2609"/>
    <cellStyle name="常规 7 3" xfId="2610"/>
    <cellStyle name="常规 7 3 2" xfId="2611"/>
    <cellStyle name="常规 7 4" xfId="2612"/>
    <cellStyle name="常规 7 4 2" xfId="2613"/>
    <cellStyle name="常规 7 5" xfId="2614"/>
    <cellStyle name="常规 7 5 2" xfId="2615"/>
    <cellStyle name="常规 7 6" xfId="2616"/>
    <cellStyle name="常规 7 6 2" xfId="2617"/>
    <cellStyle name="常规 7 7" xfId="2618"/>
    <cellStyle name="常规 7 7 2" xfId="2619"/>
    <cellStyle name="常规 7 8" xfId="2620"/>
    <cellStyle name="常规 7 8 2" xfId="2621"/>
    <cellStyle name="常规 7 9" xfId="2622"/>
    <cellStyle name="常规 7 9 2" xfId="2623"/>
    <cellStyle name="常规 7_01综合类2010" xfId="2624"/>
    <cellStyle name="常规 8" xfId="2625"/>
    <cellStyle name="常规 8 10" xfId="2626"/>
    <cellStyle name="常规 8 10 2" xfId="2627"/>
    <cellStyle name="常规 8 11" xfId="2628"/>
    <cellStyle name="常规 8 11 2" xfId="2629"/>
    <cellStyle name="常规 8 12" xfId="2630"/>
    <cellStyle name="常规 8 12 2" xfId="2631"/>
    <cellStyle name="常规 8 13" xfId="2632"/>
    <cellStyle name="常规 8 13 2" xfId="2633"/>
    <cellStyle name="常规 8 14" xfId="2634"/>
    <cellStyle name="常规 8 14 2" xfId="2635"/>
    <cellStyle name="常规 8 15" xfId="2636"/>
    <cellStyle name="常规 8 15 2" xfId="2637"/>
    <cellStyle name="常规 8 16" xfId="2638"/>
    <cellStyle name="常规 8 16 2" xfId="2639"/>
    <cellStyle name="常规 8 17" xfId="2640"/>
    <cellStyle name="常规 8 17 2" xfId="2641"/>
    <cellStyle name="常规 8 18" xfId="2642"/>
    <cellStyle name="常规 8 18 2" xfId="2643"/>
    <cellStyle name="常规 8 19" xfId="2644"/>
    <cellStyle name="常规 8 19 2" xfId="2645"/>
    <cellStyle name="常规 8 2" xfId="2646"/>
    <cellStyle name="常规 8 2 2" xfId="2647"/>
    <cellStyle name="常规 8 20" xfId="2648"/>
    <cellStyle name="常规 8 20 2" xfId="2649"/>
    <cellStyle name="常规 8 21" xfId="2650"/>
    <cellStyle name="常规 8 21 2" xfId="2651"/>
    <cellStyle name="常规 8 22" xfId="2652"/>
    <cellStyle name="常规 8 3" xfId="2653"/>
    <cellStyle name="常规 8 3 2" xfId="2654"/>
    <cellStyle name="常规 8 4" xfId="2655"/>
    <cellStyle name="常规 8 4 2" xfId="2656"/>
    <cellStyle name="常规 8 5" xfId="2657"/>
    <cellStyle name="常规 8 5 2" xfId="2658"/>
    <cellStyle name="常规 8 6" xfId="2659"/>
    <cellStyle name="常规 8 6 2" xfId="2660"/>
    <cellStyle name="常规 8 7" xfId="2661"/>
    <cellStyle name="常规 8 7 2" xfId="2662"/>
    <cellStyle name="常规 8 8" xfId="2663"/>
    <cellStyle name="常规 8 8 2" xfId="2664"/>
    <cellStyle name="常规 8 9" xfId="2665"/>
    <cellStyle name="常规 8 9 2" xfId="2666"/>
    <cellStyle name="常规 9" xfId="2667"/>
    <cellStyle name="常规 9 10" xfId="2668"/>
    <cellStyle name="常规 9 10 2" xfId="2669"/>
    <cellStyle name="常规 9 11" xfId="2670"/>
    <cellStyle name="常规 9 11 2" xfId="2671"/>
    <cellStyle name="常规 9 12" xfId="2672"/>
    <cellStyle name="常规 9 12 2" xfId="2673"/>
    <cellStyle name="常规 9 13" xfId="2674"/>
    <cellStyle name="常规 9 13 2" xfId="2675"/>
    <cellStyle name="常规 9 14" xfId="2676"/>
    <cellStyle name="常规 9 14 2" xfId="2677"/>
    <cellStyle name="常规 9 15" xfId="2678"/>
    <cellStyle name="常规 9 15 2" xfId="2679"/>
    <cellStyle name="常规 9 16" xfId="2680"/>
    <cellStyle name="常规 9 16 2" xfId="2681"/>
    <cellStyle name="常规 9 17" xfId="2682"/>
    <cellStyle name="常规 9 17 2" xfId="2683"/>
    <cellStyle name="常规 9 18" xfId="2684"/>
    <cellStyle name="常规 9 18 2" xfId="2685"/>
    <cellStyle name="常规 9 19" xfId="2686"/>
    <cellStyle name="常规 9 19 2" xfId="2687"/>
    <cellStyle name="常规 9 2" xfId="2688"/>
    <cellStyle name="常规 9 2 10" xfId="2689"/>
    <cellStyle name="常规 9 2 10 2" xfId="2690"/>
    <cellStyle name="常规 9 2 11" xfId="2691"/>
    <cellStyle name="常规 9 2 11 2" xfId="2692"/>
    <cellStyle name="常规 9 2 12" xfId="2693"/>
    <cellStyle name="常规 9 2 12 2" xfId="2694"/>
    <cellStyle name="常规 9 2 13" xfId="2695"/>
    <cellStyle name="常规 9 2 13 2" xfId="2696"/>
    <cellStyle name="常规 9 2 14" xfId="2697"/>
    <cellStyle name="常规 9 2 14 2" xfId="2698"/>
    <cellStyle name="常规 9 2 15" xfId="2699"/>
    <cellStyle name="常规 9 2 15 2" xfId="2700"/>
    <cellStyle name="常规 9 2 16" xfId="2701"/>
    <cellStyle name="常规 9 2 16 2" xfId="2702"/>
    <cellStyle name="常规 9 2 17" xfId="2703"/>
    <cellStyle name="常规 9 2 17 2" xfId="2704"/>
    <cellStyle name="常规 9 2 18" xfId="2705"/>
    <cellStyle name="常规 9 2 18 2" xfId="2706"/>
    <cellStyle name="常规 9 2 19" xfId="2707"/>
    <cellStyle name="常规 9 2 19 2" xfId="2708"/>
    <cellStyle name="常规 9 2 2" xfId="2709"/>
    <cellStyle name="常规 9 2 2 2" xfId="2710"/>
    <cellStyle name="常规 9 2 20" xfId="2711"/>
    <cellStyle name="常规 9 2 20 2" xfId="2712"/>
    <cellStyle name="常规 9 2 21" xfId="2713"/>
    <cellStyle name="常规 9 2 21 2" xfId="2714"/>
    <cellStyle name="常规 9 2 22" xfId="2715"/>
    <cellStyle name="常规 9 2 3" xfId="2716"/>
    <cellStyle name="常规 9 2 3 2" xfId="2717"/>
    <cellStyle name="常规 9 2 4" xfId="2718"/>
    <cellStyle name="常规 9 2 4 2" xfId="2719"/>
    <cellStyle name="常规 9 2 5" xfId="2720"/>
    <cellStyle name="常规 9 2 5 2" xfId="2721"/>
    <cellStyle name="常规 9 2 6" xfId="2722"/>
    <cellStyle name="常规 9 2 6 2" xfId="2723"/>
    <cellStyle name="常规 9 2 7" xfId="2724"/>
    <cellStyle name="常规 9 2 7 2" xfId="2725"/>
    <cellStyle name="常规 9 2 8" xfId="2726"/>
    <cellStyle name="常规 9 2 8 2" xfId="2727"/>
    <cellStyle name="常规 9 2 9" xfId="2728"/>
    <cellStyle name="常规 9 2 9 2" xfId="2729"/>
    <cellStyle name="常规 9 20" xfId="2730"/>
    <cellStyle name="常规 9 20 2" xfId="2731"/>
    <cellStyle name="常规 9 21" xfId="2732"/>
    <cellStyle name="常规 9 21 2" xfId="2733"/>
    <cellStyle name="常规 9 22" xfId="2734"/>
    <cellStyle name="常规 9 22 2" xfId="2735"/>
    <cellStyle name="常规 9 23" xfId="2736"/>
    <cellStyle name="常规 9 3" xfId="2737"/>
    <cellStyle name="常规 9 3 2" xfId="2738"/>
    <cellStyle name="常规 9 4" xfId="2739"/>
    <cellStyle name="常规 9 4 2" xfId="2740"/>
    <cellStyle name="常规 9 5" xfId="2741"/>
    <cellStyle name="常规 9 5 2" xfId="2742"/>
    <cellStyle name="常规 9 6" xfId="2743"/>
    <cellStyle name="常规 9 6 2" xfId="2744"/>
    <cellStyle name="常规 9 7" xfId="2745"/>
    <cellStyle name="常规 9 7 2" xfId="2746"/>
    <cellStyle name="常规 9 8" xfId="2747"/>
    <cellStyle name="常规 9 8 2" xfId="2748"/>
    <cellStyle name="常规 9 9" xfId="2749"/>
    <cellStyle name="常规 9 9 2" xfId="2750"/>
    <cellStyle name="常规 9_湘财教指〔2017〕84号中央财政支持地方高校改革发展资金" xfId="2751"/>
    <cellStyle name="常规 94" xfId="2752"/>
    <cellStyle name="常规_2009年国家奖助学金分配基础数据一览表" xfId="2753"/>
    <cellStyle name="常规_2009年国家奖助学金分配基础数据一览表 2" xfId="2754"/>
    <cellStyle name="常规_2009年国家奖助学金分配基础数据一览表 2 2" xfId="2755"/>
    <cellStyle name="常规_2009年国家奖助学金分配基础数据一览表 2 2 2" xfId="2756"/>
    <cellStyle name="常规_Sheet1" xfId="2757"/>
    <cellStyle name="常规_Sheet1 11" xfId="2758"/>
    <cellStyle name="常规_Sheet1 7" xfId="2759"/>
    <cellStyle name="常规_注册人数_1" xfId="2760"/>
    <cellStyle name="超级链接" xfId="2761"/>
    <cellStyle name="分级显示行_1_13区汇总" xfId="2762"/>
    <cellStyle name="分级显示列_1_Book1" xfId="2763"/>
    <cellStyle name="归盒啦_95" xfId="2764"/>
    <cellStyle name="好 2" xfId="2765"/>
    <cellStyle name="好 2 10" xfId="2766"/>
    <cellStyle name="好 2 11" xfId="2767"/>
    <cellStyle name="好 2 12" xfId="2768"/>
    <cellStyle name="好 2 13" xfId="2769"/>
    <cellStyle name="好 2 14" xfId="2770"/>
    <cellStyle name="好 2 15" xfId="2771"/>
    <cellStyle name="好 2 16" xfId="2772"/>
    <cellStyle name="好 2 17" xfId="2773"/>
    <cellStyle name="好 2 18" xfId="2774"/>
    <cellStyle name="好 2 19" xfId="2775"/>
    <cellStyle name="好 2 2" xfId="2776"/>
    <cellStyle name="好 2 20" xfId="2777"/>
    <cellStyle name="好 2 21" xfId="2778"/>
    <cellStyle name="好 2 3" xfId="2779"/>
    <cellStyle name="好 2 4" xfId="2780"/>
    <cellStyle name="好 2 5" xfId="2781"/>
    <cellStyle name="好 2 6" xfId="2782"/>
    <cellStyle name="好 2 7" xfId="2783"/>
    <cellStyle name="好 2 8" xfId="2784"/>
    <cellStyle name="好 2 9" xfId="2785"/>
    <cellStyle name="好 2_2017年改革发展类资金分配及绩效" xfId="2786"/>
    <cellStyle name="好 3" xfId="2787"/>
    <cellStyle name="好 4" xfId="2788"/>
    <cellStyle name="好_00省级(打印)" xfId="2789"/>
    <cellStyle name="好_00省级(打印)_12.25-发教育厅-2016年高职生均年初预算控制数分配表" xfId="2790"/>
    <cellStyle name="好_03昭通" xfId="2791"/>
    <cellStyle name="好_03昭通_12.25-发教育厅-2016年高职生均年初预算控制数分配表" xfId="2792"/>
    <cellStyle name="好_0502通海县" xfId="2793"/>
    <cellStyle name="好_0502通海县_12.25-发教育厅-2016年高职生均年初预算控制数分配表" xfId="2794"/>
    <cellStyle name="好_05潍坊" xfId="2795"/>
    <cellStyle name="好_05潍坊_12.25-发教育厅-2016年高职生均年初预算控制数分配表" xfId="2796"/>
    <cellStyle name="好_0605石屏县" xfId="2797"/>
    <cellStyle name="好_0605石屏县_12.25-发教育厅-2016年高职生均年初预算控制数分配表" xfId="2798"/>
    <cellStyle name="好_0605石屏县_财力性转移支付2010年预算参考数" xfId="2799"/>
    <cellStyle name="好_0605石屏县_财力性转移支付2010年预算参考数_12.25-发教育厅-2016年高职生均年初预算控制数分配表" xfId="2800"/>
    <cellStyle name="好_07临沂" xfId="2801"/>
    <cellStyle name="好_07临沂_12.25-发教育厅-2016年高职生均年初预算控制数分配表" xfId="2802"/>
    <cellStyle name="好_09黑龙江" xfId="2803"/>
    <cellStyle name="好_09黑龙江_12.25-发教育厅-2016年高职生均年初预算控制数分配表" xfId="2804"/>
    <cellStyle name="好_09黑龙江_财力性转移支付2010年预算参考数" xfId="2805"/>
    <cellStyle name="好_09黑龙江_财力性转移支付2010年预算参考数_12.25-发教育厅-2016年高职生均年初预算控制数分配表" xfId="2806"/>
    <cellStyle name="好_1" xfId="2807"/>
    <cellStyle name="好_1_12.25-发教育厅-2016年高职生均年初预算控制数分配表" xfId="2808"/>
    <cellStyle name="好_1_财力性转移支付2010年预算参考数" xfId="2809"/>
    <cellStyle name="好_1_财力性转移支付2010年预算参考数_12.25-发教育厅-2016年高职生均年初预算控制数分配表" xfId="2810"/>
    <cellStyle name="好_1110洱源县" xfId="2811"/>
    <cellStyle name="好_1110洱源县_12.25-发教育厅-2016年高职生均年初预算控制数分配表" xfId="2812"/>
    <cellStyle name="好_1110洱源县_财力性转移支付2010年预算参考数" xfId="2813"/>
    <cellStyle name="好_1110洱源县_财力性转移支付2010年预算参考数_12.25-发教育厅-2016年高职生均年初预算控制数分配表" xfId="2814"/>
    <cellStyle name="好_11大理" xfId="2815"/>
    <cellStyle name="好_11大理_12.25-发教育厅-2016年高职生均年初预算控制数分配表" xfId="2816"/>
    <cellStyle name="好_11大理_财力性转移支付2010年预算参考数" xfId="2817"/>
    <cellStyle name="好_11大理_财力性转移支付2010年预算参考数_12.25-发教育厅-2016年高职生均年初预算控制数分配表" xfId="2818"/>
    <cellStyle name="好_12.25-发教育厅-2015年老职工住房补贴审核表" xfId="2819"/>
    <cellStyle name="好_12.25-发教育厅-非税预算" xfId="2820"/>
    <cellStyle name="好_12.25-发教育厅工资提标和养老保险改革2016年新增" xfId="2821"/>
    <cellStyle name="好_12滨州" xfId="2822"/>
    <cellStyle name="好_12滨州_12.25-发教育厅-2016年高职生均年初预算控制数分配表" xfId="2823"/>
    <cellStyle name="好_12滨州_财力性转移支付2010年预算参考数" xfId="2824"/>
    <cellStyle name="好_12滨州_财力性转移支付2010年预算参考数_12.25-发教育厅-2016年高职生均年初预算控制数分配表" xfId="2825"/>
    <cellStyle name="好_14安徽" xfId="2826"/>
    <cellStyle name="好_14安徽_12.25-发教育厅-2016年高职生均年初预算控制数分配表" xfId="2827"/>
    <cellStyle name="好_14安徽_财力性转移支付2010年预算参考数" xfId="2828"/>
    <cellStyle name="好_14安徽_财力性转移支付2010年预算参考数_12.25-发教育厅-2016年高职生均年初预算控制数分配表" xfId="2829"/>
    <cellStyle name="好_2" xfId="2830"/>
    <cellStyle name="好_2_12.25-发教育厅-2016年高职生均年初预算控制数分配表" xfId="2831"/>
    <cellStyle name="好_2_财力性转移支付2010年预算参考数" xfId="2832"/>
    <cellStyle name="好_2_财力性转移支付2010年预算参考数_12.25-发教育厅-2016年高职生均年初预算控制数分配表" xfId="2833"/>
    <cellStyle name="好_2006年22湖南" xfId="2834"/>
    <cellStyle name="好_2006年22湖南_12.25-发教育厅-2016年高职生均年初预算控制数分配表" xfId="2835"/>
    <cellStyle name="好_2006年22湖南_财力性转移支付2010年预算参考数" xfId="2836"/>
    <cellStyle name="好_2006年22湖南_财力性转移支付2010年预算参考数_12.25-发教育厅-2016年高职生均年初预算控制数分配表" xfId="2837"/>
    <cellStyle name="好_2006年27重庆" xfId="2838"/>
    <cellStyle name="好_2006年27重庆_12.25-发教育厅-2016年高职生均年初预算控制数分配表" xfId="2839"/>
    <cellStyle name="好_2006年27重庆_财力性转移支付2010年预算参考数" xfId="2840"/>
    <cellStyle name="好_2006年27重庆_财力性转移支付2010年预算参考数_12.25-发教育厅-2016年高职生均年初预算控制数分配表" xfId="2841"/>
    <cellStyle name="好_2006年28四川" xfId="2842"/>
    <cellStyle name="好_2006年28四川_12.25-发教育厅-2016年高职生均年初预算控制数分配表" xfId="2843"/>
    <cellStyle name="好_2006年28四川_财力性转移支付2010年预算参考数" xfId="2844"/>
    <cellStyle name="好_2006年28四川_财力性转移支付2010年预算参考数_12.25-发教育厅-2016年高职生均年初预算控制数分配表" xfId="2845"/>
    <cellStyle name="好_2006年30云南" xfId="2846"/>
    <cellStyle name="好_2006年30云南_12.25-发教育厅-2016年高职生均年初预算控制数分配表" xfId="2847"/>
    <cellStyle name="好_2006年33甘肃" xfId="2848"/>
    <cellStyle name="好_2006年33甘肃_12.25-发教育厅-2016年高职生均年初预算控制数分配表" xfId="2849"/>
    <cellStyle name="好_2006年34青海" xfId="2850"/>
    <cellStyle name="好_2006年34青海_12.25-发教育厅-2016年高职生均年初预算控制数分配表" xfId="2851"/>
    <cellStyle name="好_2006年34青海_财力性转移支付2010年预算参考数" xfId="2852"/>
    <cellStyle name="好_2006年34青海_财力性转移支付2010年预算参考数_12.25-发教育厅-2016年高职生均年初预算控制数分配表" xfId="2853"/>
    <cellStyle name="好_2006年全省财力计算表（中央、决算）" xfId="2854"/>
    <cellStyle name="好_2006年全省财力计算表（中央、决算）_12.25-发教育厅-2016年高职生均年初预算控制数分配表" xfId="2855"/>
    <cellStyle name="好_2006年水利统计指标统计表" xfId="2856"/>
    <cellStyle name="好_2006年水利统计指标统计表_12.25-发教育厅-2016年高职生均年初预算控制数分配表" xfId="2857"/>
    <cellStyle name="好_2006年水利统计指标统计表_财力性转移支付2010年预算参考数" xfId="2858"/>
    <cellStyle name="好_2006年水利统计指标统计表_财力性转移支付2010年预算参考数_12.25-发教育厅-2016年高职生均年初预算控制数分配表" xfId="2859"/>
    <cellStyle name="好_2007年收支情况及2008年收支预计表(汇总表)" xfId="2860"/>
    <cellStyle name="好_2007年收支情况及2008年收支预计表(汇总表)_12.25-发教育厅-2016年高职生均年初预算控制数分配表" xfId="2861"/>
    <cellStyle name="好_2007年收支情况及2008年收支预计表(汇总表)_财力性转移支付2010年预算参考数" xfId="2862"/>
    <cellStyle name="好_2007年收支情况及2008年收支预计表(汇总表)_财力性转移支付2010年预算参考数_12.25-发教育厅-2016年高职生均年初预算控制数分配表" xfId="2863"/>
    <cellStyle name="好_2007年一般预算支出剔除" xfId="2864"/>
    <cellStyle name="好_2007年一般预算支出剔除_12.25-发教育厅-2016年高职生均年初预算控制数分配表" xfId="2865"/>
    <cellStyle name="好_2007年一般预算支出剔除_财力性转移支付2010年预算参考数" xfId="2866"/>
    <cellStyle name="好_2007年一般预算支出剔除_财力性转移支付2010年预算参考数_12.25-发教育厅-2016年高职生均年初预算控制数分配表" xfId="2867"/>
    <cellStyle name="好_2007一般预算支出口径剔除表" xfId="2868"/>
    <cellStyle name="好_2007一般预算支出口径剔除表_12.25-发教育厅-2016年高职生均年初预算控制数分配表" xfId="2869"/>
    <cellStyle name="好_2007一般预算支出口径剔除表_财力性转移支付2010年预算参考数" xfId="2870"/>
    <cellStyle name="好_2007一般预算支出口径剔除表_财力性转移支付2010年预算参考数_12.25-发教育厅-2016年高职生均年初预算控制数分配表" xfId="2871"/>
    <cellStyle name="好_2008计算资料（8月5）" xfId="2872"/>
    <cellStyle name="好_2008计算资料（8月5）_12.25-发教育厅-2016年高职生均年初预算控制数分配表" xfId="2873"/>
    <cellStyle name="好_2008年全省汇总收支计算表" xfId="2874"/>
    <cellStyle name="好_2008年全省汇总收支计算表_12.25-发教育厅-2016年高职生均年初预算控制数分配表" xfId="2875"/>
    <cellStyle name="好_2008年全省汇总收支计算表_财力性转移支付2010年预算参考数" xfId="2876"/>
    <cellStyle name="好_2008年全省汇总收支计算表_财力性转移支付2010年预算参考数_12.25-发教育厅-2016年高职生均年初预算控制数分配表" xfId="2877"/>
    <cellStyle name="好_2008年一般预算支出预计" xfId="2878"/>
    <cellStyle name="好_2008年一般预算支出预计_12.25-发教育厅-2016年高职生均年初预算控制数分配表" xfId="2879"/>
    <cellStyle name="好_2008年预计支出与2007年对比" xfId="2880"/>
    <cellStyle name="好_2008年预计支出与2007年对比_12.25-发教育厅-2016年高职生均年初预算控制数分配表" xfId="2881"/>
    <cellStyle name="好_2008年支出核定" xfId="2882"/>
    <cellStyle name="好_2008年支出核定_12.25-发教育厅-2016年高职生均年初预算控制数分配表" xfId="2883"/>
    <cellStyle name="好_2008年支出调整" xfId="2884"/>
    <cellStyle name="好_2008年支出调整_12.25-发教育厅-2016年高职生均年初预算控制数分配表" xfId="2885"/>
    <cellStyle name="好_2008年支出调整_财力性转移支付2010年预算参考数" xfId="2886"/>
    <cellStyle name="好_2008年支出调整_财力性转移支付2010年预算参考数_12.25-发教育厅-2016年高职生均年初预算控制数分配表" xfId="2887"/>
    <cellStyle name="好_2014年高职生均测算" xfId="2888"/>
    <cellStyle name="好_2014年职成教育第一批专项资金分配表" xfId="2889"/>
    <cellStyle name="好_2014市县可用财力（提供处室）" xfId="2890"/>
    <cellStyle name="好_2014市县可用财力（提供处室）_12.25-发教育厅-2016年高职生均年初预算控制数分配表" xfId="2891"/>
    <cellStyle name="好_2015年度工资提标清算拨款分配方案" xfId="2892"/>
    <cellStyle name="好_2015年度省本级教育部门经常性拨款分配方案1223（定稿）" xfId="2893"/>
    <cellStyle name="好_2015年度追加中央生均拨款分配方案" xfId="2894"/>
    <cellStyle name="好_2015年高等教育教职工和学生情况" xfId="2895"/>
    <cellStyle name="好_2015年高职中央奖补资金分配因素表（含民办）" xfId="2896"/>
    <cellStyle name="好_2015年高职中央奖补资金分配因素表（含民办）_12.25-发教育厅-2016年高职生均年初预算控制数分配表" xfId="2897"/>
    <cellStyle name="好_2016年常年委托工作经费及一次性项目经费清理表" xfId="2898"/>
    <cellStyle name="好_2016年高校经常性拨款分配因素(测算201616)" xfId="2899"/>
    <cellStyle name="好_2016年年初部门预算分配方案" xfId="2900"/>
    <cellStyle name="好_20河南" xfId="2901"/>
    <cellStyle name="好_20河南_12.25-发教育厅-2016年高职生均年初预算控制数分配表" xfId="2902"/>
    <cellStyle name="好_20河南_财力性转移支付2010年预算参考数" xfId="2903"/>
    <cellStyle name="好_20河南_财力性转移支付2010年预算参考数_12.25-发教育厅-2016年高职生均年初预算控制数分配表" xfId="2904"/>
    <cellStyle name="好_22湖南" xfId="2905"/>
    <cellStyle name="好_22湖南_12.25-发教育厅-2016年高职生均年初预算控制数分配表" xfId="2906"/>
    <cellStyle name="好_22湖南_财力性转移支付2010年预算参考数" xfId="2907"/>
    <cellStyle name="好_22湖南_财力性转移支付2010年预算参考数_12.25-发教育厅-2016年高职生均年初预算控制数分配表" xfId="2908"/>
    <cellStyle name="好_27重庆" xfId="2909"/>
    <cellStyle name="好_27重庆_12.25-发教育厅-2016年高职生均年初预算控制数分配表" xfId="2910"/>
    <cellStyle name="好_27重庆_财力性转移支付2010年预算参考数" xfId="2911"/>
    <cellStyle name="好_27重庆_财力性转移支付2010年预算参考数_12.25-发教育厅-2016年高职生均年初预算控制数分配表" xfId="2912"/>
    <cellStyle name="好_28四川" xfId="2913"/>
    <cellStyle name="好_28四川_12.25-发教育厅-2016年高职生均年初预算控制数分配表" xfId="2914"/>
    <cellStyle name="好_28四川_财力性转移支付2010年预算参考数" xfId="2915"/>
    <cellStyle name="好_28四川_财力性转移支付2010年预算参考数_12.25-发教育厅-2016年高职生均年初预算控制数分配表" xfId="2916"/>
    <cellStyle name="好_30云南" xfId="2917"/>
    <cellStyle name="好_30云南_1" xfId="2918"/>
    <cellStyle name="好_30云南_1_12.25-发教育厅-2016年高职生均年初预算控制数分配表" xfId="2919"/>
    <cellStyle name="好_30云南_1_财力性转移支付2010年预算参考数" xfId="2920"/>
    <cellStyle name="好_30云南_1_财力性转移支付2010年预算参考数_12.25-发教育厅-2016年高职生均年初预算控制数分配表" xfId="2921"/>
    <cellStyle name="好_30云南_12.25-发教育厅-2016年高职生均年初预算控制数分配表" xfId="2922"/>
    <cellStyle name="好_33甘肃" xfId="2923"/>
    <cellStyle name="好_33甘肃_12.25-发教育厅-2016年高职生均年初预算控制数分配表" xfId="2924"/>
    <cellStyle name="好_34青海" xfId="2925"/>
    <cellStyle name="好_34青海_1" xfId="2926"/>
    <cellStyle name="好_34青海_1_12.25-发教育厅-2016年高职生均年初预算控制数分配表" xfId="2927"/>
    <cellStyle name="好_34青海_1_财力性转移支付2010年预算参考数" xfId="2928"/>
    <cellStyle name="好_34青海_1_财力性转移支付2010年预算参考数_12.25-发教育厅-2016年高职生均年初预算控制数分配表" xfId="2929"/>
    <cellStyle name="好_34青海_12.25-发教育厅-2016年高职生均年初预算控制数分配表" xfId="2930"/>
    <cellStyle name="好_34青海_财力性转移支付2010年预算参考数" xfId="2931"/>
    <cellStyle name="好_34青海_财力性转移支付2010年预算参考数_12.25-发教育厅-2016年高职生均年初预算控制数分配表" xfId="2932"/>
    <cellStyle name="好_530623_2006年县级财政报表附表" xfId="2933"/>
    <cellStyle name="好_530623_2006年县级财政报表附表_12.25-发教育厅-2016年高职生均年初预算控制数分配表" xfId="2934"/>
    <cellStyle name="好_530629_2006年县级财政报表附表" xfId="2935"/>
    <cellStyle name="好_530629_2006年县级财政报表附表_12.25-发教育厅-2016年高职生均年初预算控制数分配表" xfId="2936"/>
    <cellStyle name="好_5334_2006年迪庆县级财政报表附表" xfId="2937"/>
    <cellStyle name="好_5334_2006年迪庆县级财政报表附表_12.25-发教育厅-2016年高职生均年初预算控制数分配表" xfId="2938"/>
    <cellStyle name="好_Book1" xfId="2939"/>
    <cellStyle name="好_Book1_1" xfId="2940"/>
    <cellStyle name="好_Book1_12.25-发教育厅-2016年高职生均年初预算控制数分配表" xfId="2941"/>
    <cellStyle name="好_Book1_财力性转移支付2010年预算参考数" xfId="2942"/>
    <cellStyle name="好_Book1_财力性转移支付2010年预算参考数_12.25-发教育厅-2016年高职生均年初预算控制数分配表" xfId="2943"/>
    <cellStyle name="好_Book2" xfId="2944"/>
    <cellStyle name="好_Book2_12.25-发教育厅-2016年高职生均年初预算控制数分配表" xfId="2945"/>
    <cellStyle name="好_Book2_财力性转移支付2010年预算参考数" xfId="2946"/>
    <cellStyle name="好_Book2_财力性转移支付2010年预算参考数_12.25-发教育厅-2016年高职生均年初预算控制数分配表" xfId="2947"/>
    <cellStyle name="好_gdp" xfId="2948"/>
    <cellStyle name="好_gdp_12.25-发教育厅-2016年高职生均年初预算控制数分配表" xfId="2949"/>
    <cellStyle name="好_M01-2(州市补助收入)" xfId="2950"/>
    <cellStyle name="好_M01-2(州市补助收入)_12.25-发教育厅-2016年高职生均年初预算控制数分配表" xfId="2951"/>
    <cellStyle name="好_Sheet1" xfId="2952"/>
    <cellStyle name="好_Sheet1_1" xfId="2953"/>
    <cellStyle name="好_安徽 缺口县区测算(地方填报)1" xfId="2954"/>
    <cellStyle name="好_安徽 缺口县区测算(地方填报)1_12.25-发教育厅-2016年高职生均年初预算控制数分配表" xfId="2955"/>
    <cellStyle name="好_安徽 缺口县区测算(地方填报)1_财力性转移支付2010年预算参考数" xfId="2956"/>
    <cellStyle name="好_安徽 缺口县区测算(地方填报)1_财力性转移支付2010年预算参考数_12.25-发教育厅-2016年高职生均年初预算控制数分配表" xfId="2957"/>
    <cellStyle name="好_不含人员经费系数" xfId="2958"/>
    <cellStyle name="好_不含人员经费系数_12.25-发教育厅-2016年高职生均年初预算控制数分配表" xfId="2959"/>
    <cellStyle name="好_不含人员经费系数_财力性转移支付2010年预算参考数" xfId="2960"/>
    <cellStyle name="好_不含人员经费系数_财力性转移支付2010年预算参考数_12.25-发教育厅-2016年高职生均年初预算控制数分配表" xfId="2961"/>
    <cellStyle name="好_财政供养人员" xfId="2962"/>
    <cellStyle name="好_财政供养人员_12.25-发教育厅-2016年高职生均年初预算控制数分配表" xfId="2963"/>
    <cellStyle name="好_财政供养人员_财力性转移支付2010年预算参考数" xfId="2964"/>
    <cellStyle name="好_财政供养人员_财力性转移支付2010年预算参考数_12.25-发教育厅-2016年高职生均年初预算控制数分配表" xfId="2965"/>
    <cellStyle name="好_测算结果" xfId="2966"/>
    <cellStyle name="好_测算结果_12.25-发教育厅-2016年高职生均年初预算控制数分配表" xfId="2967"/>
    <cellStyle name="好_测算结果_财力性转移支付2010年预算参考数" xfId="2968"/>
    <cellStyle name="好_测算结果_财力性转移支付2010年预算参考数_12.25-发教育厅-2016年高职生均年初预算控制数分配表" xfId="2969"/>
    <cellStyle name="好_测算结果汇总" xfId="2970"/>
    <cellStyle name="好_测算结果汇总_12.25-发教育厅-2016年高职生均年初预算控制数分配表" xfId="2971"/>
    <cellStyle name="好_测算结果汇总_财力性转移支付2010年预算参考数" xfId="2972"/>
    <cellStyle name="好_测算结果汇总_财力性转移支付2010年预算参考数_12.25-发教育厅-2016年高职生均年初预算控制数分配表" xfId="2973"/>
    <cellStyle name="好_成本差异系数" xfId="2974"/>
    <cellStyle name="好_成本差异系数（含人口规模）" xfId="2975"/>
    <cellStyle name="好_成本差异系数（含人口规模）_12.25-发教育厅-2016年高职生均年初预算控制数分配表" xfId="2976"/>
    <cellStyle name="好_成本差异系数（含人口规模）_财力性转移支付2010年预算参考数" xfId="2977"/>
    <cellStyle name="好_成本差异系数（含人口规模）_财力性转移支付2010年预算参考数_12.25-发教育厅-2016年高职生均年初预算控制数分配表" xfId="2978"/>
    <cellStyle name="好_成本差异系数_12.25-发教育厅-2016年高职生均年初预算控制数分配表" xfId="2979"/>
    <cellStyle name="好_成本差异系数_财力性转移支付2010年预算参考数" xfId="2980"/>
    <cellStyle name="好_成本差异系数_财力性转移支付2010年预算参考数_12.25-发教育厅-2016年高职生均年初预算控制数分配表" xfId="2981"/>
    <cellStyle name="好_城建部门" xfId="2982"/>
    <cellStyle name="好_城建部门_12.25-发教育厅-2016年高职生均年初预算控制数分配表" xfId="2983"/>
    <cellStyle name="好_第五部分(才淼、饶永宏）" xfId="2984"/>
    <cellStyle name="好_第五部分(才淼、饶永宏）_12.25-发教育厅-2016年高职生均年初预算控制数分配表" xfId="2985"/>
    <cellStyle name="好_第一部分：综合全" xfId="2986"/>
    <cellStyle name="好_第一部分：综合全_12.25-发教育厅-2016年高职生均年初预算控制数分配表" xfId="2987"/>
    <cellStyle name="好_对口支援新疆资金规模测算表20100106" xfId="2988"/>
    <cellStyle name="好_对口支援新疆资金规模测算表20100106_12.25-发教育厅-2016年高职生均年初预算控制数分配表" xfId="2989"/>
    <cellStyle name="好_对口支援新疆资金规模测算表20100113" xfId="2990"/>
    <cellStyle name="好_对口支援新疆资金规模测算表20100113_12.25-发教育厅-2016年高职生均年初预算控制数分配表" xfId="2991"/>
    <cellStyle name="好_发教育厅工资晋级预发第三步津补贴" xfId="2992"/>
    <cellStyle name="好_反馈教科文(增人增支教育厅）" xfId="2993"/>
    <cellStyle name="好_分析缺口率" xfId="2994"/>
    <cellStyle name="好_分析缺口率_12.25-发教育厅-2016年高职生均年初预算控制数分配表" xfId="2995"/>
    <cellStyle name="好_分析缺口率_财力性转移支付2010年预算参考数" xfId="2996"/>
    <cellStyle name="好_分析缺口率_财力性转移支付2010年预算参考数_12.25-发教育厅-2016年高职生均年初预算控制数分配表" xfId="2997"/>
    <cellStyle name="好_分县成本差异系数" xfId="2998"/>
    <cellStyle name="好_分县成本差异系数_12.25-发教育厅-2016年高职生均年初预算控制数分配表" xfId="2999"/>
    <cellStyle name="好_分县成本差异系数_不含人员经费系数" xfId="3000"/>
    <cellStyle name="好_分县成本差异系数_不含人员经费系数_12.25-发教育厅-2016年高职生均年初预算控制数分配表" xfId="3001"/>
    <cellStyle name="好_分县成本差异系数_不含人员经费系数_财力性转移支付2010年预算参考数" xfId="3002"/>
    <cellStyle name="好_分县成本差异系数_不含人员经费系数_财力性转移支付2010年预算参考数_12.25-发教育厅-2016年高职生均年初预算控制数分配表" xfId="3003"/>
    <cellStyle name="好_分县成本差异系数_财力性转移支付2010年预算参考数" xfId="3004"/>
    <cellStyle name="好_分县成本差异系数_财力性转移支付2010年预算参考数_12.25-发教育厅-2016年高职生均年初预算控制数分配表" xfId="3005"/>
    <cellStyle name="好_分县成本差异系数_民生政策最低支出需求" xfId="3006"/>
    <cellStyle name="好_分县成本差异系数_民生政策最低支出需求_12.25-发教育厅-2016年高职生均年初预算控制数分配表" xfId="3007"/>
    <cellStyle name="好_分县成本差异系数_民生政策最低支出需求_财力性转移支付2010年预算参考数" xfId="3008"/>
    <cellStyle name="好_分县成本差异系数_民生政策最低支出需求_财力性转移支付2010年预算参考数_12.25-发教育厅-2016年高职生均年初预算控制数分配表" xfId="3009"/>
    <cellStyle name="好_附表" xfId="3010"/>
    <cellStyle name="好_附表_12.25-发教育厅-2016年高职生均年初预算控制数分配表" xfId="3011"/>
    <cellStyle name="好_附表_财力性转移支付2010年预算参考数" xfId="3012"/>
    <cellStyle name="好_附表_财力性转移支付2010年预算参考数_12.25-发教育厅-2016年高职生均年初预算控制数分配表" xfId="3013"/>
    <cellStyle name="好_高职2018年双一流资金细化表" xfId="3014"/>
    <cellStyle name="好_高职双一流提前细化表（0112 发财建）" xfId="3015"/>
    <cellStyle name="好_行政(燃修费)" xfId="3016"/>
    <cellStyle name="好_行政(燃修费)_12.25-发教育厅-2016年高职生均年初预算控制数分配表" xfId="3017"/>
    <cellStyle name="好_行政(燃修费)_不含人员经费系数" xfId="3018"/>
    <cellStyle name="好_行政(燃修费)_不含人员经费系数_12.25-发教育厅-2016年高职生均年初预算控制数分配表" xfId="3019"/>
    <cellStyle name="好_行政(燃修费)_不含人员经费系数_财力性转移支付2010年预算参考数" xfId="3020"/>
    <cellStyle name="好_行政(燃修费)_不含人员经费系数_财力性转移支付2010年预算参考数_12.25-发教育厅-2016年高职生均年初预算控制数分配表" xfId="3021"/>
    <cellStyle name="好_行政(燃修费)_财力性转移支付2010年预算参考数" xfId="3022"/>
    <cellStyle name="好_行政(燃修费)_财力性转移支付2010年预算参考数_12.25-发教育厅-2016年高职生均年初预算控制数分配表" xfId="3023"/>
    <cellStyle name="好_行政(燃修费)_民生政策最低支出需求" xfId="3024"/>
    <cellStyle name="好_行政(燃修费)_民生政策最低支出需求_12.25-发教育厅-2016年高职生均年初预算控制数分配表" xfId="3025"/>
    <cellStyle name="好_行政(燃修费)_民生政策最低支出需求_财力性转移支付2010年预算参考数" xfId="3026"/>
    <cellStyle name="好_行政(燃修费)_民生政策最低支出需求_财力性转移支付2010年预算参考数_12.25-发教育厅-2016年高职生均年初预算控制数分配表" xfId="3027"/>
    <cellStyle name="好_行政(燃修费)_县市旗测算-新科目（含人口规模效应）" xfId="3028"/>
    <cellStyle name="好_行政(燃修费)_县市旗测算-新科目（含人口规模效应）_12.25-发教育厅-2016年高职生均年初预算控制数分配表" xfId="3029"/>
    <cellStyle name="好_行政(燃修费)_县市旗测算-新科目（含人口规模效应）_财力性转移支付2010年预算参考数" xfId="3030"/>
    <cellStyle name="好_行政(燃修费)_县市旗测算-新科目（含人口规模效应）_财力性转移支付2010年预算参考数_12.25-发教育厅-2016年高职生均年初预算控制数分配表" xfId="3031"/>
    <cellStyle name="好_行政（人员）" xfId="3032"/>
    <cellStyle name="好_行政（人员）_12.25-发教育厅-2016年高职生均年初预算控制数分配表" xfId="3033"/>
    <cellStyle name="好_行政（人员）_不含人员经费系数" xfId="3034"/>
    <cellStyle name="好_行政（人员）_不含人员经费系数_12.25-发教育厅-2016年高职生均年初预算控制数分配表" xfId="3035"/>
    <cellStyle name="好_行政（人员）_不含人员经费系数_财力性转移支付2010年预算参考数" xfId="3036"/>
    <cellStyle name="好_行政（人员）_不含人员经费系数_财力性转移支付2010年预算参考数_12.25-发教育厅-2016年高职生均年初预算控制数分配表" xfId="3037"/>
    <cellStyle name="好_行政（人员）_财力性转移支付2010年预算参考数" xfId="3038"/>
    <cellStyle name="好_行政（人员）_财力性转移支付2010年预算参考数_12.25-发教育厅-2016年高职生均年初预算控制数分配表" xfId="3039"/>
    <cellStyle name="好_行政（人员）_民生政策最低支出需求" xfId="3040"/>
    <cellStyle name="好_行政（人员）_民生政策最低支出需求_12.25-发教育厅-2016年高职生均年初预算控制数分配表" xfId="3041"/>
    <cellStyle name="好_行政（人员）_民生政策最低支出需求_财力性转移支付2010年预算参考数" xfId="3042"/>
    <cellStyle name="好_行政（人员）_民生政策最低支出需求_财力性转移支付2010年预算参考数_12.25-发教育厅-2016年高职生均年初预算控制数分配表" xfId="3043"/>
    <cellStyle name="好_行政（人员）_县市旗测算-新科目（含人口规模效应）" xfId="3044"/>
    <cellStyle name="好_行政（人员）_县市旗测算-新科目（含人口规模效应）_12.25-发教育厅-2016年高职生均年初预算控制数分配表" xfId="3045"/>
    <cellStyle name="好_行政（人员）_县市旗测算-新科目（含人口规模效应）_财力性转移支付2010年预算参考数" xfId="3046"/>
    <cellStyle name="好_行政（人员）_县市旗测算-新科目（含人口规模效应）_财力性转移支付2010年预算参考数_12.25-发教育厅-2016年高职生均年初预算控制数分配表" xfId="3047"/>
    <cellStyle name="好_行政公检法测算" xfId="3048"/>
    <cellStyle name="好_行政公检法测算_12.25-发教育厅-2016年高职生均年初预算控制数分配表" xfId="3049"/>
    <cellStyle name="好_行政公检法测算_不含人员经费系数" xfId="3050"/>
    <cellStyle name="好_行政公检法测算_不含人员经费系数_12.25-发教育厅-2016年高职生均年初预算控制数分配表" xfId="3051"/>
    <cellStyle name="好_行政公检法测算_不含人员经费系数_财力性转移支付2010年预算参考数" xfId="3052"/>
    <cellStyle name="好_行政公检法测算_不含人员经费系数_财力性转移支付2010年预算参考数_12.25-发教育厅-2016年高职生均年初预算控制数分配表" xfId="3053"/>
    <cellStyle name="好_行政公检法测算_财力性转移支付2010年预算参考数" xfId="3054"/>
    <cellStyle name="好_行政公检法测算_财力性转移支付2010年预算参考数_12.25-发教育厅-2016年高职生均年初预算控制数分配表" xfId="3055"/>
    <cellStyle name="好_行政公检法测算_民生政策最低支出需求" xfId="3056"/>
    <cellStyle name="好_行政公检法测算_民生政策最低支出需求_12.25-发教育厅-2016年高职生均年初预算控制数分配表" xfId="3057"/>
    <cellStyle name="好_行政公检法测算_民生政策最低支出需求_财力性转移支付2010年预算参考数" xfId="3058"/>
    <cellStyle name="好_行政公检法测算_民生政策最低支出需求_财力性转移支付2010年预算参考数_12.25-发教育厅-2016年高职生均年初预算控制数分配表" xfId="3059"/>
    <cellStyle name="好_行政公检法测算_县市旗测算-新科目（含人口规模效应）" xfId="3060"/>
    <cellStyle name="好_行政公检法测算_县市旗测算-新科目（含人口规模效应）_12.25-发教育厅-2016年高职生均年初预算控制数分配表" xfId="3061"/>
    <cellStyle name="好_行政公检法测算_县市旗测算-新科目（含人口规模效应）_财力性转移支付2010年预算参考数" xfId="3062"/>
    <cellStyle name="好_行政公检法测算_县市旗测算-新科目（含人口规模效应）_财力性转移支付2010年预算参考数_12.25-发教育厅-2016年高职生均年初预算控制数分配表" xfId="3063"/>
    <cellStyle name="好_河南 缺口县区测算(地方填报)" xfId="3072"/>
    <cellStyle name="好_河南 缺口县区测算(地方填报)_12.25-发教育厅-2016年高职生均年初预算控制数分配表" xfId="3073"/>
    <cellStyle name="好_河南 缺口县区测算(地方填报)_财力性转移支付2010年预算参考数" xfId="3074"/>
    <cellStyle name="好_河南 缺口县区测算(地方填报)_财力性转移支付2010年预算参考数_12.25-发教育厅-2016年高职生均年初预算控制数分配表" xfId="3075"/>
    <cellStyle name="好_河南 缺口县区测算(地方填报白)" xfId="3076"/>
    <cellStyle name="好_河南 缺口县区测算(地方填报白)_12.25-发教育厅-2016年高职生均年初预算控制数分配表" xfId="3077"/>
    <cellStyle name="好_河南 缺口县区测算(地方填报白)_财力性转移支付2010年预算参考数" xfId="3078"/>
    <cellStyle name="好_河南 缺口县区测算(地方填报白)_财力性转移支付2010年预算参考数_12.25-发教育厅-2016年高职生均年初预算控制数分配表" xfId="3079"/>
    <cellStyle name="好_核定人数对比" xfId="3064"/>
    <cellStyle name="好_核定人数对比_12.25-发教育厅-2016年高职生均年初预算控制数分配表" xfId="3065"/>
    <cellStyle name="好_核定人数对比_财力性转移支付2010年预算参考数" xfId="3066"/>
    <cellStyle name="好_核定人数对比_财力性转移支付2010年预算参考数_12.25-发教育厅-2016年高职生均年初预算控制数分配表" xfId="3067"/>
    <cellStyle name="好_核定人数下发表" xfId="3068"/>
    <cellStyle name="好_核定人数下发表_12.25-发教育厅-2016年高职生均年初预算控制数分配表" xfId="3069"/>
    <cellStyle name="好_核定人数下发表_财力性转移支付2010年预算参考数" xfId="3070"/>
    <cellStyle name="好_核定人数下发表_财力性转移支付2010年预算参考数_12.25-发教育厅-2016年高职生均年初预算控制数分配表" xfId="3071"/>
    <cellStyle name="好_汇总" xfId="3080"/>
    <cellStyle name="好_汇总_12.25-发教育厅-2016年高职生均年初预算控制数分配表" xfId="3081"/>
    <cellStyle name="好_汇总_财力性转移支付2010年预算参考数" xfId="3082"/>
    <cellStyle name="好_汇总_财力性转移支付2010年预算参考数_12.25-发教育厅-2016年高职生均年初预算控制数分配表" xfId="3083"/>
    <cellStyle name="好_汇总表" xfId="3084"/>
    <cellStyle name="好_汇总表_12.25-发教育厅-2016年高职生均年初预算控制数分配表" xfId="3085"/>
    <cellStyle name="好_汇总表_财力性转移支付2010年预算参考数" xfId="3086"/>
    <cellStyle name="好_汇总表_财力性转移支付2010年预算参考数_12.25-发教育厅-2016年高职生均年初预算控制数分配表" xfId="3087"/>
    <cellStyle name="好_汇总表4" xfId="3088"/>
    <cellStyle name="好_汇总表4_12.25-发教育厅-2016年高职生均年初预算控制数分配表" xfId="3089"/>
    <cellStyle name="好_汇总表4_财力性转移支付2010年预算参考数" xfId="3090"/>
    <cellStyle name="好_汇总表4_财力性转移支付2010年预算参考数_12.25-发教育厅-2016年高职生均年初预算控制数分配表" xfId="3091"/>
    <cellStyle name="好_汇总-县级财政报表附表" xfId="3092"/>
    <cellStyle name="好_汇总-县级财政报表附表_12.25-发教育厅-2016年高职生均年初预算控制数分配表" xfId="3093"/>
    <cellStyle name="好_检验表" xfId="3094"/>
    <cellStyle name="好_检验表（调整后）" xfId="3095"/>
    <cellStyle name="好_检验表（调整后）_12.25-发教育厅-2016年高职生均年初预算控制数分配表" xfId="3096"/>
    <cellStyle name="好_检验表_12.25-发教育厅-2016年高职生均年初预算控制数分配表" xfId="3097"/>
    <cellStyle name="好_教科文(工资提标和养老保险改革含5所划转学校)" xfId="3098"/>
    <cellStyle name="好_教科文12.30(工资提标清算)" xfId="3099"/>
    <cellStyle name="好_教育(按照总人口测算）—20080416" xfId="3100"/>
    <cellStyle name="好_教育(按照总人口测算）—20080416_12.25-发教育厅-2016年高职生均年初预算控制数分配表" xfId="3101"/>
    <cellStyle name="好_教育(按照总人口测算）—20080416_不含人员经费系数" xfId="3102"/>
    <cellStyle name="好_教育(按照总人口测算）—20080416_不含人员经费系数_12.25-发教育厅-2016年高职生均年初预算控制数分配表" xfId="3103"/>
    <cellStyle name="好_教育(按照总人口测算）—20080416_不含人员经费系数_财力性转移支付2010年预算参考数" xfId="3104"/>
    <cellStyle name="好_教育(按照总人口测算）—20080416_不含人员经费系数_财力性转移支付2010年预算参考数_12.25-发教育厅-2016年高职生均年初预算控制数分配表" xfId="3105"/>
    <cellStyle name="好_教育(按照总人口测算）—20080416_财力性转移支付2010年预算参考数" xfId="3106"/>
    <cellStyle name="好_教育(按照总人口测算）—20080416_财力性转移支付2010年预算参考数_12.25-发教育厅-2016年高职生均年初预算控制数分配表" xfId="3107"/>
    <cellStyle name="好_教育(按照总人口测算）—20080416_民生政策最低支出需求" xfId="3108"/>
    <cellStyle name="好_教育(按照总人口测算）—20080416_民生政策最低支出需求_12.25-发教育厅-2016年高职生均年初预算控制数分配表" xfId="3109"/>
    <cellStyle name="好_教育(按照总人口测算）—20080416_民生政策最低支出需求_财力性转移支付2010年预算参考数" xfId="3110"/>
    <cellStyle name="好_教育(按照总人口测算）—20080416_民生政策最低支出需求_财力性转移支付2010年预算参考数_12.25-发教育厅-2016年高职生均年初预算控制数分配表" xfId="3111"/>
    <cellStyle name="好_教育(按照总人口测算）—20080416_县市旗测算-新科目（含人口规模效应）" xfId="3112"/>
    <cellStyle name="好_教育(按照总人口测算）—20080416_县市旗测算-新科目（含人口规模效应）_12.25-发教育厅-2016年高职生均年初预算控制数分配表" xfId="3113"/>
    <cellStyle name="好_教育(按照总人口测算）—20080416_县市旗测算-新科目（含人口规模效应）_财力性转移支付2010年预算参考数" xfId="3114"/>
    <cellStyle name="好_教育(按照总人口测算）—20080416_县市旗测算-新科目（含人口规模效应）_财力性转移支付2010年预算参考数_12.25-发教育厅-2016年高职生均年初预算控制数分配表" xfId="3115"/>
    <cellStyle name="好_丽江汇总" xfId="3116"/>
    <cellStyle name="好_丽江汇总_12.25-发教育厅-2016年高职生均年初预算控制数分配表" xfId="3117"/>
    <cellStyle name="好_民生政策最低支出需求" xfId="3118"/>
    <cellStyle name="好_民生政策最低支出需求_12.25-发教育厅-2016年高职生均年初预算控制数分配表" xfId="3119"/>
    <cellStyle name="好_民生政策最低支出需求_财力性转移支付2010年预算参考数" xfId="3120"/>
    <cellStyle name="好_民生政策最低支出需求_财力性转移支付2010年预算参考数_12.25-发教育厅-2016年高职生均年初预算控制数分配表" xfId="3121"/>
    <cellStyle name="好_农林水和城市维护标准支出20080505－县区合计" xfId="3122"/>
    <cellStyle name="好_农林水和城市维护标准支出20080505－县区合计_12.25-发教育厅-2016年高职生均年初预算控制数分配表" xfId="3123"/>
    <cellStyle name="好_农林水和城市维护标准支出20080505－县区合计_不含人员经费系数" xfId="3124"/>
    <cellStyle name="好_农林水和城市维护标准支出20080505－县区合计_不含人员经费系数_12.25-发教育厅-2016年高职生均年初预算控制数分配表" xfId="3125"/>
    <cellStyle name="好_农林水和城市维护标准支出20080505－县区合计_不含人员经费系数_财力性转移支付2010年预算参考数" xfId="3126"/>
    <cellStyle name="好_农林水和城市维护标准支出20080505－县区合计_不含人员经费系数_财力性转移支付2010年预算参考数_12.25-发教育厅-2016年高职生均年初预算控制数分配表" xfId="3127"/>
    <cellStyle name="好_农林水和城市维护标准支出20080505－县区合计_财力性转移支付2010年预算参考数" xfId="3128"/>
    <cellStyle name="好_农林水和城市维护标准支出20080505－县区合计_财力性转移支付2010年预算参考数_12.25-发教育厅-2016年高职生均年初预算控制数分配表" xfId="3129"/>
    <cellStyle name="好_农林水和城市维护标准支出20080505－县区合计_民生政策最低支出需求" xfId="3130"/>
    <cellStyle name="好_农林水和城市维护标准支出20080505－县区合计_民生政策最低支出需求_12.25-发教育厅-2016年高职生均年初预算控制数分配表" xfId="3131"/>
    <cellStyle name="好_农林水和城市维护标准支出20080505－县区合计_民生政策最低支出需求_财力性转移支付2010年预算参考数" xfId="3132"/>
    <cellStyle name="好_农林水和城市维护标准支出20080505－县区合计_民生政策最低支出需求_财力性转移支付2010年预算参考数_12.25-发教育厅-2016年高职生均年初预算控制数分配表" xfId="3133"/>
    <cellStyle name="好_农林水和城市维护标准支出20080505－县区合计_县市旗测算-新科目（含人口规模效应）" xfId="3134"/>
    <cellStyle name="好_农林水和城市维护标准支出20080505－县区合计_县市旗测算-新科目（含人口规模效应）_12.25-发教育厅-2016年高职生均年初预算控制数分配表" xfId="3135"/>
    <cellStyle name="好_农林水和城市维护标准支出20080505－县区合计_县市旗测算-新科目（含人口规模效应）_财力性转移支付2010年预算参考数" xfId="3136"/>
    <cellStyle name="好_农林水和城市维护标准支出20080505－县区合计_县市旗测算-新科目（含人口规模效应）_财力性转移支付2010年预算参考数_12.25-发教育厅-2016年高职生均年初预算控制数分配表" xfId="3137"/>
    <cellStyle name="好_平邑" xfId="3138"/>
    <cellStyle name="好_平邑_12.25-发教育厅-2016年高职生均年初预算控制数分配表" xfId="3139"/>
    <cellStyle name="好_平邑_财力性转移支付2010年预算参考数" xfId="3140"/>
    <cellStyle name="好_平邑_财力性转移支付2010年预算参考数_12.25-发教育厅-2016年高职生均年初预算控制数分配表" xfId="3141"/>
    <cellStyle name="好_其他部门(按照总人口测算）—20080416" xfId="3142"/>
    <cellStyle name="好_其他部门(按照总人口测算）—20080416_12.25-发教育厅-2016年高职生均年初预算控制数分配表" xfId="3143"/>
    <cellStyle name="好_其他部门(按照总人口测算）—20080416_不含人员经费系数" xfId="3144"/>
    <cellStyle name="好_其他部门(按照总人口测算）—20080416_不含人员经费系数_12.25-发教育厅-2016年高职生均年初预算控制数分配表" xfId="3145"/>
    <cellStyle name="好_其他部门(按照总人口测算）—20080416_不含人员经费系数_财力性转移支付2010年预算参考数" xfId="3146"/>
    <cellStyle name="好_其他部门(按照总人口测算）—20080416_不含人员经费系数_财力性转移支付2010年预算参考数_12.25-发教育厅-2016年高职生均年初预算控制数分配表" xfId="3147"/>
    <cellStyle name="好_其他部门(按照总人口测算）—20080416_财力性转移支付2010年预算参考数" xfId="3148"/>
    <cellStyle name="好_其他部门(按照总人口测算）—20080416_财力性转移支付2010年预算参考数_12.25-发教育厅-2016年高职生均年初预算控制数分配表" xfId="3149"/>
    <cellStyle name="好_其他部门(按照总人口测算）—20080416_民生政策最低支出需求" xfId="3150"/>
    <cellStyle name="好_其他部门(按照总人口测算）—20080416_民生政策最低支出需求_12.25-发教育厅-2016年高职生均年初预算控制数分配表" xfId="3151"/>
    <cellStyle name="好_其他部门(按照总人口测算）—20080416_民生政策最低支出需求_财力性转移支付2010年预算参考数" xfId="3152"/>
    <cellStyle name="好_其他部门(按照总人口测算）—20080416_民生政策最低支出需求_财力性转移支付2010年预算参考数_12.25-发教育厅-2016年高职生均年初预算控制数分配表" xfId="3153"/>
    <cellStyle name="好_其他部门(按照总人口测算）—20080416_县市旗测算-新科目（含人口规模效应）" xfId="3154"/>
    <cellStyle name="好_其他部门(按照总人口测算）—20080416_县市旗测算-新科目（含人口规模效应）_12.25-发教育厅-2016年高职生均年初预算控制数分配表" xfId="3155"/>
    <cellStyle name="好_其他部门(按照总人口测算）—20080416_县市旗测算-新科目（含人口规模效应）_财力性转移支付2010年预算参考数" xfId="3156"/>
    <cellStyle name="好_其他部门(按照总人口测算）—20080416_县市旗测算-新科目（含人口规模效应）_财力性转移支付2010年预算参考数_12.25-发教育厅-2016年高职生均年初预算控制数分配表" xfId="3157"/>
    <cellStyle name="好_青海 缺口县区测算(地方填报)" xfId="3158"/>
    <cellStyle name="好_青海 缺口县区测算(地方填报)_12.25-发教育厅-2016年高职生均年初预算控制数分配表" xfId="3159"/>
    <cellStyle name="好_青海 缺口县区测算(地方填报)_财力性转移支付2010年预算参考数" xfId="3160"/>
    <cellStyle name="好_青海 缺口县区测算(地方填报)_财力性转移支付2010年预算参考数_12.25-发教育厅-2016年高职生均年初预算控制数分配表" xfId="3161"/>
    <cellStyle name="好_缺口县区测算" xfId="3162"/>
    <cellStyle name="好_缺口县区测算（11.13）" xfId="3163"/>
    <cellStyle name="好_缺口县区测算（11.13）_12.25-发教育厅-2016年高职生均年初预算控制数分配表" xfId="3164"/>
    <cellStyle name="好_缺口县区测算（11.13）_财力性转移支付2010年预算参考数" xfId="3165"/>
    <cellStyle name="好_缺口县区测算（11.13）_财力性转移支付2010年预算参考数_12.25-发教育厅-2016年高职生均年初预算控制数分配表" xfId="3166"/>
    <cellStyle name="好_缺口县区测算(按2007支出增长25%测算)" xfId="3167"/>
    <cellStyle name="好_缺口县区测算(按2007支出增长25%测算)_12.25-发教育厅-2016年高职生均年初预算控制数分配表" xfId="3168"/>
    <cellStyle name="好_缺口县区测算(按2007支出增长25%测算)_财力性转移支付2010年预算参考数" xfId="3169"/>
    <cellStyle name="好_缺口县区测算(按2007支出增长25%测算)_财力性转移支付2010年预算参考数_12.25-发教育厅-2016年高职生均年初预算控制数分配表" xfId="3170"/>
    <cellStyle name="好_缺口县区测算(按核定人数)" xfId="3171"/>
    <cellStyle name="好_缺口县区测算(按核定人数)_12.25-发教育厅-2016年高职生均年初预算控制数分配表" xfId="3172"/>
    <cellStyle name="好_缺口县区测算(按核定人数)_财力性转移支付2010年预算参考数" xfId="3173"/>
    <cellStyle name="好_缺口县区测算(按核定人数)_财力性转移支付2010年预算参考数_12.25-发教育厅-2016年高职生均年初预算控制数分配表" xfId="3174"/>
    <cellStyle name="好_缺口县区测算(财政部标准)" xfId="3175"/>
    <cellStyle name="好_缺口县区测算(财政部标准)_12.25-发教育厅-2016年高职生均年初预算控制数分配表" xfId="3176"/>
    <cellStyle name="好_缺口县区测算(财政部标准)_财力性转移支付2010年预算参考数" xfId="3177"/>
    <cellStyle name="好_缺口县区测算(财政部标准)_财力性转移支付2010年预算参考数_12.25-发教育厅-2016年高职生均年初预算控制数分配表" xfId="3178"/>
    <cellStyle name="好_缺口县区测算_12.25-发教育厅-2016年高职生均年初预算控制数分配表" xfId="3179"/>
    <cellStyle name="好_缺口县区测算_财力性转移支付2010年预算参考数" xfId="3180"/>
    <cellStyle name="好_缺口县区测算_财力性转移支付2010年预算参考数_12.25-发教育厅-2016年高职生均年初预算控制数分配表" xfId="3181"/>
    <cellStyle name="好_人员工资和公用经费" xfId="3182"/>
    <cellStyle name="好_人员工资和公用经费_12.25-发教育厅-2016年高职生均年初预算控制数分配表" xfId="3183"/>
    <cellStyle name="好_人员工资和公用经费_财力性转移支付2010年预算参考数" xfId="3184"/>
    <cellStyle name="好_人员工资和公用经费_财力性转移支付2010年预算参考数_12.25-发教育厅-2016年高职生均年初预算控制数分配表" xfId="3185"/>
    <cellStyle name="好_人员工资和公用经费2" xfId="3186"/>
    <cellStyle name="好_人员工资和公用经费2_12.25-发教育厅-2016年高职生均年初预算控制数分配表" xfId="3187"/>
    <cellStyle name="好_人员工资和公用经费2_财力性转移支付2010年预算参考数" xfId="3188"/>
    <cellStyle name="好_人员工资和公用经费2_财力性转移支付2010年预算参考数_12.25-发教育厅-2016年高职生均年初预算控制数分配表" xfId="3189"/>
    <cellStyle name="好_人员工资和公用经费3" xfId="3190"/>
    <cellStyle name="好_人员工资和公用经费3_12.25-发教育厅-2016年高职生均年初预算控制数分配表" xfId="3191"/>
    <cellStyle name="好_人员工资和公用经费3_财力性转移支付2010年预算参考数" xfId="3192"/>
    <cellStyle name="好_人员工资和公用经费3_财力性转移支付2010年预算参考数_12.25-发教育厅-2016年高职生均年初预算控制数分配表" xfId="3193"/>
    <cellStyle name="好_山东省民生支出标准" xfId="3194"/>
    <cellStyle name="好_山东省民生支出标准_12.25-发教育厅-2016年高职生均年初预算控制数分配表" xfId="3195"/>
    <cellStyle name="好_山东省民生支出标准_财力性转移支付2010年预算参考数" xfId="3196"/>
    <cellStyle name="好_山东省民生支出标准_财力性转移支付2010年预算参考数_12.25-发教育厅-2016年高职生均年初预算控制数分配表" xfId="3197"/>
    <cellStyle name="好_社会保障费测算数据" xfId="3198"/>
    <cellStyle name="好_市辖区测算20080510" xfId="3199"/>
    <cellStyle name="好_市辖区测算20080510_12.25-发教育厅-2016年高职生均年初预算控制数分配表" xfId="3200"/>
    <cellStyle name="好_市辖区测算20080510_不含人员经费系数" xfId="3201"/>
    <cellStyle name="好_市辖区测算20080510_不含人员经费系数_12.25-发教育厅-2016年高职生均年初预算控制数分配表" xfId="3202"/>
    <cellStyle name="好_市辖区测算20080510_不含人员经费系数_财力性转移支付2010年预算参考数" xfId="3203"/>
    <cellStyle name="好_市辖区测算20080510_不含人员经费系数_财力性转移支付2010年预算参考数_12.25-发教育厅-2016年高职生均年初预算控制数分配表" xfId="3204"/>
    <cellStyle name="好_市辖区测算20080510_财力性转移支付2010年预算参考数" xfId="3205"/>
    <cellStyle name="好_市辖区测算20080510_财力性转移支付2010年预算参考数_12.25-发教育厅-2016年高职生均年初预算控制数分配表" xfId="3206"/>
    <cellStyle name="好_市辖区测算20080510_民生政策最低支出需求" xfId="3207"/>
    <cellStyle name="好_市辖区测算20080510_民生政策最低支出需求_12.25-发教育厅-2016年高职生均年初预算控制数分配表" xfId="3208"/>
    <cellStyle name="好_市辖区测算20080510_民生政策最低支出需求_财力性转移支付2010年预算参考数" xfId="3209"/>
    <cellStyle name="好_市辖区测算20080510_民生政策最低支出需求_财力性转移支付2010年预算参考数_12.25-发教育厅-2016年高职生均年初预算控制数分配表" xfId="3210"/>
    <cellStyle name="好_市辖区测算20080510_县市旗测算-新科目（含人口规模效应）" xfId="3211"/>
    <cellStyle name="好_市辖区测算20080510_县市旗测算-新科目（含人口规模效应）_12.25-发教育厅-2016年高职生均年初预算控制数分配表" xfId="3212"/>
    <cellStyle name="好_市辖区测算20080510_县市旗测算-新科目（含人口规模效应）_财力性转移支付2010年预算参考数" xfId="3213"/>
    <cellStyle name="好_市辖区测算20080510_县市旗测算-新科目（含人口规模效应）_财力性转移支付2010年预算参考数_12.25-发教育厅-2016年高职生均年初预算控制数分配表" xfId="3214"/>
    <cellStyle name="好_市辖区测算-新科目（20080626）" xfId="3215"/>
    <cellStyle name="好_市辖区测算-新科目（20080626）_12.25-发教育厅-2016年高职生均年初预算控制数分配表" xfId="3216"/>
    <cellStyle name="好_市辖区测算-新科目（20080626）_不含人员经费系数" xfId="3217"/>
    <cellStyle name="好_市辖区测算-新科目（20080626）_不含人员经费系数_12.25-发教育厅-2016年高职生均年初预算控制数分配表" xfId="3218"/>
    <cellStyle name="好_市辖区测算-新科目（20080626）_不含人员经费系数_财力性转移支付2010年预算参考数" xfId="3219"/>
    <cellStyle name="好_市辖区测算-新科目（20080626）_不含人员经费系数_财力性转移支付2010年预算参考数_12.25-发教育厅-2016年高职生均年初预算控制数分配表" xfId="3220"/>
    <cellStyle name="好_市辖区测算-新科目（20080626）_财力性转移支付2010年预算参考数" xfId="3221"/>
    <cellStyle name="好_市辖区测算-新科目（20080626）_财力性转移支付2010年预算参考数_12.25-发教育厅-2016年高职生均年初预算控制数分配表" xfId="3222"/>
    <cellStyle name="好_市辖区测算-新科目（20080626）_民生政策最低支出需求" xfId="3223"/>
    <cellStyle name="好_市辖区测算-新科目（20080626）_民生政策最低支出需求_12.25-发教育厅-2016年高职生均年初预算控制数分配表" xfId="3224"/>
    <cellStyle name="好_市辖区测算-新科目（20080626）_民生政策最低支出需求_财力性转移支付2010年预算参考数" xfId="3225"/>
    <cellStyle name="好_市辖区测算-新科目（20080626）_民生政策最低支出需求_财力性转移支付2010年预算参考数_12.25-发教育厅-2016年高职生均年初预算控制数分配表" xfId="3226"/>
    <cellStyle name="好_市辖区测算-新科目（20080626）_县市旗测算-新科目（含人口规模效应）" xfId="3227"/>
    <cellStyle name="好_市辖区测算-新科目（20080626）_县市旗测算-新科目（含人口规模效应）_12.25-发教育厅-2016年高职生均年初预算控制数分配表" xfId="3228"/>
    <cellStyle name="好_市辖区测算-新科目（20080626）_县市旗测算-新科目（含人口规模效应）_财力性转移支付2010年预算参考数" xfId="3229"/>
    <cellStyle name="好_市辖区测算-新科目（20080626）_县市旗测算-新科目（含人口规模效应）_财力性转移支付2010年预算参考数_12.25-发教育厅-2016年高职生均年初预算控制数分配表" xfId="3230"/>
    <cellStyle name="好_同德" xfId="3231"/>
    <cellStyle name="好_同德_12.25-发教育厅-2016年高职生均年初预算控制数分配表" xfId="3232"/>
    <cellStyle name="好_同德_财力性转移支付2010年预算参考数" xfId="3233"/>
    <cellStyle name="好_同德_财力性转移支付2010年预算参考数_12.25-发教育厅-2016年高职生均年初预算控制数分配表" xfId="3234"/>
    <cellStyle name="好_危改资金测算" xfId="3235"/>
    <cellStyle name="好_危改资金测算_12.25-发教育厅-2016年高职生均年初预算控制数分配表" xfId="3236"/>
    <cellStyle name="好_危改资金测算_财力性转移支付2010年预算参考数" xfId="3237"/>
    <cellStyle name="好_危改资金测算_财力性转移支付2010年预算参考数_12.25-发教育厅-2016年高职生均年初预算控制数分配表" xfId="3238"/>
    <cellStyle name="好_卫生(按照总人口测算）—20080416" xfId="3239"/>
    <cellStyle name="好_卫生(按照总人口测算）—20080416_12.25-发教育厅-2016年高职生均年初预算控制数分配表" xfId="3240"/>
    <cellStyle name="好_卫生(按照总人口测算）—20080416_不含人员经费系数" xfId="3241"/>
    <cellStyle name="好_卫生(按照总人口测算）—20080416_不含人员经费系数_12.25-发教育厅-2016年高职生均年初预算控制数分配表" xfId="3242"/>
    <cellStyle name="好_卫生(按照总人口测算）—20080416_不含人员经费系数_财力性转移支付2010年预算参考数" xfId="3243"/>
    <cellStyle name="好_卫生(按照总人口测算）—20080416_不含人员经费系数_财力性转移支付2010年预算参考数_12.25-发教育厅-2016年高职生均年初预算控制数分配表" xfId="3244"/>
    <cellStyle name="好_卫生(按照总人口测算）—20080416_财力性转移支付2010年预算参考数" xfId="3245"/>
    <cellStyle name="好_卫生(按照总人口测算）—20080416_财力性转移支付2010年预算参考数_12.25-发教育厅-2016年高职生均年初预算控制数分配表" xfId="3246"/>
    <cellStyle name="好_卫生(按照总人口测算）—20080416_民生政策最低支出需求" xfId="3247"/>
    <cellStyle name="好_卫生(按照总人口测算）—20080416_民生政策最低支出需求_12.25-发教育厅-2016年高职生均年初预算控制数分配表" xfId="3248"/>
    <cellStyle name="好_卫生(按照总人口测算）—20080416_民生政策最低支出需求_财力性转移支付2010年预算参考数" xfId="3249"/>
    <cellStyle name="好_卫生(按照总人口测算）—20080416_民生政策最低支出需求_财力性转移支付2010年预算参考数_12.25-发教育厅-2016年高职生均年初预算控制数分配表" xfId="3250"/>
    <cellStyle name="好_卫生(按照总人口测算）—20080416_县市旗测算-新科目（含人口规模效应）" xfId="3251"/>
    <cellStyle name="好_卫生(按照总人口测算）—20080416_县市旗测算-新科目（含人口规模效应）_12.25-发教育厅-2016年高职生均年初预算控制数分配表" xfId="3252"/>
    <cellStyle name="好_卫生(按照总人口测算）—20080416_县市旗测算-新科目（含人口规模效应）_财力性转移支付2010年预算参考数" xfId="3253"/>
    <cellStyle name="好_卫生(按照总人口测算）—20080416_县市旗测算-新科目（含人口规模效应）_财力性转移支付2010年预算参考数_12.25-发教育厅-2016年高职生均年初预算控制数分配表" xfId="3254"/>
    <cellStyle name="好_卫生部门" xfId="3255"/>
    <cellStyle name="好_卫生部门_12.25-发教育厅-2016年高职生均年初预算控制数分配表" xfId="3256"/>
    <cellStyle name="好_卫生部门_财力性转移支付2010年预算参考数" xfId="3257"/>
    <cellStyle name="好_卫生部门_财力性转移支付2010年预算参考数_12.25-发教育厅-2016年高职生均年初预算控制数分配表" xfId="3258"/>
    <cellStyle name="好_文体广播部门" xfId="3259"/>
    <cellStyle name="好_文体广播部门_12.25-发教育厅-2016年高职生均年初预算控制数分配表" xfId="3260"/>
    <cellStyle name="好_文体广播事业(按照总人口测算）—20080416" xfId="3261"/>
    <cellStyle name="好_文体广播事业(按照总人口测算）—20080416_12.25-发教育厅-2016年高职生均年初预算控制数分配表" xfId="3262"/>
    <cellStyle name="好_文体广播事业(按照总人口测算）—20080416_不含人员经费系数" xfId="3263"/>
    <cellStyle name="好_文体广播事业(按照总人口测算）—20080416_不含人员经费系数_12.25-发教育厅-2016年高职生均年初预算控制数分配表" xfId="3264"/>
    <cellStyle name="好_文体广播事业(按照总人口测算）—20080416_不含人员经费系数_财力性转移支付2010年预算参考数" xfId="3265"/>
    <cellStyle name="好_文体广播事业(按照总人口测算）—20080416_不含人员经费系数_财力性转移支付2010年预算参考数_12.25-发教育厅-2016年高职生均年初预算控制数分配表" xfId="3266"/>
    <cellStyle name="好_文体广播事业(按照总人口测算）—20080416_财力性转移支付2010年预算参考数" xfId="3267"/>
    <cellStyle name="好_文体广播事业(按照总人口测算）—20080416_财力性转移支付2010年预算参考数_12.25-发教育厅-2016年高职生均年初预算控制数分配表" xfId="3268"/>
    <cellStyle name="好_文体广播事业(按照总人口测算）—20080416_民生政策最低支出需求" xfId="3269"/>
    <cellStyle name="好_文体广播事业(按照总人口测算）—20080416_民生政策最低支出需求_12.25-发教育厅-2016年高职生均年初预算控制数分配表" xfId="3270"/>
    <cellStyle name="好_文体广播事业(按照总人口测算）—20080416_民生政策最低支出需求_财力性转移支付2010年预算参考数" xfId="3271"/>
    <cellStyle name="好_文体广播事业(按照总人口测算）—20080416_民生政策最低支出需求_财力性转移支付2010年预算参考数_12.25-发教育厅-2016年高职生均年初预算控制数分配表" xfId="3272"/>
    <cellStyle name="好_文体广播事业(按照总人口测算）—20080416_县市旗测算-新科目（含人口规模效应）" xfId="3273"/>
    <cellStyle name="好_文体广播事业(按照总人口测算）—20080416_县市旗测算-新科目（含人口规模效应）_12.25-发教育厅-2016年高职生均年初预算控制数分配表" xfId="3274"/>
    <cellStyle name="好_文体广播事业(按照总人口测算）—20080416_县市旗测算-新科目（含人口规模效应）_财力性转移支付2010年预算参考数" xfId="3275"/>
    <cellStyle name="好_文体广播事业(按照总人口测算）—20080416_县市旗测算-新科目（含人口规模效应）_财力性转移支付2010年预算参考数_12.25-发教育厅-2016年高职生均年初预算控制数分配表" xfId="3276"/>
    <cellStyle name="好_县区合并测算20080421" xfId="3277"/>
    <cellStyle name="好_县区合并测算20080421_12.25-发教育厅-2016年高职生均年初预算控制数分配表" xfId="3278"/>
    <cellStyle name="好_县区合并测算20080421_不含人员经费系数" xfId="3279"/>
    <cellStyle name="好_县区合并测算20080421_不含人员经费系数_12.25-发教育厅-2016年高职生均年初预算控制数分配表" xfId="3280"/>
    <cellStyle name="好_县区合并测算20080421_不含人员经费系数_财力性转移支付2010年预算参考数" xfId="3281"/>
    <cellStyle name="好_县区合并测算20080421_不含人员经费系数_财力性转移支付2010年预算参考数_12.25-发教育厅-2016年高职生均年初预算控制数分配表" xfId="3282"/>
    <cellStyle name="好_县区合并测算20080421_财力性转移支付2010年预算参考数" xfId="3283"/>
    <cellStyle name="好_县区合并测算20080421_财力性转移支付2010年预算参考数_12.25-发教育厅-2016年高职生均年初预算控制数分配表" xfId="3284"/>
    <cellStyle name="好_县区合并测算20080421_民生政策最低支出需求" xfId="3285"/>
    <cellStyle name="好_县区合并测算20080421_民生政策最低支出需求_12.25-发教育厅-2016年高职生均年初预算控制数分配表" xfId="3286"/>
    <cellStyle name="好_县区合并测算20080421_民生政策最低支出需求_财力性转移支付2010年预算参考数" xfId="3287"/>
    <cellStyle name="好_县区合并测算20080421_民生政策最低支出需求_财力性转移支付2010年预算参考数_12.25-发教育厅-2016年高职生均年初预算控制数分配表" xfId="3288"/>
    <cellStyle name="好_县区合并测算20080421_县市旗测算-新科目（含人口规模效应）" xfId="3289"/>
    <cellStyle name="好_县区合并测算20080421_县市旗测算-新科目（含人口规模效应）_12.25-发教育厅-2016年高职生均年初预算控制数分配表" xfId="3290"/>
    <cellStyle name="好_县区合并测算20080421_县市旗测算-新科目（含人口规模效应）_财力性转移支付2010年预算参考数" xfId="3291"/>
    <cellStyle name="好_县区合并测算20080421_县市旗测算-新科目（含人口规模效应）_财力性转移支付2010年预算参考数_12.25-发教育厅-2016年高职生均年初预算控制数分配表" xfId="3292"/>
    <cellStyle name="好_县区合并测算20080423(按照各省比重）" xfId="3293"/>
    <cellStyle name="好_县区合并测算20080423(按照各省比重）_12.25-发教育厅-2016年高职生均年初预算控制数分配表" xfId="3294"/>
    <cellStyle name="好_县区合并测算20080423(按照各省比重）_不含人员经费系数" xfId="3295"/>
    <cellStyle name="好_县区合并测算20080423(按照各省比重）_不含人员经费系数_12.25-发教育厅-2016年高职生均年初预算控制数分配表" xfId="3296"/>
    <cellStyle name="好_县区合并测算20080423(按照各省比重）_不含人员经费系数_财力性转移支付2010年预算参考数" xfId="3297"/>
    <cellStyle name="好_县区合并测算20080423(按照各省比重）_不含人员经费系数_财力性转移支付2010年预算参考数_12.25-发教育厅-2016年高职生均年初预算控制数分配表" xfId="3298"/>
    <cellStyle name="好_县区合并测算20080423(按照各省比重）_财力性转移支付2010年预算参考数" xfId="3299"/>
    <cellStyle name="好_县区合并测算20080423(按照各省比重）_财力性转移支付2010年预算参考数_12.25-发教育厅-2016年高职生均年初预算控制数分配表" xfId="3300"/>
    <cellStyle name="好_县区合并测算20080423(按照各省比重）_民生政策最低支出需求" xfId="3301"/>
    <cellStyle name="好_县区合并测算20080423(按照各省比重）_民生政策最低支出需求_12.25-发教育厅-2016年高职生均年初预算控制数分配表" xfId="3302"/>
    <cellStyle name="好_县区合并测算20080423(按照各省比重）_民生政策最低支出需求_财力性转移支付2010年预算参考数" xfId="3303"/>
    <cellStyle name="好_县区合并测算20080423(按照各省比重）_民生政策最低支出需求_财力性转移支付2010年预算参考数_12.25-发教育厅-2016年高职生均年初预算控制数分配表" xfId="3304"/>
    <cellStyle name="好_县区合并测算20080423(按照各省比重）_县市旗测算-新科目（含人口规模效应）" xfId="3305"/>
    <cellStyle name="好_县区合并测算20080423(按照各省比重）_县市旗测算-新科目（含人口规模效应）_12.25-发教育厅-2016年高职生均年初预算控制数分配表" xfId="3306"/>
    <cellStyle name="好_县区合并测算20080423(按照各省比重）_县市旗测算-新科目（含人口规模效应）_财力性转移支付2010年预算参考数" xfId="3307"/>
    <cellStyle name="好_县区合并测算20080423(按照各省比重）_县市旗测算-新科目（含人口规模效应）_财力性转移支付2010年预算参考数_12.25-发教育厅-2016年高职生均年初预算控制数分配表" xfId="3308"/>
    <cellStyle name="好_县市旗测算20080508" xfId="3309"/>
    <cellStyle name="好_县市旗测算20080508_12.25-发教育厅-2016年高职生均年初预算控制数分配表" xfId="3310"/>
    <cellStyle name="好_县市旗测算20080508_不含人员经费系数" xfId="3311"/>
    <cellStyle name="好_县市旗测算20080508_不含人员经费系数_12.25-发教育厅-2016年高职生均年初预算控制数分配表" xfId="3312"/>
    <cellStyle name="好_县市旗测算20080508_不含人员经费系数_财力性转移支付2010年预算参考数" xfId="3313"/>
    <cellStyle name="好_县市旗测算20080508_不含人员经费系数_财力性转移支付2010年预算参考数_12.25-发教育厅-2016年高职生均年初预算控制数分配表" xfId="3314"/>
    <cellStyle name="好_县市旗测算20080508_财力性转移支付2010年预算参考数" xfId="3315"/>
    <cellStyle name="好_县市旗测算20080508_财力性转移支付2010年预算参考数_12.25-发教育厅-2016年高职生均年初预算控制数分配表" xfId="3316"/>
    <cellStyle name="好_县市旗测算20080508_民生政策最低支出需求" xfId="3317"/>
    <cellStyle name="好_县市旗测算20080508_民生政策最低支出需求_12.25-发教育厅-2016年高职生均年初预算控制数分配表" xfId="3318"/>
    <cellStyle name="好_县市旗测算20080508_民生政策最低支出需求_财力性转移支付2010年预算参考数" xfId="3319"/>
    <cellStyle name="好_县市旗测算20080508_民生政策最低支出需求_财力性转移支付2010年预算参考数_12.25-发教育厅-2016年高职生均年初预算控制数分配表" xfId="3320"/>
    <cellStyle name="好_县市旗测算20080508_县市旗测算-新科目（含人口规模效应）" xfId="3321"/>
    <cellStyle name="好_县市旗测算20080508_县市旗测算-新科目（含人口规模效应）_12.25-发教育厅-2016年高职生均年初预算控制数分配表" xfId="3322"/>
    <cellStyle name="好_县市旗测算20080508_县市旗测算-新科目（含人口规模效应）_财力性转移支付2010年预算参考数" xfId="3323"/>
    <cellStyle name="好_县市旗测算20080508_县市旗测算-新科目（含人口规模效应）_财力性转移支付2010年预算参考数_12.25-发教育厅-2016年高职生均年初预算控制数分配表" xfId="3324"/>
    <cellStyle name="好_县市旗测算-新科目（20080626）" xfId="3325"/>
    <cellStyle name="好_县市旗测算-新科目（20080626）_12.25-发教育厅-2016年高职生均年初预算控制数分配表" xfId="3326"/>
    <cellStyle name="好_县市旗测算-新科目（20080626）_不含人员经费系数" xfId="3327"/>
    <cellStyle name="好_县市旗测算-新科目（20080626）_不含人员经费系数_12.25-发教育厅-2016年高职生均年初预算控制数分配表" xfId="3328"/>
    <cellStyle name="好_县市旗测算-新科目（20080626）_不含人员经费系数_财力性转移支付2010年预算参考数" xfId="3329"/>
    <cellStyle name="好_县市旗测算-新科目（20080626）_不含人员经费系数_财力性转移支付2010年预算参考数_12.25-发教育厅-2016年高职生均年初预算控制数分配表" xfId="3330"/>
    <cellStyle name="好_县市旗测算-新科目（20080626）_财力性转移支付2010年预算参考数" xfId="3331"/>
    <cellStyle name="好_县市旗测算-新科目（20080626）_财力性转移支付2010年预算参考数_12.25-发教育厅-2016年高职生均年初预算控制数分配表" xfId="3332"/>
    <cellStyle name="好_县市旗测算-新科目（20080626）_民生政策最低支出需求" xfId="3333"/>
    <cellStyle name="好_县市旗测算-新科目（20080626）_民生政策最低支出需求_12.25-发教育厅-2016年高职生均年初预算控制数分配表" xfId="3334"/>
    <cellStyle name="好_县市旗测算-新科目（20080626）_民生政策最低支出需求_财力性转移支付2010年预算参考数" xfId="3335"/>
    <cellStyle name="好_县市旗测算-新科目（20080626）_民生政策最低支出需求_财力性转移支付2010年预算参考数_12.25-发教育厅-2016年高职生均年初预算控制数分配表" xfId="3336"/>
    <cellStyle name="好_县市旗测算-新科目（20080626）_县市旗测算-新科目（含人口规模效应）" xfId="3337"/>
    <cellStyle name="好_县市旗测算-新科目（20080626）_县市旗测算-新科目（含人口规模效应）_12.25-发教育厅-2016年高职生均年初预算控制数分配表" xfId="3338"/>
    <cellStyle name="好_县市旗测算-新科目（20080626）_县市旗测算-新科目（含人口规模效应）_财力性转移支付2010年预算参考数" xfId="3339"/>
    <cellStyle name="好_县市旗测算-新科目（20080626）_县市旗测算-新科目（含人口规模效应）_财力性转移支付2010年预算参考数_12.25-发教育厅-2016年高职生均年初预算控制数分配表" xfId="3340"/>
    <cellStyle name="好_县市旗测算-新科目（20080627）" xfId="3341"/>
    <cellStyle name="好_县市旗测算-新科目（20080627）_12.25-发教育厅-2016年高职生均年初预算控制数分配表" xfId="3342"/>
    <cellStyle name="好_县市旗测算-新科目（20080627）_不含人员经费系数" xfId="3343"/>
    <cellStyle name="好_县市旗测算-新科目（20080627）_不含人员经费系数_12.25-发教育厅-2016年高职生均年初预算控制数分配表" xfId="3344"/>
    <cellStyle name="好_县市旗测算-新科目（20080627）_不含人员经费系数_财力性转移支付2010年预算参考数" xfId="3345"/>
    <cellStyle name="好_县市旗测算-新科目（20080627）_不含人员经费系数_财力性转移支付2010年预算参考数_12.25-发教育厅-2016年高职生均年初预算控制数分配表" xfId="3346"/>
    <cellStyle name="好_县市旗测算-新科目（20080627）_财力性转移支付2010年预算参考数" xfId="3347"/>
    <cellStyle name="好_县市旗测算-新科目（20080627）_财力性转移支付2010年预算参考数_12.25-发教育厅-2016年高职生均年初预算控制数分配表" xfId="3348"/>
    <cellStyle name="好_县市旗测算-新科目（20080627）_民生政策最低支出需求" xfId="3349"/>
    <cellStyle name="好_县市旗测算-新科目（20080627）_民生政策最低支出需求_12.25-发教育厅-2016年高职生均年初预算控制数分配表" xfId="3350"/>
    <cellStyle name="好_县市旗测算-新科目（20080627）_民生政策最低支出需求_财力性转移支付2010年预算参考数" xfId="3351"/>
    <cellStyle name="好_县市旗测算-新科目（20080627）_民生政策最低支出需求_财力性转移支付2010年预算参考数_12.25-发教育厅-2016年高职生均年初预算控制数分配表" xfId="3352"/>
    <cellStyle name="好_县市旗测算-新科目（20080627）_县市旗测算-新科目（含人口规模效应）" xfId="3353"/>
    <cellStyle name="好_县市旗测算-新科目（20080627）_县市旗测算-新科目（含人口规模效应）_12.25-发教育厅-2016年高职生均年初预算控制数分配表" xfId="3354"/>
    <cellStyle name="好_县市旗测算-新科目（20080627）_县市旗测算-新科目（含人口规模效应）_财力性转移支付2010年预算参考数" xfId="3355"/>
    <cellStyle name="好_县市旗测算-新科目（20080627）_县市旗测算-新科目（含人口规模效应）_财力性转移支付2010年预算参考数_12.25-发教育厅-2016年高职生均年初预算控制数分配表" xfId="3356"/>
    <cellStyle name="好_湘财教指2017-0119号2018年中央支持地方高校改革发展省级资金预算分配表" xfId="3357"/>
    <cellStyle name="好_湘财教指277" xfId="3358"/>
    <cellStyle name="好_湘财教指277_12.25-发教育厅-2016年高职生均年初预算控制数分配表" xfId="3359"/>
    <cellStyle name="好_一般预算支出口径剔除表" xfId="3360"/>
    <cellStyle name="好_一般预算支出口径剔除表_12.25-发教育厅-2016年高职生均年初预算控制数分配表" xfId="3361"/>
    <cellStyle name="好_一般预算支出口径剔除表_财力性转移支付2010年预算参考数" xfId="3362"/>
    <cellStyle name="好_一般预算支出口径剔除表_财力性转移支付2010年预算参考数_12.25-发教育厅-2016年高职生均年初预算控制数分配表" xfId="3363"/>
    <cellStyle name="好_云南 缺口县区测算(地方填报)" xfId="3364"/>
    <cellStyle name="好_云南 缺口县区测算(地方填报)_12.25-发教育厅-2016年高职生均年初预算控制数分配表" xfId="3365"/>
    <cellStyle name="好_云南 缺口县区测算(地方填报)_财力性转移支付2010年预算参考数" xfId="3366"/>
    <cellStyle name="好_云南 缺口县区测算(地方填报)_财力性转移支付2010年预算参考数_12.25-发教育厅-2016年高职生均年初预算控制数分配表" xfId="3367"/>
    <cellStyle name="好_云南省2008年转移支付测算——州市本级考核部分及政策性测算" xfId="3368"/>
    <cellStyle name="好_云南省2008年转移支付测算——州市本级考核部分及政策性测算_12.25-发教育厅-2016年高职生均年初预算控制数分配表" xfId="3369"/>
    <cellStyle name="好_云南省2008年转移支付测算——州市本级考核部分及政策性测算_财力性转移支付2010年预算参考数" xfId="3370"/>
    <cellStyle name="好_云南省2008年转移支付测算——州市本级考核部分及政策性测算_财力性转移支付2010年预算参考数_12.25-发教育厅-2016年高职生均年初预算控制数分配表" xfId="3371"/>
    <cellStyle name="好_职　2014年职成教育第二批专项经费分配表(分发）" xfId="3372"/>
    <cellStyle name="好_重点民生支出需求测算表社保（农村低保）081112" xfId="3373"/>
    <cellStyle name="好_重点民生支出需求测算表社保（农村低保）081112_12.25-发教育厅-2016年高职生均年初预算控制数分配表" xfId="3374"/>
    <cellStyle name="好_自行调整差异系数顺序" xfId="3375"/>
    <cellStyle name="好_自行调整差异系数顺序_12.25-发教育厅-2016年高职生均年初预算控制数分配表" xfId="3376"/>
    <cellStyle name="好_自行调整差异系数顺序_财力性转移支付2010年预算参考数" xfId="3377"/>
    <cellStyle name="好_自行调整差异系数顺序_财力性转移支付2010年预算参考数_12.25-发教育厅-2016年高职生均年初预算控制数分配表" xfId="3378"/>
    <cellStyle name="好_总人口" xfId="3379"/>
    <cellStyle name="好_总人口_12.25-发教育厅-2016年高职生均年初预算控制数分配表" xfId="3380"/>
    <cellStyle name="好_总人口_财力性转移支付2010年预算参考数" xfId="3381"/>
    <cellStyle name="好_总人口_财力性转移支付2010年预算参考数_12.25-发教育厅-2016年高职生均年初预算控制数分配表" xfId="3382"/>
    <cellStyle name="后继超级链接" xfId="3383"/>
    <cellStyle name="后继超链接" xfId="3384"/>
    <cellStyle name="汇总 2" xfId="3385"/>
    <cellStyle name="汇总 2 10" xfId="3386"/>
    <cellStyle name="汇总 2 10 2" xfId="3387"/>
    <cellStyle name="汇总 2 11" xfId="3388"/>
    <cellStyle name="汇总 2 11 2" xfId="3389"/>
    <cellStyle name="汇总 2 12" xfId="3390"/>
    <cellStyle name="汇总 2 12 2" xfId="3391"/>
    <cellStyle name="汇总 2 13" xfId="3392"/>
    <cellStyle name="汇总 2 13 2" xfId="3393"/>
    <cellStyle name="汇总 2 14" xfId="3394"/>
    <cellStyle name="汇总 2 14 2" xfId="3395"/>
    <cellStyle name="汇总 2 15" xfId="3396"/>
    <cellStyle name="汇总 2 15 2" xfId="3397"/>
    <cellStyle name="汇总 2 16" xfId="3398"/>
    <cellStyle name="汇总 2 16 2" xfId="3399"/>
    <cellStyle name="汇总 2 17" xfId="3400"/>
    <cellStyle name="汇总 2 17 2" xfId="3401"/>
    <cellStyle name="汇总 2 18" xfId="3402"/>
    <cellStyle name="汇总 2 18 2" xfId="3403"/>
    <cellStyle name="汇总 2 19" xfId="3404"/>
    <cellStyle name="汇总 2 19 2" xfId="3405"/>
    <cellStyle name="汇总 2 2" xfId="3406"/>
    <cellStyle name="汇总 2 2 2" xfId="3407"/>
    <cellStyle name="汇总 2 20" xfId="3408"/>
    <cellStyle name="汇总 2 20 2" xfId="3409"/>
    <cellStyle name="汇总 2 21" xfId="3410"/>
    <cellStyle name="汇总 2 21 2" xfId="3411"/>
    <cellStyle name="汇总 2 22" xfId="3412"/>
    <cellStyle name="汇总 2 3" xfId="3413"/>
    <cellStyle name="汇总 2 3 2" xfId="3414"/>
    <cellStyle name="汇总 2 4" xfId="3415"/>
    <cellStyle name="汇总 2 4 2" xfId="3416"/>
    <cellStyle name="汇总 2 5" xfId="3417"/>
    <cellStyle name="汇总 2 5 2" xfId="3418"/>
    <cellStyle name="汇总 2 6" xfId="3419"/>
    <cellStyle name="汇总 2 6 2" xfId="3420"/>
    <cellStyle name="汇总 2 7" xfId="3421"/>
    <cellStyle name="汇总 2 7 2" xfId="3422"/>
    <cellStyle name="汇总 2 8" xfId="3423"/>
    <cellStyle name="汇总 2 8 2" xfId="3424"/>
    <cellStyle name="汇总 2 9" xfId="3425"/>
    <cellStyle name="汇总 2 9 2" xfId="3426"/>
    <cellStyle name="汇总 2_2017年改革发展类资金分配及绩效" xfId="3427"/>
    <cellStyle name="汇总 3" xfId="3428"/>
    <cellStyle name="货币 2" xfId="3429"/>
    <cellStyle name="货币 2 10" xfId="3430"/>
    <cellStyle name="货币 2 10 2" xfId="3431"/>
    <cellStyle name="货币 2 11" xfId="3432"/>
    <cellStyle name="货币 2 11 2" xfId="3433"/>
    <cellStyle name="货币 2 12" xfId="3434"/>
    <cellStyle name="货币 2 12 2" xfId="3435"/>
    <cellStyle name="货币 2 13" xfId="3436"/>
    <cellStyle name="货币 2 13 2" xfId="3437"/>
    <cellStyle name="货币 2 14" xfId="3438"/>
    <cellStyle name="货币 2 14 2" xfId="3439"/>
    <cellStyle name="货币 2 15" xfId="3440"/>
    <cellStyle name="货币 2 15 2" xfId="3441"/>
    <cellStyle name="货币 2 16" xfId="3442"/>
    <cellStyle name="货币 2 16 2" xfId="3443"/>
    <cellStyle name="货币 2 17" xfId="3444"/>
    <cellStyle name="货币 2 17 2" xfId="3445"/>
    <cellStyle name="货币 2 18" xfId="3446"/>
    <cellStyle name="货币 2 18 2" xfId="3447"/>
    <cellStyle name="货币 2 19" xfId="3448"/>
    <cellStyle name="货币 2 19 2" xfId="3449"/>
    <cellStyle name="货币 2 2" xfId="3450"/>
    <cellStyle name="货币 2 2 2" xfId="3451"/>
    <cellStyle name="货币 2 20" xfId="3452"/>
    <cellStyle name="货币 2 20 2" xfId="3453"/>
    <cellStyle name="货币 2 21" xfId="3454"/>
    <cellStyle name="货币 2 21 2" xfId="3455"/>
    <cellStyle name="货币 2 22" xfId="3456"/>
    <cellStyle name="货币 2 3" xfId="3457"/>
    <cellStyle name="货币 2 3 2" xfId="3458"/>
    <cellStyle name="货币 2 4" xfId="3459"/>
    <cellStyle name="货币 2 4 2" xfId="3460"/>
    <cellStyle name="货币 2 5" xfId="3461"/>
    <cellStyle name="货币 2 5 2" xfId="3462"/>
    <cellStyle name="货币 2 6" xfId="3463"/>
    <cellStyle name="货币 2 6 2" xfId="3464"/>
    <cellStyle name="货币 2 7" xfId="3465"/>
    <cellStyle name="货币 2 7 2" xfId="3466"/>
    <cellStyle name="货币 2 8" xfId="3467"/>
    <cellStyle name="货币 2 8 2" xfId="3468"/>
    <cellStyle name="货币 2 9" xfId="3469"/>
    <cellStyle name="货币 2 9 2" xfId="3470"/>
    <cellStyle name="货币 3" xfId="3471"/>
    <cellStyle name="货币 3 10" xfId="3472"/>
    <cellStyle name="货币 3 10 2" xfId="3473"/>
    <cellStyle name="货币 3 11" xfId="3474"/>
    <cellStyle name="货币 3 11 2" xfId="3475"/>
    <cellStyle name="货币 3 12" xfId="3476"/>
    <cellStyle name="货币 3 12 2" xfId="3477"/>
    <cellStyle name="货币 3 13" xfId="3478"/>
    <cellStyle name="货币 3 13 2" xfId="3479"/>
    <cellStyle name="货币 3 14" xfId="3480"/>
    <cellStyle name="货币 3 14 2" xfId="3481"/>
    <cellStyle name="货币 3 15" xfId="3482"/>
    <cellStyle name="货币 3 15 2" xfId="3483"/>
    <cellStyle name="货币 3 16" xfId="3484"/>
    <cellStyle name="货币 3 16 2" xfId="3485"/>
    <cellStyle name="货币 3 17" xfId="3486"/>
    <cellStyle name="货币 3 17 2" xfId="3487"/>
    <cellStyle name="货币 3 18" xfId="3488"/>
    <cellStyle name="货币 3 18 2" xfId="3489"/>
    <cellStyle name="货币 3 19" xfId="3490"/>
    <cellStyle name="货币 3 19 2" xfId="3491"/>
    <cellStyle name="货币 3 2" xfId="3492"/>
    <cellStyle name="货币 3 2 2" xfId="3493"/>
    <cellStyle name="货币 3 20" xfId="3494"/>
    <cellStyle name="货币 3 20 2" xfId="3495"/>
    <cellStyle name="货币 3 21" xfId="3496"/>
    <cellStyle name="货币 3 21 2" xfId="3497"/>
    <cellStyle name="货币 3 22" xfId="3498"/>
    <cellStyle name="货币 3 3" xfId="3499"/>
    <cellStyle name="货币 3 3 2" xfId="3500"/>
    <cellStyle name="货币 3 4" xfId="3501"/>
    <cellStyle name="货币 3 4 2" xfId="3502"/>
    <cellStyle name="货币 3 5" xfId="3503"/>
    <cellStyle name="货币 3 5 2" xfId="3504"/>
    <cellStyle name="货币 3 6" xfId="3505"/>
    <cellStyle name="货币 3 6 2" xfId="3506"/>
    <cellStyle name="货币 3 7" xfId="3507"/>
    <cellStyle name="货币 3 7 2" xfId="3508"/>
    <cellStyle name="货币 3 8" xfId="3509"/>
    <cellStyle name="货币 3 8 2" xfId="3510"/>
    <cellStyle name="货币 3 9" xfId="3511"/>
    <cellStyle name="货币 3 9 2" xfId="3512"/>
    <cellStyle name="货币 4" xfId="3513"/>
    <cellStyle name="货币 4 10" xfId="3514"/>
    <cellStyle name="货币 4 10 2" xfId="3515"/>
    <cellStyle name="货币 4 11" xfId="3516"/>
    <cellStyle name="货币 4 11 2" xfId="3517"/>
    <cellStyle name="货币 4 12" xfId="3518"/>
    <cellStyle name="货币 4 12 2" xfId="3519"/>
    <cellStyle name="货币 4 13" xfId="3520"/>
    <cellStyle name="货币 4 13 2" xfId="3521"/>
    <cellStyle name="货币 4 14" xfId="3522"/>
    <cellStyle name="货币 4 14 2" xfId="3523"/>
    <cellStyle name="货币 4 15" xfId="3524"/>
    <cellStyle name="货币 4 15 2" xfId="3525"/>
    <cellStyle name="货币 4 16" xfId="3526"/>
    <cellStyle name="货币 4 16 2" xfId="3527"/>
    <cellStyle name="货币 4 17" xfId="3528"/>
    <cellStyle name="货币 4 17 2" xfId="3529"/>
    <cellStyle name="货币 4 18" xfId="3530"/>
    <cellStyle name="货币 4 18 2" xfId="3531"/>
    <cellStyle name="货币 4 19" xfId="3532"/>
    <cellStyle name="货币 4 19 2" xfId="3533"/>
    <cellStyle name="货币 4 2" xfId="3534"/>
    <cellStyle name="货币 4 2 2" xfId="3535"/>
    <cellStyle name="货币 4 20" xfId="3536"/>
    <cellStyle name="货币 4 20 2" xfId="3537"/>
    <cellStyle name="货币 4 21" xfId="3538"/>
    <cellStyle name="货币 4 21 2" xfId="3539"/>
    <cellStyle name="货币 4 22" xfId="3540"/>
    <cellStyle name="货币 4 3" xfId="3541"/>
    <cellStyle name="货币 4 3 2" xfId="3542"/>
    <cellStyle name="货币 4 4" xfId="3543"/>
    <cellStyle name="货币 4 4 2" xfId="3544"/>
    <cellStyle name="货币 4 5" xfId="3545"/>
    <cellStyle name="货币 4 5 2" xfId="3546"/>
    <cellStyle name="货币 4 6" xfId="3547"/>
    <cellStyle name="货币 4 6 2" xfId="3548"/>
    <cellStyle name="货币 4 7" xfId="3549"/>
    <cellStyle name="货币 4 7 2" xfId="3550"/>
    <cellStyle name="货币 4 8" xfId="3551"/>
    <cellStyle name="货币 4 8 2" xfId="3552"/>
    <cellStyle name="货币 4 9" xfId="3553"/>
    <cellStyle name="货币 4 9 2" xfId="3554"/>
    <cellStyle name="计算 2" xfId="3555"/>
    <cellStyle name="计算 2 10" xfId="3556"/>
    <cellStyle name="计算 2 10 2" xfId="3557"/>
    <cellStyle name="计算 2 11" xfId="3558"/>
    <cellStyle name="计算 2 11 2" xfId="3559"/>
    <cellStyle name="计算 2 12" xfId="3560"/>
    <cellStyle name="计算 2 12 2" xfId="3561"/>
    <cellStyle name="计算 2 13" xfId="3562"/>
    <cellStyle name="计算 2 13 2" xfId="3563"/>
    <cellStyle name="计算 2 14" xfId="3564"/>
    <cellStyle name="计算 2 14 2" xfId="3565"/>
    <cellStyle name="计算 2 15" xfId="3566"/>
    <cellStyle name="计算 2 15 2" xfId="3567"/>
    <cellStyle name="计算 2 16" xfId="3568"/>
    <cellStyle name="计算 2 16 2" xfId="3569"/>
    <cellStyle name="计算 2 17" xfId="3570"/>
    <cellStyle name="计算 2 17 2" xfId="3571"/>
    <cellStyle name="计算 2 18" xfId="3572"/>
    <cellStyle name="计算 2 18 2" xfId="3573"/>
    <cellStyle name="计算 2 19" xfId="3574"/>
    <cellStyle name="计算 2 19 2" xfId="3575"/>
    <cellStyle name="计算 2 2" xfId="3576"/>
    <cellStyle name="计算 2 2 2" xfId="3577"/>
    <cellStyle name="计算 2 20" xfId="3578"/>
    <cellStyle name="计算 2 20 2" xfId="3579"/>
    <cellStyle name="计算 2 21" xfId="3580"/>
    <cellStyle name="计算 2 21 2" xfId="3581"/>
    <cellStyle name="计算 2 22" xfId="3582"/>
    <cellStyle name="计算 2 3" xfId="3583"/>
    <cellStyle name="计算 2 3 2" xfId="3584"/>
    <cellStyle name="计算 2 4" xfId="3585"/>
    <cellStyle name="计算 2 4 2" xfId="3586"/>
    <cellStyle name="计算 2 5" xfId="3587"/>
    <cellStyle name="计算 2 5 2" xfId="3588"/>
    <cellStyle name="计算 2 6" xfId="3589"/>
    <cellStyle name="计算 2 6 2" xfId="3590"/>
    <cellStyle name="计算 2 7" xfId="3591"/>
    <cellStyle name="计算 2 7 2" xfId="3592"/>
    <cellStyle name="计算 2 8" xfId="3593"/>
    <cellStyle name="计算 2 8 2" xfId="3594"/>
    <cellStyle name="计算 2 9" xfId="3595"/>
    <cellStyle name="计算 2 9 2" xfId="3596"/>
    <cellStyle name="计算 2_2017年改革发展类资金分配及绩效" xfId="3597"/>
    <cellStyle name="计算 3" xfId="3598"/>
    <cellStyle name="计算 4" xfId="3599"/>
    <cellStyle name="检查单元格 2" xfId="3600"/>
    <cellStyle name="检查单元格 2 10" xfId="3601"/>
    <cellStyle name="检查单元格 2 11" xfId="3602"/>
    <cellStyle name="检查单元格 2 12" xfId="3603"/>
    <cellStyle name="检查单元格 2 13" xfId="3604"/>
    <cellStyle name="检查单元格 2 14" xfId="3605"/>
    <cellStyle name="检查单元格 2 15" xfId="3606"/>
    <cellStyle name="检查单元格 2 16" xfId="3607"/>
    <cellStyle name="检查单元格 2 17" xfId="3608"/>
    <cellStyle name="检查单元格 2 18" xfId="3609"/>
    <cellStyle name="检查单元格 2 19" xfId="3610"/>
    <cellStyle name="检查单元格 2 2" xfId="3611"/>
    <cellStyle name="检查单元格 2 20" xfId="3612"/>
    <cellStyle name="检查单元格 2 21" xfId="3613"/>
    <cellStyle name="检查单元格 2 3" xfId="3614"/>
    <cellStyle name="检查单元格 2 4" xfId="3615"/>
    <cellStyle name="检查单元格 2 5" xfId="3616"/>
    <cellStyle name="检查单元格 2 6" xfId="3617"/>
    <cellStyle name="检查单元格 2 7" xfId="3618"/>
    <cellStyle name="检查单元格 2 8" xfId="3619"/>
    <cellStyle name="检查单元格 2 9" xfId="3620"/>
    <cellStyle name="检查单元格 2_2017年改革发展类资金分配及绩效" xfId="3621"/>
    <cellStyle name="检查单元格 3" xfId="3622"/>
    <cellStyle name="检查单元格 4" xfId="3623"/>
    <cellStyle name="解释性文本 2" xfId="3624"/>
    <cellStyle name="解释性文本 2 10" xfId="3625"/>
    <cellStyle name="解释性文本 2 11" xfId="3626"/>
    <cellStyle name="解释性文本 2 12" xfId="3627"/>
    <cellStyle name="解释性文本 2 13" xfId="3628"/>
    <cellStyle name="解释性文本 2 14" xfId="3629"/>
    <cellStyle name="解释性文本 2 15" xfId="3630"/>
    <cellStyle name="解释性文本 2 16" xfId="3631"/>
    <cellStyle name="解释性文本 2 17" xfId="3632"/>
    <cellStyle name="解释性文本 2 18" xfId="3633"/>
    <cellStyle name="解释性文本 2 19" xfId="3634"/>
    <cellStyle name="解释性文本 2 2" xfId="3635"/>
    <cellStyle name="解释性文本 2 20" xfId="3636"/>
    <cellStyle name="解释性文本 2 21" xfId="3637"/>
    <cellStyle name="解释性文本 2 3" xfId="3638"/>
    <cellStyle name="解释性文本 2 4" xfId="3639"/>
    <cellStyle name="解释性文本 2 5" xfId="3640"/>
    <cellStyle name="解释性文本 2 6" xfId="3641"/>
    <cellStyle name="解释性文本 2 7" xfId="3642"/>
    <cellStyle name="解释性文本 2 8" xfId="3643"/>
    <cellStyle name="解释性文本 2 9" xfId="3644"/>
    <cellStyle name="解释性文本 2_2017年改革发展类资金分配及绩效" xfId="3645"/>
    <cellStyle name="解释性文本 3" xfId="3646"/>
    <cellStyle name="借出原因" xfId="3647"/>
    <cellStyle name="借出原因 2" xfId="3648"/>
    <cellStyle name="警告文本 2" xfId="3649"/>
    <cellStyle name="警告文本 2 10" xfId="3650"/>
    <cellStyle name="警告文本 2 11" xfId="3651"/>
    <cellStyle name="警告文本 2 12" xfId="3652"/>
    <cellStyle name="警告文本 2 13" xfId="3653"/>
    <cellStyle name="警告文本 2 14" xfId="3654"/>
    <cellStyle name="警告文本 2 15" xfId="3655"/>
    <cellStyle name="警告文本 2 16" xfId="3656"/>
    <cellStyle name="警告文本 2 17" xfId="3657"/>
    <cellStyle name="警告文本 2 18" xfId="3658"/>
    <cellStyle name="警告文本 2 19" xfId="3659"/>
    <cellStyle name="警告文本 2 2" xfId="3660"/>
    <cellStyle name="警告文本 2 20" xfId="3661"/>
    <cellStyle name="警告文本 2 21" xfId="3662"/>
    <cellStyle name="警告文本 2 3" xfId="3663"/>
    <cellStyle name="警告文本 2 4" xfId="3664"/>
    <cellStyle name="警告文本 2 5" xfId="3665"/>
    <cellStyle name="警告文本 2 6" xfId="3666"/>
    <cellStyle name="警告文本 2 7" xfId="3667"/>
    <cellStyle name="警告文本 2 8" xfId="3668"/>
    <cellStyle name="警告文本 2 9" xfId="3669"/>
    <cellStyle name="警告文本 2_2017年改革发展类资金分配及绩效" xfId="3670"/>
    <cellStyle name="警告文本 3" xfId="3671"/>
    <cellStyle name="链接单元格 2" xfId="3672"/>
    <cellStyle name="链接单元格 2 10" xfId="3673"/>
    <cellStyle name="链接单元格 2 11" xfId="3674"/>
    <cellStyle name="链接单元格 2 12" xfId="3675"/>
    <cellStyle name="链接单元格 2 13" xfId="3676"/>
    <cellStyle name="链接单元格 2 14" xfId="3677"/>
    <cellStyle name="链接单元格 2 15" xfId="3678"/>
    <cellStyle name="链接单元格 2 16" xfId="3679"/>
    <cellStyle name="链接单元格 2 17" xfId="3680"/>
    <cellStyle name="链接单元格 2 18" xfId="3681"/>
    <cellStyle name="链接单元格 2 19" xfId="3682"/>
    <cellStyle name="链接单元格 2 2" xfId="3683"/>
    <cellStyle name="链接单元格 2 20" xfId="3684"/>
    <cellStyle name="链接单元格 2 21" xfId="3685"/>
    <cellStyle name="链接单元格 2 3" xfId="3686"/>
    <cellStyle name="链接单元格 2 4" xfId="3687"/>
    <cellStyle name="链接单元格 2 5" xfId="3688"/>
    <cellStyle name="链接单元格 2 6" xfId="3689"/>
    <cellStyle name="链接单元格 2 7" xfId="3690"/>
    <cellStyle name="链接单元格 2 8" xfId="3691"/>
    <cellStyle name="链接单元格 2 9" xfId="3692"/>
    <cellStyle name="链接单元格 2_2017年改革发展类资金分配及绩效" xfId="3693"/>
    <cellStyle name="链接单元格 3" xfId="3694"/>
    <cellStyle name="霓付 [0]_ +Foil &amp; -FOIL &amp; PAPER" xfId="3695"/>
    <cellStyle name="霓付_ +Foil &amp; -FOIL &amp; PAPER" xfId="3696"/>
    <cellStyle name="烹拳 [0]_ +Foil &amp; -FOIL &amp; PAPER" xfId="3697"/>
    <cellStyle name="烹拳_ +Foil &amp; -FOIL &amp; PAPER" xfId="3698"/>
    <cellStyle name="普通_ 白土" xfId="3699"/>
    <cellStyle name="千分位[0]_ 白土" xfId="3700"/>
    <cellStyle name="千分位_ 白土" xfId="3701"/>
    <cellStyle name="千位[0]_ 方正PC" xfId="3703"/>
    <cellStyle name="千位_ 方正PC" xfId="3704"/>
    <cellStyle name="千位分隔 2" xfId="3705"/>
    <cellStyle name="千位分隔 2 10" xfId="3706"/>
    <cellStyle name="千位分隔 2 10 2" xfId="3707"/>
    <cellStyle name="千位分隔 2 11" xfId="3708"/>
    <cellStyle name="千位分隔 2 11 2" xfId="3709"/>
    <cellStyle name="千位分隔 2 12" xfId="3710"/>
    <cellStyle name="千位分隔 2 12 2" xfId="3711"/>
    <cellStyle name="千位分隔 2 13" xfId="3712"/>
    <cellStyle name="千位分隔 2 13 2" xfId="3713"/>
    <cellStyle name="千位分隔 2 14" xfId="3714"/>
    <cellStyle name="千位分隔 2 14 2" xfId="3715"/>
    <cellStyle name="千位分隔 2 15" xfId="3716"/>
    <cellStyle name="千位分隔 2 15 2" xfId="3717"/>
    <cellStyle name="千位分隔 2 16" xfId="3718"/>
    <cellStyle name="千位分隔 2 16 2" xfId="3719"/>
    <cellStyle name="千位分隔 2 17" xfId="3720"/>
    <cellStyle name="千位分隔 2 17 2" xfId="3721"/>
    <cellStyle name="千位分隔 2 18" xfId="3722"/>
    <cellStyle name="千位分隔 2 18 2" xfId="3723"/>
    <cellStyle name="千位分隔 2 19" xfId="3724"/>
    <cellStyle name="千位分隔 2 19 2" xfId="3725"/>
    <cellStyle name="千位分隔 2 2" xfId="3726"/>
    <cellStyle name="千位分隔 2 2 2" xfId="3727"/>
    <cellStyle name="千位分隔 2 2 3" xfId="3728"/>
    <cellStyle name="千位分隔 2 2 4" xfId="3729"/>
    <cellStyle name="千位分隔 2 20" xfId="3730"/>
    <cellStyle name="千位分隔 2 20 2" xfId="3731"/>
    <cellStyle name="千位分隔 2 21" xfId="3732"/>
    <cellStyle name="千位分隔 2 21 2" xfId="3733"/>
    <cellStyle name="千位分隔 2 22" xfId="3734"/>
    <cellStyle name="千位分隔 2 3" xfId="3735"/>
    <cellStyle name="千位分隔 2 3 2" xfId="3736"/>
    <cellStyle name="千位分隔 2 4" xfId="3737"/>
    <cellStyle name="千位分隔 2 4 2" xfId="3738"/>
    <cellStyle name="千位分隔 2 5" xfId="3739"/>
    <cellStyle name="千位分隔 2 5 2" xfId="3740"/>
    <cellStyle name="千位分隔 2 6" xfId="3741"/>
    <cellStyle name="千位分隔 2 6 2" xfId="3742"/>
    <cellStyle name="千位分隔 2 7" xfId="3743"/>
    <cellStyle name="千位分隔 2 7 2" xfId="3744"/>
    <cellStyle name="千位分隔 2 8" xfId="3745"/>
    <cellStyle name="千位分隔 2 8 2" xfId="3746"/>
    <cellStyle name="千位分隔 2 9" xfId="3747"/>
    <cellStyle name="千位分隔 2 9 2" xfId="3748"/>
    <cellStyle name="千位分隔[0] 2" xfId="3749"/>
    <cellStyle name="千位分隔[0] 2 2" xfId="3750"/>
    <cellStyle name="千位分隔[0] 3" xfId="3751"/>
    <cellStyle name="千位分隔[0] 3 2" xfId="3752"/>
    <cellStyle name="千位分隔[0] 5" xfId="3753"/>
    <cellStyle name="千位分隔[0] 5 2" xfId="3754"/>
    <cellStyle name="千位分季_新建 Microsoft Excel 工作表" xfId="3755"/>
    <cellStyle name="钎霖_4岿角利" xfId="3702"/>
    <cellStyle name="强调 1" xfId="3756"/>
    <cellStyle name="强调 1 2" xfId="3757"/>
    <cellStyle name="强调 2" xfId="3758"/>
    <cellStyle name="强调 2 2" xfId="3759"/>
    <cellStyle name="强调 3" xfId="3760"/>
    <cellStyle name="强调 3 2" xfId="3761"/>
    <cellStyle name="强调文字颜色 1 2" xfId="3762"/>
    <cellStyle name="强调文字颜色 1 2 10" xfId="3763"/>
    <cellStyle name="强调文字颜色 1 2 11" xfId="3764"/>
    <cellStyle name="强调文字颜色 1 2 12" xfId="3765"/>
    <cellStyle name="强调文字颜色 1 2 13" xfId="3766"/>
    <cellStyle name="强调文字颜色 1 2 14" xfId="3767"/>
    <cellStyle name="强调文字颜色 1 2 15" xfId="3768"/>
    <cellStyle name="强调文字颜色 1 2 16" xfId="3769"/>
    <cellStyle name="强调文字颜色 1 2 17" xfId="3770"/>
    <cellStyle name="强调文字颜色 1 2 18" xfId="3771"/>
    <cellStyle name="强调文字颜色 1 2 19" xfId="3772"/>
    <cellStyle name="强调文字颜色 1 2 2" xfId="3773"/>
    <cellStyle name="强调文字颜色 1 2 20" xfId="3774"/>
    <cellStyle name="强调文字颜色 1 2 21" xfId="3775"/>
    <cellStyle name="强调文字颜色 1 2 3" xfId="3776"/>
    <cellStyle name="强调文字颜色 1 2 4" xfId="3777"/>
    <cellStyle name="强调文字颜色 1 2 5" xfId="3778"/>
    <cellStyle name="强调文字颜色 1 2 6" xfId="3779"/>
    <cellStyle name="强调文字颜色 1 2 7" xfId="3780"/>
    <cellStyle name="强调文字颜色 1 2 8" xfId="3781"/>
    <cellStyle name="强调文字颜色 1 2 9" xfId="3782"/>
    <cellStyle name="强调文字颜色 1 2_2017年改革发展类资金分配及绩效" xfId="3783"/>
    <cellStyle name="强调文字颜色 1 3" xfId="3784"/>
    <cellStyle name="强调文字颜色 1 4" xfId="3785"/>
    <cellStyle name="强调文字颜色 2 2" xfId="3786"/>
    <cellStyle name="强调文字颜色 2 2 10" xfId="3787"/>
    <cellStyle name="强调文字颜色 2 2 11" xfId="3788"/>
    <cellStyle name="强调文字颜色 2 2 12" xfId="3789"/>
    <cellStyle name="强调文字颜色 2 2 13" xfId="3790"/>
    <cellStyle name="强调文字颜色 2 2 14" xfId="3791"/>
    <cellStyle name="强调文字颜色 2 2 15" xfId="3792"/>
    <cellStyle name="强调文字颜色 2 2 16" xfId="3793"/>
    <cellStyle name="强调文字颜色 2 2 17" xfId="3794"/>
    <cellStyle name="强调文字颜色 2 2 18" xfId="3795"/>
    <cellStyle name="强调文字颜色 2 2 19" xfId="3796"/>
    <cellStyle name="强调文字颜色 2 2 2" xfId="3797"/>
    <cellStyle name="强调文字颜色 2 2 20" xfId="3798"/>
    <cellStyle name="强调文字颜色 2 2 21" xfId="3799"/>
    <cellStyle name="强调文字颜色 2 2 3" xfId="3800"/>
    <cellStyle name="强调文字颜色 2 2 4" xfId="3801"/>
    <cellStyle name="强调文字颜色 2 2 5" xfId="3802"/>
    <cellStyle name="强调文字颜色 2 2 6" xfId="3803"/>
    <cellStyle name="强调文字颜色 2 2 7" xfId="3804"/>
    <cellStyle name="强调文字颜色 2 2 8" xfId="3805"/>
    <cellStyle name="强调文字颜色 2 2 9" xfId="3806"/>
    <cellStyle name="强调文字颜色 2 2_2017年改革发展类资金分配及绩效" xfId="3807"/>
    <cellStyle name="强调文字颜色 2 3" xfId="3808"/>
    <cellStyle name="强调文字颜色 2 4" xfId="3809"/>
    <cellStyle name="强调文字颜色 3 2" xfId="3810"/>
    <cellStyle name="强调文字颜色 3 2 10" xfId="3811"/>
    <cellStyle name="强调文字颜色 3 2 11" xfId="3812"/>
    <cellStyle name="强调文字颜色 3 2 12" xfId="3813"/>
    <cellStyle name="强调文字颜色 3 2 13" xfId="3814"/>
    <cellStyle name="强调文字颜色 3 2 14" xfId="3815"/>
    <cellStyle name="强调文字颜色 3 2 15" xfId="3816"/>
    <cellStyle name="强调文字颜色 3 2 16" xfId="3817"/>
    <cellStyle name="强调文字颜色 3 2 17" xfId="3818"/>
    <cellStyle name="强调文字颜色 3 2 18" xfId="3819"/>
    <cellStyle name="强调文字颜色 3 2 19" xfId="3820"/>
    <cellStyle name="强调文字颜色 3 2 2" xfId="3821"/>
    <cellStyle name="强调文字颜色 3 2 20" xfId="3822"/>
    <cellStyle name="强调文字颜色 3 2 21" xfId="3823"/>
    <cellStyle name="强调文字颜色 3 2 3" xfId="3824"/>
    <cellStyle name="强调文字颜色 3 2 4" xfId="3825"/>
    <cellStyle name="强调文字颜色 3 2 5" xfId="3826"/>
    <cellStyle name="强调文字颜色 3 2 6" xfId="3827"/>
    <cellStyle name="强调文字颜色 3 2 7" xfId="3828"/>
    <cellStyle name="强调文字颜色 3 2 8" xfId="3829"/>
    <cellStyle name="强调文字颜色 3 2 9" xfId="3830"/>
    <cellStyle name="强调文字颜色 3 2_2017年改革发展类资金分配及绩效" xfId="3831"/>
    <cellStyle name="强调文字颜色 3 3" xfId="3832"/>
    <cellStyle name="强调文字颜色 3 4" xfId="3833"/>
    <cellStyle name="强调文字颜色 4 2" xfId="3834"/>
    <cellStyle name="强调文字颜色 4 2 10" xfId="3835"/>
    <cellStyle name="强调文字颜色 4 2 11" xfId="3836"/>
    <cellStyle name="强调文字颜色 4 2 12" xfId="3837"/>
    <cellStyle name="强调文字颜色 4 2 13" xfId="3838"/>
    <cellStyle name="强调文字颜色 4 2 14" xfId="3839"/>
    <cellStyle name="强调文字颜色 4 2 15" xfId="3840"/>
    <cellStyle name="强调文字颜色 4 2 16" xfId="3841"/>
    <cellStyle name="强调文字颜色 4 2 17" xfId="3842"/>
    <cellStyle name="强调文字颜色 4 2 18" xfId="3843"/>
    <cellStyle name="强调文字颜色 4 2 19" xfId="3844"/>
    <cellStyle name="强调文字颜色 4 2 2" xfId="3845"/>
    <cellStyle name="强调文字颜色 4 2 20" xfId="3846"/>
    <cellStyle name="强调文字颜色 4 2 21" xfId="3847"/>
    <cellStyle name="强调文字颜色 4 2 3" xfId="3848"/>
    <cellStyle name="强调文字颜色 4 2 4" xfId="3849"/>
    <cellStyle name="强调文字颜色 4 2 5" xfId="3850"/>
    <cellStyle name="强调文字颜色 4 2 6" xfId="3851"/>
    <cellStyle name="强调文字颜色 4 2 7" xfId="3852"/>
    <cellStyle name="强调文字颜色 4 2 8" xfId="3853"/>
    <cellStyle name="强调文字颜色 4 2 9" xfId="3854"/>
    <cellStyle name="强调文字颜色 4 2_2017年改革发展类资金分配及绩效" xfId="3855"/>
    <cellStyle name="强调文字颜色 4 3" xfId="3856"/>
    <cellStyle name="强调文字颜色 4 4" xfId="3857"/>
    <cellStyle name="强调文字颜色 5 2" xfId="3858"/>
    <cellStyle name="强调文字颜色 5 2 10" xfId="3859"/>
    <cellStyle name="强调文字颜色 5 2 11" xfId="3860"/>
    <cellStyle name="强调文字颜色 5 2 12" xfId="3861"/>
    <cellStyle name="强调文字颜色 5 2 13" xfId="3862"/>
    <cellStyle name="强调文字颜色 5 2 14" xfId="3863"/>
    <cellStyle name="强调文字颜色 5 2 15" xfId="3864"/>
    <cellStyle name="强调文字颜色 5 2 16" xfId="3865"/>
    <cellStyle name="强调文字颜色 5 2 17" xfId="3866"/>
    <cellStyle name="强调文字颜色 5 2 18" xfId="3867"/>
    <cellStyle name="强调文字颜色 5 2 19" xfId="3868"/>
    <cellStyle name="强调文字颜色 5 2 2" xfId="3869"/>
    <cellStyle name="强调文字颜色 5 2 20" xfId="3870"/>
    <cellStyle name="强调文字颜色 5 2 21" xfId="3871"/>
    <cellStyle name="强调文字颜色 5 2 3" xfId="3872"/>
    <cellStyle name="强调文字颜色 5 2 4" xfId="3873"/>
    <cellStyle name="强调文字颜色 5 2 5" xfId="3874"/>
    <cellStyle name="强调文字颜色 5 2 6" xfId="3875"/>
    <cellStyle name="强调文字颜色 5 2 7" xfId="3876"/>
    <cellStyle name="强调文字颜色 5 2 8" xfId="3877"/>
    <cellStyle name="强调文字颜色 5 2 9" xfId="3878"/>
    <cellStyle name="强调文字颜色 5 2_2017年改革发展类资金分配及绩效" xfId="3879"/>
    <cellStyle name="强调文字颜色 5 3" xfId="3880"/>
    <cellStyle name="强调文字颜色 5 4" xfId="3881"/>
    <cellStyle name="强调文字颜色 6 2" xfId="3882"/>
    <cellStyle name="强调文字颜色 6 2 10" xfId="3883"/>
    <cellStyle name="强调文字颜色 6 2 11" xfId="3884"/>
    <cellStyle name="强调文字颜色 6 2 12" xfId="3885"/>
    <cellStyle name="强调文字颜色 6 2 13" xfId="3886"/>
    <cellStyle name="强调文字颜色 6 2 14" xfId="3887"/>
    <cellStyle name="强调文字颜色 6 2 15" xfId="3888"/>
    <cellStyle name="强调文字颜色 6 2 16" xfId="3889"/>
    <cellStyle name="强调文字颜色 6 2 17" xfId="3890"/>
    <cellStyle name="强调文字颜色 6 2 18" xfId="3891"/>
    <cellStyle name="强调文字颜色 6 2 19" xfId="3892"/>
    <cellStyle name="强调文字颜色 6 2 2" xfId="3893"/>
    <cellStyle name="强调文字颜色 6 2 20" xfId="3894"/>
    <cellStyle name="强调文字颜色 6 2 21" xfId="3895"/>
    <cellStyle name="强调文字颜色 6 2 3" xfId="3896"/>
    <cellStyle name="强调文字颜色 6 2 4" xfId="3897"/>
    <cellStyle name="强调文字颜色 6 2 5" xfId="3898"/>
    <cellStyle name="强调文字颜色 6 2 6" xfId="3899"/>
    <cellStyle name="强调文字颜色 6 2 7" xfId="3900"/>
    <cellStyle name="强调文字颜色 6 2 8" xfId="3901"/>
    <cellStyle name="强调文字颜色 6 2 9" xfId="3902"/>
    <cellStyle name="强调文字颜色 6 2_2017年改革发展类资金分配及绩效" xfId="3903"/>
    <cellStyle name="强调文字颜色 6 3" xfId="3904"/>
    <cellStyle name="强调文字颜色 6 4" xfId="3905"/>
    <cellStyle name="日期" xfId="3906"/>
    <cellStyle name="日期 2" xfId="3907"/>
    <cellStyle name="商品名称" xfId="3908"/>
    <cellStyle name="商品名称 2" xfId="3909"/>
    <cellStyle name="适中 2" xfId="3910"/>
    <cellStyle name="适中 2 10" xfId="3911"/>
    <cellStyle name="适中 2 11" xfId="3912"/>
    <cellStyle name="适中 2 12" xfId="3913"/>
    <cellStyle name="适中 2 13" xfId="3914"/>
    <cellStyle name="适中 2 14" xfId="3915"/>
    <cellStyle name="适中 2 15" xfId="3916"/>
    <cellStyle name="适中 2 16" xfId="3917"/>
    <cellStyle name="适中 2 17" xfId="3918"/>
    <cellStyle name="适中 2 18" xfId="3919"/>
    <cellStyle name="适中 2 19" xfId="3920"/>
    <cellStyle name="适中 2 2" xfId="3921"/>
    <cellStyle name="适中 2 20" xfId="3922"/>
    <cellStyle name="适中 2 21" xfId="3923"/>
    <cellStyle name="适中 2 3" xfId="3924"/>
    <cellStyle name="适中 2 4" xfId="3925"/>
    <cellStyle name="适中 2 5" xfId="3926"/>
    <cellStyle name="适中 2 6" xfId="3927"/>
    <cellStyle name="适中 2 7" xfId="3928"/>
    <cellStyle name="适中 2 8" xfId="3929"/>
    <cellStyle name="适中 2 9" xfId="3930"/>
    <cellStyle name="适中 2_2017年改革发展类资金分配及绩效" xfId="3931"/>
    <cellStyle name="适中 3" xfId="3932"/>
    <cellStyle name="适中 4" xfId="3933"/>
    <cellStyle name="输出 2" xfId="3934"/>
    <cellStyle name="输出 2 10" xfId="3935"/>
    <cellStyle name="输出 2 10 2" xfId="3936"/>
    <cellStyle name="输出 2 11" xfId="3937"/>
    <cellStyle name="输出 2 11 2" xfId="3938"/>
    <cellStyle name="输出 2 12" xfId="3939"/>
    <cellStyle name="输出 2 12 2" xfId="3940"/>
    <cellStyle name="输出 2 13" xfId="3941"/>
    <cellStyle name="输出 2 13 2" xfId="3942"/>
    <cellStyle name="输出 2 14" xfId="3943"/>
    <cellStyle name="输出 2 14 2" xfId="3944"/>
    <cellStyle name="输出 2 15" xfId="3945"/>
    <cellStyle name="输出 2 15 2" xfId="3946"/>
    <cellStyle name="输出 2 16" xfId="3947"/>
    <cellStyle name="输出 2 16 2" xfId="3948"/>
    <cellStyle name="输出 2 17" xfId="3949"/>
    <cellStyle name="输出 2 17 2" xfId="3950"/>
    <cellStyle name="输出 2 18" xfId="3951"/>
    <cellStyle name="输出 2 18 2" xfId="3952"/>
    <cellStyle name="输出 2 19" xfId="3953"/>
    <cellStyle name="输出 2 19 2" xfId="3954"/>
    <cellStyle name="输出 2 2" xfId="3955"/>
    <cellStyle name="输出 2 2 2" xfId="3956"/>
    <cellStyle name="输出 2 20" xfId="3957"/>
    <cellStyle name="输出 2 20 2" xfId="3958"/>
    <cellStyle name="输出 2 21" xfId="3959"/>
    <cellStyle name="输出 2 21 2" xfId="3960"/>
    <cellStyle name="输出 2 22" xfId="3961"/>
    <cellStyle name="输出 2 3" xfId="3962"/>
    <cellStyle name="输出 2 3 2" xfId="3963"/>
    <cellStyle name="输出 2 4" xfId="3964"/>
    <cellStyle name="输出 2 4 2" xfId="3965"/>
    <cellStyle name="输出 2 5" xfId="3966"/>
    <cellStyle name="输出 2 5 2" xfId="3967"/>
    <cellStyle name="输出 2 6" xfId="3968"/>
    <cellStyle name="输出 2 6 2" xfId="3969"/>
    <cellStyle name="输出 2 7" xfId="3970"/>
    <cellStyle name="输出 2 7 2" xfId="3971"/>
    <cellStyle name="输出 2 8" xfId="3972"/>
    <cellStyle name="输出 2 8 2" xfId="3973"/>
    <cellStyle name="输出 2 9" xfId="3974"/>
    <cellStyle name="输出 2 9 2" xfId="3975"/>
    <cellStyle name="输出 2_2017年改革发展类资金分配及绩效" xfId="3976"/>
    <cellStyle name="输出 3" xfId="3977"/>
    <cellStyle name="输出 4" xfId="3978"/>
    <cellStyle name="输入 2" xfId="3979"/>
    <cellStyle name="输入 2 10" xfId="3980"/>
    <cellStyle name="输入 2 10 2" xfId="3981"/>
    <cellStyle name="输入 2 11" xfId="3982"/>
    <cellStyle name="输入 2 11 2" xfId="3983"/>
    <cellStyle name="输入 2 12" xfId="3984"/>
    <cellStyle name="输入 2 12 2" xfId="3985"/>
    <cellStyle name="输入 2 13" xfId="3986"/>
    <cellStyle name="输入 2 13 2" xfId="3987"/>
    <cellStyle name="输入 2 14" xfId="3988"/>
    <cellStyle name="输入 2 14 2" xfId="3989"/>
    <cellStyle name="输入 2 15" xfId="3990"/>
    <cellStyle name="输入 2 15 2" xfId="3991"/>
    <cellStyle name="输入 2 16" xfId="3992"/>
    <cellStyle name="输入 2 16 2" xfId="3993"/>
    <cellStyle name="输入 2 17" xfId="3994"/>
    <cellStyle name="输入 2 17 2" xfId="3995"/>
    <cellStyle name="输入 2 18" xfId="3996"/>
    <cellStyle name="输入 2 18 2" xfId="3997"/>
    <cellStyle name="输入 2 19" xfId="3998"/>
    <cellStyle name="输入 2 19 2" xfId="3999"/>
    <cellStyle name="输入 2 2" xfId="4000"/>
    <cellStyle name="输入 2 2 2" xfId="4001"/>
    <cellStyle name="输入 2 20" xfId="4002"/>
    <cellStyle name="输入 2 20 2" xfId="4003"/>
    <cellStyle name="输入 2 21" xfId="4004"/>
    <cellStyle name="输入 2 21 2" xfId="4005"/>
    <cellStyle name="输入 2 22" xfId="4006"/>
    <cellStyle name="输入 2 3" xfId="4007"/>
    <cellStyle name="输入 2 3 2" xfId="4008"/>
    <cellStyle name="输入 2 4" xfId="4009"/>
    <cellStyle name="输入 2 4 2" xfId="4010"/>
    <cellStyle name="输入 2 5" xfId="4011"/>
    <cellStyle name="输入 2 5 2" xfId="4012"/>
    <cellStyle name="输入 2 6" xfId="4013"/>
    <cellStyle name="输入 2 6 2" xfId="4014"/>
    <cellStyle name="输入 2 7" xfId="4015"/>
    <cellStyle name="输入 2 7 2" xfId="4016"/>
    <cellStyle name="输入 2 8" xfId="4017"/>
    <cellStyle name="输入 2 8 2" xfId="4018"/>
    <cellStyle name="输入 2 9" xfId="4019"/>
    <cellStyle name="输入 2 9 2" xfId="4020"/>
    <cellStyle name="输入 2_2017年改革发展类资金分配及绩效" xfId="4021"/>
    <cellStyle name="输入 3" xfId="4022"/>
    <cellStyle name="输入 4" xfId="4023"/>
    <cellStyle name="数量" xfId="4024"/>
    <cellStyle name="数量 2" xfId="4025"/>
    <cellStyle name="数字" xfId="4026"/>
    <cellStyle name="数字 2" xfId="4027"/>
    <cellStyle name="数字 2 2" xfId="4028"/>
    <cellStyle name="数字 2 3" xfId="4029"/>
    <cellStyle name="数字 2_2017年改革发展类资金分配及绩效" xfId="4030"/>
    <cellStyle name="数字 3" xfId="4031"/>
    <cellStyle name="数字_湘财教指〔2017〕84号中央财政支持地方高校改革发展资金" xfId="4032"/>
    <cellStyle name="未定义" xfId="4033"/>
    <cellStyle name="小数" xfId="4034"/>
    <cellStyle name="小数 2" xfId="4035"/>
    <cellStyle name="小数 2 2" xfId="4036"/>
    <cellStyle name="小数 2 3" xfId="4037"/>
    <cellStyle name="小数 2_2017年改革发展类资金分配及绩效" xfId="4038"/>
    <cellStyle name="小数 3" xfId="4039"/>
    <cellStyle name="小数_湘财教指〔2017〕84号中央财政支持地方高校改革发展资金" xfId="4040"/>
    <cellStyle name="样式 1" xfId="4041"/>
    <cellStyle name="昗弨_Pacific Region P&amp;L" xfId="4042"/>
    <cellStyle name="寘嬫愗傝 [0.00]_Region Orders (2)" xfId="4043"/>
    <cellStyle name="寘嬫愗傝_Region Orders (2)" xfId="4044"/>
    <cellStyle name="注释 2" xfId="4045"/>
    <cellStyle name="注释 2 10" xfId="4046"/>
    <cellStyle name="注释 2 10 2" xfId="4047"/>
    <cellStyle name="注释 2 10 3" xfId="4048"/>
    <cellStyle name="注释 2 11" xfId="4049"/>
    <cellStyle name="注释 2 11 2" xfId="4050"/>
    <cellStyle name="注释 2 11 3" xfId="4051"/>
    <cellStyle name="注释 2 12" xfId="4052"/>
    <cellStyle name="注释 2 12 2" xfId="4053"/>
    <cellStyle name="注释 2 12 3" xfId="4054"/>
    <cellStyle name="注释 2 13" xfId="4055"/>
    <cellStyle name="注释 2 13 2" xfId="4056"/>
    <cellStyle name="注释 2 13 3" xfId="4057"/>
    <cellStyle name="注释 2 14" xfId="4058"/>
    <cellStyle name="注释 2 14 2" xfId="4059"/>
    <cellStyle name="注释 2 14 3" xfId="4060"/>
    <cellStyle name="注释 2 15" xfId="4061"/>
    <cellStyle name="注释 2 15 2" xfId="4062"/>
    <cellStyle name="注释 2 15 3" xfId="4063"/>
    <cellStyle name="注释 2 16" xfId="4064"/>
    <cellStyle name="注释 2 16 2" xfId="4065"/>
    <cellStyle name="注释 2 16 3" xfId="4066"/>
    <cellStyle name="注释 2 17" xfId="4067"/>
    <cellStyle name="注释 2 17 2" xfId="4068"/>
    <cellStyle name="注释 2 17 3" xfId="4069"/>
    <cellStyle name="注释 2 18" xfId="4070"/>
    <cellStyle name="注释 2 18 2" xfId="4071"/>
    <cellStyle name="注释 2 18 3" xfId="4072"/>
    <cellStyle name="注释 2 19" xfId="4073"/>
    <cellStyle name="注释 2 19 2" xfId="4074"/>
    <cellStyle name="注释 2 19 3" xfId="4075"/>
    <cellStyle name="注释 2 2" xfId="4076"/>
    <cellStyle name="注释 2 2 2" xfId="4077"/>
    <cellStyle name="注释 2 2 3" xfId="4078"/>
    <cellStyle name="注释 2 20" xfId="4079"/>
    <cellStyle name="注释 2 20 2" xfId="4080"/>
    <cellStyle name="注释 2 20 3" xfId="4081"/>
    <cellStyle name="注释 2 21" xfId="4082"/>
    <cellStyle name="注释 2 21 2" xfId="4083"/>
    <cellStyle name="注释 2 21 3" xfId="4084"/>
    <cellStyle name="注释 2 22" xfId="4085"/>
    <cellStyle name="注释 2 3" xfId="4086"/>
    <cellStyle name="注释 2 3 2" xfId="4087"/>
    <cellStyle name="注释 2 3 3" xfId="4088"/>
    <cellStyle name="注释 2 4" xfId="4089"/>
    <cellStyle name="注释 2 4 2" xfId="4090"/>
    <cellStyle name="注释 2 4 3" xfId="4091"/>
    <cellStyle name="注释 2 5" xfId="4092"/>
    <cellStyle name="注释 2 5 2" xfId="4093"/>
    <cellStyle name="注释 2 5 3" xfId="4094"/>
    <cellStyle name="注释 2 6" xfId="4095"/>
    <cellStyle name="注释 2 6 2" xfId="4096"/>
    <cellStyle name="注释 2 6 3" xfId="4097"/>
    <cellStyle name="注释 2 7" xfId="4098"/>
    <cellStyle name="注释 2 7 2" xfId="4099"/>
    <cellStyle name="注释 2 7 3" xfId="4100"/>
    <cellStyle name="注释 2 8" xfId="4101"/>
    <cellStyle name="注释 2 8 2" xfId="4102"/>
    <cellStyle name="注释 2 8 3" xfId="4103"/>
    <cellStyle name="注释 2 9" xfId="4104"/>
    <cellStyle name="注释 2 9 2" xfId="4105"/>
    <cellStyle name="注释 2 9 3" xfId="4106"/>
    <cellStyle name="注释 3" xfId="4107"/>
    <cellStyle name="注释 4" xfId="4108"/>
    <cellStyle name="콤마 [0]_BOILER-CO1" xfId="4109"/>
    <cellStyle name="콤마_BOILER-CO1" xfId="4110"/>
    <cellStyle name="통화 [0]_BOILER-CO1" xfId="4111"/>
    <cellStyle name="통화_BOILER-CO1" xfId="4112"/>
    <cellStyle name="표준_0N-HANDLING " xfId="4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externalLink" Target="externalLinks/externalLink14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9.xml"/><Relationship Id="rId42" Type="http://schemas.openxmlformats.org/officeDocument/2006/relationships/externalLink" Target="externalLinks/externalLink17.xml"/><Relationship Id="rId47" Type="http://schemas.openxmlformats.org/officeDocument/2006/relationships/externalLink" Target="externalLinks/externalLink22.xml"/><Relationship Id="rId50" Type="http://schemas.openxmlformats.org/officeDocument/2006/relationships/externalLink" Target="externalLinks/externalLink25.xml"/><Relationship Id="rId55" Type="http://schemas.openxmlformats.org/officeDocument/2006/relationships/externalLink" Target="externalLinks/externalLink30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41" Type="http://schemas.openxmlformats.org/officeDocument/2006/relationships/externalLink" Target="externalLinks/externalLink16.xml"/><Relationship Id="rId54" Type="http://schemas.openxmlformats.org/officeDocument/2006/relationships/externalLink" Target="externalLinks/externalLink29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externalLink" Target="externalLinks/externalLink12.xml"/><Relationship Id="rId40" Type="http://schemas.openxmlformats.org/officeDocument/2006/relationships/externalLink" Target="externalLinks/externalLink15.xml"/><Relationship Id="rId45" Type="http://schemas.openxmlformats.org/officeDocument/2006/relationships/externalLink" Target="externalLinks/externalLink20.xml"/><Relationship Id="rId53" Type="http://schemas.openxmlformats.org/officeDocument/2006/relationships/externalLink" Target="externalLinks/externalLink28.xml"/><Relationship Id="rId58" Type="http://schemas.openxmlformats.org/officeDocument/2006/relationships/externalLink" Target="externalLinks/externalLink3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externalLink" Target="externalLinks/externalLink11.xml"/><Relationship Id="rId49" Type="http://schemas.openxmlformats.org/officeDocument/2006/relationships/externalLink" Target="externalLinks/externalLink24.xml"/><Relationship Id="rId57" Type="http://schemas.openxmlformats.org/officeDocument/2006/relationships/externalLink" Target="externalLinks/externalLink32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4" Type="http://schemas.openxmlformats.org/officeDocument/2006/relationships/externalLink" Target="externalLinks/externalLink19.xml"/><Relationship Id="rId52" Type="http://schemas.openxmlformats.org/officeDocument/2006/relationships/externalLink" Target="externalLinks/externalLink27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Relationship Id="rId43" Type="http://schemas.openxmlformats.org/officeDocument/2006/relationships/externalLink" Target="externalLinks/externalLink18.xml"/><Relationship Id="rId48" Type="http://schemas.openxmlformats.org/officeDocument/2006/relationships/externalLink" Target="externalLinks/externalLink23.xml"/><Relationship Id="rId56" Type="http://schemas.openxmlformats.org/officeDocument/2006/relationships/externalLink" Target="externalLinks/externalLink3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38" Type="http://schemas.openxmlformats.org/officeDocument/2006/relationships/externalLink" Target="externalLinks/externalLink13.xml"/><Relationship Id="rId46" Type="http://schemas.openxmlformats.org/officeDocument/2006/relationships/externalLink" Target="externalLinks/externalLink21.xml"/><Relationship Id="rId59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65288;2021&#24180;9&#26376;&#65289;\&#39640;&#26657;\23&#24180;\&#28165;&#31639;&#25351;&#26631;&#25991;\RecoveredExternalLink5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385;&#34892;&#33410;&#32422;&#34920;&#26684;/2014&#24180;&#21385;&#34892;&#33410;&#32422;&#20998;&#22788;&#23460;&#32479;&#35745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Y/YS3/97&#20915;&#31639;&#21306;&#21439;&#26368;&#21518;&#27719;&#2463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65288;2021&#24180;9&#26376;&#65289;\&#39640;&#26657;\23&#24180;\&#28165;&#31639;&#25351;&#26631;&#25991;\RecoveredExternalLink6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65288;2021&#24180;9&#26376;&#65289;\&#39640;&#26657;\23&#24180;\&#28165;&#31639;&#25351;&#26631;&#25991;\RecoveredExternalLink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65288;2021&#24180;9&#26376;&#65289;\&#39640;&#26657;\23&#24180;\&#28165;&#31639;&#25351;&#26631;&#25991;\RecoveredExternalLink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Tencent%20Files/754175731/FileRecv/POWER%20ASSUMPTION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65288;2021&#24180;9&#26376;&#65289;\&#39640;&#26657;\23&#24180;\&#28165;&#31639;&#25351;&#26631;&#25991;\RecoveredExternalLink8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65288;2021&#24180;9&#26376;&#65289;\&#39640;&#26657;\23&#24180;\&#28165;&#31639;&#25351;&#26631;&#25991;\RecoveredExternalLink9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BM/&#26700;&#38754;/&#29579;&#20908;/WINDOWS.000/Desktop/&#25105;&#30340;&#20844;&#25991;&#21253;/&#36213;&#21746;&#36132;&#25991;&#20214;&#22841;/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65288;2021&#24180;9&#26376;&#65289;\&#39640;&#26657;\23&#24180;\&#28165;&#31639;&#25351;&#26631;&#25991;\RecoveredExternalLink10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30;&#25919;&#20379;&#20859;&#20154;&#21592;&#20449;&#24687;&#34920;/&#25945;&#32946;/&#27896;&#27700;&#22235;&#2001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Tencent/QQ/Users/215671478/FileRecv/&#25945;&#32946;&#36130;&#21153;&#31649;&#29702;/&#36130;&#21153;&#31649;&#29702;/&#37096;&#38376;&#39044;&#31639;/2014&#24180;&#37096;&#38376;&#39044;&#31639;/&#19994;&#21153;&#19987;&#39033;&#39044;&#31639;/11&#26376;24&#26085;/&#36130;&#25919;&#20379;&#20859;&#20154;&#21592;&#20449;&#24687;&#34920;/&#25945;&#32946;/&#27896;&#27700;&#22235;&#200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Documents%20and%20Settings\User\&#26700;&#38754;\&#35838;&#39064;\&#26032;&#24314;&#25991;&#20214;&#22841;\&#35838;&#39064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65288;2021&#24180;9&#26376;&#65289;\&#39640;&#26657;\23&#24180;\&#28165;&#31639;&#25351;&#26631;&#25991;\RecoveredExternalLink11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&#24180;/&#25945;&#32946;&#32452;/&#30452;&#36798;&#36164;&#37329;/&#23398;&#29983;&#36164;&#21161;&#31532;&#20108;&#25209;/&#22791;&#26696;&#23450;&#31295;/&#20013;&#32844;--2023&#24180;&#31532;&#20108;&#25209;&#36164;&#37329;&#27979;&#31639;(&#25945;&#32946;+&#20154;&#31038;&#65289;-5.7&#23450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Roaming/Microsoft/Excel/2022&#24180;&#22870;&#34917;&#36164;&#37329;&#34920;835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6153/AppData/Local/Temp/360zip$Temp/360$0/&#65288;0420&#65289;%20%202022&#39640;&#26657;&#22870;&#21161;&#23398;&#37329;&#20998;&#37197;&#27979;&#31639;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65288;2021&#24180;9&#26376;&#65289;\&#39640;&#26657;\23&#24180;\&#28165;&#31639;&#25351;&#26631;&#25991;\RecoveredExternalLink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65288;2021&#24180;9&#26376;&#65289;\&#39640;&#26657;\23&#24180;\&#28165;&#31639;&#25351;&#26631;&#25991;\RecoveredExternalLink3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65288;2021&#24180;9&#26376;&#65289;\&#39640;&#26657;\23&#24180;\&#28165;&#31639;&#25351;&#26631;&#25991;\RecoveredExternalLink4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  <sheetName val="eqpmad2"/>
      <sheetName val="Main"/>
      <sheetName val="MWNANSSQ"/>
      <sheetName val="SW-TEO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1230"/>
      <sheetName val="20141030"/>
      <sheetName val="2014925"/>
      <sheetName val="20140831"/>
      <sheetName val="20140731"/>
      <sheetName val="20140531"/>
      <sheetName val="20140430"/>
      <sheetName val="20131218"/>
      <sheetName val="截止20131210"/>
      <sheetName val="截止20131205"/>
      <sheetName val="截止20131031日加付食堂餐费后及追加分配后(2)"/>
      <sheetName val="2013预算"/>
      <sheetName val="截止20131031日新控制数发生额 "/>
      <sheetName val="Sheet1"/>
      <sheetName val="截止20130930日新控制数发生额  "/>
      <sheetName val="截止20130831日新控制数发生额    "/>
      <sheetName val="截止20130731日新控制数发生额    (2)"/>
      <sheetName val="截止20130731日新控制数发生额   "/>
      <sheetName val="截止20130630日新控制数发生额  "/>
      <sheetName val="截止20130531日新控制数发生额 "/>
      <sheetName val="截止20130408日新控制数发生额 (3)"/>
      <sheetName val="截止20130428日新控制数发生额 "/>
      <sheetName val="截止20130331日新控制数发生额"/>
      <sheetName val="截止20130331"/>
      <sheetName val="截止20130228"/>
      <sheetName val="截止20130218实际发生额"/>
      <sheetName val="10-12年厉行节约分处室发生额 (4)"/>
      <sheetName val="10-12年厉行节约分处室发生额 (3)"/>
      <sheetName val="2010未剔除新增项目数 (2)"/>
      <sheetName val="截止20111231不剔除2011年新增项目     (2)"/>
      <sheetName val="1206新计算20121230实际发生额"/>
      <sheetName val="1206新计算与20121130实际发生额比较   "/>
      <sheetName val="追20121130实际发生额   "/>
      <sheetName val="追20121031剔除新增项目实际发生额   (4)"/>
      <sheetName val="追20121104实际发生额   (3)"/>
      <sheetName val="追20121031实际发生额   (2)"/>
      <sheetName val="追20121031实际发生额  "/>
      <sheetName val="20121011实际发生额 "/>
      <sheetName val="2012930实际发生额"/>
      <sheetName val="20120831实际发生额"/>
      <sheetName val="20120731实际发生额 "/>
      <sheetName val="20120630实际发生额"/>
      <sheetName val="20120531实际发生修改"/>
      <sheetName val="20120531实际发生"/>
      <sheetName val="截止20111231不剔除2011年新增项目    "/>
      <sheetName val="截止20111231剔除2011年新增项目审计用 (2)"/>
      <sheetName val="2010-2011非税收入三项费用统计表"/>
      <sheetName val="截止20111231剔除2011年新增项目审计用"/>
      <sheetName val="截止20111231剔除2011年新增项目审计用1"/>
      <sheetName val="截止20111231剔除2011年新增项目   "/>
      <sheetName val="截止20111223剔除2011年新增项目  "/>
      <sheetName val="截止20111205剔除2011年新增项目 "/>
      <sheetName val="截止20111031剔除2011年新增项目"/>
      <sheetName val="截止20110929剔除最新新增"/>
      <sheetName val="截止20110902剔除新增   (3)"/>
      <sheetName val="截止2011802剔除新增   (2)"/>
      <sheetName val="截止2011630剔除新增  "/>
      <sheetName val="截止5.31日超支处室发生额"/>
      <sheetName val="最终07-10年厉行节约分处室发生额 剔除新增项目 "/>
      <sheetName val="截止2011531剔除新增 "/>
      <sheetName val="截止2011517剔除新增"/>
      <sheetName val="截止2011517"/>
      <sheetName val="07-10年厉行节约分处室发生额 未剔除新增项目"/>
      <sheetName val="2010未剔除新增项目数"/>
      <sheetName val="2010年全年"/>
      <sheetName val="20101213"/>
      <sheetName val="20101109"/>
      <sheetName val="20101018"/>
      <sheetName val="截止20101008"/>
      <sheetName val="截止201008010"/>
      <sheetName val="截止20100707"/>
      <sheetName val="截止20100618"/>
      <sheetName val="截止20100603"/>
      <sheetName val="截至20100511"/>
      <sheetName val="截至20100421"/>
      <sheetName val="截至2010年4月6日"/>
      <sheetName val="07-09年厉行节约分处室发生额 (2)"/>
      <sheetName val="实际支出"/>
      <sheetName val="09年10月上报数据"/>
      <sheetName val="0910月账面数据"/>
      <sheetName val="控制表0905月"/>
      <sheetName val="基础数据"/>
      <sheetName val="07-09年厉行节约分处室发生额"/>
      <sheetName val="MWNANSSQ"/>
      <sheetName val="PJYSJLQH"/>
      <sheetName val="KXMNRTJB"/>
      <sheetName val="SYWSLKSE"/>
      <sheetName val="MVTSTQRY"/>
      <sheetName val="TVZKASRQ"/>
      <sheetName val="PQSYPOXR"/>
      <sheetName val="NDNYTNMQ"/>
      <sheetName val="NAAILKPN"/>
      <sheetName val="PVOTYPMP"/>
      <sheetName val="HWMRITPW"/>
      <sheetName val="P1012001"/>
      <sheetName val="PK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  <sheetName val="人员支出"/>
      <sheetName val="Financ. Overview"/>
      <sheetName val="Toolbox"/>
      <sheetName val="表十六"/>
      <sheetName val="国家"/>
      <sheetName val="区02表"/>
      <sheetName val="区03-1表"/>
      <sheetName val="项目类型"/>
      <sheetName val="参数表"/>
      <sheetName val="区划对应表"/>
      <sheetName val="Sheet1"/>
      <sheetName val="01北京市"/>
      <sheetName val="2009"/>
      <sheetName val="公路里程"/>
      <sheetName val="Main"/>
      <sheetName val="eqpmad2"/>
    </sheetNames>
    <sheetDataSet>
      <sheetData sheetId="0" refreshError="1">
        <row r="2">
          <cell r="A2" t="str">
            <v>县名</v>
          </cell>
          <cell r="B2">
            <v>0</v>
          </cell>
          <cell r="C2" t="str">
            <v>收入合计</v>
          </cell>
          <cell r="D2" t="str">
            <v>工商税收</v>
          </cell>
          <cell r="E2" t="str">
            <v>增值税25%</v>
          </cell>
          <cell r="F2" t="str">
            <v>营业税</v>
          </cell>
          <cell r="G2" t="str">
            <v>城建税</v>
          </cell>
          <cell r="H2" t="str">
            <v>农牧业税</v>
          </cell>
          <cell r="I2" t="str">
            <v>企业收入</v>
          </cell>
          <cell r="J2" t="str">
            <v>其他收入</v>
          </cell>
          <cell r="K2" t="str">
            <v>支出合计</v>
          </cell>
          <cell r="L2" t="str">
            <v>基建支出</v>
          </cell>
          <cell r="M2" t="str">
            <v>支农</v>
          </cell>
          <cell r="N2" t="str">
            <v>农林水</v>
          </cell>
          <cell r="O2" t="str">
            <v>文教</v>
          </cell>
          <cell r="P2" t="str">
            <v>行政</v>
          </cell>
          <cell r="Q2" t="str">
            <v>公检法</v>
          </cell>
          <cell r="R2" t="str">
            <v>其他支出</v>
          </cell>
          <cell r="S2" t="str">
            <v>收入合计</v>
          </cell>
          <cell r="T2" t="str">
            <v>本年收入</v>
          </cell>
          <cell r="U2" t="str">
            <v>税收返还</v>
          </cell>
          <cell r="V2" t="str">
            <v>定额补助</v>
          </cell>
          <cell r="W2" t="str">
            <v>专项补助</v>
          </cell>
          <cell r="X2" t="str">
            <v>上年结余</v>
          </cell>
          <cell r="Y2" t="str">
            <v>其他</v>
          </cell>
          <cell r="Z2" t="str">
            <v>支出合计</v>
          </cell>
          <cell r="AA2" t="str">
            <v>本年支出</v>
          </cell>
          <cell r="AB2" t="str">
            <v>体制上解</v>
          </cell>
          <cell r="AC2" t="str">
            <v>专项上解</v>
          </cell>
          <cell r="AD2" t="str">
            <v>其他</v>
          </cell>
          <cell r="AE2" t="str">
            <v>滚存结余</v>
          </cell>
          <cell r="AF2" t="str">
            <v>净结余</v>
          </cell>
          <cell r="AG2" t="str">
            <v>增值税75%</v>
          </cell>
          <cell r="AH2" t="str">
            <v>消费税</v>
          </cell>
          <cell r="AI2" t="str">
            <v>工农业产值</v>
          </cell>
          <cell r="AJ2" t="str">
            <v>工业产值</v>
          </cell>
          <cell r="AK2" t="str">
            <v>总人口（万）</v>
          </cell>
          <cell r="AL2" t="str">
            <v>农业人口</v>
          </cell>
          <cell r="AM2" t="str">
            <v>财政供养人口（人）</v>
          </cell>
        </row>
        <row r="3">
          <cell r="A3" t="str">
            <v>河北省</v>
          </cell>
          <cell r="B3">
            <v>0</v>
          </cell>
          <cell r="C3">
            <v>68345</v>
          </cell>
          <cell r="D3">
            <v>37764</v>
          </cell>
          <cell r="E3">
            <v>14897</v>
          </cell>
          <cell r="F3">
            <v>11238</v>
          </cell>
          <cell r="G3">
            <v>2485</v>
          </cell>
          <cell r="H3">
            <v>14274</v>
          </cell>
          <cell r="I3">
            <v>7795</v>
          </cell>
          <cell r="J3">
            <v>8512</v>
          </cell>
          <cell r="K3">
            <v>161208</v>
          </cell>
          <cell r="L3">
            <v>97</v>
          </cell>
          <cell r="M3">
            <v>11327</v>
          </cell>
          <cell r="N3">
            <v>8419</v>
          </cell>
          <cell r="O3">
            <v>68092</v>
          </cell>
          <cell r="P3">
            <v>32111</v>
          </cell>
          <cell r="Q3">
            <v>9590</v>
          </cell>
          <cell r="R3">
            <v>31572</v>
          </cell>
          <cell r="S3">
            <v>176705</v>
          </cell>
          <cell r="T3">
            <v>68345</v>
          </cell>
          <cell r="U3">
            <v>41430</v>
          </cell>
          <cell r="V3">
            <v>8693</v>
          </cell>
          <cell r="W3">
            <v>42928</v>
          </cell>
          <cell r="X3">
            <v>-3787</v>
          </cell>
          <cell r="Y3">
            <v>19096</v>
          </cell>
          <cell r="Z3">
            <v>179906</v>
          </cell>
          <cell r="AA3">
            <v>161208</v>
          </cell>
          <cell r="AB3">
            <v>2856</v>
          </cell>
          <cell r="AC3">
            <v>3831</v>
          </cell>
          <cell r="AD3">
            <v>12011</v>
          </cell>
          <cell r="AE3">
            <v>-3201</v>
          </cell>
          <cell r="AF3">
            <v>-6511</v>
          </cell>
          <cell r="AG3">
            <v>46312</v>
          </cell>
          <cell r="AH3">
            <v>2391</v>
          </cell>
          <cell r="AI3">
            <v>3669241</v>
          </cell>
          <cell r="AJ3">
            <v>2236546</v>
          </cell>
          <cell r="AK3">
            <v>1328</v>
          </cell>
          <cell r="AL3">
            <v>1232</v>
          </cell>
          <cell r="AM3">
            <v>305058</v>
          </cell>
        </row>
        <row r="4">
          <cell r="A4" t="str">
            <v>赞皇县</v>
          </cell>
          <cell r="B4" t="str">
            <v>3p</v>
          </cell>
          <cell r="C4">
            <v>1507</v>
          </cell>
          <cell r="D4">
            <v>672</v>
          </cell>
          <cell r="E4">
            <v>350</v>
          </cell>
          <cell r="F4">
            <v>160</v>
          </cell>
          <cell r="G4">
            <v>41</v>
          </cell>
          <cell r="H4">
            <v>207</v>
          </cell>
          <cell r="I4">
            <v>399</v>
          </cell>
          <cell r="J4">
            <v>229</v>
          </cell>
          <cell r="K4">
            <v>3183</v>
          </cell>
          <cell r="L4">
            <v>0</v>
          </cell>
          <cell r="M4">
            <v>306</v>
          </cell>
          <cell r="N4">
            <v>100</v>
          </cell>
          <cell r="O4">
            <v>1171</v>
          </cell>
          <cell r="P4">
            <v>552</v>
          </cell>
          <cell r="Q4">
            <v>172</v>
          </cell>
          <cell r="R4">
            <v>882</v>
          </cell>
          <cell r="S4">
            <v>3287</v>
          </cell>
          <cell r="T4">
            <v>1507</v>
          </cell>
          <cell r="U4">
            <v>1050</v>
          </cell>
          <cell r="V4">
            <v>17</v>
          </cell>
          <cell r="W4">
            <v>797</v>
          </cell>
          <cell r="X4">
            <v>-111</v>
          </cell>
          <cell r="Y4">
            <v>27</v>
          </cell>
          <cell r="Z4">
            <v>3250</v>
          </cell>
          <cell r="AA4">
            <v>3183</v>
          </cell>
          <cell r="AB4">
            <v>0</v>
          </cell>
          <cell r="AC4">
            <v>46</v>
          </cell>
          <cell r="AD4">
            <v>21</v>
          </cell>
          <cell r="AE4">
            <v>37</v>
          </cell>
          <cell r="AF4">
            <v>-68</v>
          </cell>
          <cell r="AG4">
            <v>1082</v>
          </cell>
          <cell r="AH4">
            <v>1</v>
          </cell>
          <cell r="AI4">
            <v>66000</v>
          </cell>
          <cell r="AJ4">
            <v>45000</v>
          </cell>
          <cell r="AK4">
            <v>22</v>
          </cell>
          <cell r="AL4">
            <v>20</v>
          </cell>
          <cell r="AM4">
            <v>5147</v>
          </cell>
        </row>
        <row r="5">
          <cell r="A5" t="str">
            <v>大厂县</v>
          </cell>
          <cell r="B5" t="str">
            <v>3M</v>
          </cell>
          <cell r="C5">
            <v>1543</v>
          </cell>
          <cell r="D5">
            <v>1155</v>
          </cell>
          <cell r="E5">
            <v>587</v>
          </cell>
          <cell r="F5">
            <v>276</v>
          </cell>
          <cell r="G5">
            <v>63</v>
          </cell>
          <cell r="H5">
            <v>101</v>
          </cell>
          <cell r="I5">
            <v>254</v>
          </cell>
          <cell r="J5">
            <v>33</v>
          </cell>
          <cell r="K5">
            <v>3311</v>
          </cell>
          <cell r="L5">
            <v>0</v>
          </cell>
          <cell r="M5">
            <v>71</v>
          </cell>
          <cell r="N5">
            <v>163</v>
          </cell>
          <cell r="O5">
            <v>1311</v>
          </cell>
          <cell r="P5">
            <v>671</v>
          </cell>
          <cell r="Q5">
            <v>198</v>
          </cell>
          <cell r="R5">
            <v>897</v>
          </cell>
          <cell r="S5">
            <v>3709</v>
          </cell>
          <cell r="T5">
            <v>1543</v>
          </cell>
          <cell r="U5">
            <v>1536</v>
          </cell>
          <cell r="V5">
            <v>0</v>
          </cell>
          <cell r="W5">
            <v>403</v>
          </cell>
          <cell r="X5">
            <v>34</v>
          </cell>
          <cell r="Y5">
            <v>193</v>
          </cell>
          <cell r="Z5">
            <v>3605</v>
          </cell>
          <cell r="AA5">
            <v>3311</v>
          </cell>
          <cell r="AB5">
            <v>70</v>
          </cell>
          <cell r="AC5">
            <v>47</v>
          </cell>
          <cell r="AD5">
            <v>177</v>
          </cell>
          <cell r="AE5">
            <v>104</v>
          </cell>
          <cell r="AF5">
            <v>38</v>
          </cell>
          <cell r="AG5">
            <v>1762</v>
          </cell>
          <cell r="AH5">
            <v>2</v>
          </cell>
          <cell r="AI5">
            <v>154965</v>
          </cell>
          <cell r="AJ5">
            <v>128723</v>
          </cell>
          <cell r="AK5">
            <v>11</v>
          </cell>
          <cell r="AL5">
            <v>9</v>
          </cell>
          <cell r="AM5">
            <v>3921</v>
          </cell>
        </row>
        <row r="6">
          <cell r="A6" t="str">
            <v>平山县</v>
          </cell>
          <cell r="B6" t="str">
            <v>3p</v>
          </cell>
          <cell r="C6">
            <v>3365</v>
          </cell>
          <cell r="D6">
            <v>2455</v>
          </cell>
          <cell r="E6">
            <v>440</v>
          </cell>
          <cell r="F6">
            <v>1395</v>
          </cell>
          <cell r="G6">
            <v>202</v>
          </cell>
          <cell r="H6">
            <v>328</v>
          </cell>
          <cell r="I6">
            <v>280</v>
          </cell>
          <cell r="J6">
            <v>302</v>
          </cell>
          <cell r="K6">
            <v>5996</v>
          </cell>
          <cell r="L6">
            <v>0</v>
          </cell>
          <cell r="M6">
            <v>314</v>
          </cell>
          <cell r="N6">
            <v>124</v>
          </cell>
          <cell r="O6">
            <v>2435</v>
          </cell>
          <cell r="P6">
            <v>1082</v>
          </cell>
          <cell r="Q6">
            <v>293</v>
          </cell>
          <cell r="R6">
            <v>1748</v>
          </cell>
          <cell r="S6">
            <v>6599</v>
          </cell>
          <cell r="T6">
            <v>3365</v>
          </cell>
          <cell r="U6">
            <v>1321</v>
          </cell>
          <cell r="V6">
            <v>309</v>
          </cell>
          <cell r="W6">
            <v>1183</v>
          </cell>
          <cell r="X6">
            <v>48</v>
          </cell>
          <cell r="Y6">
            <v>373</v>
          </cell>
          <cell r="Z6">
            <v>6546</v>
          </cell>
          <cell r="AA6">
            <v>5996</v>
          </cell>
          <cell r="AB6">
            <v>0</v>
          </cell>
          <cell r="AC6">
            <v>156</v>
          </cell>
          <cell r="AD6">
            <v>394</v>
          </cell>
          <cell r="AE6">
            <v>53</v>
          </cell>
          <cell r="AF6">
            <v>0</v>
          </cell>
          <cell r="AG6">
            <v>1772</v>
          </cell>
          <cell r="AH6">
            <v>1</v>
          </cell>
          <cell r="AI6">
            <v>200258</v>
          </cell>
          <cell r="AJ6">
            <v>152400</v>
          </cell>
          <cell r="AK6">
            <v>44</v>
          </cell>
          <cell r="AL6">
            <v>42</v>
          </cell>
          <cell r="AM6">
            <v>11155</v>
          </cell>
        </row>
        <row r="7">
          <cell r="A7" t="str">
            <v>灵寿县</v>
          </cell>
          <cell r="B7" t="str">
            <v>3p</v>
          </cell>
          <cell r="C7">
            <v>1246</v>
          </cell>
          <cell r="D7">
            <v>727</v>
          </cell>
          <cell r="E7">
            <v>320</v>
          </cell>
          <cell r="F7">
            <v>199</v>
          </cell>
          <cell r="G7">
            <v>46</v>
          </cell>
          <cell r="H7">
            <v>187</v>
          </cell>
          <cell r="I7">
            <v>128</v>
          </cell>
          <cell r="J7">
            <v>204</v>
          </cell>
          <cell r="K7">
            <v>3380</v>
          </cell>
          <cell r="L7">
            <v>0</v>
          </cell>
          <cell r="M7">
            <v>271</v>
          </cell>
          <cell r="N7">
            <v>129</v>
          </cell>
          <cell r="O7">
            <v>1508</v>
          </cell>
          <cell r="P7">
            <v>673</v>
          </cell>
          <cell r="Q7">
            <v>225</v>
          </cell>
          <cell r="R7">
            <v>574</v>
          </cell>
          <cell r="S7">
            <v>3586</v>
          </cell>
          <cell r="T7">
            <v>1246</v>
          </cell>
          <cell r="U7">
            <v>961</v>
          </cell>
          <cell r="V7">
            <v>74</v>
          </cell>
          <cell r="W7">
            <v>1020</v>
          </cell>
          <cell r="X7">
            <v>-52</v>
          </cell>
          <cell r="Y7">
            <v>337</v>
          </cell>
          <cell r="Z7">
            <v>3621</v>
          </cell>
          <cell r="AA7">
            <v>3380</v>
          </cell>
          <cell r="AB7">
            <v>0</v>
          </cell>
          <cell r="AC7">
            <v>71</v>
          </cell>
          <cell r="AD7">
            <v>170</v>
          </cell>
          <cell r="AE7">
            <v>-35</v>
          </cell>
          <cell r="AF7">
            <v>-182</v>
          </cell>
          <cell r="AG7">
            <v>995</v>
          </cell>
          <cell r="AH7">
            <v>1</v>
          </cell>
          <cell r="AI7">
            <v>95822</v>
          </cell>
          <cell r="AJ7">
            <v>70851</v>
          </cell>
          <cell r="AK7">
            <v>30</v>
          </cell>
          <cell r="AL7">
            <v>28</v>
          </cell>
          <cell r="AM7">
            <v>6507</v>
          </cell>
        </row>
        <row r="8">
          <cell r="A8" t="str">
            <v>大名县</v>
          </cell>
          <cell r="B8" t="str">
            <v>3p</v>
          </cell>
          <cell r="C8">
            <v>1914</v>
          </cell>
          <cell r="D8">
            <v>836</v>
          </cell>
          <cell r="E8">
            <v>330</v>
          </cell>
          <cell r="F8">
            <v>191</v>
          </cell>
          <cell r="G8">
            <v>63</v>
          </cell>
          <cell r="H8">
            <v>635</v>
          </cell>
          <cell r="I8">
            <v>79</v>
          </cell>
          <cell r="J8">
            <v>364</v>
          </cell>
          <cell r="K8">
            <v>4987</v>
          </cell>
          <cell r="L8">
            <v>0</v>
          </cell>
          <cell r="M8">
            <v>39</v>
          </cell>
          <cell r="N8">
            <v>195</v>
          </cell>
          <cell r="O8">
            <v>2056</v>
          </cell>
          <cell r="P8">
            <v>895</v>
          </cell>
          <cell r="Q8">
            <v>256</v>
          </cell>
          <cell r="R8">
            <v>1546</v>
          </cell>
          <cell r="S8">
            <v>5427</v>
          </cell>
          <cell r="T8">
            <v>1914</v>
          </cell>
          <cell r="U8">
            <v>1311</v>
          </cell>
          <cell r="V8">
            <v>286</v>
          </cell>
          <cell r="W8">
            <v>1515</v>
          </cell>
          <cell r="X8">
            <v>0</v>
          </cell>
          <cell r="Y8">
            <v>401</v>
          </cell>
          <cell r="Z8">
            <v>5427</v>
          </cell>
          <cell r="AA8">
            <v>4987</v>
          </cell>
          <cell r="AB8">
            <v>0</v>
          </cell>
          <cell r="AC8">
            <v>39</v>
          </cell>
          <cell r="AD8">
            <v>401</v>
          </cell>
          <cell r="AE8">
            <v>0</v>
          </cell>
          <cell r="AF8">
            <v>0</v>
          </cell>
          <cell r="AG8">
            <v>989</v>
          </cell>
          <cell r="AH8">
            <v>583</v>
          </cell>
          <cell r="AI8">
            <v>107300</v>
          </cell>
          <cell r="AJ8">
            <v>52000</v>
          </cell>
          <cell r="AK8">
            <v>70</v>
          </cell>
          <cell r="AL8">
            <v>67</v>
          </cell>
          <cell r="AM8">
            <v>9630</v>
          </cell>
        </row>
        <row r="9">
          <cell r="A9" t="str">
            <v>魏  县</v>
          </cell>
          <cell r="B9" t="str">
            <v>3p</v>
          </cell>
          <cell r="C9">
            <v>2673</v>
          </cell>
          <cell r="D9">
            <v>931</v>
          </cell>
          <cell r="E9">
            <v>215</v>
          </cell>
          <cell r="F9">
            <v>439</v>
          </cell>
          <cell r="G9">
            <v>29</v>
          </cell>
          <cell r="H9">
            <v>1033</v>
          </cell>
          <cell r="I9">
            <v>261</v>
          </cell>
          <cell r="J9">
            <v>448</v>
          </cell>
          <cell r="K9">
            <v>5646</v>
          </cell>
          <cell r="L9">
            <v>0</v>
          </cell>
          <cell r="M9">
            <v>155</v>
          </cell>
          <cell r="N9">
            <v>342</v>
          </cell>
          <cell r="O9">
            <v>2872</v>
          </cell>
          <cell r="P9">
            <v>1014</v>
          </cell>
          <cell r="Q9">
            <v>322</v>
          </cell>
          <cell r="R9">
            <v>941</v>
          </cell>
          <cell r="S9">
            <v>6073</v>
          </cell>
          <cell r="T9">
            <v>2673</v>
          </cell>
          <cell r="U9">
            <v>591</v>
          </cell>
          <cell r="V9">
            <v>439</v>
          </cell>
          <cell r="W9">
            <v>1941</v>
          </cell>
          <cell r="X9">
            <v>0</v>
          </cell>
          <cell r="Y9">
            <v>429</v>
          </cell>
          <cell r="Z9">
            <v>6073</v>
          </cell>
          <cell r="AA9">
            <v>5646</v>
          </cell>
          <cell r="AB9">
            <v>0</v>
          </cell>
          <cell r="AC9">
            <v>46</v>
          </cell>
          <cell r="AD9">
            <v>381</v>
          </cell>
          <cell r="AE9">
            <v>0</v>
          </cell>
          <cell r="AF9">
            <v>0</v>
          </cell>
          <cell r="AG9">
            <v>645</v>
          </cell>
          <cell r="AH9">
            <v>0</v>
          </cell>
          <cell r="AI9">
            <v>153377</v>
          </cell>
          <cell r="AJ9">
            <v>73331</v>
          </cell>
          <cell r="AK9">
            <v>74</v>
          </cell>
          <cell r="AL9">
            <v>71</v>
          </cell>
          <cell r="AM9">
            <v>12778</v>
          </cell>
        </row>
        <row r="10">
          <cell r="A10" t="str">
            <v>广平县</v>
          </cell>
          <cell r="B10" t="str">
            <v>3p</v>
          </cell>
          <cell r="C10">
            <v>1913</v>
          </cell>
          <cell r="D10">
            <v>541</v>
          </cell>
          <cell r="E10">
            <v>203</v>
          </cell>
          <cell r="F10">
            <v>149</v>
          </cell>
          <cell r="G10">
            <v>40</v>
          </cell>
          <cell r="H10">
            <v>237</v>
          </cell>
          <cell r="I10">
            <v>805</v>
          </cell>
          <cell r="J10">
            <v>330</v>
          </cell>
          <cell r="K10">
            <v>2572</v>
          </cell>
          <cell r="L10">
            <v>0</v>
          </cell>
          <cell r="M10">
            <v>91</v>
          </cell>
          <cell r="N10">
            <v>123</v>
          </cell>
          <cell r="O10">
            <v>1074</v>
          </cell>
          <cell r="P10">
            <v>650</v>
          </cell>
          <cell r="Q10">
            <v>162</v>
          </cell>
          <cell r="R10">
            <v>472</v>
          </cell>
          <cell r="S10">
            <v>3408</v>
          </cell>
          <cell r="T10">
            <v>1913</v>
          </cell>
          <cell r="U10">
            <v>529</v>
          </cell>
          <cell r="V10">
            <v>70</v>
          </cell>
          <cell r="W10">
            <v>333</v>
          </cell>
          <cell r="X10">
            <v>282</v>
          </cell>
          <cell r="Y10">
            <v>281</v>
          </cell>
          <cell r="Z10">
            <v>2888</v>
          </cell>
          <cell r="AA10">
            <v>2572</v>
          </cell>
          <cell r="AB10">
            <v>0</v>
          </cell>
          <cell r="AC10">
            <v>35</v>
          </cell>
          <cell r="AD10">
            <v>281</v>
          </cell>
          <cell r="AE10">
            <v>520</v>
          </cell>
          <cell r="AF10">
            <v>520</v>
          </cell>
          <cell r="AG10">
            <v>610</v>
          </cell>
          <cell r="AH10">
            <v>2</v>
          </cell>
          <cell r="AI10">
            <v>91600</v>
          </cell>
          <cell r="AJ10">
            <v>34573</v>
          </cell>
          <cell r="AK10">
            <v>23</v>
          </cell>
          <cell r="AL10">
            <v>22</v>
          </cell>
          <cell r="AM10">
            <v>3602</v>
          </cell>
        </row>
        <row r="11">
          <cell r="A11" t="str">
            <v>涉  县</v>
          </cell>
          <cell r="B11" t="str">
            <v>3p</v>
          </cell>
          <cell r="C11">
            <v>4596</v>
          </cell>
          <cell r="D11">
            <v>3353</v>
          </cell>
          <cell r="E11">
            <v>1639</v>
          </cell>
          <cell r="F11">
            <v>782</v>
          </cell>
          <cell r="G11">
            <v>436</v>
          </cell>
          <cell r="H11">
            <v>172</v>
          </cell>
          <cell r="I11">
            <v>295</v>
          </cell>
          <cell r="J11">
            <v>776</v>
          </cell>
          <cell r="K11">
            <v>7974</v>
          </cell>
          <cell r="L11">
            <v>62</v>
          </cell>
          <cell r="M11">
            <v>799</v>
          </cell>
          <cell r="N11">
            <v>295</v>
          </cell>
          <cell r="O11">
            <v>2884</v>
          </cell>
          <cell r="P11">
            <v>1147</v>
          </cell>
          <cell r="Q11">
            <v>320</v>
          </cell>
          <cell r="R11">
            <v>2467</v>
          </cell>
          <cell r="S11">
            <v>10798</v>
          </cell>
          <cell r="T11">
            <v>4596</v>
          </cell>
          <cell r="U11">
            <v>4175</v>
          </cell>
          <cell r="V11">
            <v>0</v>
          </cell>
          <cell r="W11">
            <v>816</v>
          </cell>
          <cell r="X11">
            <v>707</v>
          </cell>
          <cell r="Y11">
            <v>504</v>
          </cell>
          <cell r="Z11">
            <v>9776</v>
          </cell>
          <cell r="AA11">
            <v>7974</v>
          </cell>
          <cell r="AB11">
            <v>1171</v>
          </cell>
          <cell r="AC11">
            <v>127</v>
          </cell>
          <cell r="AD11">
            <v>504</v>
          </cell>
          <cell r="AE11">
            <v>1022</v>
          </cell>
          <cell r="AF11">
            <v>1022</v>
          </cell>
          <cell r="AG11">
            <v>5271</v>
          </cell>
          <cell r="AH11">
            <v>1</v>
          </cell>
          <cell r="AI11">
            <v>116891</v>
          </cell>
          <cell r="AJ11">
            <v>89800</v>
          </cell>
          <cell r="AK11">
            <v>37</v>
          </cell>
          <cell r="AL11">
            <v>34</v>
          </cell>
          <cell r="AM11">
            <v>7945</v>
          </cell>
        </row>
        <row r="12">
          <cell r="A12" t="str">
            <v>蔚  县</v>
          </cell>
          <cell r="B12" t="str">
            <v>3p</v>
          </cell>
          <cell r="C12">
            <v>2892</v>
          </cell>
          <cell r="D12">
            <v>1553</v>
          </cell>
          <cell r="E12">
            <v>554</v>
          </cell>
          <cell r="F12">
            <v>430</v>
          </cell>
          <cell r="G12">
            <v>99</v>
          </cell>
          <cell r="H12">
            <v>848</v>
          </cell>
          <cell r="I12">
            <v>357</v>
          </cell>
          <cell r="J12">
            <v>134</v>
          </cell>
          <cell r="K12">
            <v>4866</v>
          </cell>
          <cell r="L12">
            <v>15</v>
          </cell>
          <cell r="M12">
            <v>213</v>
          </cell>
          <cell r="N12">
            <v>238</v>
          </cell>
          <cell r="O12">
            <v>2481</v>
          </cell>
          <cell r="P12">
            <v>956</v>
          </cell>
          <cell r="Q12">
            <v>248</v>
          </cell>
          <cell r="R12">
            <v>715</v>
          </cell>
          <cell r="S12">
            <v>5490</v>
          </cell>
          <cell r="T12">
            <v>2892</v>
          </cell>
          <cell r="U12">
            <v>1384</v>
          </cell>
          <cell r="V12">
            <v>0</v>
          </cell>
          <cell r="W12">
            <v>648</v>
          </cell>
          <cell r="X12">
            <v>-11</v>
          </cell>
          <cell r="Y12">
            <v>577</v>
          </cell>
          <cell r="Z12">
            <v>5487</v>
          </cell>
          <cell r="AA12">
            <v>4866</v>
          </cell>
          <cell r="AB12">
            <v>0</v>
          </cell>
          <cell r="AC12">
            <v>229</v>
          </cell>
          <cell r="AD12">
            <v>392</v>
          </cell>
          <cell r="AE12">
            <v>3</v>
          </cell>
          <cell r="AF12">
            <v>-210</v>
          </cell>
          <cell r="AG12">
            <v>1695</v>
          </cell>
          <cell r="AH12">
            <v>3</v>
          </cell>
          <cell r="AI12">
            <v>111276</v>
          </cell>
          <cell r="AJ12">
            <v>66532</v>
          </cell>
          <cell r="AK12">
            <v>44</v>
          </cell>
          <cell r="AL12">
            <v>40</v>
          </cell>
          <cell r="AM12">
            <v>9695</v>
          </cell>
        </row>
        <row r="13">
          <cell r="A13" t="str">
            <v>阳原县</v>
          </cell>
          <cell r="B13" t="str">
            <v>3p</v>
          </cell>
          <cell r="C13">
            <v>1547</v>
          </cell>
          <cell r="D13">
            <v>960</v>
          </cell>
          <cell r="E13">
            <v>405</v>
          </cell>
          <cell r="F13">
            <v>262</v>
          </cell>
          <cell r="G13">
            <v>58</v>
          </cell>
          <cell r="H13">
            <v>355</v>
          </cell>
          <cell r="I13">
            <v>91</v>
          </cell>
          <cell r="J13">
            <v>141</v>
          </cell>
          <cell r="K13">
            <v>3624</v>
          </cell>
          <cell r="L13">
            <v>0</v>
          </cell>
          <cell r="M13">
            <v>236</v>
          </cell>
          <cell r="N13">
            <v>239</v>
          </cell>
          <cell r="O13">
            <v>2237</v>
          </cell>
          <cell r="P13">
            <v>72</v>
          </cell>
          <cell r="Q13">
            <v>239</v>
          </cell>
          <cell r="R13">
            <v>601</v>
          </cell>
          <cell r="S13">
            <v>3600</v>
          </cell>
          <cell r="T13">
            <v>1547</v>
          </cell>
          <cell r="U13">
            <v>1053</v>
          </cell>
          <cell r="V13">
            <v>335</v>
          </cell>
          <cell r="W13">
            <v>726</v>
          </cell>
          <cell r="X13">
            <v>-301</v>
          </cell>
          <cell r="Y13">
            <v>240</v>
          </cell>
          <cell r="Z13">
            <v>3880</v>
          </cell>
          <cell r="AA13">
            <v>3624</v>
          </cell>
          <cell r="AB13">
            <v>0</v>
          </cell>
          <cell r="AC13">
            <v>60</v>
          </cell>
          <cell r="AD13">
            <v>196</v>
          </cell>
          <cell r="AE13">
            <v>-280</v>
          </cell>
          <cell r="AF13">
            <v>-355</v>
          </cell>
          <cell r="AG13">
            <v>1241</v>
          </cell>
          <cell r="AH13">
            <v>5</v>
          </cell>
          <cell r="AI13">
            <v>82611</v>
          </cell>
          <cell r="AJ13">
            <v>49773</v>
          </cell>
          <cell r="AK13">
            <v>26</v>
          </cell>
          <cell r="AL13">
            <v>24</v>
          </cell>
          <cell r="AM13">
            <v>6804</v>
          </cell>
        </row>
        <row r="14">
          <cell r="A14" t="str">
            <v>张北县</v>
          </cell>
          <cell r="B14" t="str">
            <v>3p</v>
          </cell>
          <cell r="C14">
            <v>1328</v>
          </cell>
          <cell r="D14">
            <v>604</v>
          </cell>
          <cell r="E14">
            <v>268</v>
          </cell>
          <cell r="F14">
            <v>151</v>
          </cell>
          <cell r="G14">
            <v>59</v>
          </cell>
          <cell r="H14">
            <v>498</v>
          </cell>
          <cell r="I14">
            <v>62</v>
          </cell>
          <cell r="J14">
            <v>164</v>
          </cell>
          <cell r="K14">
            <v>4094</v>
          </cell>
          <cell r="L14">
            <v>0</v>
          </cell>
          <cell r="M14">
            <v>579</v>
          </cell>
          <cell r="N14">
            <v>191</v>
          </cell>
          <cell r="O14">
            <v>1670</v>
          </cell>
          <cell r="P14">
            <v>856</v>
          </cell>
          <cell r="Q14">
            <v>201</v>
          </cell>
          <cell r="R14">
            <v>597</v>
          </cell>
          <cell r="S14">
            <v>4330</v>
          </cell>
          <cell r="T14">
            <v>1328</v>
          </cell>
          <cell r="U14">
            <v>745</v>
          </cell>
          <cell r="V14">
            <v>368</v>
          </cell>
          <cell r="W14">
            <v>1718</v>
          </cell>
          <cell r="X14">
            <v>-253</v>
          </cell>
          <cell r="Y14">
            <v>424</v>
          </cell>
          <cell r="Z14">
            <v>4560</v>
          </cell>
          <cell r="AA14">
            <v>4094</v>
          </cell>
          <cell r="AB14">
            <v>0</v>
          </cell>
          <cell r="AC14">
            <v>60</v>
          </cell>
          <cell r="AD14">
            <v>406</v>
          </cell>
          <cell r="AE14">
            <v>-230</v>
          </cell>
          <cell r="AF14">
            <v>-333</v>
          </cell>
          <cell r="AG14">
            <v>824</v>
          </cell>
          <cell r="AH14">
            <v>68</v>
          </cell>
          <cell r="AI14">
            <v>85468</v>
          </cell>
          <cell r="AJ14">
            <v>42849</v>
          </cell>
          <cell r="AK14">
            <v>37</v>
          </cell>
          <cell r="AL14">
            <v>34</v>
          </cell>
          <cell r="AM14">
            <v>7528</v>
          </cell>
        </row>
        <row r="15">
          <cell r="A15" t="str">
            <v>康保县</v>
          </cell>
          <cell r="B15" t="str">
            <v>3p</v>
          </cell>
          <cell r="C15">
            <v>871</v>
          </cell>
          <cell r="D15">
            <v>400</v>
          </cell>
          <cell r="E15">
            <v>163</v>
          </cell>
          <cell r="F15">
            <v>81</v>
          </cell>
          <cell r="G15">
            <v>24</v>
          </cell>
          <cell r="H15">
            <v>410</v>
          </cell>
          <cell r="I15">
            <v>17</v>
          </cell>
          <cell r="J15">
            <v>44</v>
          </cell>
          <cell r="K15">
            <v>3135</v>
          </cell>
          <cell r="L15">
            <v>0</v>
          </cell>
          <cell r="M15">
            <v>537</v>
          </cell>
          <cell r="N15">
            <v>295</v>
          </cell>
          <cell r="O15">
            <v>1322</v>
          </cell>
          <cell r="P15">
            <v>444</v>
          </cell>
          <cell r="Q15">
            <v>244</v>
          </cell>
          <cell r="R15">
            <v>293</v>
          </cell>
          <cell r="S15">
            <v>3337</v>
          </cell>
          <cell r="T15">
            <v>871</v>
          </cell>
          <cell r="U15">
            <v>574</v>
          </cell>
          <cell r="V15">
            <v>324</v>
          </cell>
          <cell r="W15">
            <v>1435</v>
          </cell>
          <cell r="X15">
            <v>-75</v>
          </cell>
          <cell r="Y15">
            <v>208</v>
          </cell>
          <cell r="Z15">
            <v>3394</v>
          </cell>
          <cell r="AA15">
            <v>3135</v>
          </cell>
          <cell r="AB15">
            <v>0</v>
          </cell>
          <cell r="AC15">
            <v>51</v>
          </cell>
          <cell r="AD15">
            <v>208</v>
          </cell>
          <cell r="AE15">
            <v>-57</v>
          </cell>
          <cell r="AF15">
            <v>-147</v>
          </cell>
          <cell r="AG15">
            <v>507</v>
          </cell>
          <cell r="AH15">
            <v>215</v>
          </cell>
          <cell r="AI15">
            <v>45943</v>
          </cell>
          <cell r="AJ15">
            <v>18774</v>
          </cell>
          <cell r="AK15">
            <v>28</v>
          </cell>
          <cell r="AL15">
            <v>26</v>
          </cell>
          <cell r="AM15">
            <v>6215</v>
          </cell>
        </row>
        <row r="16">
          <cell r="A16" t="str">
            <v>沽源县</v>
          </cell>
          <cell r="B16" t="str">
            <v>3p</v>
          </cell>
          <cell r="C16">
            <v>705</v>
          </cell>
          <cell r="D16">
            <v>318</v>
          </cell>
          <cell r="E16">
            <v>124</v>
          </cell>
          <cell r="F16">
            <v>84</v>
          </cell>
          <cell r="G16">
            <v>19</v>
          </cell>
          <cell r="H16">
            <v>337</v>
          </cell>
          <cell r="I16">
            <v>6</v>
          </cell>
          <cell r="J16">
            <v>44</v>
          </cell>
          <cell r="K16">
            <v>2819</v>
          </cell>
          <cell r="L16">
            <v>15</v>
          </cell>
          <cell r="M16">
            <v>446</v>
          </cell>
          <cell r="N16">
            <v>131</v>
          </cell>
          <cell r="O16">
            <v>1021</v>
          </cell>
          <cell r="P16">
            <v>651</v>
          </cell>
          <cell r="Q16">
            <v>145</v>
          </cell>
          <cell r="R16">
            <v>410</v>
          </cell>
          <cell r="S16">
            <v>2899</v>
          </cell>
          <cell r="T16">
            <v>705</v>
          </cell>
          <cell r="U16">
            <v>325</v>
          </cell>
          <cell r="V16">
            <v>417</v>
          </cell>
          <cell r="W16">
            <v>1433</v>
          </cell>
          <cell r="X16">
            <v>-48</v>
          </cell>
          <cell r="Y16">
            <v>67</v>
          </cell>
          <cell r="Z16">
            <v>2849</v>
          </cell>
          <cell r="AA16">
            <v>2819</v>
          </cell>
          <cell r="AB16">
            <v>0</v>
          </cell>
          <cell r="AC16">
            <v>30</v>
          </cell>
          <cell r="AD16">
            <v>0</v>
          </cell>
          <cell r="AE16">
            <v>50</v>
          </cell>
          <cell r="AF16">
            <v>-90</v>
          </cell>
          <cell r="AG16">
            <v>372</v>
          </cell>
          <cell r="AH16">
            <v>11</v>
          </cell>
          <cell r="AI16">
            <v>30157</v>
          </cell>
          <cell r="AJ16">
            <v>5284</v>
          </cell>
          <cell r="AK16">
            <v>23</v>
          </cell>
          <cell r="AL16">
            <v>20</v>
          </cell>
          <cell r="AM16">
            <v>5812</v>
          </cell>
        </row>
        <row r="17">
          <cell r="A17" t="str">
            <v>尚义县</v>
          </cell>
          <cell r="B17" t="str">
            <v>3p</v>
          </cell>
          <cell r="C17">
            <v>579</v>
          </cell>
          <cell r="D17">
            <v>308</v>
          </cell>
          <cell r="E17">
            <v>131</v>
          </cell>
          <cell r="F17">
            <v>103</v>
          </cell>
          <cell r="G17">
            <v>18</v>
          </cell>
          <cell r="H17">
            <v>173</v>
          </cell>
          <cell r="I17">
            <v>40</v>
          </cell>
          <cell r="J17">
            <v>58</v>
          </cell>
          <cell r="K17">
            <v>2551</v>
          </cell>
          <cell r="L17">
            <v>0</v>
          </cell>
          <cell r="M17">
            <v>595</v>
          </cell>
          <cell r="N17">
            <v>198</v>
          </cell>
          <cell r="O17">
            <v>432</v>
          </cell>
          <cell r="P17">
            <v>732</v>
          </cell>
          <cell r="Q17">
            <v>233</v>
          </cell>
          <cell r="R17">
            <v>361</v>
          </cell>
          <cell r="S17">
            <v>2697</v>
          </cell>
          <cell r="T17">
            <v>579</v>
          </cell>
          <cell r="U17">
            <v>340</v>
          </cell>
          <cell r="V17">
            <v>376</v>
          </cell>
          <cell r="W17">
            <v>1298</v>
          </cell>
          <cell r="X17">
            <v>-176</v>
          </cell>
          <cell r="Y17">
            <v>280</v>
          </cell>
          <cell r="Z17">
            <v>2866</v>
          </cell>
          <cell r="AA17">
            <v>2551</v>
          </cell>
          <cell r="AB17">
            <v>0</v>
          </cell>
          <cell r="AC17">
            <v>43</v>
          </cell>
          <cell r="AD17">
            <v>272</v>
          </cell>
          <cell r="AE17">
            <v>-169</v>
          </cell>
          <cell r="AF17">
            <v>-269</v>
          </cell>
          <cell r="AG17">
            <v>406</v>
          </cell>
          <cell r="AH17">
            <v>0</v>
          </cell>
          <cell r="AI17">
            <v>30658</v>
          </cell>
          <cell r="AJ17">
            <v>11057</v>
          </cell>
          <cell r="AK17">
            <v>19</v>
          </cell>
          <cell r="AL17">
            <v>17</v>
          </cell>
          <cell r="AM17">
            <v>5127</v>
          </cell>
        </row>
        <row r="18">
          <cell r="A18" t="str">
            <v>怀安县</v>
          </cell>
          <cell r="B18" t="str">
            <v>3p</v>
          </cell>
          <cell r="C18">
            <v>1089</v>
          </cell>
          <cell r="D18">
            <v>686</v>
          </cell>
          <cell r="E18">
            <v>393</v>
          </cell>
          <cell r="F18">
            <v>146</v>
          </cell>
          <cell r="G18">
            <v>53</v>
          </cell>
          <cell r="H18">
            <v>260</v>
          </cell>
          <cell r="I18">
            <v>33</v>
          </cell>
          <cell r="J18">
            <v>110</v>
          </cell>
          <cell r="K18">
            <v>3179</v>
          </cell>
          <cell r="L18">
            <v>0</v>
          </cell>
          <cell r="M18">
            <v>154</v>
          </cell>
          <cell r="N18">
            <v>188</v>
          </cell>
          <cell r="O18">
            <v>1160</v>
          </cell>
          <cell r="P18">
            <v>972</v>
          </cell>
          <cell r="Q18">
            <v>190</v>
          </cell>
          <cell r="R18">
            <v>515</v>
          </cell>
          <cell r="S18">
            <v>3112</v>
          </cell>
          <cell r="T18">
            <v>1089</v>
          </cell>
          <cell r="U18">
            <v>1155</v>
          </cell>
          <cell r="V18">
            <v>299</v>
          </cell>
          <cell r="W18">
            <v>644</v>
          </cell>
          <cell r="X18">
            <v>-353</v>
          </cell>
          <cell r="Y18">
            <v>278</v>
          </cell>
          <cell r="Z18">
            <v>3423</v>
          </cell>
          <cell r="AA18">
            <v>3179</v>
          </cell>
          <cell r="AB18">
            <v>0</v>
          </cell>
          <cell r="AC18">
            <v>79</v>
          </cell>
          <cell r="AD18">
            <v>165</v>
          </cell>
          <cell r="AE18">
            <v>-311</v>
          </cell>
          <cell r="AF18">
            <v>-428</v>
          </cell>
          <cell r="AG18">
            <v>1284</v>
          </cell>
          <cell r="AH18">
            <v>169</v>
          </cell>
          <cell r="AI18">
            <v>62219</v>
          </cell>
          <cell r="AJ18">
            <v>36175</v>
          </cell>
          <cell r="AK18">
            <v>24</v>
          </cell>
          <cell r="AL18">
            <v>22</v>
          </cell>
          <cell r="AM18">
            <v>6292</v>
          </cell>
        </row>
        <row r="19">
          <cell r="A19" t="str">
            <v>赤城县</v>
          </cell>
          <cell r="B19" t="str">
            <v>3p</v>
          </cell>
          <cell r="C19">
            <v>2018</v>
          </cell>
          <cell r="D19">
            <v>1324</v>
          </cell>
          <cell r="E19">
            <v>272</v>
          </cell>
          <cell r="F19">
            <v>171</v>
          </cell>
          <cell r="G19">
            <v>37</v>
          </cell>
          <cell r="H19">
            <v>184</v>
          </cell>
          <cell r="I19">
            <v>389</v>
          </cell>
          <cell r="J19">
            <v>121</v>
          </cell>
          <cell r="K19">
            <v>4856</v>
          </cell>
          <cell r="L19">
            <v>0</v>
          </cell>
          <cell r="M19">
            <v>266</v>
          </cell>
          <cell r="N19">
            <v>293</v>
          </cell>
          <cell r="O19">
            <v>2001</v>
          </cell>
          <cell r="P19">
            <v>1001</v>
          </cell>
          <cell r="Q19">
            <v>264</v>
          </cell>
          <cell r="R19">
            <v>1031</v>
          </cell>
          <cell r="S19">
            <v>4860</v>
          </cell>
          <cell r="T19">
            <v>2018</v>
          </cell>
          <cell r="U19">
            <v>683</v>
          </cell>
          <cell r="V19">
            <v>503</v>
          </cell>
          <cell r="W19">
            <v>644</v>
          </cell>
          <cell r="X19">
            <v>-380</v>
          </cell>
          <cell r="Y19">
            <v>1392</v>
          </cell>
          <cell r="Z19">
            <v>5240</v>
          </cell>
          <cell r="AA19">
            <v>4856</v>
          </cell>
          <cell r="AB19">
            <v>0</v>
          </cell>
          <cell r="AC19">
            <v>202</v>
          </cell>
          <cell r="AD19">
            <v>182</v>
          </cell>
          <cell r="AE19">
            <v>-380</v>
          </cell>
          <cell r="AF19">
            <v>-380</v>
          </cell>
          <cell r="AG19">
            <v>869</v>
          </cell>
          <cell r="AH19">
            <v>11</v>
          </cell>
          <cell r="AI19">
            <v>54277</v>
          </cell>
          <cell r="AJ19">
            <v>24072</v>
          </cell>
          <cell r="AK19">
            <v>28</v>
          </cell>
          <cell r="AL19">
            <v>26</v>
          </cell>
          <cell r="AM19">
            <v>7346</v>
          </cell>
        </row>
        <row r="20">
          <cell r="A20" t="str">
            <v>崇礼县</v>
          </cell>
          <cell r="B20" t="str">
            <v>3p</v>
          </cell>
          <cell r="C20">
            <v>2150</v>
          </cell>
          <cell r="D20">
            <v>346</v>
          </cell>
          <cell r="E20">
            <v>115</v>
          </cell>
          <cell r="F20">
            <v>110</v>
          </cell>
          <cell r="G20">
            <v>18</v>
          </cell>
          <cell r="H20">
            <v>109</v>
          </cell>
          <cell r="I20">
            <v>1607</v>
          </cell>
          <cell r="J20">
            <v>88</v>
          </cell>
          <cell r="K20">
            <v>3013</v>
          </cell>
          <cell r="L20">
            <v>0</v>
          </cell>
          <cell r="M20">
            <v>189</v>
          </cell>
          <cell r="N20">
            <v>141</v>
          </cell>
          <cell r="O20">
            <v>1230</v>
          </cell>
          <cell r="P20">
            <v>681</v>
          </cell>
          <cell r="Q20">
            <v>226</v>
          </cell>
          <cell r="R20">
            <v>546</v>
          </cell>
          <cell r="S20">
            <v>3117</v>
          </cell>
          <cell r="T20">
            <v>2150</v>
          </cell>
          <cell r="U20">
            <v>291</v>
          </cell>
          <cell r="V20">
            <v>323</v>
          </cell>
          <cell r="W20">
            <v>375</v>
          </cell>
          <cell r="X20">
            <v>-302</v>
          </cell>
          <cell r="Y20">
            <v>280</v>
          </cell>
          <cell r="Z20">
            <v>3361</v>
          </cell>
          <cell r="AA20">
            <v>3013</v>
          </cell>
          <cell r="AB20">
            <v>0</v>
          </cell>
          <cell r="AC20">
            <v>68</v>
          </cell>
          <cell r="AD20">
            <v>280</v>
          </cell>
          <cell r="AE20">
            <v>-244</v>
          </cell>
          <cell r="AF20">
            <v>-312</v>
          </cell>
          <cell r="AG20">
            <v>368</v>
          </cell>
          <cell r="AH20">
            <v>2</v>
          </cell>
          <cell r="AI20">
            <v>43513</v>
          </cell>
          <cell r="AJ20">
            <v>30245</v>
          </cell>
          <cell r="AK20">
            <v>12</v>
          </cell>
          <cell r="AL20">
            <v>11</v>
          </cell>
          <cell r="AM20">
            <v>3898</v>
          </cell>
        </row>
        <row r="21">
          <cell r="A21" t="str">
            <v>万全县</v>
          </cell>
          <cell r="B21" t="str">
            <v>3p</v>
          </cell>
          <cell r="C21">
            <v>1317</v>
          </cell>
          <cell r="D21">
            <v>740</v>
          </cell>
          <cell r="E21">
            <v>325</v>
          </cell>
          <cell r="F21">
            <v>242</v>
          </cell>
          <cell r="G21">
            <v>72</v>
          </cell>
          <cell r="H21">
            <v>329</v>
          </cell>
          <cell r="I21">
            <v>123</v>
          </cell>
          <cell r="J21">
            <v>125</v>
          </cell>
          <cell r="K21">
            <v>2851</v>
          </cell>
          <cell r="L21">
            <v>0</v>
          </cell>
          <cell r="M21">
            <v>137</v>
          </cell>
          <cell r="N21">
            <v>177</v>
          </cell>
          <cell r="O21">
            <v>849</v>
          </cell>
          <cell r="P21">
            <v>855</v>
          </cell>
          <cell r="Q21">
            <v>186</v>
          </cell>
          <cell r="R21">
            <v>647</v>
          </cell>
          <cell r="S21">
            <v>2907</v>
          </cell>
          <cell r="T21">
            <v>1317</v>
          </cell>
          <cell r="U21">
            <v>902</v>
          </cell>
          <cell r="V21">
            <v>188</v>
          </cell>
          <cell r="W21">
            <v>586</v>
          </cell>
          <cell r="X21">
            <v>-301</v>
          </cell>
          <cell r="Y21">
            <v>215</v>
          </cell>
          <cell r="Z21">
            <v>3122</v>
          </cell>
          <cell r="AA21">
            <v>2851</v>
          </cell>
          <cell r="AB21">
            <v>0</v>
          </cell>
          <cell r="AC21">
            <v>56</v>
          </cell>
          <cell r="AD21">
            <v>215</v>
          </cell>
          <cell r="AE21">
            <v>-215</v>
          </cell>
          <cell r="AF21">
            <v>-327</v>
          </cell>
          <cell r="AG21">
            <v>991</v>
          </cell>
          <cell r="AH21">
            <v>120</v>
          </cell>
          <cell r="AI21">
            <v>74050</v>
          </cell>
          <cell r="AJ21">
            <v>50281</v>
          </cell>
          <cell r="AK21">
            <v>20</v>
          </cell>
          <cell r="AL21">
            <v>19</v>
          </cell>
          <cell r="AM21">
            <v>6537</v>
          </cell>
        </row>
        <row r="22">
          <cell r="A22" t="str">
            <v>涿鹿县</v>
          </cell>
          <cell r="B22" t="str">
            <v>3p</v>
          </cell>
          <cell r="C22">
            <v>2472</v>
          </cell>
          <cell r="D22">
            <v>1084</v>
          </cell>
          <cell r="E22">
            <v>516</v>
          </cell>
          <cell r="F22">
            <v>345</v>
          </cell>
          <cell r="G22">
            <v>62</v>
          </cell>
          <cell r="H22">
            <v>642</v>
          </cell>
          <cell r="I22">
            <v>393</v>
          </cell>
          <cell r="J22">
            <v>353</v>
          </cell>
          <cell r="K22">
            <v>4038</v>
          </cell>
          <cell r="L22">
            <v>0</v>
          </cell>
          <cell r="M22">
            <v>211</v>
          </cell>
          <cell r="N22">
            <v>202</v>
          </cell>
          <cell r="O22">
            <v>1820</v>
          </cell>
          <cell r="P22">
            <v>910</v>
          </cell>
          <cell r="Q22">
            <v>222</v>
          </cell>
          <cell r="R22">
            <v>673</v>
          </cell>
          <cell r="S22">
            <v>4837</v>
          </cell>
          <cell r="T22">
            <v>2472</v>
          </cell>
          <cell r="U22">
            <v>1423</v>
          </cell>
          <cell r="V22">
            <v>0</v>
          </cell>
          <cell r="W22">
            <v>480</v>
          </cell>
          <cell r="X22">
            <v>43</v>
          </cell>
          <cell r="Y22">
            <v>419</v>
          </cell>
          <cell r="Z22">
            <v>4781</v>
          </cell>
          <cell r="AA22">
            <v>4038</v>
          </cell>
          <cell r="AB22">
            <v>201</v>
          </cell>
          <cell r="AC22">
            <v>127</v>
          </cell>
          <cell r="AD22">
            <v>415</v>
          </cell>
          <cell r="AE22">
            <v>56</v>
          </cell>
          <cell r="AF22">
            <v>-230</v>
          </cell>
          <cell r="AG22">
            <v>1642</v>
          </cell>
          <cell r="AH22">
            <v>137</v>
          </cell>
          <cell r="AI22">
            <v>127295</v>
          </cell>
          <cell r="AJ22">
            <v>63353</v>
          </cell>
          <cell r="AK22">
            <v>32</v>
          </cell>
          <cell r="AL22">
            <v>29</v>
          </cell>
          <cell r="AM22">
            <v>7961</v>
          </cell>
        </row>
        <row r="23">
          <cell r="A23" t="str">
            <v>献  县</v>
          </cell>
          <cell r="B23" t="str">
            <v>3p</v>
          </cell>
          <cell r="C23">
            <v>1932</v>
          </cell>
          <cell r="D23">
            <v>951</v>
          </cell>
          <cell r="E23">
            <v>450</v>
          </cell>
          <cell r="F23">
            <v>229</v>
          </cell>
          <cell r="G23">
            <v>48</v>
          </cell>
          <cell r="H23">
            <v>661</v>
          </cell>
          <cell r="I23">
            <v>160</v>
          </cell>
          <cell r="J23">
            <v>160</v>
          </cell>
          <cell r="K23">
            <v>4867</v>
          </cell>
          <cell r="L23">
            <v>0</v>
          </cell>
          <cell r="M23">
            <v>170</v>
          </cell>
          <cell r="N23">
            <v>266</v>
          </cell>
          <cell r="O23">
            <v>2287</v>
          </cell>
          <cell r="P23">
            <v>1084</v>
          </cell>
          <cell r="Q23">
            <v>293</v>
          </cell>
          <cell r="R23">
            <v>767</v>
          </cell>
          <cell r="S23">
            <v>4994</v>
          </cell>
          <cell r="T23">
            <v>1932</v>
          </cell>
          <cell r="U23">
            <v>1152</v>
          </cell>
          <cell r="V23">
            <v>254</v>
          </cell>
          <cell r="W23">
            <v>1362</v>
          </cell>
          <cell r="X23">
            <v>-215</v>
          </cell>
          <cell r="Y23">
            <v>509</v>
          </cell>
          <cell r="Z23">
            <v>5219</v>
          </cell>
          <cell r="AA23">
            <v>4867</v>
          </cell>
          <cell r="AB23">
            <v>0</v>
          </cell>
          <cell r="AC23">
            <v>85</v>
          </cell>
          <cell r="AD23">
            <v>267</v>
          </cell>
          <cell r="AE23">
            <v>-225</v>
          </cell>
          <cell r="AF23">
            <v>-281</v>
          </cell>
          <cell r="AG23">
            <v>1350</v>
          </cell>
          <cell r="AH23">
            <v>1</v>
          </cell>
          <cell r="AI23">
            <v>86858</v>
          </cell>
          <cell r="AJ23">
            <v>43003</v>
          </cell>
          <cell r="AK23">
            <v>52</v>
          </cell>
          <cell r="AL23">
            <v>49</v>
          </cell>
          <cell r="AM23">
            <v>10283</v>
          </cell>
        </row>
        <row r="24">
          <cell r="A24" t="str">
            <v>盐山县</v>
          </cell>
          <cell r="B24" t="str">
            <v>3p</v>
          </cell>
          <cell r="C24">
            <v>1327</v>
          </cell>
          <cell r="D24">
            <v>719</v>
          </cell>
          <cell r="E24">
            <v>331</v>
          </cell>
          <cell r="F24">
            <v>227</v>
          </cell>
          <cell r="G24">
            <v>44</v>
          </cell>
          <cell r="H24">
            <v>348</v>
          </cell>
          <cell r="I24">
            <v>48</v>
          </cell>
          <cell r="J24">
            <v>212</v>
          </cell>
          <cell r="K24">
            <v>4814</v>
          </cell>
          <cell r="L24">
            <v>0</v>
          </cell>
          <cell r="M24">
            <v>329</v>
          </cell>
          <cell r="N24">
            <v>304</v>
          </cell>
          <cell r="O24">
            <v>2084</v>
          </cell>
          <cell r="P24">
            <v>879</v>
          </cell>
          <cell r="Q24">
            <v>338</v>
          </cell>
          <cell r="R24">
            <v>880</v>
          </cell>
          <cell r="S24">
            <v>4873</v>
          </cell>
          <cell r="T24">
            <v>1327</v>
          </cell>
          <cell r="U24">
            <v>793</v>
          </cell>
          <cell r="V24">
            <v>102</v>
          </cell>
          <cell r="W24">
            <v>1383</v>
          </cell>
          <cell r="X24">
            <v>-240</v>
          </cell>
          <cell r="Y24">
            <v>1508</v>
          </cell>
          <cell r="Z24">
            <v>5161</v>
          </cell>
          <cell r="AA24">
            <v>4814</v>
          </cell>
          <cell r="AB24">
            <v>0</v>
          </cell>
          <cell r="AC24">
            <v>47</v>
          </cell>
          <cell r="AD24">
            <v>300</v>
          </cell>
          <cell r="AE24">
            <v>-288</v>
          </cell>
          <cell r="AF24">
            <v>-369</v>
          </cell>
          <cell r="AG24">
            <v>993</v>
          </cell>
          <cell r="AH24">
            <v>0</v>
          </cell>
          <cell r="AI24">
            <v>38856</v>
          </cell>
          <cell r="AJ24">
            <v>17991</v>
          </cell>
          <cell r="AK24">
            <v>38</v>
          </cell>
          <cell r="AL24">
            <v>36</v>
          </cell>
          <cell r="AM24">
            <v>9286</v>
          </cell>
        </row>
        <row r="25">
          <cell r="A25" t="str">
            <v>孟  村</v>
          </cell>
          <cell r="B25" t="str">
            <v>3p</v>
          </cell>
          <cell r="C25">
            <v>861</v>
          </cell>
          <cell r="D25">
            <v>499</v>
          </cell>
          <cell r="E25">
            <v>256</v>
          </cell>
          <cell r="F25">
            <v>129</v>
          </cell>
          <cell r="G25">
            <v>27</v>
          </cell>
          <cell r="H25">
            <v>136</v>
          </cell>
          <cell r="I25">
            <v>159</v>
          </cell>
          <cell r="J25">
            <v>67</v>
          </cell>
          <cell r="K25">
            <v>2376</v>
          </cell>
          <cell r="L25">
            <v>0</v>
          </cell>
          <cell r="M25">
            <v>117</v>
          </cell>
          <cell r="N25">
            <v>154</v>
          </cell>
          <cell r="O25">
            <v>907</v>
          </cell>
          <cell r="P25">
            <v>564</v>
          </cell>
          <cell r="Q25">
            <v>154</v>
          </cell>
          <cell r="R25">
            <v>480</v>
          </cell>
          <cell r="S25">
            <v>2646</v>
          </cell>
          <cell r="T25">
            <v>861</v>
          </cell>
          <cell r="U25">
            <v>709</v>
          </cell>
          <cell r="V25">
            <v>113</v>
          </cell>
          <cell r="W25">
            <v>507</v>
          </cell>
          <cell r="X25">
            <v>9</v>
          </cell>
          <cell r="Y25">
            <v>447</v>
          </cell>
          <cell r="Z25">
            <v>2646</v>
          </cell>
          <cell r="AA25">
            <v>2376</v>
          </cell>
          <cell r="AB25">
            <v>0</v>
          </cell>
          <cell r="AC25">
            <v>31</v>
          </cell>
          <cell r="AD25">
            <v>239</v>
          </cell>
          <cell r="AE25">
            <v>0</v>
          </cell>
          <cell r="AF25">
            <v>0</v>
          </cell>
          <cell r="AG25">
            <v>768</v>
          </cell>
          <cell r="AH25">
            <v>1</v>
          </cell>
          <cell r="AI25">
            <v>41183</v>
          </cell>
          <cell r="AJ25">
            <v>35383</v>
          </cell>
          <cell r="AK25">
            <v>16</v>
          </cell>
          <cell r="AL25">
            <v>15</v>
          </cell>
          <cell r="AM25">
            <v>4584</v>
          </cell>
        </row>
        <row r="26">
          <cell r="A26" t="str">
            <v>南皮县</v>
          </cell>
          <cell r="B26" t="str">
            <v>3p</v>
          </cell>
          <cell r="C26">
            <v>1595</v>
          </cell>
          <cell r="D26">
            <v>944</v>
          </cell>
          <cell r="E26">
            <v>380</v>
          </cell>
          <cell r="F26">
            <v>187</v>
          </cell>
          <cell r="G26">
            <v>74</v>
          </cell>
          <cell r="H26">
            <v>280</v>
          </cell>
          <cell r="I26">
            <v>215</v>
          </cell>
          <cell r="J26">
            <v>156</v>
          </cell>
          <cell r="K26">
            <v>3518</v>
          </cell>
          <cell r="L26">
            <v>0</v>
          </cell>
          <cell r="M26">
            <v>97</v>
          </cell>
          <cell r="N26">
            <v>221</v>
          </cell>
          <cell r="O26">
            <v>1689</v>
          </cell>
          <cell r="P26">
            <v>580</v>
          </cell>
          <cell r="Q26">
            <v>215</v>
          </cell>
          <cell r="R26">
            <v>716</v>
          </cell>
          <cell r="S26">
            <v>4048</v>
          </cell>
          <cell r="T26">
            <v>1595</v>
          </cell>
          <cell r="U26">
            <v>957</v>
          </cell>
          <cell r="V26">
            <v>0</v>
          </cell>
          <cell r="W26">
            <v>1002</v>
          </cell>
          <cell r="X26">
            <v>-345</v>
          </cell>
          <cell r="Y26">
            <v>839</v>
          </cell>
          <cell r="Z26">
            <v>4380</v>
          </cell>
          <cell r="AA26">
            <v>3518</v>
          </cell>
          <cell r="AB26">
            <v>481</v>
          </cell>
          <cell r="AC26">
            <v>156</v>
          </cell>
          <cell r="AD26">
            <v>225</v>
          </cell>
          <cell r="AE26">
            <v>-332</v>
          </cell>
          <cell r="AF26">
            <v>-332</v>
          </cell>
          <cell r="AG26">
            <v>1454</v>
          </cell>
          <cell r="AH26">
            <v>88</v>
          </cell>
          <cell r="AI26">
            <v>114629</v>
          </cell>
          <cell r="AJ26">
            <v>85459</v>
          </cell>
          <cell r="AK26">
            <v>33</v>
          </cell>
          <cell r="AL26">
            <v>30</v>
          </cell>
          <cell r="AM26">
            <v>7582</v>
          </cell>
        </row>
        <row r="27">
          <cell r="A27" t="str">
            <v>海兴县</v>
          </cell>
          <cell r="B27" t="str">
            <v>3p</v>
          </cell>
          <cell r="C27">
            <v>776</v>
          </cell>
          <cell r="D27">
            <v>515</v>
          </cell>
          <cell r="E27">
            <v>227</v>
          </cell>
          <cell r="F27">
            <v>154</v>
          </cell>
          <cell r="G27">
            <v>26</v>
          </cell>
          <cell r="H27">
            <v>128</v>
          </cell>
          <cell r="I27">
            <v>65</v>
          </cell>
          <cell r="J27">
            <v>68</v>
          </cell>
          <cell r="K27">
            <v>2854</v>
          </cell>
          <cell r="L27">
            <v>0</v>
          </cell>
          <cell r="M27">
            <v>451</v>
          </cell>
          <cell r="N27">
            <v>219</v>
          </cell>
          <cell r="O27">
            <v>772</v>
          </cell>
          <cell r="P27">
            <v>629</v>
          </cell>
          <cell r="Q27">
            <v>186</v>
          </cell>
          <cell r="R27">
            <v>597</v>
          </cell>
          <cell r="S27">
            <v>3169</v>
          </cell>
          <cell r="T27">
            <v>776</v>
          </cell>
          <cell r="U27">
            <v>599</v>
          </cell>
          <cell r="V27">
            <v>0</v>
          </cell>
          <cell r="W27">
            <v>1250</v>
          </cell>
          <cell r="X27">
            <v>-108</v>
          </cell>
          <cell r="Y27">
            <v>652</v>
          </cell>
          <cell r="Z27">
            <v>3450</v>
          </cell>
          <cell r="AA27">
            <v>2854</v>
          </cell>
          <cell r="AB27">
            <v>230</v>
          </cell>
          <cell r="AC27">
            <v>77</v>
          </cell>
          <cell r="AD27">
            <v>289</v>
          </cell>
          <cell r="AE27">
            <v>-281</v>
          </cell>
          <cell r="AF27">
            <v>-281</v>
          </cell>
          <cell r="AG27">
            <v>681</v>
          </cell>
          <cell r="AH27">
            <v>55</v>
          </cell>
          <cell r="AI27">
            <v>44100</v>
          </cell>
          <cell r="AJ27">
            <v>29800</v>
          </cell>
          <cell r="AK27">
            <v>19</v>
          </cell>
          <cell r="AL27">
            <v>17</v>
          </cell>
          <cell r="AM27">
            <v>5311</v>
          </cell>
        </row>
        <row r="28">
          <cell r="A28" t="str">
            <v>东光县</v>
          </cell>
          <cell r="B28" t="str">
            <v>3p</v>
          </cell>
          <cell r="C28">
            <v>1669</v>
          </cell>
          <cell r="D28">
            <v>967</v>
          </cell>
          <cell r="E28">
            <v>452</v>
          </cell>
          <cell r="F28">
            <v>231</v>
          </cell>
          <cell r="G28">
            <v>77</v>
          </cell>
          <cell r="H28">
            <v>307</v>
          </cell>
          <cell r="I28">
            <v>254</v>
          </cell>
          <cell r="J28">
            <v>141</v>
          </cell>
          <cell r="K28">
            <v>3341</v>
          </cell>
          <cell r="L28">
            <v>0</v>
          </cell>
          <cell r="M28">
            <v>53</v>
          </cell>
          <cell r="N28">
            <v>134</v>
          </cell>
          <cell r="O28">
            <v>1457</v>
          </cell>
          <cell r="P28">
            <v>951</v>
          </cell>
          <cell r="Q28">
            <v>233</v>
          </cell>
          <cell r="R28">
            <v>513</v>
          </cell>
          <cell r="S28">
            <v>4169</v>
          </cell>
          <cell r="T28">
            <v>1669</v>
          </cell>
          <cell r="U28">
            <v>1217</v>
          </cell>
          <cell r="V28">
            <v>0</v>
          </cell>
          <cell r="W28">
            <v>760</v>
          </cell>
          <cell r="X28">
            <v>-111</v>
          </cell>
          <cell r="Y28">
            <v>634</v>
          </cell>
          <cell r="Z28">
            <v>4222</v>
          </cell>
          <cell r="AA28">
            <v>3341</v>
          </cell>
          <cell r="AB28">
            <v>473</v>
          </cell>
          <cell r="AC28">
            <v>94</v>
          </cell>
          <cell r="AD28">
            <v>314</v>
          </cell>
          <cell r="AE28">
            <v>-53</v>
          </cell>
          <cell r="AF28">
            <v>-126</v>
          </cell>
          <cell r="AG28">
            <v>1356</v>
          </cell>
          <cell r="AH28">
            <v>29</v>
          </cell>
          <cell r="AI28">
            <v>152507</v>
          </cell>
          <cell r="AJ28">
            <v>81080</v>
          </cell>
          <cell r="AK28">
            <v>32</v>
          </cell>
          <cell r="AL28">
            <v>30</v>
          </cell>
          <cell r="AM28">
            <v>7544</v>
          </cell>
        </row>
        <row r="29">
          <cell r="A29" t="str">
            <v>青龙县</v>
          </cell>
          <cell r="B29" t="str">
            <v>3p</v>
          </cell>
          <cell r="C29">
            <v>1912</v>
          </cell>
          <cell r="D29">
            <v>1154</v>
          </cell>
          <cell r="E29">
            <v>267</v>
          </cell>
          <cell r="F29">
            <v>421</v>
          </cell>
          <cell r="G29">
            <v>49</v>
          </cell>
          <cell r="H29">
            <v>461</v>
          </cell>
          <cell r="I29">
            <v>13</v>
          </cell>
          <cell r="J29">
            <v>284</v>
          </cell>
          <cell r="K29">
            <v>6131</v>
          </cell>
          <cell r="L29">
            <v>0</v>
          </cell>
          <cell r="M29">
            <v>399</v>
          </cell>
          <cell r="N29">
            <v>305</v>
          </cell>
          <cell r="O29">
            <v>2542</v>
          </cell>
          <cell r="P29">
            <v>1277</v>
          </cell>
          <cell r="Q29">
            <v>453</v>
          </cell>
          <cell r="R29">
            <v>1155</v>
          </cell>
          <cell r="S29">
            <v>4580</v>
          </cell>
          <cell r="T29">
            <v>1912</v>
          </cell>
          <cell r="U29">
            <v>640</v>
          </cell>
          <cell r="V29">
            <v>532</v>
          </cell>
          <cell r="W29">
            <v>1539</v>
          </cell>
          <cell r="X29">
            <v>-701</v>
          </cell>
          <cell r="Y29">
            <v>658</v>
          </cell>
          <cell r="Z29">
            <v>6819</v>
          </cell>
          <cell r="AA29">
            <v>6131</v>
          </cell>
          <cell r="AB29">
            <v>0</v>
          </cell>
          <cell r="AC29">
            <v>92</v>
          </cell>
          <cell r="AD29">
            <v>596</v>
          </cell>
          <cell r="AE29">
            <v>-2239</v>
          </cell>
          <cell r="AF29">
            <v>-2551</v>
          </cell>
          <cell r="AG29">
            <v>801</v>
          </cell>
          <cell r="AH29">
            <v>14</v>
          </cell>
          <cell r="AI29">
            <v>52170</v>
          </cell>
          <cell r="AJ29">
            <v>16170</v>
          </cell>
          <cell r="AK29">
            <v>53</v>
          </cell>
          <cell r="AL29">
            <v>50</v>
          </cell>
          <cell r="AM29">
            <v>11294</v>
          </cell>
        </row>
        <row r="30">
          <cell r="A30" t="str">
            <v>临城市</v>
          </cell>
          <cell r="B30" t="str">
            <v>3p</v>
          </cell>
          <cell r="C30">
            <v>1367</v>
          </cell>
          <cell r="D30">
            <v>665</v>
          </cell>
          <cell r="E30">
            <v>291</v>
          </cell>
          <cell r="F30">
            <v>239</v>
          </cell>
          <cell r="G30">
            <v>27</v>
          </cell>
          <cell r="H30">
            <v>192</v>
          </cell>
          <cell r="I30">
            <v>279</v>
          </cell>
          <cell r="J30">
            <v>231</v>
          </cell>
          <cell r="K30">
            <v>2856</v>
          </cell>
          <cell r="L30">
            <v>0</v>
          </cell>
          <cell r="M30">
            <v>210</v>
          </cell>
          <cell r="N30">
            <v>170</v>
          </cell>
          <cell r="O30">
            <v>1229</v>
          </cell>
          <cell r="P30">
            <v>487</v>
          </cell>
          <cell r="Q30">
            <v>159</v>
          </cell>
          <cell r="R30">
            <v>601</v>
          </cell>
          <cell r="S30">
            <v>3169</v>
          </cell>
          <cell r="T30">
            <v>1367</v>
          </cell>
          <cell r="U30">
            <v>691</v>
          </cell>
          <cell r="V30">
            <v>51</v>
          </cell>
          <cell r="W30">
            <v>647</v>
          </cell>
          <cell r="X30">
            <v>137</v>
          </cell>
          <cell r="Y30">
            <v>276</v>
          </cell>
          <cell r="Z30">
            <v>3033</v>
          </cell>
          <cell r="AA30">
            <v>2856</v>
          </cell>
          <cell r="AB30">
            <v>0</v>
          </cell>
          <cell r="AC30">
            <v>80</v>
          </cell>
          <cell r="AD30">
            <v>97</v>
          </cell>
          <cell r="AE30">
            <v>136</v>
          </cell>
          <cell r="AF30">
            <v>3</v>
          </cell>
          <cell r="AG30">
            <v>873</v>
          </cell>
          <cell r="AH30">
            <v>0</v>
          </cell>
          <cell r="AI30">
            <v>48285</v>
          </cell>
          <cell r="AJ30">
            <v>39584</v>
          </cell>
          <cell r="AK30">
            <v>19</v>
          </cell>
          <cell r="AL30">
            <v>18</v>
          </cell>
          <cell r="AM30">
            <v>5088</v>
          </cell>
        </row>
        <row r="31">
          <cell r="A31" t="str">
            <v>巨鹿县</v>
          </cell>
          <cell r="B31" t="str">
            <v>3p</v>
          </cell>
          <cell r="C31">
            <v>1614</v>
          </cell>
          <cell r="D31">
            <v>799</v>
          </cell>
          <cell r="E31">
            <v>334</v>
          </cell>
          <cell r="F31">
            <v>206</v>
          </cell>
          <cell r="G31">
            <v>46</v>
          </cell>
          <cell r="H31">
            <v>433</v>
          </cell>
          <cell r="I31">
            <v>80</v>
          </cell>
          <cell r="J31">
            <v>302</v>
          </cell>
          <cell r="K31">
            <v>2939</v>
          </cell>
          <cell r="L31">
            <v>5</v>
          </cell>
          <cell r="M31">
            <v>190</v>
          </cell>
          <cell r="N31">
            <v>112</v>
          </cell>
          <cell r="O31">
            <v>1446</v>
          </cell>
          <cell r="P31">
            <v>530</v>
          </cell>
          <cell r="Q31">
            <v>176</v>
          </cell>
          <cell r="R31">
            <v>480</v>
          </cell>
          <cell r="S31">
            <v>3349</v>
          </cell>
          <cell r="T31">
            <v>1614</v>
          </cell>
          <cell r="U31">
            <v>842</v>
          </cell>
          <cell r="V31">
            <v>0</v>
          </cell>
          <cell r="W31">
            <v>487</v>
          </cell>
          <cell r="X31">
            <v>90</v>
          </cell>
          <cell r="Y31">
            <v>316</v>
          </cell>
          <cell r="Z31">
            <v>3259</v>
          </cell>
          <cell r="AA31">
            <v>2939</v>
          </cell>
          <cell r="AB31">
            <v>0</v>
          </cell>
          <cell r="AC31">
            <v>94</v>
          </cell>
          <cell r="AD31">
            <v>226</v>
          </cell>
          <cell r="AE31">
            <v>90</v>
          </cell>
          <cell r="AF31">
            <v>3</v>
          </cell>
          <cell r="AG31">
            <v>1003</v>
          </cell>
          <cell r="AH31">
            <v>13</v>
          </cell>
          <cell r="AI31">
            <v>100000</v>
          </cell>
          <cell r="AJ31">
            <v>81000</v>
          </cell>
          <cell r="AK31">
            <v>34</v>
          </cell>
          <cell r="AL31">
            <v>32</v>
          </cell>
          <cell r="AM31">
            <v>6156</v>
          </cell>
        </row>
        <row r="32">
          <cell r="A32" t="str">
            <v>广宗县</v>
          </cell>
          <cell r="B32" t="str">
            <v>3p</v>
          </cell>
          <cell r="C32">
            <v>721</v>
          </cell>
          <cell r="D32">
            <v>313</v>
          </cell>
          <cell r="E32">
            <v>109</v>
          </cell>
          <cell r="F32">
            <v>103</v>
          </cell>
          <cell r="G32">
            <v>6</v>
          </cell>
          <cell r="H32">
            <v>280</v>
          </cell>
          <cell r="I32">
            <v>57</v>
          </cell>
          <cell r="J32">
            <v>71</v>
          </cell>
          <cell r="K32">
            <v>2267</v>
          </cell>
          <cell r="L32">
            <v>0</v>
          </cell>
          <cell r="M32">
            <v>191</v>
          </cell>
          <cell r="N32">
            <v>104</v>
          </cell>
          <cell r="O32">
            <v>1097</v>
          </cell>
          <cell r="P32">
            <v>446</v>
          </cell>
          <cell r="Q32">
            <v>123</v>
          </cell>
          <cell r="R32">
            <v>306</v>
          </cell>
          <cell r="S32">
            <v>2651</v>
          </cell>
          <cell r="T32">
            <v>721</v>
          </cell>
          <cell r="U32">
            <v>223</v>
          </cell>
          <cell r="V32">
            <v>392</v>
          </cell>
          <cell r="W32">
            <v>686</v>
          </cell>
          <cell r="X32">
            <v>63</v>
          </cell>
          <cell r="Y32">
            <v>566</v>
          </cell>
          <cell r="Z32">
            <v>2568</v>
          </cell>
          <cell r="AA32">
            <v>2267</v>
          </cell>
          <cell r="AB32">
            <v>0</v>
          </cell>
          <cell r="AC32">
            <v>43</v>
          </cell>
          <cell r="AD32">
            <v>258</v>
          </cell>
          <cell r="AE32">
            <v>83</v>
          </cell>
          <cell r="AF32">
            <v>1</v>
          </cell>
          <cell r="AG32">
            <v>327</v>
          </cell>
          <cell r="AH32">
            <v>4</v>
          </cell>
          <cell r="AI32">
            <v>49785</v>
          </cell>
          <cell r="AJ32">
            <v>5389</v>
          </cell>
          <cell r="AK32">
            <v>25</v>
          </cell>
          <cell r="AL32">
            <v>24</v>
          </cell>
          <cell r="AM32">
            <v>4708</v>
          </cell>
        </row>
        <row r="33">
          <cell r="A33" t="str">
            <v>宽城县</v>
          </cell>
          <cell r="B33" t="str">
            <v>3p</v>
          </cell>
          <cell r="C33">
            <v>1486</v>
          </cell>
          <cell r="D33">
            <v>939</v>
          </cell>
          <cell r="E33">
            <v>392</v>
          </cell>
          <cell r="F33">
            <v>249</v>
          </cell>
          <cell r="G33">
            <v>35</v>
          </cell>
          <cell r="H33">
            <v>107</v>
          </cell>
          <cell r="I33">
            <v>218</v>
          </cell>
          <cell r="J33">
            <v>222</v>
          </cell>
          <cell r="K33">
            <v>3752</v>
          </cell>
          <cell r="L33">
            <v>0</v>
          </cell>
          <cell r="M33">
            <v>142</v>
          </cell>
          <cell r="N33">
            <v>198</v>
          </cell>
          <cell r="O33">
            <v>1327</v>
          </cell>
          <cell r="P33">
            <v>850</v>
          </cell>
          <cell r="Q33">
            <v>244</v>
          </cell>
          <cell r="R33">
            <v>991</v>
          </cell>
          <cell r="S33">
            <v>4320</v>
          </cell>
          <cell r="T33">
            <v>1486</v>
          </cell>
          <cell r="U33">
            <v>1109</v>
          </cell>
          <cell r="V33">
            <v>233</v>
          </cell>
          <cell r="W33">
            <v>1324</v>
          </cell>
          <cell r="X33">
            <v>-77</v>
          </cell>
          <cell r="Y33">
            <v>245</v>
          </cell>
          <cell r="Z33">
            <v>4230</v>
          </cell>
          <cell r="AA33">
            <v>3752</v>
          </cell>
          <cell r="AB33">
            <v>0</v>
          </cell>
          <cell r="AC33">
            <v>233</v>
          </cell>
          <cell r="AD33">
            <v>245</v>
          </cell>
          <cell r="AE33">
            <v>90</v>
          </cell>
          <cell r="AF33">
            <v>-80</v>
          </cell>
          <cell r="AG33">
            <v>1177</v>
          </cell>
          <cell r="AH33">
            <v>39</v>
          </cell>
          <cell r="AI33">
            <v>77083</v>
          </cell>
          <cell r="AJ33">
            <v>52409</v>
          </cell>
          <cell r="AK33">
            <v>23</v>
          </cell>
          <cell r="AL33">
            <v>21</v>
          </cell>
          <cell r="AM33">
            <v>5818</v>
          </cell>
        </row>
        <row r="34">
          <cell r="A34" t="str">
            <v>滦平县</v>
          </cell>
          <cell r="B34" t="str">
            <v>3p</v>
          </cell>
          <cell r="C34">
            <v>1808</v>
          </cell>
          <cell r="D34">
            <v>1045</v>
          </cell>
          <cell r="E34">
            <v>319</v>
          </cell>
          <cell r="F34">
            <v>379</v>
          </cell>
          <cell r="G34">
            <v>42</v>
          </cell>
          <cell r="H34">
            <v>295</v>
          </cell>
          <cell r="I34">
            <v>295</v>
          </cell>
          <cell r="J34">
            <v>173</v>
          </cell>
          <cell r="K34">
            <v>3956</v>
          </cell>
          <cell r="L34">
            <v>0</v>
          </cell>
          <cell r="M34">
            <v>210</v>
          </cell>
          <cell r="N34">
            <v>189</v>
          </cell>
          <cell r="O34">
            <v>1837</v>
          </cell>
          <cell r="P34">
            <v>783</v>
          </cell>
          <cell r="Q34">
            <v>222</v>
          </cell>
          <cell r="R34">
            <v>715</v>
          </cell>
          <cell r="S34">
            <v>4488</v>
          </cell>
          <cell r="T34">
            <v>1808</v>
          </cell>
          <cell r="U34">
            <v>971</v>
          </cell>
          <cell r="V34">
            <v>421</v>
          </cell>
          <cell r="W34">
            <v>897</v>
          </cell>
          <cell r="X34">
            <v>36</v>
          </cell>
          <cell r="Y34">
            <v>355</v>
          </cell>
          <cell r="Z34">
            <v>4573</v>
          </cell>
          <cell r="AA34">
            <v>3956</v>
          </cell>
          <cell r="AB34">
            <v>0</v>
          </cell>
          <cell r="AC34">
            <v>262</v>
          </cell>
          <cell r="AD34">
            <v>355</v>
          </cell>
          <cell r="AE34">
            <v>-85</v>
          </cell>
          <cell r="AF34">
            <v>-170</v>
          </cell>
          <cell r="AG34">
            <v>956</v>
          </cell>
          <cell r="AH34">
            <v>72</v>
          </cell>
          <cell r="AI34">
            <v>111932</v>
          </cell>
          <cell r="AJ34">
            <v>65139</v>
          </cell>
          <cell r="AK34">
            <v>32</v>
          </cell>
          <cell r="AL34">
            <v>30</v>
          </cell>
          <cell r="AM34">
            <v>7489</v>
          </cell>
        </row>
        <row r="35">
          <cell r="A35" t="str">
            <v>丰宁县</v>
          </cell>
          <cell r="B35" t="str">
            <v>3p</v>
          </cell>
          <cell r="C35">
            <v>1242</v>
          </cell>
          <cell r="D35">
            <v>844</v>
          </cell>
          <cell r="E35">
            <v>263</v>
          </cell>
          <cell r="F35">
            <v>243</v>
          </cell>
          <cell r="G35">
            <v>65</v>
          </cell>
          <cell r="H35">
            <v>310</v>
          </cell>
          <cell r="I35">
            <v>-14</v>
          </cell>
          <cell r="J35">
            <v>102</v>
          </cell>
          <cell r="K35">
            <v>5002</v>
          </cell>
          <cell r="L35">
            <v>0</v>
          </cell>
          <cell r="M35">
            <v>373</v>
          </cell>
          <cell r="N35">
            <v>348</v>
          </cell>
          <cell r="O35">
            <v>2206</v>
          </cell>
          <cell r="P35">
            <v>948</v>
          </cell>
          <cell r="Q35">
            <v>291</v>
          </cell>
          <cell r="R35">
            <v>836</v>
          </cell>
          <cell r="S35">
            <v>5604</v>
          </cell>
          <cell r="T35">
            <v>1242</v>
          </cell>
          <cell r="U35">
            <v>935</v>
          </cell>
          <cell r="V35">
            <v>570</v>
          </cell>
          <cell r="W35">
            <v>1986</v>
          </cell>
          <cell r="X35">
            <v>-142</v>
          </cell>
          <cell r="Y35">
            <v>1013</v>
          </cell>
          <cell r="Z35">
            <v>5734</v>
          </cell>
          <cell r="AA35">
            <v>5002</v>
          </cell>
          <cell r="AB35">
            <v>0</v>
          </cell>
          <cell r="AC35">
            <v>157</v>
          </cell>
          <cell r="AD35">
            <v>575</v>
          </cell>
          <cell r="AE35">
            <v>-130</v>
          </cell>
          <cell r="AF35">
            <v>-130</v>
          </cell>
          <cell r="AG35">
            <v>789</v>
          </cell>
          <cell r="AH35">
            <v>174</v>
          </cell>
          <cell r="AI35">
            <v>107437</v>
          </cell>
          <cell r="AJ35">
            <v>49242</v>
          </cell>
          <cell r="AK35">
            <v>36</v>
          </cell>
          <cell r="AL35">
            <v>34</v>
          </cell>
          <cell r="AM35">
            <v>10481</v>
          </cell>
        </row>
        <row r="36">
          <cell r="A36" t="str">
            <v>隆化县</v>
          </cell>
          <cell r="B36" t="str">
            <v>3p</v>
          </cell>
          <cell r="C36">
            <v>1751</v>
          </cell>
          <cell r="D36">
            <v>879</v>
          </cell>
          <cell r="E36">
            <v>289</v>
          </cell>
          <cell r="F36">
            <v>307</v>
          </cell>
          <cell r="G36">
            <v>57</v>
          </cell>
          <cell r="H36">
            <v>460</v>
          </cell>
          <cell r="I36">
            <v>-78</v>
          </cell>
          <cell r="J36">
            <v>490</v>
          </cell>
          <cell r="K36">
            <v>4251</v>
          </cell>
          <cell r="L36">
            <v>0</v>
          </cell>
          <cell r="M36">
            <v>351</v>
          </cell>
          <cell r="N36">
            <v>365</v>
          </cell>
          <cell r="O36">
            <v>1893</v>
          </cell>
          <cell r="P36">
            <v>729</v>
          </cell>
          <cell r="Q36">
            <v>212</v>
          </cell>
          <cell r="R36">
            <v>701</v>
          </cell>
          <cell r="S36">
            <v>4727</v>
          </cell>
          <cell r="T36">
            <v>1751</v>
          </cell>
          <cell r="U36">
            <v>819</v>
          </cell>
          <cell r="V36">
            <v>367</v>
          </cell>
          <cell r="W36">
            <v>1450</v>
          </cell>
          <cell r="X36">
            <v>-71</v>
          </cell>
          <cell r="Y36">
            <v>411</v>
          </cell>
          <cell r="Z36">
            <v>4793</v>
          </cell>
          <cell r="AA36">
            <v>4251</v>
          </cell>
          <cell r="AB36">
            <v>0</v>
          </cell>
          <cell r="AC36">
            <v>160</v>
          </cell>
          <cell r="AD36">
            <v>382</v>
          </cell>
          <cell r="AE36">
            <v>-66</v>
          </cell>
          <cell r="AF36">
            <v>-70</v>
          </cell>
          <cell r="AG36">
            <v>868</v>
          </cell>
          <cell r="AH36">
            <v>104</v>
          </cell>
          <cell r="AI36">
            <v>101950</v>
          </cell>
          <cell r="AJ36">
            <v>50580</v>
          </cell>
          <cell r="AK36">
            <v>40</v>
          </cell>
          <cell r="AL36">
            <v>37</v>
          </cell>
          <cell r="AM36">
            <v>10076</v>
          </cell>
        </row>
        <row r="37">
          <cell r="A37" t="str">
            <v>围场县</v>
          </cell>
          <cell r="B37" t="str">
            <v>3p</v>
          </cell>
          <cell r="C37">
            <v>1638</v>
          </cell>
          <cell r="D37">
            <v>961</v>
          </cell>
          <cell r="E37">
            <v>426</v>
          </cell>
          <cell r="F37">
            <v>282</v>
          </cell>
          <cell r="G37">
            <v>61</v>
          </cell>
          <cell r="H37">
            <v>606</v>
          </cell>
          <cell r="I37">
            <v>-221</v>
          </cell>
          <cell r="J37">
            <v>292</v>
          </cell>
          <cell r="K37">
            <v>5922</v>
          </cell>
          <cell r="L37">
            <v>0</v>
          </cell>
          <cell r="M37">
            <v>859</v>
          </cell>
          <cell r="N37">
            <v>246</v>
          </cell>
          <cell r="O37">
            <v>2245</v>
          </cell>
          <cell r="P37">
            <v>1310</v>
          </cell>
          <cell r="Q37">
            <v>338</v>
          </cell>
          <cell r="R37">
            <v>924</v>
          </cell>
          <cell r="S37">
            <v>6362</v>
          </cell>
          <cell r="T37">
            <v>1638</v>
          </cell>
          <cell r="U37">
            <v>1420</v>
          </cell>
          <cell r="V37">
            <v>306</v>
          </cell>
          <cell r="W37">
            <v>2336</v>
          </cell>
          <cell r="X37">
            <v>-179</v>
          </cell>
          <cell r="Y37">
            <v>841</v>
          </cell>
          <cell r="Z37">
            <v>6512</v>
          </cell>
          <cell r="AA37">
            <v>5922</v>
          </cell>
          <cell r="AB37">
            <v>0</v>
          </cell>
          <cell r="AC37">
            <v>225</v>
          </cell>
          <cell r="AD37">
            <v>365</v>
          </cell>
          <cell r="AE37">
            <v>-150</v>
          </cell>
          <cell r="AF37">
            <v>-150</v>
          </cell>
          <cell r="AG37">
            <v>1277</v>
          </cell>
          <cell r="AH37">
            <v>31</v>
          </cell>
          <cell r="AI37">
            <v>136210</v>
          </cell>
          <cell r="AJ37">
            <v>79884</v>
          </cell>
          <cell r="AK37">
            <v>51</v>
          </cell>
          <cell r="AL37">
            <v>46</v>
          </cell>
          <cell r="AM37">
            <v>10455</v>
          </cell>
        </row>
        <row r="38">
          <cell r="A38" t="str">
            <v>平泉县</v>
          </cell>
          <cell r="B38" t="str">
            <v>3p</v>
          </cell>
          <cell r="C38">
            <v>2279</v>
          </cell>
          <cell r="D38">
            <v>1553</v>
          </cell>
          <cell r="E38">
            <v>723</v>
          </cell>
          <cell r="F38">
            <v>439</v>
          </cell>
          <cell r="G38">
            <v>113</v>
          </cell>
          <cell r="H38">
            <v>404</v>
          </cell>
          <cell r="I38">
            <v>-40</v>
          </cell>
          <cell r="J38">
            <v>362</v>
          </cell>
          <cell r="K38">
            <v>5444</v>
          </cell>
          <cell r="L38">
            <v>0</v>
          </cell>
          <cell r="M38">
            <v>635</v>
          </cell>
          <cell r="N38">
            <v>259</v>
          </cell>
          <cell r="O38">
            <v>2394</v>
          </cell>
          <cell r="P38">
            <v>872</v>
          </cell>
          <cell r="Q38">
            <v>323</v>
          </cell>
          <cell r="R38">
            <v>961</v>
          </cell>
          <cell r="S38">
            <v>6230</v>
          </cell>
          <cell r="T38">
            <v>2279</v>
          </cell>
          <cell r="U38">
            <v>2418</v>
          </cell>
          <cell r="V38">
            <v>0</v>
          </cell>
          <cell r="W38">
            <v>1194</v>
          </cell>
          <cell r="X38">
            <v>-159</v>
          </cell>
          <cell r="Y38">
            <v>498</v>
          </cell>
          <cell r="Z38">
            <v>6370</v>
          </cell>
          <cell r="AA38">
            <v>5444</v>
          </cell>
          <cell r="AB38">
            <v>230</v>
          </cell>
          <cell r="AC38">
            <v>198</v>
          </cell>
          <cell r="AD38">
            <v>498</v>
          </cell>
          <cell r="AE38">
            <v>-140</v>
          </cell>
          <cell r="AF38">
            <v>-140</v>
          </cell>
          <cell r="AG38">
            <v>2188</v>
          </cell>
          <cell r="AH38">
            <v>387</v>
          </cell>
          <cell r="AI38">
            <v>166355</v>
          </cell>
          <cell r="AJ38">
            <v>96073</v>
          </cell>
          <cell r="AK38">
            <v>44</v>
          </cell>
          <cell r="AL38">
            <v>39</v>
          </cell>
          <cell r="AM38">
            <v>11204</v>
          </cell>
        </row>
        <row r="39">
          <cell r="A39" t="str">
            <v>顺平县</v>
          </cell>
          <cell r="B39" t="str">
            <v>3p</v>
          </cell>
          <cell r="C39">
            <v>1285</v>
          </cell>
          <cell r="D39">
            <v>575</v>
          </cell>
          <cell r="E39">
            <v>257</v>
          </cell>
          <cell r="F39">
            <v>209</v>
          </cell>
          <cell r="G39">
            <v>18</v>
          </cell>
          <cell r="H39">
            <v>376</v>
          </cell>
          <cell r="I39">
            <v>78</v>
          </cell>
          <cell r="J39">
            <v>256</v>
          </cell>
          <cell r="K39">
            <v>2975</v>
          </cell>
          <cell r="L39">
            <v>0</v>
          </cell>
          <cell r="M39">
            <v>220</v>
          </cell>
          <cell r="N39">
            <v>132</v>
          </cell>
          <cell r="O39">
            <v>1161</v>
          </cell>
          <cell r="P39">
            <v>634</v>
          </cell>
          <cell r="Q39">
            <v>182</v>
          </cell>
          <cell r="R39">
            <v>646</v>
          </cell>
          <cell r="S39">
            <v>3036</v>
          </cell>
          <cell r="T39">
            <v>1285</v>
          </cell>
          <cell r="U39">
            <v>662</v>
          </cell>
          <cell r="V39">
            <v>314</v>
          </cell>
          <cell r="W39">
            <v>967</v>
          </cell>
          <cell r="X39">
            <v>-397</v>
          </cell>
          <cell r="Y39">
            <v>205</v>
          </cell>
          <cell r="Z39">
            <v>3188</v>
          </cell>
          <cell r="AA39">
            <v>2975</v>
          </cell>
          <cell r="AB39">
            <v>0</v>
          </cell>
          <cell r="AC39">
            <v>8</v>
          </cell>
          <cell r="AD39">
            <v>205</v>
          </cell>
          <cell r="AE39">
            <v>-152</v>
          </cell>
          <cell r="AF39">
            <v>-238</v>
          </cell>
          <cell r="AG39">
            <v>771</v>
          </cell>
          <cell r="AH39">
            <v>1</v>
          </cell>
          <cell r="AI39">
            <v>53565</v>
          </cell>
          <cell r="AJ39">
            <v>30310</v>
          </cell>
          <cell r="AK39">
            <v>28</v>
          </cell>
          <cell r="AL39">
            <v>26</v>
          </cell>
          <cell r="AM39">
            <v>6027</v>
          </cell>
        </row>
        <row r="40">
          <cell r="A40" t="str">
            <v>涞源县</v>
          </cell>
          <cell r="B40" t="str">
            <v>3p</v>
          </cell>
          <cell r="C40">
            <v>1151</v>
          </cell>
          <cell r="D40">
            <v>883</v>
          </cell>
          <cell r="E40">
            <v>404</v>
          </cell>
          <cell r="F40">
            <v>188</v>
          </cell>
          <cell r="G40">
            <v>56</v>
          </cell>
          <cell r="H40">
            <v>146</v>
          </cell>
          <cell r="I40">
            <v>-24</v>
          </cell>
          <cell r="J40">
            <v>146</v>
          </cell>
          <cell r="K40">
            <v>3392</v>
          </cell>
          <cell r="L40">
            <v>0</v>
          </cell>
          <cell r="M40">
            <v>77</v>
          </cell>
          <cell r="N40">
            <v>164</v>
          </cell>
          <cell r="O40">
            <v>1411</v>
          </cell>
          <cell r="P40">
            <v>789</v>
          </cell>
          <cell r="Q40">
            <v>172</v>
          </cell>
          <cell r="R40">
            <v>779</v>
          </cell>
          <cell r="S40">
            <v>4114</v>
          </cell>
          <cell r="T40">
            <v>1151</v>
          </cell>
          <cell r="U40">
            <v>1126</v>
          </cell>
          <cell r="V40">
            <v>205</v>
          </cell>
          <cell r="W40">
            <v>816</v>
          </cell>
          <cell r="X40">
            <v>130</v>
          </cell>
          <cell r="Y40">
            <v>686</v>
          </cell>
          <cell r="Z40">
            <v>4030</v>
          </cell>
          <cell r="AA40">
            <v>3392</v>
          </cell>
          <cell r="AB40">
            <v>0</v>
          </cell>
          <cell r="AC40">
            <v>21</v>
          </cell>
          <cell r="AD40">
            <v>617</v>
          </cell>
          <cell r="AE40">
            <v>84</v>
          </cell>
          <cell r="AF40">
            <v>0</v>
          </cell>
          <cell r="AG40">
            <v>1213</v>
          </cell>
          <cell r="AH40">
            <v>0</v>
          </cell>
          <cell r="AI40">
            <v>67145</v>
          </cell>
          <cell r="AJ40">
            <v>51623</v>
          </cell>
          <cell r="AK40">
            <v>26</v>
          </cell>
          <cell r="AL40">
            <v>23</v>
          </cell>
          <cell r="AM40">
            <v>6921</v>
          </cell>
        </row>
        <row r="41">
          <cell r="A41" t="str">
            <v>阜平县</v>
          </cell>
          <cell r="B41" t="str">
            <v>3p</v>
          </cell>
          <cell r="C41">
            <v>1225</v>
          </cell>
          <cell r="D41">
            <v>720</v>
          </cell>
          <cell r="E41">
            <v>195</v>
          </cell>
          <cell r="F41">
            <v>242</v>
          </cell>
          <cell r="G41">
            <v>27</v>
          </cell>
          <cell r="H41">
            <v>272</v>
          </cell>
          <cell r="I41">
            <v>77</v>
          </cell>
          <cell r="J41">
            <v>156</v>
          </cell>
          <cell r="K41">
            <v>2969</v>
          </cell>
          <cell r="L41">
            <v>0</v>
          </cell>
          <cell r="M41">
            <v>152</v>
          </cell>
          <cell r="N41">
            <v>139</v>
          </cell>
          <cell r="O41">
            <v>1109</v>
          </cell>
          <cell r="P41">
            <v>654</v>
          </cell>
          <cell r="Q41">
            <v>224</v>
          </cell>
          <cell r="R41">
            <v>691</v>
          </cell>
          <cell r="S41">
            <v>3523</v>
          </cell>
          <cell r="T41">
            <v>1225</v>
          </cell>
          <cell r="U41">
            <v>475</v>
          </cell>
          <cell r="V41">
            <v>354</v>
          </cell>
          <cell r="W41">
            <v>1636</v>
          </cell>
          <cell r="X41">
            <v>-323</v>
          </cell>
          <cell r="Y41">
            <v>156</v>
          </cell>
          <cell r="Z41">
            <v>3115</v>
          </cell>
          <cell r="AA41">
            <v>2969</v>
          </cell>
          <cell r="AB41">
            <v>0</v>
          </cell>
          <cell r="AC41">
            <v>6</v>
          </cell>
          <cell r="AD41">
            <v>140</v>
          </cell>
          <cell r="AE41">
            <v>408</v>
          </cell>
          <cell r="AF41">
            <v>305</v>
          </cell>
          <cell r="AG41">
            <v>600</v>
          </cell>
          <cell r="AH41">
            <v>9</v>
          </cell>
          <cell r="AI41">
            <v>35645</v>
          </cell>
          <cell r="AJ41">
            <v>11864</v>
          </cell>
          <cell r="AK41">
            <v>20</v>
          </cell>
          <cell r="AL41">
            <v>18</v>
          </cell>
          <cell r="AM41">
            <v>6032</v>
          </cell>
        </row>
        <row r="42">
          <cell r="A42" t="str">
            <v>易  县</v>
          </cell>
          <cell r="B42" t="str">
            <v>3p</v>
          </cell>
          <cell r="C42">
            <v>2355</v>
          </cell>
          <cell r="D42">
            <v>1256</v>
          </cell>
          <cell r="E42">
            <v>396</v>
          </cell>
          <cell r="F42">
            <v>505</v>
          </cell>
          <cell r="G42">
            <v>65</v>
          </cell>
          <cell r="H42">
            <v>511</v>
          </cell>
          <cell r="I42">
            <v>208</v>
          </cell>
          <cell r="J42">
            <v>380</v>
          </cell>
          <cell r="K42">
            <v>4870</v>
          </cell>
          <cell r="L42">
            <v>0</v>
          </cell>
          <cell r="M42">
            <v>186</v>
          </cell>
          <cell r="N42">
            <v>227</v>
          </cell>
          <cell r="O42">
            <v>2123</v>
          </cell>
          <cell r="P42">
            <v>1013</v>
          </cell>
          <cell r="Q42">
            <v>348</v>
          </cell>
          <cell r="R42">
            <v>973</v>
          </cell>
          <cell r="S42">
            <v>5378</v>
          </cell>
          <cell r="T42">
            <v>2355</v>
          </cell>
          <cell r="U42">
            <v>1156</v>
          </cell>
          <cell r="V42">
            <v>0</v>
          </cell>
          <cell r="W42">
            <v>1298</v>
          </cell>
          <cell r="X42">
            <v>226</v>
          </cell>
          <cell r="Y42">
            <v>343</v>
          </cell>
          <cell r="Z42">
            <v>5127</v>
          </cell>
          <cell r="AA42">
            <v>4870</v>
          </cell>
          <cell r="AB42">
            <v>0</v>
          </cell>
          <cell r="AC42">
            <v>34</v>
          </cell>
          <cell r="AD42">
            <v>223</v>
          </cell>
          <cell r="AE42">
            <v>251</v>
          </cell>
          <cell r="AF42">
            <v>13</v>
          </cell>
          <cell r="AG42">
            <v>1186</v>
          </cell>
          <cell r="AH42">
            <v>22</v>
          </cell>
          <cell r="AI42">
            <v>88215</v>
          </cell>
          <cell r="AJ42">
            <v>55230</v>
          </cell>
          <cell r="AK42">
            <v>53</v>
          </cell>
          <cell r="AL42">
            <v>49</v>
          </cell>
          <cell r="AM42">
            <v>11179</v>
          </cell>
        </row>
        <row r="43">
          <cell r="A43" t="str">
            <v>武邑县</v>
          </cell>
          <cell r="B43" t="str">
            <v>3p</v>
          </cell>
          <cell r="C43">
            <v>1567</v>
          </cell>
          <cell r="D43">
            <v>891</v>
          </cell>
          <cell r="E43">
            <v>399</v>
          </cell>
          <cell r="F43">
            <v>214</v>
          </cell>
          <cell r="G43">
            <v>53</v>
          </cell>
          <cell r="H43">
            <v>329</v>
          </cell>
          <cell r="I43">
            <v>213</v>
          </cell>
          <cell r="J43">
            <v>134</v>
          </cell>
          <cell r="K43">
            <v>4027</v>
          </cell>
          <cell r="L43">
            <v>0</v>
          </cell>
          <cell r="M43">
            <v>181</v>
          </cell>
          <cell r="N43">
            <v>212</v>
          </cell>
          <cell r="O43">
            <v>2178</v>
          </cell>
          <cell r="P43">
            <v>720</v>
          </cell>
          <cell r="Q43">
            <v>219</v>
          </cell>
          <cell r="R43">
            <v>517</v>
          </cell>
          <cell r="S43">
            <v>4353</v>
          </cell>
          <cell r="T43">
            <v>1567</v>
          </cell>
          <cell r="U43">
            <v>1085</v>
          </cell>
          <cell r="V43">
            <v>62</v>
          </cell>
          <cell r="W43">
            <v>974</v>
          </cell>
          <cell r="X43">
            <v>-161</v>
          </cell>
          <cell r="Y43">
            <v>826</v>
          </cell>
          <cell r="Z43">
            <v>4479</v>
          </cell>
          <cell r="AA43">
            <v>4027</v>
          </cell>
          <cell r="AB43">
            <v>0</v>
          </cell>
          <cell r="AC43">
            <v>86</v>
          </cell>
          <cell r="AD43">
            <v>366</v>
          </cell>
          <cell r="AE43">
            <v>-126</v>
          </cell>
          <cell r="AF43">
            <v>-167</v>
          </cell>
          <cell r="AG43">
            <v>1196</v>
          </cell>
          <cell r="AH43">
            <v>12</v>
          </cell>
          <cell r="AI43">
            <v>135868</v>
          </cell>
          <cell r="AJ43">
            <v>102835</v>
          </cell>
          <cell r="AK43">
            <v>30</v>
          </cell>
          <cell r="AL43">
            <v>28</v>
          </cell>
          <cell r="AM43">
            <v>8006</v>
          </cell>
        </row>
        <row r="44">
          <cell r="A44" t="str">
            <v>武强县</v>
          </cell>
          <cell r="B44" t="str">
            <v>3p</v>
          </cell>
          <cell r="C44">
            <v>1059</v>
          </cell>
          <cell r="D44">
            <v>699</v>
          </cell>
          <cell r="E44">
            <v>387</v>
          </cell>
          <cell r="F44">
            <v>139</v>
          </cell>
          <cell r="G44">
            <v>30</v>
          </cell>
          <cell r="H44">
            <v>187</v>
          </cell>
          <cell r="I44">
            <v>134</v>
          </cell>
          <cell r="J44">
            <v>39</v>
          </cell>
          <cell r="K44">
            <v>2610</v>
          </cell>
          <cell r="L44">
            <v>0</v>
          </cell>
          <cell r="M44">
            <v>125</v>
          </cell>
          <cell r="N44">
            <v>187</v>
          </cell>
          <cell r="O44">
            <v>1164</v>
          </cell>
          <cell r="P44">
            <v>568</v>
          </cell>
          <cell r="Q44">
            <v>139</v>
          </cell>
          <cell r="R44">
            <v>427</v>
          </cell>
          <cell r="S44">
            <v>2849</v>
          </cell>
          <cell r="T44">
            <v>1059</v>
          </cell>
          <cell r="U44">
            <v>1082</v>
          </cell>
          <cell r="V44">
            <v>89</v>
          </cell>
          <cell r="W44">
            <v>432</v>
          </cell>
          <cell r="X44">
            <v>0</v>
          </cell>
          <cell r="Y44">
            <v>187</v>
          </cell>
          <cell r="Z44">
            <v>2849</v>
          </cell>
          <cell r="AA44">
            <v>2610</v>
          </cell>
          <cell r="AB44">
            <v>0</v>
          </cell>
          <cell r="AC44">
            <v>70</v>
          </cell>
          <cell r="AD44">
            <v>169</v>
          </cell>
          <cell r="AE44">
            <v>0</v>
          </cell>
          <cell r="AF44">
            <v>0</v>
          </cell>
          <cell r="AG44">
            <v>1160</v>
          </cell>
          <cell r="AH44">
            <v>3</v>
          </cell>
          <cell r="AI44">
            <v>125783</v>
          </cell>
          <cell r="AJ44">
            <v>111425</v>
          </cell>
          <cell r="AK44">
            <v>20</v>
          </cell>
          <cell r="AL44">
            <v>19</v>
          </cell>
          <cell r="AM44">
            <v>5634</v>
          </cell>
        </row>
        <row r="45">
          <cell r="A45" t="str">
            <v>山西省</v>
          </cell>
          <cell r="B45">
            <v>0</v>
          </cell>
          <cell r="C45">
            <v>37972</v>
          </cell>
          <cell r="D45">
            <v>22834</v>
          </cell>
          <cell r="E45">
            <v>6479</v>
          </cell>
          <cell r="F45">
            <v>6846</v>
          </cell>
          <cell r="G45">
            <v>1451</v>
          </cell>
          <cell r="H45">
            <v>8434</v>
          </cell>
          <cell r="I45">
            <v>-894</v>
          </cell>
          <cell r="J45">
            <v>7598</v>
          </cell>
          <cell r="K45">
            <v>115634</v>
          </cell>
          <cell r="L45">
            <v>621</v>
          </cell>
          <cell r="M45">
            <v>9230</v>
          </cell>
          <cell r="N45">
            <v>6088</v>
          </cell>
          <cell r="O45">
            <v>45268</v>
          </cell>
          <cell r="P45">
            <v>27472</v>
          </cell>
          <cell r="Q45">
            <v>7899</v>
          </cell>
          <cell r="R45">
            <v>19056</v>
          </cell>
          <cell r="S45">
            <v>108247</v>
          </cell>
          <cell r="T45">
            <v>37972</v>
          </cell>
          <cell r="U45">
            <v>17320</v>
          </cell>
          <cell r="V45">
            <v>11627</v>
          </cell>
          <cell r="W45">
            <v>37493</v>
          </cell>
          <cell r="X45">
            <v>-14675</v>
          </cell>
          <cell r="Y45">
            <v>18510</v>
          </cell>
          <cell r="Z45">
            <v>124644</v>
          </cell>
          <cell r="AA45">
            <v>115634</v>
          </cell>
          <cell r="AB45">
            <v>831</v>
          </cell>
          <cell r="AC45">
            <v>1257</v>
          </cell>
          <cell r="AD45">
            <v>6922</v>
          </cell>
          <cell r="AE45">
            <v>-16397</v>
          </cell>
          <cell r="AF45">
            <v>-27742</v>
          </cell>
          <cell r="AG45">
            <v>19434</v>
          </cell>
          <cell r="AH45">
            <v>302</v>
          </cell>
          <cell r="AI45">
            <v>993978</v>
          </cell>
          <cell r="AJ45">
            <v>593329</v>
          </cell>
          <cell r="AK45">
            <v>656</v>
          </cell>
          <cell r="AL45">
            <v>584</v>
          </cell>
          <cell r="AM45">
            <v>214096</v>
          </cell>
        </row>
        <row r="46">
          <cell r="A46" t="str">
            <v>娄烦县</v>
          </cell>
          <cell r="B46" t="str">
            <v>3P</v>
          </cell>
          <cell r="C46">
            <v>1257</v>
          </cell>
          <cell r="D46">
            <v>993</v>
          </cell>
          <cell r="E46">
            <v>155</v>
          </cell>
          <cell r="F46">
            <v>574</v>
          </cell>
          <cell r="G46">
            <v>32</v>
          </cell>
          <cell r="H46">
            <v>114</v>
          </cell>
          <cell r="I46">
            <v>76</v>
          </cell>
          <cell r="J46">
            <v>74</v>
          </cell>
          <cell r="K46">
            <v>3955</v>
          </cell>
          <cell r="L46">
            <v>0</v>
          </cell>
          <cell r="M46">
            <v>984</v>
          </cell>
          <cell r="N46">
            <v>124</v>
          </cell>
          <cell r="O46">
            <v>1156</v>
          </cell>
          <cell r="P46">
            <v>642</v>
          </cell>
          <cell r="Q46">
            <v>174</v>
          </cell>
          <cell r="R46">
            <v>875</v>
          </cell>
          <cell r="S46">
            <v>4566</v>
          </cell>
          <cell r="T46">
            <v>1257</v>
          </cell>
          <cell r="U46">
            <v>417</v>
          </cell>
          <cell r="V46">
            <v>615</v>
          </cell>
          <cell r="W46">
            <v>1152</v>
          </cell>
          <cell r="X46">
            <v>959</v>
          </cell>
          <cell r="Y46">
            <v>166</v>
          </cell>
          <cell r="Z46">
            <v>4049</v>
          </cell>
          <cell r="AA46">
            <v>3955</v>
          </cell>
          <cell r="AB46">
            <v>0</v>
          </cell>
          <cell r="AC46">
            <v>0</v>
          </cell>
          <cell r="AD46">
            <v>94</v>
          </cell>
          <cell r="AE46">
            <v>517</v>
          </cell>
          <cell r="AF46">
            <v>195</v>
          </cell>
          <cell r="AG46">
            <v>465</v>
          </cell>
          <cell r="AH46">
            <v>0</v>
          </cell>
          <cell r="AI46">
            <v>49108</v>
          </cell>
          <cell r="AJ46">
            <v>44854</v>
          </cell>
          <cell r="AK46">
            <v>10</v>
          </cell>
          <cell r="AL46">
            <v>9</v>
          </cell>
          <cell r="AM46">
            <v>3073</v>
          </cell>
        </row>
        <row r="47">
          <cell r="A47" t="str">
            <v>阳高县</v>
          </cell>
          <cell r="B47" t="str">
            <v>3P</v>
          </cell>
          <cell r="C47">
            <v>1200</v>
          </cell>
          <cell r="D47">
            <v>649</v>
          </cell>
          <cell r="E47">
            <v>237</v>
          </cell>
          <cell r="F47">
            <v>147</v>
          </cell>
          <cell r="G47">
            <v>64</v>
          </cell>
          <cell r="H47">
            <v>307</v>
          </cell>
          <cell r="I47">
            <v>-129</v>
          </cell>
          <cell r="J47">
            <v>373</v>
          </cell>
          <cell r="K47">
            <v>4124</v>
          </cell>
          <cell r="L47">
            <v>0</v>
          </cell>
          <cell r="M47">
            <v>291</v>
          </cell>
          <cell r="N47">
            <v>254</v>
          </cell>
          <cell r="O47">
            <v>1678</v>
          </cell>
          <cell r="P47">
            <v>894</v>
          </cell>
          <cell r="Q47">
            <v>344</v>
          </cell>
          <cell r="R47">
            <v>663</v>
          </cell>
          <cell r="S47">
            <v>3408</v>
          </cell>
          <cell r="T47">
            <v>1200</v>
          </cell>
          <cell r="U47">
            <v>766</v>
          </cell>
          <cell r="V47">
            <v>502</v>
          </cell>
          <cell r="W47">
            <v>858</v>
          </cell>
          <cell r="X47">
            <v>-434</v>
          </cell>
          <cell r="Y47">
            <v>516</v>
          </cell>
          <cell r="Z47">
            <v>4371</v>
          </cell>
          <cell r="AA47">
            <v>4124</v>
          </cell>
          <cell r="AB47">
            <v>0</v>
          </cell>
          <cell r="AC47">
            <v>24</v>
          </cell>
          <cell r="AD47">
            <v>223</v>
          </cell>
          <cell r="AE47">
            <v>-963</v>
          </cell>
          <cell r="AF47">
            <v>-1118</v>
          </cell>
          <cell r="AG47">
            <v>711</v>
          </cell>
          <cell r="AH47">
            <v>74</v>
          </cell>
          <cell r="AI47">
            <v>37904</v>
          </cell>
          <cell r="AJ47">
            <v>17642</v>
          </cell>
          <cell r="AK47">
            <v>27</v>
          </cell>
          <cell r="AL47">
            <v>24</v>
          </cell>
          <cell r="AM47">
            <v>7275</v>
          </cell>
        </row>
        <row r="48">
          <cell r="A48" t="str">
            <v>天镇县</v>
          </cell>
          <cell r="B48" t="str">
            <v>3P</v>
          </cell>
          <cell r="C48">
            <v>574</v>
          </cell>
          <cell r="D48">
            <v>362</v>
          </cell>
          <cell r="E48">
            <v>81</v>
          </cell>
          <cell r="F48">
            <v>92</v>
          </cell>
          <cell r="G48">
            <v>24</v>
          </cell>
          <cell r="H48">
            <v>151</v>
          </cell>
          <cell r="I48">
            <v>-153</v>
          </cell>
          <cell r="J48">
            <v>214</v>
          </cell>
          <cell r="K48">
            <v>3352</v>
          </cell>
          <cell r="L48">
            <v>0</v>
          </cell>
          <cell r="M48">
            <v>339</v>
          </cell>
          <cell r="N48">
            <v>213</v>
          </cell>
          <cell r="O48">
            <v>1446</v>
          </cell>
          <cell r="P48">
            <v>702</v>
          </cell>
          <cell r="Q48">
            <v>199</v>
          </cell>
          <cell r="R48">
            <v>453</v>
          </cell>
          <cell r="S48">
            <v>2294</v>
          </cell>
          <cell r="T48">
            <v>574</v>
          </cell>
          <cell r="U48">
            <v>253</v>
          </cell>
          <cell r="V48">
            <v>684</v>
          </cell>
          <cell r="W48">
            <v>982</v>
          </cell>
          <cell r="X48">
            <v>-582</v>
          </cell>
          <cell r="Y48">
            <v>383</v>
          </cell>
          <cell r="Z48">
            <v>3472</v>
          </cell>
          <cell r="AA48">
            <v>3352</v>
          </cell>
          <cell r="AB48">
            <v>0</v>
          </cell>
          <cell r="AC48">
            <v>9</v>
          </cell>
          <cell r="AD48">
            <v>111</v>
          </cell>
          <cell r="AE48">
            <v>-1178</v>
          </cell>
          <cell r="AF48">
            <v>-1594</v>
          </cell>
          <cell r="AG48">
            <v>243</v>
          </cell>
          <cell r="AH48">
            <v>19</v>
          </cell>
          <cell r="AI48">
            <v>21165</v>
          </cell>
          <cell r="AJ48">
            <v>8319</v>
          </cell>
          <cell r="AK48">
            <v>20</v>
          </cell>
          <cell r="AL48">
            <v>18</v>
          </cell>
          <cell r="AM48">
            <v>5967</v>
          </cell>
        </row>
        <row r="49">
          <cell r="A49" t="str">
            <v>广灵县</v>
          </cell>
          <cell r="B49" t="str">
            <v>3P</v>
          </cell>
          <cell r="C49">
            <v>1007</v>
          </cell>
          <cell r="D49">
            <v>370</v>
          </cell>
          <cell r="E49">
            <v>207</v>
          </cell>
          <cell r="F49">
            <v>42</v>
          </cell>
          <cell r="G49">
            <v>29</v>
          </cell>
          <cell r="H49">
            <v>186</v>
          </cell>
          <cell r="I49">
            <v>218</v>
          </cell>
          <cell r="J49">
            <v>233</v>
          </cell>
          <cell r="K49">
            <v>3415</v>
          </cell>
          <cell r="L49">
            <v>0</v>
          </cell>
          <cell r="M49">
            <v>212</v>
          </cell>
          <cell r="N49">
            <v>189</v>
          </cell>
          <cell r="O49">
            <v>1313</v>
          </cell>
          <cell r="P49">
            <v>974</v>
          </cell>
          <cell r="Q49">
            <v>193</v>
          </cell>
          <cell r="R49">
            <v>534</v>
          </cell>
          <cell r="S49">
            <v>3589</v>
          </cell>
          <cell r="T49">
            <v>1007</v>
          </cell>
          <cell r="U49">
            <v>591</v>
          </cell>
          <cell r="V49">
            <v>673</v>
          </cell>
          <cell r="W49">
            <v>645</v>
          </cell>
          <cell r="X49">
            <v>310</v>
          </cell>
          <cell r="Y49">
            <v>363</v>
          </cell>
          <cell r="Z49">
            <v>3533</v>
          </cell>
          <cell r="AA49">
            <v>3415</v>
          </cell>
          <cell r="AB49">
            <v>0</v>
          </cell>
          <cell r="AC49">
            <v>15</v>
          </cell>
          <cell r="AD49">
            <v>103</v>
          </cell>
          <cell r="AE49">
            <v>56</v>
          </cell>
          <cell r="AF49">
            <v>-447</v>
          </cell>
          <cell r="AG49">
            <v>621</v>
          </cell>
          <cell r="AH49">
            <v>2</v>
          </cell>
          <cell r="AI49">
            <v>19475</v>
          </cell>
          <cell r="AJ49">
            <v>9423</v>
          </cell>
          <cell r="AK49">
            <v>16</v>
          </cell>
          <cell r="AL49">
            <v>14</v>
          </cell>
          <cell r="AM49">
            <v>5889</v>
          </cell>
        </row>
        <row r="50">
          <cell r="A50" t="str">
            <v>灵丘县</v>
          </cell>
          <cell r="B50" t="str">
            <v>3P</v>
          </cell>
          <cell r="C50">
            <v>1095</v>
          </cell>
          <cell r="D50">
            <v>655</v>
          </cell>
          <cell r="E50">
            <v>165</v>
          </cell>
          <cell r="F50">
            <v>140</v>
          </cell>
          <cell r="G50">
            <v>78</v>
          </cell>
          <cell r="H50">
            <v>171</v>
          </cell>
          <cell r="I50">
            <v>4</v>
          </cell>
          <cell r="J50">
            <v>265</v>
          </cell>
          <cell r="K50">
            <v>3469</v>
          </cell>
          <cell r="L50">
            <v>0</v>
          </cell>
          <cell r="M50">
            <v>200</v>
          </cell>
          <cell r="N50">
            <v>168</v>
          </cell>
          <cell r="O50">
            <v>1476</v>
          </cell>
          <cell r="P50">
            <v>938</v>
          </cell>
          <cell r="Q50">
            <v>281</v>
          </cell>
          <cell r="R50">
            <v>406</v>
          </cell>
          <cell r="S50">
            <v>2004</v>
          </cell>
          <cell r="T50">
            <v>1095</v>
          </cell>
          <cell r="U50">
            <v>396</v>
          </cell>
          <cell r="V50">
            <v>660</v>
          </cell>
          <cell r="W50">
            <v>696</v>
          </cell>
          <cell r="X50">
            <v>-1088</v>
          </cell>
          <cell r="Y50">
            <v>245</v>
          </cell>
          <cell r="Z50">
            <v>3570</v>
          </cell>
          <cell r="AA50">
            <v>3469</v>
          </cell>
          <cell r="AB50">
            <v>0</v>
          </cell>
          <cell r="AC50">
            <v>57</v>
          </cell>
          <cell r="AD50">
            <v>44</v>
          </cell>
          <cell r="AE50">
            <v>-1566</v>
          </cell>
          <cell r="AF50">
            <v>-1853</v>
          </cell>
          <cell r="AG50">
            <v>495</v>
          </cell>
          <cell r="AH50">
            <v>3</v>
          </cell>
          <cell r="AI50">
            <v>16758</v>
          </cell>
          <cell r="AJ50">
            <v>8297</v>
          </cell>
          <cell r="AK50">
            <v>21</v>
          </cell>
          <cell r="AL50">
            <v>19</v>
          </cell>
          <cell r="AM50">
            <v>6740</v>
          </cell>
        </row>
        <row r="51">
          <cell r="A51" t="str">
            <v>平顺县</v>
          </cell>
          <cell r="B51" t="str">
            <v>3P</v>
          </cell>
          <cell r="C51">
            <v>973</v>
          </cell>
          <cell r="D51">
            <v>598</v>
          </cell>
          <cell r="E51">
            <v>122</v>
          </cell>
          <cell r="F51">
            <v>97</v>
          </cell>
          <cell r="G51">
            <v>18</v>
          </cell>
          <cell r="H51">
            <v>187</v>
          </cell>
          <cell r="I51">
            <v>37</v>
          </cell>
          <cell r="J51">
            <v>151</v>
          </cell>
          <cell r="K51">
            <v>2873</v>
          </cell>
          <cell r="L51">
            <v>0</v>
          </cell>
          <cell r="M51">
            <v>194</v>
          </cell>
          <cell r="N51">
            <v>186</v>
          </cell>
          <cell r="O51">
            <v>1137</v>
          </cell>
          <cell r="P51">
            <v>562</v>
          </cell>
          <cell r="Q51">
            <v>161</v>
          </cell>
          <cell r="R51">
            <v>633</v>
          </cell>
          <cell r="S51">
            <v>2685</v>
          </cell>
          <cell r="T51">
            <v>973</v>
          </cell>
          <cell r="U51">
            <v>335</v>
          </cell>
          <cell r="V51">
            <v>500</v>
          </cell>
          <cell r="W51">
            <v>840</v>
          </cell>
          <cell r="X51">
            <v>-215</v>
          </cell>
          <cell r="Y51">
            <v>252</v>
          </cell>
          <cell r="Z51">
            <v>2945</v>
          </cell>
          <cell r="AA51">
            <v>2873</v>
          </cell>
          <cell r="AB51">
            <v>0</v>
          </cell>
          <cell r="AC51">
            <v>9</v>
          </cell>
          <cell r="AD51">
            <v>63</v>
          </cell>
          <cell r="AE51">
            <v>-260</v>
          </cell>
          <cell r="AF51">
            <v>-285</v>
          </cell>
          <cell r="AG51">
            <v>366</v>
          </cell>
          <cell r="AH51">
            <v>0</v>
          </cell>
          <cell r="AI51">
            <v>25198</v>
          </cell>
          <cell r="AJ51">
            <v>16366</v>
          </cell>
          <cell r="AK51">
            <v>16</v>
          </cell>
          <cell r="AL51">
            <v>15</v>
          </cell>
          <cell r="AM51">
            <v>6012</v>
          </cell>
        </row>
        <row r="52">
          <cell r="A52" t="str">
            <v>武乡县</v>
          </cell>
          <cell r="B52" t="str">
            <v>3P</v>
          </cell>
          <cell r="C52">
            <v>1178</v>
          </cell>
          <cell r="D52">
            <v>695</v>
          </cell>
          <cell r="E52">
            <v>221</v>
          </cell>
          <cell r="F52">
            <v>158</v>
          </cell>
          <cell r="G52">
            <v>34</v>
          </cell>
          <cell r="H52">
            <v>343</v>
          </cell>
          <cell r="I52">
            <v>-25</v>
          </cell>
          <cell r="J52">
            <v>165</v>
          </cell>
          <cell r="K52">
            <v>3489</v>
          </cell>
          <cell r="L52">
            <v>0</v>
          </cell>
          <cell r="M52">
            <v>294</v>
          </cell>
          <cell r="N52">
            <v>180</v>
          </cell>
          <cell r="O52">
            <v>1351</v>
          </cell>
          <cell r="P52">
            <v>723</v>
          </cell>
          <cell r="Q52">
            <v>153</v>
          </cell>
          <cell r="R52">
            <v>788</v>
          </cell>
          <cell r="S52">
            <v>3637</v>
          </cell>
          <cell r="T52">
            <v>1178</v>
          </cell>
          <cell r="U52">
            <v>544</v>
          </cell>
          <cell r="V52">
            <v>470</v>
          </cell>
          <cell r="W52">
            <v>1123</v>
          </cell>
          <cell r="X52">
            <v>31</v>
          </cell>
          <cell r="Y52">
            <v>291</v>
          </cell>
          <cell r="Z52">
            <v>3616</v>
          </cell>
          <cell r="AA52">
            <v>3489</v>
          </cell>
          <cell r="AB52">
            <v>0</v>
          </cell>
          <cell r="AC52">
            <v>10</v>
          </cell>
          <cell r="AD52">
            <v>117</v>
          </cell>
          <cell r="AE52">
            <v>21</v>
          </cell>
          <cell r="AF52">
            <v>-234</v>
          </cell>
          <cell r="AG52">
            <v>663</v>
          </cell>
          <cell r="AH52">
            <v>0</v>
          </cell>
          <cell r="AI52">
            <v>46103</v>
          </cell>
          <cell r="AJ52">
            <v>34103</v>
          </cell>
          <cell r="AK52">
            <v>21</v>
          </cell>
          <cell r="AL52">
            <v>19</v>
          </cell>
          <cell r="AM52">
            <v>6933</v>
          </cell>
        </row>
        <row r="53">
          <cell r="A53" t="str">
            <v>沁  县</v>
          </cell>
          <cell r="B53" t="str">
            <v>3P</v>
          </cell>
          <cell r="C53">
            <v>973</v>
          </cell>
          <cell r="D53">
            <v>572</v>
          </cell>
          <cell r="E53">
            <v>182</v>
          </cell>
          <cell r="F53">
            <v>201</v>
          </cell>
          <cell r="G53">
            <v>30</v>
          </cell>
          <cell r="H53">
            <v>229</v>
          </cell>
          <cell r="I53">
            <v>20</v>
          </cell>
          <cell r="J53">
            <v>152</v>
          </cell>
          <cell r="K53">
            <v>3046</v>
          </cell>
          <cell r="L53">
            <v>0</v>
          </cell>
          <cell r="M53">
            <v>257</v>
          </cell>
          <cell r="N53">
            <v>137</v>
          </cell>
          <cell r="O53">
            <v>1267</v>
          </cell>
          <cell r="P53">
            <v>619</v>
          </cell>
          <cell r="Q53">
            <v>170</v>
          </cell>
          <cell r="R53">
            <v>596</v>
          </cell>
          <cell r="S53">
            <v>3358</v>
          </cell>
          <cell r="T53">
            <v>973</v>
          </cell>
          <cell r="U53">
            <v>475</v>
          </cell>
          <cell r="V53">
            <v>470</v>
          </cell>
          <cell r="W53">
            <v>936</v>
          </cell>
          <cell r="X53">
            <v>96</v>
          </cell>
          <cell r="Y53">
            <v>408</v>
          </cell>
          <cell r="Z53">
            <v>3195</v>
          </cell>
          <cell r="AA53">
            <v>3046</v>
          </cell>
          <cell r="AB53">
            <v>0</v>
          </cell>
          <cell r="AC53">
            <v>5</v>
          </cell>
          <cell r="AD53">
            <v>144</v>
          </cell>
          <cell r="AE53">
            <v>163</v>
          </cell>
          <cell r="AF53">
            <v>-161</v>
          </cell>
          <cell r="AG53">
            <v>546</v>
          </cell>
          <cell r="AH53">
            <v>1</v>
          </cell>
          <cell r="AI53">
            <v>31500</v>
          </cell>
          <cell r="AJ53">
            <v>18816</v>
          </cell>
          <cell r="AK53">
            <v>16</v>
          </cell>
          <cell r="AL53">
            <v>14</v>
          </cell>
          <cell r="AM53">
            <v>6324</v>
          </cell>
        </row>
        <row r="54">
          <cell r="A54" t="str">
            <v>沁源县</v>
          </cell>
          <cell r="B54" t="str">
            <v>3P</v>
          </cell>
          <cell r="C54">
            <v>1537</v>
          </cell>
          <cell r="D54">
            <v>763</v>
          </cell>
          <cell r="E54">
            <v>287</v>
          </cell>
          <cell r="F54">
            <v>104</v>
          </cell>
          <cell r="G54">
            <v>14</v>
          </cell>
          <cell r="H54">
            <v>225</v>
          </cell>
          <cell r="I54">
            <v>286</v>
          </cell>
          <cell r="J54">
            <v>263</v>
          </cell>
          <cell r="K54">
            <v>3043</v>
          </cell>
          <cell r="L54">
            <v>0</v>
          </cell>
          <cell r="M54">
            <v>237</v>
          </cell>
          <cell r="N54">
            <v>123</v>
          </cell>
          <cell r="O54">
            <v>1093</v>
          </cell>
          <cell r="P54">
            <v>691</v>
          </cell>
          <cell r="Q54">
            <v>185</v>
          </cell>
          <cell r="R54">
            <v>714</v>
          </cell>
          <cell r="S54">
            <v>3918</v>
          </cell>
          <cell r="T54">
            <v>1537</v>
          </cell>
          <cell r="U54">
            <v>626</v>
          </cell>
          <cell r="V54">
            <v>0</v>
          </cell>
          <cell r="W54">
            <v>1536</v>
          </cell>
          <cell r="X54">
            <v>-226</v>
          </cell>
          <cell r="Y54">
            <v>445</v>
          </cell>
          <cell r="Z54">
            <v>3169</v>
          </cell>
          <cell r="AA54">
            <v>3043</v>
          </cell>
          <cell r="AB54">
            <v>0</v>
          </cell>
          <cell r="AC54">
            <v>17</v>
          </cell>
          <cell r="AD54">
            <v>109</v>
          </cell>
          <cell r="AE54">
            <v>749</v>
          </cell>
          <cell r="AF54">
            <v>-323</v>
          </cell>
          <cell r="AG54">
            <v>861</v>
          </cell>
          <cell r="AH54">
            <v>0</v>
          </cell>
          <cell r="AI54">
            <v>58360</v>
          </cell>
          <cell r="AJ54">
            <v>50099</v>
          </cell>
          <cell r="AK54">
            <v>16</v>
          </cell>
          <cell r="AL54">
            <v>14</v>
          </cell>
          <cell r="AM54">
            <v>5596</v>
          </cell>
        </row>
        <row r="55">
          <cell r="A55" t="str">
            <v>右玉县</v>
          </cell>
          <cell r="B55" t="str">
            <v>3P</v>
          </cell>
          <cell r="C55">
            <v>529</v>
          </cell>
          <cell r="D55">
            <v>350</v>
          </cell>
          <cell r="E55">
            <v>89</v>
          </cell>
          <cell r="F55">
            <v>98</v>
          </cell>
          <cell r="G55">
            <v>17</v>
          </cell>
          <cell r="H55">
            <v>104</v>
          </cell>
          <cell r="I55">
            <v>2</v>
          </cell>
          <cell r="J55">
            <v>73</v>
          </cell>
          <cell r="K55">
            <v>2511</v>
          </cell>
          <cell r="L55">
            <v>0</v>
          </cell>
          <cell r="M55">
            <v>145</v>
          </cell>
          <cell r="N55">
            <v>159</v>
          </cell>
          <cell r="O55">
            <v>936</v>
          </cell>
          <cell r="P55">
            <v>727</v>
          </cell>
          <cell r="Q55">
            <v>145</v>
          </cell>
          <cell r="R55">
            <v>399</v>
          </cell>
          <cell r="S55">
            <v>2242</v>
          </cell>
          <cell r="T55">
            <v>529</v>
          </cell>
          <cell r="U55">
            <v>266</v>
          </cell>
          <cell r="V55">
            <v>643</v>
          </cell>
          <cell r="W55">
            <v>405</v>
          </cell>
          <cell r="X55">
            <v>-118</v>
          </cell>
          <cell r="Y55">
            <v>517</v>
          </cell>
          <cell r="Z55">
            <v>2550</v>
          </cell>
          <cell r="AA55">
            <v>2511</v>
          </cell>
          <cell r="AB55">
            <v>0</v>
          </cell>
          <cell r="AC55">
            <v>8</v>
          </cell>
          <cell r="AD55">
            <v>31</v>
          </cell>
          <cell r="AE55">
            <v>-308</v>
          </cell>
          <cell r="AF55">
            <v>-572</v>
          </cell>
          <cell r="AG55">
            <v>267</v>
          </cell>
          <cell r="AH55">
            <v>2</v>
          </cell>
          <cell r="AI55">
            <v>15318</v>
          </cell>
          <cell r="AJ55">
            <v>7168</v>
          </cell>
          <cell r="AK55">
            <v>10</v>
          </cell>
          <cell r="AL55">
            <v>9</v>
          </cell>
          <cell r="AM55">
            <v>4413</v>
          </cell>
        </row>
        <row r="56">
          <cell r="A56" t="str">
            <v>五台县</v>
          </cell>
          <cell r="B56" t="str">
            <v>3P</v>
          </cell>
          <cell r="C56">
            <v>1305</v>
          </cell>
          <cell r="D56">
            <v>735</v>
          </cell>
          <cell r="E56">
            <v>163</v>
          </cell>
          <cell r="F56">
            <v>278</v>
          </cell>
          <cell r="G56">
            <v>41</v>
          </cell>
          <cell r="H56">
            <v>252</v>
          </cell>
          <cell r="I56">
            <v>-26</v>
          </cell>
          <cell r="J56">
            <v>344</v>
          </cell>
          <cell r="K56">
            <v>4644</v>
          </cell>
          <cell r="L56">
            <v>0</v>
          </cell>
          <cell r="M56">
            <v>93</v>
          </cell>
          <cell r="N56">
            <v>261</v>
          </cell>
          <cell r="O56">
            <v>1979</v>
          </cell>
          <cell r="P56">
            <v>1269</v>
          </cell>
          <cell r="Q56">
            <v>352</v>
          </cell>
          <cell r="R56">
            <v>690</v>
          </cell>
          <cell r="S56">
            <v>2480</v>
          </cell>
          <cell r="T56">
            <v>1305</v>
          </cell>
          <cell r="U56">
            <v>480</v>
          </cell>
          <cell r="V56">
            <v>356</v>
          </cell>
          <cell r="W56">
            <v>1973</v>
          </cell>
          <cell r="X56">
            <v>-1982</v>
          </cell>
          <cell r="Y56">
            <v>348</v>
          </cell>
          <cell r="Z56">
            <v>4910</v>
          </cell>
          <cell r="AA56">
            <v>4644</v>
          </cell>
          <cell r="AB56">
            <v>0</v>
          </cell>
          <cell r="AC56">
            <v>33</v>
          </cell>
          <cell r="AD56">
            <v>233</v>
          </cell>
          <cell r="AE56">
            <v>-2430</v>
          </cell>
          <cell r="AF56">
            <v>-2598</v>
          </cell>
          <cell r="AG56">
            <v>488</v>
          </cell>
          <cell r="AH56">
            <v>0</v>
          </cell>
          <cell r="AI56">
            <v>26365</v>
          </cell>
          <cell r="AJ56">
            <v>15284</v>
          </cell>
          <cell r="AK56">
            <v>31</v>
          </cell>
          <cell r="AL56">
            <v>28</v>
          </cell>
          <cell r="AM56">
            <v>9035</v>
          </cell>
        </row>
        <row r="57">
          <cell r="A57" t="str">
            <v>静乐县</v>
          </cell>
          <cell r="B57" t="str">
            <v>3P</v>
          </cell>
          <cell r="C57">
            <v>467</v>
          </cell>
          <cell r="D57">
            <v>284</v>
          </cell>
          <cell r="E57">
            <v>67</v>
          </cell>
          <cell r="F57">
            <v>76</v>
          </cell>
          <cell r="G57">
            <v>15</v>
          </cell>
          <cell r="H57">
            <v>104</v>
          </cell>
          <cell r="I57">
            <v>-26</v>
          </cell>
          <cell r="J57">
            <v>105</v>
          </cell>
          <cell r="K57">
            <v>3209</v>
          </cell>
          <cell r="L57">
            <v>0</v>
          </cell>
          <cell r="M57">
            <v>540</v>
          </cell>
          <cell r="N57">
            <v>180</v>
          </cell>
          <cell r="O57">
            <v>1100</v>
          </cell>
          <cell r="P57">
            <v>831</v>
          </cell>
          <cell r="Q57">
            <v>220</v>
          </cell>
          <cell r="R57">
            <v>338</v>
          </cell>
          <cell r="S57">
            <v>1872</v>
          </cell>
          <cell r="T57">
            <v>467</v>
          </cell>
          <cell r="U57">
            <v>182</v>
          </cell>
          <cell r="V57">
            <v>322</v>
          </cell>
          <cell r="W57">
            <v>1725</v>
          </cell>
          <cell r="X57">
            <v>-1023</v>
          </cell>
          <cell r="Y57">
            <v>199</v>
          </cell>
          <cell r="Z57">
            <v>3321</v>
          </cell>
          <cell r="AA57">
            <v>3209</v>
          </cell>
          <cell r="AB57">
            <v>0</v>
          </cell>
          <cell r="AC57">
            <v>6</v>
          </cell>
          <cell r="AD57">
            <v>106</v>
          </cell>
          <cell r="AE57">
            <v>-1449</v>
          </cell>
          <cell r="AF57">
            <v>-1544</v>
          </cell>
          <cell r="AG57">
            <v>200</v>
          </cell>
          <cell r="AH57">
            <v>0</v>
          </cell>
          <cell r="AI57">
            <v>13134</v>
          </cell>
          <cell r="AJ57">
            <v>7648</v>
          </cell>
          <cell r="AK57">
            <v>15</v>
          </cell>
          <cell r="AL57">
            <v>14</v>
          </cell>
          <cell r="AM57">
            <v>5671</v>
          </cell>
        </row>
        <row r="58">
          <cell r="A58" t="str">
            <v>河曲县</v>
          </cell>
          <cell r="B58" t="str">
            <v>3P</v>
          </cell>
          <cell r="C58">
            <v>983</v>
          </cell>
          <cell r="D58">
            <v>608</v>
          </cell>
          <cell r="E58">
            <v>200</v>
          </cell>
          <cell r="F58">
            <v>140</v>
          </cell>
          <cell r="G58">
            <v>51</v>
          </cell>
          <cell r="H58">
            <v>68</v>
          </cell>
          <cell r="I58">
            <v>109</v>
          </cell>
          <cell r="J58">
            <v>198</v>
          </cell>
          <cell r="K58">
            <v>3144</v>
          </cell>
          <cell r="L58">
            <v>0</v>
          </cell>
          <cell r="M58">
            <v>167</v>
          </cell>
          <cell r="N58">
            <v>248</v>
          </cell>
          <cell r="O58">
            <v>1386</v>
          </cell>
          <cell r="P58">
            <v>655</v>
          </cell>
          <cell r="Q58">
            <v>224</v>
          </cell>
          <cell r="R58">
            <v>464</v>
          </cell>
          <cell r="S58">
            <v>1965</v>
          </cell>
          <cell r="T58">
            <v>983</v>
          </cell>
          <cell r="U58">
            <v>559</v>
          </cell>
          <cell r="V58">
            <v>225</v>
          </cell>
          <cell r="W58">
            <v>1109</v>
          </cell>
          <cell r="X58">
            <v>-1204</v>
          </cell>
          <cell r="Y58">
            <v>293</v>
          </cell>
          <cell r="Z58">
            <v>3355</v>
          </cell>
          <cell r="AA58">
            <v>3144</v>
          </cell>
          <cell r="AB58">
            <v>0</v>
          </cell>
          <cell r="AC58">
            <v>9</v>
          </cell>
          <cell r="AD58">
            <v>202</v>
          </cell>
          <cell r="AE58">
            <v>-1390</v>
          </cell>
          <cell r="AF58">
            <v>-1576</v>
          </cell>
          <cell r="AG58">
            <v>602</v>
          </cell>
          <cell r="AH58">
            <v>1</v>
          </cell>
          <cell r="AI58">
            <v>19720</v>
          </cell>
          <cell r="AJ58">
            <v>13275</v>
          </cell>
          <cell r="AK58">
            <v>13</v>
          </cell>
          <cell r="AL58">
            <v>11</v>
          </cell>
          <cell r="AM58">
            <v>5843</v>
          </cell>
        </row>
        <row r="59">
          <cell r="A59" t="str">
            <v>神池县</v>
          </cell>
          <cell r="B59" t="str">
            <v>3P</v>
          </cell>
          <cell r="C59">
            <v>644</v>
          </cell>
          <cell r="D59">
            <v>463</v>
          </cell>
          <cell r="E59">
            <v>113</v>
          </cell>
          <cell r="F59">
            <v>202</v>
          </cell>
          <cell r="G59">
            <v>31</v>
          </cell>
          <cell r="H59">
            <v>113</v>
          </cell>
          <cell r="I59">
            <v>-17</v>
          </cell>
          <cell r="J59">
            <v>85</v>
          </cell>
          <cell r="K59">
            <v>2146</v>
          </cell>
          <cell r="L59">
            <v>0</v>
          </cell>
          <cell r="M59">
            <v>68</v>
          </cell>
          <cell r="N59">
            <v>162</v>
          </cell>
          <cell r="O59">
            <v>868</v>
          </cell>
          <cell r="P59">
            <v>628</v>
          </cell>
          <cell r="Q59">
            <v>209</v>
          </cell>
          <cell r="R59">
            <v>211</v>
          </cell>
          <cell r="S59">
            <v>1810</v>
          </cell>
          <cell r="T59">
            <v>644</v>
          </cell>
          <cell r="U59">
            <v>316</v>
          </cell>
          <cell r="V59">
            <v>223</v>
          </cell>
          <cell r="W59">
            <v>765</v>
          </cell>
          <cell r="X59">
            <v>-352</v>
          </cell>
          <cell r="Y59">
            <v>214</v>
          </cell>
          <cell r="Z59">
            <v>2209</v>
          </cell>
          <cell r="AA59">
            <v>2146</v>
          </cell>
          <cell r="AB59">
            <v>0</v>
          </cell>
          <cell r="AC59">
            <v>8</v>
          </cell>
          <cell r="AD59">
            <v>55</v>
          </cell>
          <cell r="AE59">
            <v>-399</v>
          </cell>
          <cell r="AF59">
            <v>-429</v>
          </cell>
          <cell r="AG59">
            <v>339</v>
          </cell>
          <cell r="AH59">
            <v>2</v>
          </cell>
          <cell r="AI59">
            <v>17968</v>
          </cell>
          <cell r="AJ59">
            <v>9110</v>
          </cell>
          <cell r="AK59">
            <v>9</v>
          </cell>
          <cell r="AL59">
            <v>8</v>
          </cell>
          <cell r="AM59">
            <v>4674</v>
          </cell>
        </row>
        <row r="60">
          <cell r="A60" t="str">
            <v>五寨县</v>
          </cell>
          <cell r="B60" t="str">
            <v>3P</v>
          </cell>
          <cell r="C60">
            <v>757</v>
          </cell>
          <cell r="D60">
            <v>493</v>
          </cell>
          <cell r="E60">
            <v>115</v>
          </cell>
          <cell r="F60">
            <v>180</v>
          </cell>
          <cell r="G60">
            <v>37</v>
          </cell>
          <cell r="H60">
            <v>142</v>
          </cell>
          <cell r="I60">
            <v>4</v>
          </cell>
          <cell r="J60">
            <v>118</v>
          </cell>
          <cell r="K60">
            <v>2457</v>
          </cell>
          <cell r="L60">
            <v>0</v>
          </cell>
          <cell r="M60">
            <v>144</v>
          </cell>
          <cell r="N60">
            <v>173</v>
          </cell>
          <cell r="O60">
            <v>958</v>
          </cell>
          <cell r="P60">
            <v>691</v>
          </cell>
          <cell r="Q60">
            <v>183</v>
          </cell>
          <cell r="R60">
            <v>308</v>
          </cell>
          <cell r="S60">
            <v>1859</v>
          </cell>
          <cell r="T60">
            <v>757</v>
          </cell>
          <cell r="U60">
            <v>333</v>
          </cell>
          <cell r="V60">
            <v>220</v>
          </cell>
          <cell r="W60">
            <v>874</v>
          </cell>
          <cell r="X60">
            <v>-471</v>
          </cell>
          <cell r="Y60">
            <v>146</v>
          </cell>
          <cell r="Z60">
            <v>2543</v>
          </cell>
          <cell r="AA60">
            <v>2457</v>
          </cell>
          <cell r="AB60">
            <v>0</v>
          </cell>
          <cell r="AC60">
            <v>9</v>
          </cell>
          <cell r="AD60">
            <v>77</v>
          </cell>
          <cell r="AE60">
            <v>-684</v>
          </cell>
          <cell r="AF60">
            <v>-1021</v>
          </cell>
          <cell r="AG60">
            <v>344</v>
          </cell>
          <cell r="AH60">
            <v>6</v>
          </cell>
          <cell r="AI60">
            <v>14343</v>
          </cell>
          <cell r="AJ60">
            <v>5682</v>
          </cell>
          <cell r="AK60">
            <v>10</v>
          </cell>
          <cell r="AL60">
            <v>9</v>
          </cell>
          <cell r="AM60">
            <v>4688</v>
          </cell>
        </row>
        <row r="61">
          <cell r="A61" t="str">
            <v>繁峙县</v>
          </cell>
          <cell r="B61" t="str">
            <v>3P</v>
          </cell>
          <cell r="C61">
            <v>1898</v>
          </cell>
          <cell r="D61">
            <v>825</v>
          </cell>
          <cell r="E61">
            <v>186</v>
          </cell>
          <cell r="F61">
            <v>217</v>
          </cell>
          <cell r="G61">
            <v>33</v>
          </cell>
          <cell r="H61">
            <v>302</v>
          </cell>
          <cell r="I61">
            <v>90</v>
          </cell>
          <cell r="J61">
            <v>681</v>
          </cell>
          <cell r="K61">
            <v>3598</v>
          </cell>
          <cell r="L61">
            <v>0</v>
          </cell>
          <cell r="M61">
            <v>144</v>
          </cell>
          <cell r="N61">
            <v>150</v>
          </cell>
          <cell r="O61">
            <v>1529</v>
          </cell>
          <cell r="P61">
            <v>884</v>
          </cell>
          <cell r="Q61">
            <v>323</v>
          </cell>
          <cell r="R61">
            <v>568</v>
          </cell>
          <cell r="S61">
            <v>3616</v>
          </cell>
          <cell r="T61">
            <v>1898</v>
          </cell>
          <cell r="U61">
            <v>553</v>
          </cell>
          <cell r="V61">
            <v>203</v>
          </cell>
          <cell r="W61">
            <v>727</v>
          </cell>
          <cell r="X61">
            <v>-174</v>
          </cell>
          <cell r="Y61">
            <v>409</v>
          </cell>
          <cell r="Z61">
            <v>3804</v>
          </cell>
          <cell r="AA61">
            <v>3598</v>
          </cell>
          <cell r="AB61">
            <v>0</v>
          </cell>
          <cell r="AC61">
            <v>15</v>
          </cell>
          <cell r="AD61">
            <v>191</v>
          </cell>
          <cell r="AE61">
            <v>-188</v>
          </cell>
          <cell r="AF61">
            <v>-607</v>
          </cell>
          <cell r="AG61">
            <v>559</v>
          </cell>
          <cell r="AH61">
            <v>29</v>
          </cell>
          <cell r="AI61">
            <v>37445</v>
          </cell>
          <cell r="AJ61">
            <v>30114</v>
          </cell>
          <cell r="AK61">
            <v>23</v>
          </cell>
          <cell r="AL61">
            <v>21</v>
          </cell>
          <cell r="AM61">
            <v>6387</v>
          </cell>
        </row>
        <row r="62">
          <cell r="A62" t="str">
            <v>岢岚县</v>
          </cell>
          <cell r="B62" t="str">
            <v>3P</v>
          </cell>
          <cell r="C62">
            <v>430</v>
          </cell>
          <cell r="D62">
            <v>232</v>
          </cell>
          <cell r="E62">
            <v>55</v>
          </cell>
          <cell r="F62">
            <v>87</v>
          </cell>
          <cell r="G62">
            <v>12</v>
          </cell>
          <cell r="H62">
            <v>93</v>
          </cell>
          <cell r="I62">
            <v>-13</v>
          </cell>
          <cell r="J62">
            <v>118</v>
          </cell>
          <cell r="K62">
            <v>1839</v>
          </cell>
          <cell r="L62">
            <v>0</v>
          </cell>
          <cell r="M62">
            <v>79</v>
          </cell>
          <cell r="N62">
            <v>105</v>
          </cell>
          <cell r="O62">
            <v>707</v>
          </cell>
          <cell r="P62">
            <v>577</v>
          </cell>
          <cell r="Q62">
            <v>162</v>
          </cell>
          <cell r="R62">
            <v>209</v>
          </cell>
          <cell r="S62">
            <v>1056</v>
          </cell>
          <cell r="T62">
            <v>430</v>
          </cell>
          <cell r="U62">
            <v>189</v>
          </cell>
          <cell r="V62">
            <v>198</v>
          </cell>
          <cell r="W62">
            <v>833</v>
          </cell>
          <cell r="X62">
            <v>-761</v>
          </cell>
          <cell r="Y62">
            <v>167</v>
          </cell>
          <cell r="Z62">
            <v>1960</v>
          </cell>
          <cell r="AA62">
            <v>1839</v>
          </cell>
          <cell r="AB62">
            <v>0</v>
          </cell>
          <cell r="AC62">
            <v>14</v>
          </cell>
          <cell r="AD62">
            <v>107</v>
          </cell>
          <cell r="AE62">
            <v>-904</v>
          </cell>
          <cell r="AF62">
            <v>-1054</v>
          </cell>
          <cell r="AG62">
            <v>165</v>
          </cell>
          <cell r="AH62">
            <v>1</v>
          </cell>
          <cell r="AI62">
            <v>10475</v>
          </cell>
          <cell r="AJ62">
            <v>4389</v>
          </cell>
          <cell r="AK62">
            <v>8</v>
          </cell>
          <cell r="AL62">
            <v>7</v>
          </cell>
          <cell r="AM62">
            <v>4137</v>
          </cell>
        </row>
        <row r="63">
          <cell r="A63" t="str">
            <v>偏关县</v>
          </cell>
          <cell r="B63" t="str">
            <v>3P</v>
          </cell>
          <cell r="C63">
            <v>1252</v>
          </cell>
          <cell r="D63">
            <v>1043</v>
          </cell>
          <cell r="E63">
            <v>160</v>
          </cell>
          <cell r="F63">
            <v>594</v>
          </cell>
          <cell r="G63">
            <v>27</v>
          </cell>
          <cell r="H63">
            <v>55</v>
          </cell>
          <cell r="I63">
            <v>4</v>
          </cell>
          <cell r="J63">
            <v>150</v>
          </cell>
          <cell r="K63">
            <v>2674</v>
          </cell>
          <cell r="L63">
            <v>0</v>
          </cell>
          <cell r="M63">
            <v>218</v>
          </cell>
          <cell r="N63">
            <v>206</v>
          </cell>
          <cell r="O63">
            <v>992</v>
          </cell>
          <cell r="P63">
            <v>600</v>
          </cell>
          <cell r="Q63">
            <v>170</v>
          </cell>
          <cell r="R63">
            <v>488</v>
          </cell>
          <cell r="S63">
            <v>2178</v>
          </cell>
          <cell r="T63">
            <v>1252</v>
          </cell>
          <cell r="U63">
            <v>436</v>
          </cell>
          <cell r="V63">
            <v>126</v>
          </cell>
          <cell r="W63">
            <v>607</v>
          </cell>
          <cell r="X63">
            <v>-586</v>
          </cell>
          <cell r="Y63">
            <v>343</v>
          </cell>
          <cell r="Z63">
            <v>2832</v>
          </cell>
          <cell r="AA63">
            <v>2674</v>
          </cell>
          <cell r="AB63">
            <v>0</v>
          </cell>
          <cell r="AC63">
            <v>10</v>
          </cell>
          <cell r="AD63">
            <v>148</v>
          </cell>
          <cell r="AE63">
            <v>-654</v>
          </cell>
          <cell r="AF63">
            <v>-729</v>
          </cell>
          <cell r="AG63">
            <v>479</v>
          </cell>
          <cell r="AH63">
            <v>3</v>
          </cell>
          <cell r="AI63">
            <v>19460</v>
          </cell>
          <cell r="AJ63">
            <v>14337</v>
          </cell>
          <cell r="AK63">
            <v>10</v>
          </cell>
          <cell r="AL63">
            <v>9</v>
          </cell>
          <cell r="AM63">
            <v>4587</v>
          </cell>
        </row>
        <row r="64">
          <cell r="A64" t="str">
            <v>保德县</v>
          </cell>
          <cell r="B64" t="str">
            <v>3P</v>
          </cell>
          <cell r="C64">
            <v>1326</v>
          </cell>
          <cell r="D64">
            <v>995</v>
          </cell>
          <cell r="E64">
            <v>240</v>
          </cell>
          <cell r="F64">
            <v>435</v>
          </cell>
          <cell r="G64">
            <v>54</v>
          </cell>
          <cell r="H64">
            <v>45</v>
          </cell>
          <cell r="I64">
            <v>79</v>
          </cell>
          <cell r="J64">
            <v>207</v>
          </cell>
          <cell r="K64">
            <v>2610</v>
          </cell>
          <cell r="L64">
            <v>0</v>
          </cell>
          <cell r="M64">
            <v>133</v>
          </cell>
          <cell r="N64">
            <v>164</v>
          </cell>
          <cell r="O64">
            <v>1024</v>
          </cell>
          <cell r="P64">
            <v>799</v>
          </cell>
          <cell r="Q64">
            <v>199</v>
          </cell>
          <cell r="R64">
            <v>291</v>
          </cell>
          <cell r="S64">
            <v>2239</v>
          </cell>
          <cell r="T64">
            <v>1326</v>
          </cell>
          <cell r="U64">
            <v>791</v>
          </cell>
          <cell r="V64">
            <v>0</v>
          </cell>
          <cell r="W64">
            <v>578</v>
          </cell>
          <cell r="X64">
            <v>-696</v>
          </cell>
          <cell r="Y64">
            <v>240</v>
          </cell>
          <cell r="Z64">
            <v>2896</v>
          </cell>
          <cell r="AA64">
            <v>2610</v>
          </cell>
          <cell r="AB64">
            <v>130</v>
          </cell>
          <cell r="AC64">
            <v>20</v>
          </cell>
          <cell r="AD64">
            <v>136</v>
          </cell>
          <cell r="AE64">
            <v>-657</v>
          </cell>
          <cell r="AF64">
            <v>-657</v>
          </cell>
          <cell r="AG64">
            <v>720</v>
          </cell>
          <cell r="AH64">
            <v>0</v>
          </cell>
          <cell r="AI64">
            <v>19809</v>
          </cell>
          <cell r="AJ64">
            <v>14386</v>
          </cell>
          <cell r="AK64">
            <v>14</v>
          </cell>
          <cell r="AL64">
            <v>12</v>
          </cell>
          <cell r="AM64">
            <v>5635</v>
          </cell>
        </row>
        <row r="65">
          <cell r="A65" t="str">
            <v>榆社县</v>
          </cell>
          <cell r="B65" t="str">
            <v>3P</v>
          </cell>
          <cell r="C65">
            <v>1058</v>
          </cell>
          <cell r="D65">
            <v>679</v>
          </cell>
          <cell r="E65">
            <v>186</v>
          </cell>
          <cell r="F65">
            <v>365</v>
          </cell>
          <cell r="G65">
            <v>39</v>
          </cell>
          <cell r="H65">
            <v>104</v>
          </cell>
          <cell r="I65">
            <v>40</v>
          </cell>
          <cell r="J65">
            <v>235</v>
          </cell>
          <cell r="K65">
            <v>3073</v>
          </cell>
          <cell r="L65">
            <v>0</v>
          </cell>
          <cell r="M65">
            <v>380</v>
          </cell>
          <cell r="N65">
            <v>189</v>
          </cell>
          <cell r="O65">
            <v>1290</v>
          </cell>
          <cell r="P65">
            <v>727</v>
          </cell>
          <cell r="Q65">
            <v>206</v>
          </cell>
          <cell r="R65">
            <v>281</v>
          </cell>
          <cell r="S65">
            <v>1813</v>
          </cell>
          <cell r="T65">
            <v>1058</v>
          </cell>
          <cell r="U65">
            <v>555</v>
          </cell>
          <cell r="V65">
            <v>310</v>
          </cell>
          <cell r="W65">
            <v>562</v>
          </cell>
          <cell r="X65">
            <v>-1385</v>
          </cell>
          <cell r="Y65">
            <v>713</v>
          </cell>
          <cell r="Z65">
            <v>3255</v>
          </cell>
          <cell r="AA65">
            <v>3073</v>
          </cell>
          <cell r="AB65">
            <v>0</v>
          </cell>
          <cell r="AC65">
            <v>52</v>
          </cell>
          <cell r="AD65">
            <v>130</v>
          </cell>
          <cell r="AE65">
            <v>-1442</v>
          </cell>
          <cell r="AF65">
            <v>-1773</v>
          </cell>
          <cell r="AG65">
            <v>558</v>
          </cell>
          <cell r="AH65">
            <v>0</v>
          </cell>
          <cell r="AI65">
            <v>34505</v>
          </cell>
          <cell r="AJ65">
            <v>23127</v>
          </cell>
          <cell r="AK65">
            <v>14</v>
          </cell>
          <cell r="AL65">
            <v>12</v>
          </cell>
          <cell r="AM65">
            <v>5064</v>
          </cell>
        </row>
        <row r="66">
          <cell r="A66" t="str">
            <v>兴  县</v>
          </cell>
          <cell r="B66" t="str">
            <v>3P</v>
          </cell>
          <cell r="C66">
            <v>967</v>
          </cell>
          <cell r="D66">
            <v>740</v>
          </cell>
          <cell r="E66">
            <v>251</v>
          </cell>
          <cell r="F66">
            <v>129</v>
          </cell>
          <cell r="G66">
            <v>32</v>
          </cell>
          <cell r="H66">
            <v>118</v>
          </cell>
          <cell r="I66">
            <v>1</v>
          </cell>
          <cell r="J66">
            <v>108</v>
          </cell>
          <cell r="K66">
            <v>3332</v>
          </cell>
          <cell r="L66">
            <v>0</v>
          </cell>
          <cell r="M66">
            <v>202</v>
          </cell>
          <cell r="N66">
            <v>201</v>
          </cell>
          <cell r="O66">
            <v>1359</v>
          </cell>
          <cell r="P66">
            <v>783</v>
          </cell>
          <cell r="Q66">
            <v>217</v>
          </cell>
          <cell r="R66">
            <v>570</v>
          </cell>
          <cell r="S66">
            <v>3481</v>
          </cell>
          <cell r="T66">
            <v>967</v>
          </cell>
          <cell r="U66">
            <v>499</v>
          </cell>
          <cell r="V66">
            <v>450</v>
          </cell>
          <cell r="W66">
            <v>1322</v>
          </cell>
          <cell r="X66">
            <v>-251</v>
          </cell>
          <cell r="Y66">
            <v>494</v>
          </cell>
          <cell r="Z66">
            <v>3652</v>
          </cell>
          <cell r="AA66">
            <v>3332</v>
          </cell>
          <cell r="AB66">
            <v>0</v>
          </cell>
          <cell r="AC66">
            <v>9</v>
          </cell>
          <cell r="AD66">
            <v>311</v>
          </cell>
          <cell r="AE66">
            <v>-171</v>
          </cell>
          <cell r="AF66">
            <v>-341</v>
          </cell>
          <cell r="AG66">
            <v>753</v>
          </cell>
          <cell r="AH66">
            <v>1</v>
          </cell>
          <cell r="AI66">
            <v>29815</v>
          </cell>
          <cell r="AJ66">
            <v>12455</v>
          </cell>
          <cell r="AK66">
            <v>25</v>
          </cell>
          <cell r="AL66">
            <v>23</v>
          </cell>
          <cell r="AM66">
            <v>7011</v>
          </cell>
        </row>
        <row r="67">
          <cell r="A67" t="str">
            <v>岚  县</v>
          </cell>
          <cell r="B67" t="str">
            <v>3P</v>
          </cell>
          <cell r="C67">
            <v>780</v>
          </cell>
          <cell r="D67">
            <v>691</v>
          </cell>
          <cell r="E67">
            <v>119</v>
          </cell>
          <cell r="F67">
            <v>80</v>
          </cell>
          <cell r="G67">
            <v>15</v>
          </cell>
          <cell r="H67">
            <v>119</v>
          </cell>
          <cell r="I67">
            <v>-141</v>
          </cell>
          <cell r="J67">
            <v>111</v>
          </cell>
          <cell r="K67">
            <v>2895</v>
          </cell>
          <cell r="L67">
            <v>0</v>
          </cell>
          <cell r="M67">
            <v>421</v>
          </cell>
          <cell r="N67">
            <v>114</v>
          </cell>
          <cell r="O67">
            <v>1031</v>
          </cell>
          <cell r="P67">
            <v>737</v>
          </cell>
          <cell r="Q67">
            <v>146</v>
          </cell>
          <cell r="R67">
            <v>446</v>
          </cell>
          <cell r="S67">
            <v>3050</v>
          </cell>
          <cell r="T67">
            <v>780</v>
          </cell>
          <cell r="U67">
            <v>262</v>
          </cell>
          <cell r="V67">
            <v>400</v>
          </cell>
          <cell r="W67">
            <v>1286</v>
          </cell>
          <cell r="X67">
            <v>-170</v>
          </cell>
          <cell r="Y67">
            <v>492</v>
          </cell>
          <cell r="Z67">
            <v>3016</v>
          </cell>
          <cell r="AA67">
            <v>2895</v>
          </cell>
          <cell r="AB67">
            <v>0</v>
          </cell>
          <cell r="AC67">
            <v>10</v>
          </cell>
          <cell r="AD67">
            <v>111</v>
          </cell>
          <cell r="AE67">
            <v>34</v>
          </cell>
          <cell r="AF67">
            <v>-223</v>
          </cell>
          <cell r="AG67">
            <v>356</v>
          </cell>
          <cell r="AH67">
            <v>0</v>
          </cell>
          <cell r="AI67">
            <v>22524</v>
          </cell>
          <cell r="AJ67">
            <v>12714</v>
          </cell>
          <cell r="AK67">
            <v>16</v>
          </cell>
          <cell r="AL67">
            <v>14</v>
          </cell>
          <cell r="AM67">
            <v>4270</v>
          </cell>
        </row>
        <row r="68">
          <cell r="A68" t="str">
            <v>柳林县</v>
          </cell>
          <cell r="B68" t="str">
            <v>3P</v>
          </cell>
          <cell r="C68">
            <v>2237</v>
          </cell>
          <cell r="D68">
            <v>1266</v>
          </cell>
          <cell r="E68">
            <v>373</v>
          </cell>
          <cell r="F68">
            <v>443</v>
          </cell>
          <cell r="G68">
            <v>46</v>
          </cell>
          <cell r="H68">
            <v>252</v>
          </cell>
          <cell r="I68">
            <v>439</v>
          </cell>
          <cell r="J68">
            <v>280</v>
          </cell>
          <cell r="K68">
            <v>4455</v>
          </cell>
          <cell r="L68">
            <v>0</v>
          </cell>
          <cell r="M68">
            <v>301</v>
          </cell>
          <cell r="N68">
            <v>185</v>
          </cell>
          <cell r="O68">
            <v>2078</v>
          </cell>
          <cell r="P68">
            <v>884</v>
          </cell>
          <cell r="Q68">
            <v>245</v>
          </cell>
          <cell r="R68">
            <v>762</v>
          </cell>
          <cell r="S68">
            <v>4913</v>
          </cell>
          <cell r="T68">
            <v>2237</v>
          </cell>
          <cell r="U68">
            <v>771</v>
          </cell>
          <cell r="V68">
            <v>330</v>
          </cell>
          <cell r="W68">
            <v>920</v>
          </cell>
          <cell r="X68">
            <v>305</v>
          </cell>
          <cell r="Y68">
            <v>350</v>
          </cell>
          <cell r="Z68">
            <v>4766</v>
          </cell>
          <cell r="AA68">
            <v>4455</v>
          </cell>
          <cell r="AB68">
            <v>0</v>
          </cell>
          <cell r="AC68">
            <v>71</v>
          </cell>
          <cell r="AD68">
            <v>240</v>
          </cell>
          <cell r="AE68">
            <v>147</v>
          </cell>
          <cell r="AF68">
            <v>-136</v>
          </cell>
          <cell r="AG68">
            <v>1119</v>
          </cell>
          <cell r="AH68">
            <v>3</v>
          </cell>
          <cell r="AI68">
            <v>26441</v>
          </cell>
          <cell r="AJ68">
            <v>16931</v>
          </cell>
          <cell r="AK68">
            <v>26</v>
          </cell>
          <cell r="AL68">
            <v>23</v>
          </cell>
          <cell r="AM68">
            <v>7321</v>
          </cell>
        </row>
        <row r="69">
          <cell r="A69" t="str">
            <v>中阳县</v>
          </cell>
          <cell r="B69" t="str">
            <v>3P</v>
          </cell>
          <cell r="C69">
            <v>911</v>
          </cell>
          <cell r="D69">
            <v>723</v>
          </cell>
          <cell r="E69">
            <v>310</v>
          </cell>
          <cell r="F69">
            <v>103</v>
          </cell>
          <cell r="G69">
            <v>54</v>
          </cell>
          <cell r="H69">
            <v>91</v>
          </cell>
          <cell r="I69">
            <v>-30</v>
          </cell>
          <cell r="J69">
            <v>127</v>
          </cell>
          <cell r="K69">
            <v>3465</v>
          </cell>
          <cell r="L69">
            <v>0</v>
          </cell>
          <cell r="M69">
            <v>266</v>
          </cell>
          <cell r="N69">
            <v>222</v>
          </cell>
          <cell r="O69">
            <v>1333</v>
          </cell>
          <cell r="P69">
            <v>679</v>
          </cell>
          <cell r="Q69">
            <v>193</v>
          </cell>
          <cell r="R69">
            <v>772</v>
          </cell>
          <cell r="S69">
            <v>3491</v>
          </cell>
          <cell r="T69">
            <v>911</v>
          </cell>
          <cell r="U69">
            <v>732</v>
          </cell>
          <cell r="V69">
            <v>210</v>
          </cell>
          <cell r="W69">
            <v>1221</v>
          </cell>
          <cell r="X69">
            <v>52</v>
          </cell>
          <cell r="Y69">
            <v>365</v>
          </cell>
          <cell r="Z69">
            <v>3618</v>
          </cell>
          <cell r="AA69">
            <v>3465</v>
          </cell>
          <cell r="AB69">
            <v>0</v>
          </cell>
          <cell r="AC69">
            <v>10</v>
          </cell>
          <cell r="AD69">
            <v>143</v>
          </cell>
          <cell r="AE69">
            <v>-127</v>
          </cell>
          <cell r="AF69">
            <v>-516</v>
          </cell>
          <cell r="AG69">
            <v>929</v>
          </cell>
          <cell r="AH69">
            <v>0</v>
          </cell>
          <cell r="AI69">
            <v>17774</v>
          </cell>
          <cell r="AJ69">
            <v>12674</v>
          </cell>
          <cell r="AK69">
            <v>12</v>
          </cell>
          <cell r="AL69">
            <v>10</v>
          </cell>
          <cell r="AM69">
            <v>5753</v>
          </cell>
        </row>
        <row r="70">
          <cell r="A70" t="str">
            <v>石楼县</v>
          </cell>
          <cell r="B70" t="str">
            <v>3P</v>
          </cell>
          <cell r="C70">
            <v>155</v>
          </cell>
          <cell r="D70">
            <v>131</v>
          </cell>
          <cell r="E70">
            <v>62</v>
          </cell>
          <cell r="F70">
            <v>34</v>
          </cell>
          <cell r="G70">
            <v>5</v>
          </cell>
          <cell r="H70">
            <v>103</v>
          </cell>
          <cell r="I70">
            <v>-97</v>
          </cell>
          <cell r="J70">
            <v>18</v>
          </cell>
          <cell r="K70">
            <v>2419</v>
          </cell>
          <cell r="L70">
            <v>0</v>
          </cell>
          <cell r="M70">
            <v>76</v>
          </cell>
          <cell r="N70">
            <v>130</v>
          </cell>
          <cell r="O70">
            <v>752</v>
          </cell>
          <cell r="P70">
            <v>760</v>
          </cell>
          <cell r="Q70">
            <v>139</v>
          </cell>
          <cell r="R70">
            <v>562</v>
          </cell>
          <cell r="S70">
            <v>2010</v>
          </cell>
          <cell r="T70">
            <v>155</v>
          </cell>
          <cell r="U70">
            <v>178</v>
          </cell>
          <cell r="V70">
            <v>380</v>
          </cell>
          <cell r="W70">
            <v>1365</v>
          </cell>
          <cell r="X70">
            <v>-314</v>
          </cell>
          <cell r="Y70">
            <v>246</v>
          </cell>
          <cell r="Z70">
            <v>2450</v>
          </cell>
          <cell r="AA70">
            <v>2419</v>
          </cell>
          <cell r="AB70">
            <v>0</v>
          </cell>
          <cell r="AC70">
            <v>0</v>
          </cell>
          <cell r="AD70">
            <v>31</v>
          </cell>
          <cell r="AE70">
            <v>-440</v>
          </cell>
          <cell r="AF70">
            <v>-710</v>
          </cell>
          <cell r="AG70">
            <v>185</v>
          </cell>
          <cell r="AH70">
            <v>0</v>
          </cell>
          <cell r="AI70">
            <v>9703</v>
          </cell>
          <cell r="AJ70">
            <v>5839</v>
          </cell>
          <cell r="AK70">
            <v>9</v>
          </cell>
          <cell r="AL70">
            <v>8</v>
          </cell>
          <cell r="AM70">
            <v>4210</v>
          </cell>
        </row>
        <row r="71">
          <cell r="A71" t="str">
            <v>临  县</v>
          </cell>
          <cell r="B71" t="str">
            <v>3P</v>
          </cell>
          <cell r="C71">
            <v>1362</v>
          </cell>
          <cell r="D71">
            <v>747</v>
          </cell>
          <cell r="E71">
            <v>157</v>
          </cell>
          <cell r="F71">
            <v>256</v>
          </cell>
          <cell r="G71">
            <v>27</v>
          </cell>
          <cell r="H71">
            <v>434</v>
          </cell>
          <cell r="I71">
            <v>-125</v>
          </cell>
          <cell r="J71">
            <v>306</v>
          </cell>
          <cell r="K71">
            <v>6594</v>
          </cell>
          <cell r="L71">
            <v>600</v>
          </cell>
          <cell r="M71">
            <v>327</v>
          </cell>
          <cell r="N71">
            <v>278</v>
          </cell>
          <cell r="O71">
            <v>2949</v>
          </cell>
          <cell r="P71">
            <v>1197</v>
          </cell>
          <cell r="Q71">
            <v>391</v>
          </cell>
          <cell r="R71">
            <v>852</v>
          </cell>
          <cell r="S71">
            <v>6699</v>
          </cell>
          <cell r="T71">
            <v>1362</v>
          </cell>
          <cell r="U71">
            <v>432</v>
          </cell>
          <cell r="V71">
            <v>800</v>
          </cell>
          <cell r="W71">
            <v>3396</v>
          </cell>
          <cell r="X71">
            <v>-719</v>
          </cell>
          <cell r="Y71">
            <v>1428</v>
          </cell>
          <cell r="Z71">
            <v>6954</v>
          </cell>
          <cell r="AA71">
            <v>6594</v>
          </cell>
          <cell r="AB71">
            <v>0</v>
          </cell>
          <cell r="AC71">
            <v>39</v>
          </cell>
          <cell r="AD71">
            <v>321</v>
          </cell>
          <cell r="AE71">
            <v>-255</v>
          </cell>
          <cell r="AF71">
            <v>-750</v>
          </cell>
          <cell r="AG71">
            <v>471</v>
          </cell>
          <cell r="AH71">
            <v>1</v>
          </cell>
          <cell r="AI71">
            <v>32611</v>
          </cell>
          <cell r="AJ71">
            <v>9874</v>
          </cell>
          <cell r="AK71">
            <v>52</v>
          </cell>
          <cell r="AL71">
            <v>49</v>
          </cell>
          <cell r="AM71">
            <v>12060</v>
          </cell>
        </row>
        <row r="72">
          <cell r="A72" t="str">
            <v>方山县</v>
          </cell>
          <cell r="B72" t="str">
            <v>3P</v>
          </cell>
          <cell r="C72">
            <v>346</v>
          </cell>
          <cell r="D72">
            <v>223</v>
          </cell>
          <cell r="E72">
            <v>111</v>
          </cell>
          <cell r="F72">
            <v>43</v>
          </cell>
          <cell r="G72">
            <v>22</v>
          </cell>
          <cell r="H72">
            <v>96</v>
          </cell>
          <cell r="I72">
            <v>-114</v>
          </cell>
          <cell r="J72">
            <v>141</v>
          </cell>
          <cell r="K72">
            <v>2369</v>
          </cell>
          <cell r="L72">
            <v>0</v>
          </cell>
          <cell r="M72">
            <v>252</v>
          </cell>
          <cell r="N72">
            <v>144</v>
          </cell>
          <cell r="O72">
            <v>839</v>
          </cell>
          <cell r="P72">
            <v>556</v>
          </cell>
          <cell r="Q72">
            <v>105</v>
          </cell>
          <cell r="R72">
            <v>473</v>
          </cell>
          <cell r="S72">
            <v>2199</v>
          </cell>
          <cell r="T72">
            <v>346</v>
          </cell>
          <cell r="U72">
            <v>374</v>
          </cell>
          <cell r="V72">
            <v>330</v>
          </cell>
          <cell r="W72">
            <v>1269</v>
          </cell>
          <cell r="X72">
            <v>-417</v>
          </cell>
          <cell r="Y72">
            <v>297</v>
          </cell>
          <cell r="Z72">
            <v>2487</v>
          </cell>
          <cell r="AA72">
            <v>2369</v>
          </cell>
          <cell r="AB72">
            <v>0</v>
          </cell>
          <cell r="AC72">
            <v>15</v>
          </cell>
          <cell r="AD72">
            <v>103</v>
          </cell>
          <cell r="AE72">
            <v>-288</v>
          </cell>
          <cell r="AF72">
            <v>-451</v>
          </cell>
          <cell r="AG72">
            <v>334</v>
          </cell>
          <cell r="AH72">
            <v>92</v>
          </cell>
          <cell r="AI72">
            <v>10261</v>
          </cell>
          <cell r="AJ72">
            <v>5308</v>
          </cell>
          <cell r="AK72">
            <v>13</v>
          </cell>
          <cell r="AL72">
            <v>12</v>
          </cell>
          <cell r="AM72">
            <v>4035</v>
          </cell>
        </row>
        <row r="73">
          <cell r="A73" t="str">
            <v>离石县</v>
          </cell>
          <cell r="B73" t="str">
            <v>3P</v>
          </cell>
          <cell r="C73">
            <v>1850</v>
          </cell>
          <cell r="D73">
            <v>1312</v>
          </cell>
          <cell r="E73">
            <v>394</v>
          </cell>
          <cell r="F73">
            <v>389</v>
          </cell>
          <cell r="G73">
            <v>79</v>
          </cell>
          <cell r="H73">
            <v>125</v>
          </cell>
          <cell r="I73">
            <v>31</v>
          </cell>
          <cell r="J73">
            <v>382</v>
          </cell>
          <cell r="K73">
            <v>4529</v>
          </cell>
          <cell r="L73">
            <v>0</v>
          </cell>
          <cell r="M73">
            <v>288</v>
          </cell>
          <cell r="N73">
            <v>186</v>
          </cell>
          <cell r="O73">
            <v>1586</v>
          </cell>
          <cell r="P73">
            <v>846</v>
          </cell>
          <cell r="Q73">
            <v>471</v>
          </cell>
          <cell r="R73">
            <v>1152</v>
          </cell>
          <cell r="S73">
            <v>5268</v>
          </cell>
          <cell r="T73">
            <v>1850</v>
          </cell>
          <cell r="U73">
            <v>963</v>
          </cell>
          <cell r="V73">
            <v>0</v>
          </cell>
          <cell r="W73">
            <v>1562</v>
          </cell>
          <cell r="X73">
            <v>295</v>
          </cell>
          <cell r="Y73">
            <v>598</v>
          </cell>
          <cell r="Z73">
            <v>5099</v>
          </cell>
          <cell r="AA73">
            <v>4529</v>
          </cell>
          <cell r="AB73">
            <v>194</v>
          </cell>
          <cell r="AC73">
            <v>41</v>
          </cell>
          <cell r="AD73">
            <v>335</v>
          </cell>
          <cell r="AE73">
            <v>169</v>
          </cell>
          <cell r="AF73">
            <v>-572</v>
          </cell>
          <cell r="AG73">
            <v>1182</v>
          </cell>
          <cell r="AH73">
            <v>3</v>
          </cell>
          <cell r="AI73">
            <v>13671</v>
          </cell>
          <cell r="AJ73">
            <v>9751</v>
          </cell>
          <cell r="AK73">
            <v>19</v>
          </cell>
          <cell r="AL73">
            <v>13</v>
          </cell>
          <cell r="AM73">
            <v>6333</v>
          </cell>
        </row>
        <row r="74">
          <cell r="A74" t="str">
            <v>大宁县</v>
          </cell>
          <cell r="B74" t="str">
            <v>3P</v>
          </cell>
          <cell r="C74">
            <v>252</v>
          </cell>
          <cell r="D74">
            <v>96</v>
          </cell>
          <cell r="E74">
            <v>38</v>
          </cell>
          <cell r="F74">
            <v>23</v>
          </cell>
          <cell r="G74">
            <v>5</v>
          </cell>
          <cell r="H74">
            <v>52</v>
          </cell>
          <cell r="I74">
            <v>5</v>
          </cell>
          <cell r="J74">
            <v>99</v>
          </cell>
          <cell r="K74">
            <v>1999</v>
          </cell>
          <cell r="L74">
            <v>0</v>
          </cell>
          <cell r="M74">
            <v>102</v>
          </cell>
          <cell r="N74">
            <v>145</v>
          </cell>
          <cell r="O74">
            <v>685</v>
          </cell>
          <cell r="P74">
            <v>670</v>
          </cell>
          <cell r="Q74">
            <v>122</v>
          </cell>
          <cell r="R74">
            <v>275</v>
          </cell>
          <cell r="S74">
            <v>1630</v>
          </cell>
          <cell r="T74">
            <v>252</v>
          </cell>
          <cell r="U74">
            <v>115</v>
          </cell>
          <cell r="V74">
            <v>603</v>
          </cell>
          <cell r="W74">
            <v>736</v>
          </cell>
          <cell r="X74">
            <v>-218</v>
          </cell>
          <cell r="Y74">
            <v>142</v>
          </cell>
          <cell r="Z74">
            <v>2014</v>
          </cell>
          <cell r="AA74">
            <v>1999</v>
          </cell>
          <cell r="AB74">
            <v>0</v>
          </cell>
          <cell r="AC74">
            <v>8</v>
          </cell>
          <cell r="AD74">
            <v>7</v>
          </cell>
          <cell r="AE74">
            <v>-384</v>
          </cell>
          <cell r="AF74">
            <v>-587</v>
          </cell>
          <cell r="AG74">
            <v>113</v>
          </cell>
          <cell r="AH74">
            <v>1</v>
          </cell>
          <cell r="AI74">
            <v>8123</v>
          </cell>
          <cell r="AJ74">
            <v>3123</v>
          </cell>
          <cell r="AK74">
            <v>6</v>
          </cell>
          <cell r="AL74">
            <v>5</v>
          </cell>
          <cell r="AM74">
            <v>4441</v>
          </cell>
        </row>
        <row r="75">
          <cell r="A75" t="str">
            <v>永和县</v>
          </cell>
          <cell r="B75" t="str">
            <v>3P</v>
          </cell>
          <cell r="C75">
            <v>66</v>
          </cell>
          <cell r="D75">
            <v>66</v>
          </cell>
          <cell r="E75">
            <v>14</v>
          </cell>
          <cell r="F75">
            <v>28</v>
          </cell>
          <cell r="G75">
            <v>9</v>
          </cell>
          <cell r="H75">
            <v>37</v>
          </cell>
          <cell r="I75">
            <v>-99</v>
          </cell>
          <cell r="J75">
            <v>62</v>
          </cell>
          <cell r="K75">
            <v>1731</v>
          </cell>
          <cell r="L75">
            <v>0</v>
          </cell>
          <cell r="M75">
            <v>49</v>
          </cell>
          <cell r="N75">
            <v>88</v>
          </cell>
          <cell r="O75">
            <v>555</v>
          </cell>
          <cell r="P75">
            <v>751</v>
          </cell>
          <cell r="Q75">
            <v>96</v>
          </cell>
          <cell r="R75">
            <v>192</v>
          </cell>
          <cell r="S75">
            <v>1108</v>
          </cell>
          <cell r="T75">
            <v>66</v>
          </cell>
          <cell r="U75">
            <v>44</v>
          </cell>
          <cell r="V75">
            <v>505</v>
          </cell>
          <cell r="W75">
            <v>923</v>
          </cell>
          <cell r="X75">
            <v>-582</v>
          </cell>
          <cell r="Y75">
            <v>152</v>
          </cell>
          <cell r="Z75">
            <v>1798</v>
          </cell>
          <cell r="AA75">
            <v>1731</v>
          </cell>
          <cell r="AB75">
            <v>0</v>
          </cell>
          <cell r="AC75">
            <v>5</v>
          </cell>
          <cell r="AD75">
            <v>62</v>
          </cell>
          <cell r="AE75">
            <v>-690</v>
          </cell>
          <cell r="AF75">
            <v>-767</v>
          </cell>
          <cell r="AG75">
            <v>41</v>
          </cell>
          <cell r="AH75">
            <v>4</v>
          </cell>
          <cell r="AI75">
            <v>3000</v>
          </cell>
          <cell r="AJ75">
            <v>800</v>
          </cell>
          <cell r="AK75">
            <v>6</v>
          </cell>
          <cell r="AL75">
            <v>5</v>
          </cell>
          <cell r="AM75">
            <v>3760</v>
          </cell>
        </row>
        <row r="76">
          <cell r="A76" t="str">
            <v>垣曲县</v>
          </cell>
          <cell r="B76" t="str">
            <v>3P</v>
          </cell>
          <cell r="C76">
            <v>1900</v>
          </cell>
          <cell r="D76">
            <v>1323</v>
          </cell>
          <cell r="E76">
            <v>270</v>
          </cell>
          <cell r="F76">
            <v>324</v>
          </cell>
          <cell r="G76">
            <v>238</v>
          </cell>
          <cell r="H76">
            <v>368</v>
          </cell>
          <cell r="I76">
            <v>-105</v>
          </cell>
          <cell r="J76">
            <v>314</v>
          </cell>
          <cell r="K76">
            <v>3667</v>
          </cell>
          <cell r="L76">
            <v>0</v>
          </cell>
          <cell r="M76">
            <v>247</v>
          </cell>
          <cell r="N76">
            <v>177</v>
          </cell>
          <cell r="O76">
            <v>1316</v>
          </cell>
          <cell r="P76">
            <v>1071</v>
          </cell>
          <cell r="Q76">
            <v>245</v>
          </cell>
          <cell r="R76">
            <v>611</v>
          </cell>
          <cell r="S76">
            <v>4761</v>
          </cell>
          <cell r="T76">
            <v>1900</v>
          </cell>
          <cell r="U76">
            <v>735</v>
          </cell>
          <cell r="V76">
            <v>0</v>
          </cell>
          <cell r="W76">
            <v>769</v>
          </cell>
          <cell r="X76">
            <v>-720</v>
          </cell>
          <cell r="Y76">
            <v>2077</v>
          </cell>
          <cell r="Z76">
            <v>5213</v>
          </cell>
          <cell r="AA76">
            <v>3667</v>
          </cell>
          <cell r="AB76">
            <v>0</v>
          </cell>
          <cell r="AC76">
            <v>74</v>
          </cell>
          <cell r="AD76">
            <v>1472</v>
          </cell>
          <cell r="AE76">
            <v>-452</v>
          </cell>
          <cell r="AF76">
            <v>-885</v>
          </cell>
          <cell r="AG76">
            <v>809</v>
          </cell>
          <cell r="AH76">
            <v>7</v>
          </cell>
          <cell r="AI76">
            <v>72611</v>
          </cell>
          <cell r="AJ76">
            <v>57798</v>
          </cell>
          <cell r="AK76">
            <v>21</v>
          </cell>
          <cell r="AL76">
            <v>16</v>
          </cell>
          <cell r="AM76">
            <v>7129</v>
          </cell>
        </row>
        <row r="77">
          <cell r="A77" t="str">
            <v>闻喜县</v>
          </cell>
          <cell r="B77" t="str">
            <v>3P</v>
          </cell>
          <cell r="C77">
            <v>2201</v>
          </cell>
          <cell r="D77">
            <v>1323</v>
          </cell>
          <cell r="E77">
            <v>602</v>
          </cell>
          <cell r="F77">
            <v>237</v>
          </cell>
          <cell r="G77">
            <v>91</v>
          </cell>
          <cell r="H77">
            <v>650</v>
          </cell>
          <cell r="I77">
            <v>-242</v>
          </cell>
          <cell r="J77">
            <v>470</v>
          </cell>
          <cell r="K77">
            <v>4638</v>
          </cell>
          <cell r="L77">
            <v>21</v>
          </cell>
          <cell r="M77">
            <v>293</v>
          </cell>
          <cell r="N77">
            <v>221</v>
          </cell>
          <cell r="O77">
            <v>1901</v>
          </cell>
          <cell r="P77">
            <v>1115</v>
          </cell>
          <cell r="Q77">
            <v>419</v>
          </cell>
          <cell r="R77">
            <v>668</v>
          </cell>
          <cell r="S77">
            <v>5897</v>
          </cell>
          <cell r="T77">
            <v>2201</v>
          </cell>
          <cell r="U77">
            <v>1660</v>
          </cell>
          <cell r="V77">
            <v>0</v>
          </cell>
          <cell r="W77">
            <v>804</v>
          </cell>
          <cell r="X77">
            <v>-443</v>
          </cell>
          <cell r="Y77">
            <v>1675</v>
          </cell>
          <cell r="Z77">
            <v>6176</v>
          </cell>
          <cell r="AA77">
            <v>4638</v>
          </cell>
          <cell r="AB77">
            <v>507</v>
          </cell>
          <cell r="AC77">
            <v>112</v>
          </cell>
          <cell r="AD77">
            <v>919</v>
          </cell>
          <cell r="AE77">
            <v>-279</v>
          </cell>
          <cell r="AF77">
            <v>-786</v>
          </cell>
          <cell r="AG77">
            <v>1807</v>
          </cell>
          <cell r="AH77">
            <v>41</v>
          </cell>
          <cell r="AI77">
            <v>53176</v>
          </cell>
          <cell r="AJ77">
            <v>28676</v>
          </cell>
          <cell r="AK77">
            <v>36</v>
          </cell>
          <cell r="AL77">
            <v>32</v>
          </cell>
          <cell r="AM77">
            <v>9081</v>
          </cell>
        </row>
        <row r="78">
          <cell r="A78" t="str">
            <v>万荣县</v>
          </cell>
          <cell r="B78" t="str">
            <v>3P</v>
          </cell>
          <cell r="C78">
            <v>1735</v>
          </cell>
          <cell r="D78">
            <v>633</v>
          </cell>
          <cell r="E78">
            <v>174</v>
          </cell>
          <cell r="F78">
            <v>209</v>
          </cell>
          <cell r="G78">
            <v>38</v>
          </cell>
          <cell r="H78">
            <v>1178</v>
          </cell>
          <cell r="I78">
            <v>-222</v>
          </cell>
          <cell r="J78">
            <v>146</v>
          </cell>
          <cell r="K78">
            <v>3912</v>
          </cell>
          <cell r="L78">
            <v>0</v>
          </cell>
          <cell r="M78">
            <v>570</v>
          </cell>
          <cell r="N78">
            <v>123</v>
          </cell>
          <cell r="O78">
            <v>1786</v>
          </cell>
          <cell r="P78">
            <v>918</v>
          </cell>
          <cell r="Q78">
            <v>257</v>
          </cell>
          <cell r="R78">
            <v>258</v>
          </cell>
          <cell r="S78">
            <v>3253</v>
          </cell>
          <cell r="T78">
            <v>1735</v>
          </cell>
          <cell r="U78">
            <v>474</v>
          </cell>
          <cell r="V78">
            <v>87</v>
          </cell>
          <cell r="W78">
            <v>878</v>
          </cell>
          <cell r="X78">
            <v>-1076</v>
          </cell>
          <cell r="Y78">
            <v>1155</v>
          </cell>
          <cell r="Z78">
            <v>4259</v>
          </cell>
          <cell r="AA78">
            <v>3912</v>
          </cell>
          <cell r="AB78">
            <v>0</v>
          </cell>
          <cell r="AC78">
            <v>229</v>
          </cell>
          <cell r="AD78">
            <v>118</v>
          </cell>
          <cell r="AE78">
            <v>-1006</v>
          </cell>
          <cell r="AF78">
            <v>-1591</v>
          </cell>
          <cell r="AG78">
            <v>522</v>
          </cell>
          <cell r="AH78">
            <v>3</v>
          </cell>
          <cell r="AI78">
            <v>58400</v>
          </cell>
          <cell r="AJ78">
            <v>33641</v>
          </cell>
          <cell r="AK78">
            <v>40</v>
          </cell>
          <cell r="AL78">
            <v>37</v>
          </cell>
          <cell r="AM78">
            <v>9685</v>
          </cell>
        </row>
        <row r="79">
          <cell r="A79" t="str">
            <v>平陆县</v>
          </cell>
          <cell r="B79" t="str">
            <v>3P</v>
          </cell>
          <cell r="C79">
            <v>1618</v>
          </cell>
          <cell r="D79">
            <v>605</v>
          </cell>
          <cell r="E79">
            <v>213</v>
          </cell>
          <cell r="F79">
            <v>156</v>
          </cell>
          <cell r="G79">
            <v>33</v>
          </cell>
          <cell r="H79">
            <v>740</v>
          </cell>
          <cell r="I79">
            <v>-123</v>
          </cell>
          <cell r="J79">
            <v>396</v>
          </cell>
          <cell r="K79">
            <v>3136</v>
          </cell>
          <cell r="L79">
            <v>0</v>
          </cell>
          <cell r="M79">
            <v>284</v>
          </cell>
          <cell r="N79">
            <v>132</v>
          </cell>
          <cell r="O79">
            <v>1095</v>
          </cell>
          <cell r="P79">
            <v>707</v>
          </cell>
          <cell r="Q79">
            <v>215</v>
          </cell>
          <cell r="R79">
            <v>703</v>
          </cell>
          <cell r="S79">
            <v>4196</v>
          </cell>
          <cell r="T79">
            <v>1618</v>
          </cell>
          <cell r="U79">
            <v>587</v>
          </cell>
          <cell r="V79">
            <v>59</v>
          </cell>
          <cell r="W79">
            <v>801</v>
          </cell>
          <cell r="X79">
            <v>452</v>
          </cell>
          <cell r="Y79">
            <v>679</v>
          </cell>
          <cell r="Z79">
            <v>3331</v>
          </cell>
          <cell r="AA79">
            <v>3136</v>
          </cell>
          <cell r="AB79">
            <v>0</v>
          </cell>
          <cell r="AC79">
            <v>107</v>
          </cell>
          <cell r="AD79">
            <v>88</v>
          </cell>
          <cell r="AE79">
            <v>865</v>
          </cell>
          <cell r="AF79">
            <v>388</v>
          </cell>
          <cell r="AG79">
            <v>640</v>
          </cell>
          <cell r="AH79">
            <v>1</v>
          </cell>
          <cell r="AI79">
            <v>28954</v>
          </cell>
          <cell r="AJ79">
            <v>18769</v>
          </cell>
          <cell r="AK79">
            <v>23</v>
          </cell>
          <cell r="AL79">
            <v>21</v>
          </cell>
          <cell r="AM79">
            <v>7060</v>
          </cell>
        </row>
        <row r="80">
          <cell r="A80" t="str">
            <v>夏  县</v>
          </cell>
          <cell r="B80" t="str">
            <v>3P</v>
          </cell>
          <cell r="C80">
            <v>1149</v>
          </cell>
          <cell r="D80">
            <v>591</v>
          </cell>
          <cell r="E80">
            <v>160</v>
          </cell>
          <cell r="F80">
            <v>165</v>
          </cell>
          <cell r="G80">
            <v>77</v>
          </cell>
          <cell r="H80">
            <v>776</v>
          </cell>
          <cell r="I80">
            <v>-652</v>
          </cell>
          <cell r="J80">
            <v>434</v>
          </cell>
          <cell r="K80">
            <v>3822</v>
          </cell>
          <cell r="L80">
            <v>0</v>
          </cell>
          <cell r="M80">
            <v>433</v>
          </cell>
          <cell r="N80">
            <v>171</v>
          </cell>
          <cell r="O80">
            <v>1317</v>
          </cell>
          <cell r="P80">
            <v>665</v>
          </cell>
          <cell r="Q80">
            <v>385</v>
          </cell>
          <cell r="R80">
            <v>851</v>
          </cell>
          <cell r="S80">
            <v>3702</v>
          </cell>
          <cell r="T80">
            <v>1149</v>
          </cell>
          <cell r="U80">
            <v>431</v>
          </cell>
          <cell r="V80">
            <v>73</v>
          </cell>
          <cell r="W80">
            <v>1315</v>
          </cell>
          <cell r="X80">
            <v>-968</v>
          </cell>
          <cell r="Y80">
            <v>1702</v>
          </cell>
          <cell r="Z80">
            <v>4256</v>
          </cell>
          <cell r="AA80">
            <v>3822</v>
          </cell>
          <cell r="AB80">
            <v>0</v>
          </cell>
          <cell r="AC80">
            <v>197</v>
          </cell>
          <cell r="AD80">
            <v>237</v>
          </cell>
          <cell r="AE80">
            <v>-554</v>
          </cell>
          <cell r="AF80">
            <v>-1435</v>
          </cell>
          <cell r="AG80">
            <v>481</v>
          </cell>
          <cell r="AH80">
            <v>2</v>
          </cell>
          <cell r="AI80">
            <v>72801</v>
          </cell>
          <cell r="AJ80">
            <v>12537</v>
          </cell>
          <cell r="AK80">
            <v>32</v>
          </cell>
          <cell r="AL80">
            <v>30</v>
          </cell>
          <cell r="AM80">
            <v>8004</v>
          </cell>
        </row>
        <row r="81">
          <cell r="A81" t="str">
            <v>内蒙古自治区</v>
          </cell>
          <cell r="B81">
            <v>0</v>
          </cell>
          <cell r="C81">
            <v>43748</v>
          </cell>
          <cell r="D81">
            <v>20858</v>
          </cell>
          <cell r="E81">
            <v>7133</v>
          </cell>
          <cell r="F81">
            <v>7664</v>
          </cell>
          <cell r="G81">
            <v>1427</v>
          </cell>
          <cell r="H81">
            <v>16954</v>
          </cell>
          <cell r="I81">
            <v>1156</v>
          </cell>
          <cell r="J81">
            <v>4780</v>
          </cell>
          <cell r="K81">
            <v>128923</v>
          </cell>
          <cell r="L81">
            <v>191</v>
          </cell>
          <cell r="M81">
            <v>9813</v>
          </cell>
          <cell r="N81">
            <v>11385</v>
          </cell>
          <cell r="O81">
            <v>48836</v>
          </cell>
          <cell r="P81">
            <v>27309</v>
          </cell>
          <cell r="Q81">
            <v>6681</v>
          </cell>
          <cell r="R81">
            <v>24708</v>
          </cell>
          <cell r="S81">
            <v>118710</v>
          </cell>
          <cell r="T81">
            <v>43748</v>
          </cell>
          <cell r="U81">
            <v>20887</v>
          </cell>
          <cell r="V81">
            <v>28196</v>
          </cell>
          <cell r="W81">
            <v>30954</v>
          </cell>
          <cell r="X81">
            <v>-12223</v>
          </cell>
          <cell r="Y81">
            <v>7148</v>
          </cell>
          <cell r="Z81">
            <v>136786</v>
          </cell>
          <cell r="AA81">
            <v>128923</v>
          </cell>
          <cell r="AB81">
            <v>0</v>
          </cell>
          <cell r="AC81">
            <v>1174</v>
          </cell>
          <cell r="AD81">
            <v>6689</v>
          </cell>
          <cell r="AE81">
            <v>-18076</v>
          </cell>
          <cell r="AF81">
            <v>-23010</v>
          </cell>
          <cell r="AG81">
            <v>21394</v>
          </cell>
          <cell r="AH81">
            <v>5652</v>
          </cell>
          <cell r="AI81">
            <v>1580561</v>
          </cell>
          <cell r="AJ81">
            <v>610824</v>
          </cell>
          <cell r="AK81">
            <v>768</v>
          </cell>
          <cell r="AL81">
            <v>652</v>
          </cell>
          <cell r="AM81">
            <v>257946</v>
          </cell>
        </row>
        <row r="82">
          <cell r="A82" t="str">
            <v>扎赉特旗</v>
          </cell>
          <cell r="B82" t="str">
            <v>3P</v>
          </cell>
          <cell r="C82">
            <v>1433</v>
          </cell>
          <cell r="D82">
            <v>328</v>
          </cell>
          <cell r="E82">
            <v>135</v>
          </cell>
          <cell r="F82">
            <v>108</v>
          </cell>
          <cell r="G82">
            <v>17</v>
          </cell>
          <cell r="H82">
            <v>1380</v>
          </cell>
          <cell r="I82">
            <v>-391</v>
          </cell>
          <cell r="J82">
            <v>116</v>
          </cell>
          <cell r="K82">
            <v>5447</v>
          </cell>
          <cell r="L82">
            <v>0</v>
          </cell>
          <cell r="M82">
            <v>289</v>
          </cell>
          <cell r="N82">
            <v>479</v>
          </cell>
          <cell r="O82">
            <v>2259</v>
          </cell>
          <cell r="P82">
            <v>1119</v>
          </cell>
          <cell r="Q82">
            <v>350</v>
          </cell>
          <cell r="R82">
            <v>951</v>
          </cell>
          <cell r="S82">
            <v>4625</v>
          </cell>
          <cell r="T82">
            <v>1433</v>
          </cell>
          <cell r="U82">
            <v>480</v>
          </cell>
          <cell r="V82">
            <v>1528</v>
          </cell>
          <cell r="W82">
            <v>1583</v>
          </cell>
          <cell r="X82">
            <v>-620</v>
          </cell>
          <cell r="Y82">
            <v>221</v>
          </cell>
          <cell r="Z82">
            <v>5669</v>
          </cell>
          <cell r="AA82">
            <v>5447</v>
          </cell>
          <cell r="AB82">
            <v>0</v>
          </cell>
          <cell r="AC82">
            <v>2</v>
          </cell>
          <cell r="AD82">
            <v>220</v>
          </cell>
          <cell r="AE82">
            <v>-1044</v>
          </cell>
          <cell r="AF82">
            <v>-1609</v>
          </cell>
          <cell r="AG82">
            <v>404</v>
          </cell>
          <cell r="AH82">
            <v>186</v>
          </cell>
          <cell r="AI82">
            <v>71935</v>
          </cell>
          <cell r="AJ82">
            <v>15150</v>
          </cell>
          <cell r="AK82">
            <v>40</v>
          </cell>
          <cell r="AL82">
            <v>33</v>
          </cell>
          <cell r="AM82">
            <v>11256</v>
          </cell>
        </row>
        <row r="83">
          <cell r="A83" t="str">
            <v>科右中旗</v>
          </cell>
          <cell r="B83" t="str">
            <v>3P</v>
          </cell>
          <cell r="C83">
            <v>1102</v>
          </cell>
          <cell r="D83">
            <v>610</v>
          </cell>
          <cell r="E83">
            <v>141</v>
          </cell>
          <cell r="F83">
            <v>318</v>
          </cell>
          <cell r="G83">
            <v>44</v>
          </cell>
          <cell r="H83">
            <v>735</v>
          </cell>
          <cell r="I83">
            <v>-297</v>
          </cell>
          <cell r="J83">
            <v>54</v>
          </cell>
          <cell r="K83">
            <v>4496</v>
          </cell>
          <cell r="L83">
            <v>0</v>
          </cell>
          <cell r="M83">
            <v>305</v>
          </cell>
          <cell r="N83">
            <v>424</v>
          </cell>
          <cell r="O83">
            <v>1948</v>
          </cell>
          <cell r="P83">
            <v>856</v>
          </cell>
          <cell r="Q83">
            <v>211</v>
          </cell>
          <cell r="R83">
            <v>752</v>
          </cell>
          <cell r="S83">
            <v>4109</v>
          </cell>
          <cell r="T83">
            <v>1102</v>
          </cell>
          <cell r="U83">
            <v>456</v>
          </cell>
          <cell r="V83">
            <v>1453</v>
          </cell>
          <cell r="W83">
            <v>1331</v>
          </cell>
          <cell r="X83">
            <v>-487</v>
          </cell>
          <cell r="Y83">
            <v>254</v>
          </cell>
          <cell r="Z83">
            <v>4798</v>
          </cell>
          <cell r="AA83">
            <v>4496</v>
          </cell>
          <cell r="AB83">
            <v>0</v>
          </cell>
          <cell r="AC83">
            <v>49</v>
          </cell>
          <cell r="AD83">
            <v>253</v>
          </cell>
          <cell r="AE83">
            <v>-689</v>
          </cell>
          <cell r="AF83">
            <v>-850</v>
          </cell>
          <cell r="AG83">
            <v>422</v>
          </cell>
          <cell r="AH83">
            <v>166</v>
          </cell>
          <cell r="AI83">
            <v>43871</v>
          </cell>
          <cell r="AJ83">
            <v>14045</v>
          </cell>
          <cell r="AK83">
            <v>23</v>
          </cell>
          <cell r="AL83">
            <v>17</v>
          </cell>
          <cell r="AM83">
            <v>10987</v>
          </cell>
        </row>
        <row r="84">
          <cell r="A84" t="str">
            <v>奈曼旗</v>
          </cell>
          <cell r="B84" t="str">
            <v>3P</v>
          </cell>
          <cell r="C84">
            <v>1365</v>
          </cell>
          <cell r="D84">
            <v>766</v>
          </cell>
          <cell r="E84">
            <v>354</v>
          </cell>
          <cell r="F84">
            <v>214</v>
          </cell>
          <cell r="G84">
            <v>60</v>
          </cell>
          <cell r="H84">
            <v>732</v>
          </cell>
          <cell r="I84">
            <v>-259</v>
          </cell>
          <cell r="J84">
            <v>126</v>
          </cell>
          <cell r="K84">
            <v>6050</v>
          </cell>
          <cell r="L84">
            <v>0</v>
          </cell>
          <cell r="M84">
            <v>522</v>
          </cell>
          <cell r="N84">
            <v>327</v>
          </cell>
          <cell r="O84">
            <v>2801</v>
          </cell>
          <cell r="P84">
            <v>993</v>
          </cell>
          <cell r="Q84">
            <v>227</v>
          </cell>
          <cell r="R84">
            <v>1180</v>
          </cell>
          <cell r="S84">
            <v>6431</v>
          </cell>
          <cell r="T84">
            <v>1365</v>
          </cell>
          <cell r="U84">
            <v>1182</v>
          </cell>
          <cell r="V84">
            <v>1084</v>
          </cell>
          <cell r="W84">
            <v>2064</v>
          </cell>
          <cell r="X84">
            <v>310</v>
          </cell>
          <cell r="Y84">
            <v>426</v>
          </cell>
          <cell r="Z84">
            <v>6367</v>
          </cell>
          <cell r="AA84">
            <v>6050</v>
          </cell>
          <cell r="AB84">
            <v>0</v>
          </cell>
          <cell r="AC84">
            <v>22</v>
          </cell>
          <cell r="AD84">
            <v>295</v>
          </cell>
          <cell r="AE84">
            <v>64</v>
          </cell>
          <cell r="AF84">
            <v>-228</v>
          </cell>
          <cell r="AG84">
            <v>1063</v>
          </cell>
          <cell r="AH84">
            <v>351</v>
          </cell>
          <cell r="AI84">
            <v>84830</v>
          </cell>
          <cell r="AJ84">
            <v>20030</v>
          </cell>
          <cell r="AK84">
            <v>41</v>
          </cell>
          <cell r="AL84">
            <v>36</v>
          </cell>
          <cell r="AM84">
            <v>12673</v>
          </cell>
        </row>
        <row r="85">
          <cell r="A85" t="str">
            <v>库伦旗</v>
          </cell>
          <cell r="B85" t="str">
            <v>3P</v>
          </cell>
          <cell r="C85">
            <v>253</v>
          </cell>
          <cell r="D85">
            <v>302</v>
          </cell>
          <cell r="E85">
            <v>156</v>
          </cell>
          <cell r="F85">
            <v>71</v>
          </cell>
          <cell r="G85">
            <v>21</v>
          </cell>
          <cell r="H85">
            <v>364</v>
          </cell>
          <cell r="I85">
            <v>-450</v>
          </cell>
          <cell r="J85">
            <v>37</v>
          </cell>
          <cell r="K85">
            <v>3677</v>
          </cell>
          <cell r="L85">
            <v>0</v>
          </cell>
          <cell r="M85">
            <v>343</v>
          </cell>
          <cell r="N85">
            <v>189</v>
          </cell>
          <cell r="O85">
            <v>1378</v>
          </cell>
          <cell r="P85">
            <v>945</v>
          </cell>
          <cell r="Q85">
            <v>162</v>
          </cell>
          <cell r="R85">
            <v>660</v>
          </cell>
          <cell r="S85">
            <v>3018</v>
          </cell>
          <cell r="T85">
            <v>253</v>
          </cell>
          <cell r="U85">
            <v>464</v>
          </cell>
          <cell r="V85">
            <v>980</v>
          </cell>
          <cell r="W85">
            <v>1676</v>
          </cell>
          <cell r="X85">
            <v>-877</v>
          </cell>
          <cell r="Y85">
            <v>522</v>
          </cell>
          <cell r="Z85">
            <v>4091</v>
          </cell>
          <cell r="AA85">
            <v>3677</v>
          </cell>
          <cell r="AB85">
            <v>0</v>
          </cell>
          <cell r="AC85">
            <v>7</v>
          </cell>
          <cell r="AD85">
            <v>407</v>
          </cell>
          <cell r="AE85">
            <v>-1073</v>
          </cell>
          <cell r="AF85">
            <v>-2097</v>
          </cell>
          <cell r="AG85">
            <v>470</v>
          </cell>
          <cell r="AH85">
            <v>221</v>
          </cell>
          <cell r="AI85">
            <v>44612</v>
          </cell>
          <cell r="AJ85">
            <v>15571</v>
          </cell>
          <cell r="AK85">
            <v>17</v>
          </cell>
          <cell r="AL85">
            <v>13</v>
          </cell>
          <cell r="AM85">
            <v>7657</v>
          </cell>
        </row>
        <row r="86">
          <cell r="A86" t="str">
            <v>太仆寺旗</v>
          </cell>
          <cell r="B86" t="str">
            <v>3P</v>
          </cell>
          <cell r="C86">
            <v>895</v>
          </cell>
          <cell r="D86">
            <v>346</v>
          </cell>
          <cell r="E86">
            <v>104</v>
          </cell>
          <cell r="F86">
            <v>75</v>
          </cell>
          <cell r="G86">
            <v>26</v>
          </cell>
          <cell r="H86">
            <v>462</v>
          </cell>
          <cell r="I86">
            <v>-66</v>
          </cell>
          <cell r="J86">
            <v>153</v>
          </cell>
          <cell r="K86">
            <v>2829</v>
          </cell>
          <cell r="L86">
            <v>0</v>
          </cell>
          <cell r="M86">
            <v>191</v>
          </cell>
          <cell r="N86">
            <v>224</v>
          </cell>
          <cell r="O86">
            <v>1111</v>
          </cell>
          <cell r="P86">
            <v>758</v>
          </cell>
          <cell r="Q86">
            <v>141</v>
          </cell>
          <cell r="R86">
            <v>404</v>
          </cell>
          <cell r="S86">
            <v>2711</v>
          </cell>
          <cell r="T86">
            <v>895</v>
          </cell>
          <cell r="U86">
            <v>514</v>
          </cell>
          <cell r="V86">
            <v>900</v>
          </cell>
          <cell r="W86">
            <v>661</v>
          </cell>
          <cell r="X86">
            <v>-334</v>
          </cell>
          <cell r="Y86">
            <v>75</v>
          </cell>
          <cell r="Z86">
            <v>2909</v>
          </cell>
          <cell r="AA86">
            <v>2829</v>
          </cell>
          <cell r="AB86">
            <v>0</v>
          </cell>
          <cell r="AC86">
            <v>5</v>
          </cell>
          <cell r="AD86">
            <v>75</v>
          </cell>
          <cell r="AE86">
            <v>-198</v>
          </cell>
          <cell r="AF86">
            <v>-365</v>
          </cell>
          <cell r="AG86">
            <v>311</v>
          </cell>
          <cell r="AH86">
            <v>251</v>
          </cell>
          <cell r="AI86">
            <v>36804</v>
          </cell>
          <cell r="AJ86">
            <v>15220</v>
          </cell>
          <cell r="AK86">
            <v>23</v>
          </cell>
          <cell r="AL86">
            <v>18</v>
          </cell>
          <cell r="AM86">
            <v>6718</v>
          </cell>
        </row>
        <row r="87">
          <cell r="A87" t="str">
            <v>多伦县</v>
          </cell>
          <cell r="B87" t="str">
            <v>3P</v>
          </cell>
          <cell r="C87">
            <v>408</v>
          </cell>
          <cell r="D87">
            <v>95</v>
          </cell>
          <cell r="E87">
            <v>29</v>
          </cell>
          <cell r="F87">
            <v>29</v>
          </cell>
          <cell r="G87">
            <v>5</v>
          </cell>
          <cell r="H87">
            <v>309</v>
          </cell>
          <cell r="I87">
            <v>-13</v>
          </cell>
          <cell r="J87">
            <v>17</v>
          </cell>
          <cell r="K87">
            <v>2135</v>
          </cell>
          <cell r="L87">
            <v>2</v>
          </cell>
          <cell r="M87">
            <v>187</v>
          </cell>
          <cell r="N87">
            <v>206</v>
          </cell>
          <cell r="O87">
            <v>672</v>
          </cell>
          <cell r="P87">
            <v>556</v>
          </cell>
          <cell r="Q87">
            <v>91</v>
          </cell>
          <cell r="R87">
            <v>421</v>
          </cell>
          <cell r="S87">
            <v>1887</v>
          </cell>
          <cell r="T87">
            <v>408</v>
          </cell>
          <cell r="U87">
            <v>125</v>
          </cell>
          <cell r="V87">
            <v>860</v>
          </cell>
          <cell r="W87">
            <v>612</v>
          </cell>
          <cell r="X87">
            <v>-219</v>
          </cell>
          <cell r="Y87">
            <v>101</v>
          </cell>
          <cell r="Z87">
            <v>2241</v>
          </cell>
          <cell r="AA87">
            <v>2135</v>
          </cell>
          <cell r="AB87">
            <v>0</v>
          </cell>
          <cell r="AC87">
            <v>5</v>
          </cell>
          <cell r="AD87">
            <v>101</v>
          </cell>
          <cell r="AE87">
            <v>-354</v>
          </cell>
          <cell r="AF87">
            <v>-500</v>
          </cell>
          <cell r="AG87">
            <v>86</v>
          </cell>
          <cell r="AH87">
            <v>98</v>
          </cell>
          <cell r="AI87">
            <v>31150</v>
          </cell>
          <cell r="AJ87">
            <v>12783</v>
          </cell>
          <cell r="AK87">
            <v>10</v>
          </cell>
          <cell r="AL87">
            <v>8</v>
          </cell>
          <cell r="AM87">
            <v>4004</v>
          </cell>
        </row>
        <row r="88">
          <cell r="A88" t="str">
            <v>察右前旗</v>
          </cell>
          <cell r="B88" t="str">
            <v>3P</v>
          </cell>
          <cell r="C88">
            <v>1506</v>
          </cell>
          <cell r="D88">
            <v>709</v>
          </cell>
          <cell r="E88">
            <v>271</v>
          </cell>
          <cell r="F88">
            <v>187</v>
          </cell>
          <cell r="G88">
            <v>61</v>
          </cell>
          <cell r="H88">
            <v>523</v>
          </cell>
          <cell r="I88">
            <v>102</v>
          </cell>
          <cell r="J88">
            <v>172</v>
          </cell>
          <cell r="K88">
            <v>3144</v>
          </cell>
          <cell r="L88">
            <v>0</v>
          </cell>
          <cell r="M88">
            <v>105</v>
          </cell>
          <cell r="N88">
            <v>205</v>
          </cell>
          <cell r="O88">
            <v>1095</v>
          </cell>
          <cell r="P88">
            <v>959</v>
          </cell>
          <cell r="Q88">
            <v>153</v>
          </cell>
          <cell r="R88">
            <v>627</v>
          </cell>
          <cell r="S88">
            <v>3637</v>
          </cell>
          <cell r="T88">
            <v>1506</v>
          </cell>
          <cell r="U88">
            <v>711</v>
          </cell>
          <cell r="V88">
            <v>614</v>
          </cell>
          <cell r="W88">
            <v>565</v>
          </cell>
          <cell r="X88">
            <v>-110</v>
          </cell>
          <cell r="Y88">
            <v>351</v>
          </cell>
          <cell r="Z88">
            <v>3527</v>
          </cell>
          <cell r="AA88">
            <v>3144</v>
          </cell>
          <cell r="AB88">
            <v>0</v>
          </cell>
          <cell r="AC88">
            <v>32</v>
          </cell>
          <cell r="AD88">
            <v>351</v>
          </cell>
          <cell r="AE88">
            <v>110</v>
          </cell>
          <cell r="AF88">
            <v>2</v>
          </cell>
          <cell r="AG88">
            <v>814</v>
          </cell>
          <cell r="AH88">
            <v>18</v>
          </cell>
          <cell r="AI88">
            <v>60632</v>
          </cell>
          <cell r="AJ88">
            <v>24114</v>
          </cell>
          <cell r="AK88">
            <v>29</v>
          </cell>
          <cell r="AL88">
            <v>25</v>
          </cell>
          <cell r="AM88">
            <v>6657</v>
          </cell>
        </row>
        <row r="89">
          <cell r="A89" t="str">
            <v>察右中旗</v>
          </cell>
          <cell r="B89" t="str">
            <v>3P</v>
          </cell>
          <cell r="C89">
            <v>1000</v>
          </cell>
          <cell r="D89">
            <v>251</v>
          </cell>
          <cell r="E89">
            <v>89</v>
          </cell>
          <cell r="F89">
            <v>55</v>
          </cell>
          <cell r="G89">
            <v>9</v>
          </cell>
          <cell r="H89">
            <v>588</v>
          </cell>
          <cell r="I89">
            <v>12</v>
          </cell>
          <cell r="J89">
            <v>149</v>
          </cell>
          <cell r="K89">
            <v>2364</v>
          </cell>
          <cell r="L89">
            <v>0</v>
          </cell>
          <cell r="M89">
            <v>78</v>
          </cell>
          <cell r="N89">
            <v>186</v>
          </cell>
          <cell r="O89">
            <v>930</v>
          </cell>
          <cell r="P89">
            <v>611</v>
          </cell>
          <cell r="Q89">
            <v>118</v>
          </cell>
          <cell r="R89">
            <v>441</v>
          </cell>
          <cell r="S89">
            <v>2426</v>
          </cell>
          <cell r="T89">
            <v>1000</v>
          </cell>
          <cell r="U89">
            <v>216</v>
          </cell>
          <cell r="V89">
            <v>590</v>
          </cell>
          <cell r="W89">
            <v>475</v>
          </cell>
          <cell r="X89">
            <v>-120</v>
          </cell>
          <cell r="Y89">
            <v>265</v>
          </cell>
          <cell r="Z89">
            <v>2663</v>
          </cell>
          <cell r="AA89">
            <v>2364</v>
          </cell>
          <cell r="AB89">
            <v>0</v>
          </cell>
          <cell r="AC89">
            <v>34</v>
          </cell>
          <cell r="AD89">
            <v>265</v>
          </cell>
          <cell r="AE89">
            <v>-237</v>
          </cell>
          <cell r="AF89">
            <v>-333</v>
          </cell>
          <cell r="AG89">
            <v>266</v>
          </cell>
          <cell r="AH89">
            <v>1</v>
          </cell>
          <cell r="AI89">
            <v>26372</v>
          </cell>
          <cell r="AJ89">
            <v>8647</v>
          </cell>
          <cell r="AK89">
            <v>22</v>
          </cell>
          <cell r="AL89">
            <v>19</v>
          </cell>
          <cell r="AM89">
            <v>6958</v>
          </cell>
        </row>
        <row r="90">
          <cell r="A90" t="str">
            <v>察右后旗</v>
          </cell>
          <cell r="B90" t="str">
            <v>3P</v>
          </cell>
          <cell r="C90">
            <v>884</v>
          </cell>
          <cell r="D90">
            <v>297</v>
          </cell>
          <cell r="E90">
            <v>104</v>
          </cell>
          <cell r="F90">
            <v>48</v>
          </cell>
          <cell r="G90">
            <v>38</v>
          </cell>
          <cell r="H90">
            <v>430</v>
          </cell>
          <cell r="I90">
            <v>32</v>
          </cell>
          <cell r="J90">
            <v>125</v>
          </cell>
          <cell r="K90">
            <v>2139</v>
          </cell>
          <cell r="L90">
            <v>0</v>
          </cell>
          <cell r="M90">
            <v>71</v>
          </cell>
          <cell r="N90">
            <v>230</v>
          </cell>
          <cell r="O90">
            <v>808</v>
          </cell>
          <cell r="P90">
            <v>655</v>
          </cell>
          <cell r="Q90">
            <v>173</v>
          </cell>
          <cell r="R90">
            <v>202</v>
          </cell>
          <cell r="S90">
            <v>1838</v>
          </cell>
          <cell r="T90">
            <v>884</v>
          </cell>
          <cell r="U90">
            <v>241</v>
          </cell>
          <cell r="V90">
            <v>632</v>
          </cell>
          <cell r="W90">
            <v>541</v>
          </cell>
          <cell r="X90">
            <v>-614</v>
          </cell>
          <cell r="Y90">
            <v>154</v>
          </cell>
          <cell r="Z90">
            <v>2334</v>
          </cell>
          <cell r="AA90">
            <v>2139</v>
          </cell>
          <cell r="AB90">
            <v>0</v>
          </cell>
          <cell r="AC90">
            <v>41</v>
          </cell>
          <cell r="AD90">
            <v>154</v>
          </cell>
          <cell r="AE90">
            <v>-496</v>
          </cell>
          <cell r="AF90">
            <v>-631</v>
          </cell>
          <cell r="AG90">
            <v>313</v>
          </cell>
          <cell r="AH90">
            <v>0</v>
          </cell>
          <cell r="AI90">
            <v>23996</v>
          </cell>
          <cell r="AJ90">
            <v>6698</v>
          </cell>
          <cell r="AK90">
            <v>21</v>
          </cell>
          <cell r="AL90">
            <v>18</v>
          </cell>
          <cell r="AM90">
            <v>6324</v>
          </cell>
        </row>
        <row r="91">
          <cell r="A91" t="str">
            <v>武川县</v>
          </cell>
          <cell r="B91" t="str">
            <v>3P</v>
          </cell>
          <cell r="C91">
            <v>1194</v>
          </cell>
          <cell r="D91">
            <v>319</v>
          </cell>
          <cell r="E91">
            <v>99</v>
          </cell>
          <cell r="F91">
            <v>100</v>
          </cell>
          <cell r="G91">
            <v>10</v>
          </cell>
          <cell r="H91">
            <v>475</v>
          </cell>
          <cell r="I91">
            <v>358</v>
          </cell>
          <cell r="J91">
            <v>42</v>
          </cell>
          <cell r="K91">
            <v>2289</v>
          </cell>
          <cell r="L91">
            <v>0</v>
          </cell>
          <cell r="M91">
            <v>71</v>
          </cell>
          <cell r="N91">
            <v>173</v>
          </cell>
          <cell r="O91">
            <v>891</v>
          </cell>
          <cell r="P91">
            <v>668</v>
          </cell>
          <cell r="Q91">
            <v>190</v>
          </cell>
          <cell r="R91">
            <v>296</v>
          </cell>
          <cell r="S91">
            <v>2318</v>
          </cell>
          <cell r="T91">
            <v>1194</v>
          </cell>
          <cell r="U91">
            <v>245</v>
          </cell>
          <cell r="V91">
            <v>493</v>
          </cell>
          <cell r="W91">
            <v>517</v>
          </cell>
          <cell r="X91">
            <v>-299</v>
          </cell>
          <cell r="Y91">
            <v>168</v>
          </cell>
          <cell r="Z91">
            <v>2526</v>
          </cell>
          <cell r="AA91">
            <v>2289</v>
          </cell>
          <cell r="AB91">
            <v>0</v>
          </cell>
          <cell r="AC91">
            <v>69</v>
          </cell>
          <cell r="AD91">
            <v>168</v>
          </cell>
          <cell r="AE91">
            <v>-208</v>
          </cell>
          <cell r="AF91">
            <v>-302</v>
          </cell>
          <cell r="AG91">
            <v>296</v>
          </cell>
          <cell r="AH91">
            <v>11</v>
          </cell>
          <cell r="AI91">
            <v>28894</v>
          </cell>
          <cell r="AJ91">
            <v>16916</v>
          </cell>
          <cell r="AK91">
            <v>17</v>
          </cell>
          <cell r="AL91">
            <v>15</v>
          </cell>
          <cell r="AM91">
            <v>6055</v>
          </cell>
        </row>
        <row r="92">
          <cell r="A92" t="str">
            <v>四子王旗</v>
          </cell>
          <cell r="B92" t="str">
            <v>3P</v>
          </cell>
          <cell r="C92">
            <v>1470</v>
          </cell>
          <cell r="D92">
            <v>413</v>
          </cell>
          <cell r="E92">
            <v>108</v>
          </cell>
          <cell r="F92">
            <v>179</v>
          </cell>
          <cell r="G92">
            <v>12</v>
          </cell>
          <cell r="H92">
            <v>748</v>
          </cell>
          <cell r="I92">
            <v>60</v>
          </cell>
          <cell r="J92">
            <v>249</v>
          </cell>
          <cell r="K92">
            <v>3232</v>
          </cell>
          <cell r="L92">
            <v>0</v>
          </cell>
          <cell r="M92">
            <v>112</v>
          </cell>
          <cell r="N92">
            <v>268</v>
          </cell>
          <cell r="O92">
            <v>1371</v>
          </cell>
          <cell r="P92">
            <v>984</v>
          </cell>
          <cell r="Q92">
            <v>178</v>
          </cell>
          <cell r="R92">
            <v>319</v>
          </cell>
          <cell r="S92">
            <v>3320</v>
          </cell>
          <cell r="T92">
            <v>1470</v>
          </cell>
          <cell r="U92">
            <v>271</v>
          </cell>
          <cell r="V92">
            <v>761</v>
          </cell>
          <cell r="W92">
            <v>956</v>
          </cell>
          <cell r="X92">
            <v>-208</v>
          </cell>
          <cell r="Y92">
            <v>70</v>
          </cell>
          <cell r="Z92">
            <v>3378</v>
          </cell>
          <cell r="AA92">
            <v>3232</v>
          </cell>
          <cell r="AB92">
            <v>0</v>
          </cell>
          <cell r="AC92">
            <v>76</v>
          </cell>
          <cell r="AD92">
            <v>70</v>
          </cell>
          <cell r="AE92">
            <v>-58</v>
          </cell>
          <cell r="AF92">
            <v>-272</v>
          </cell>
          <cell r="AG92">
            <v>324</v>
          </cell>
          <cell r="AH92">
            <v>0</v>
          </cell>
          <cell r="AI92">
            <v>28111</v>
          </cell>
          <cell r="AJ92">
            <v>9062</v>
          </cell>
          <cell r="AK92">
            <v>21</v>
          </cell>
          <cell r="AL92">
            <v>18</v>
          </cell>
          <cell r="AM92">
            <v>7999</v>
          </cell>
        </row>
        <row r="93">
          <cell r="A93" t="str">
            <v>达茂旗</v>
          </cell>
          <cell r="B93" t="str">
            <v>3P</v>
          </cell>
          <cell r="C93">
            <v>1858</v>
          </cell>
          <cell r="D93">
            <v>422</v>
          </cell>
          <cell r="E93">
            <v>165</v>
          </cell>
          <cell r="F93">
            <v>58</v>
          </cell>
          <cell r="G93">
            <v>12</v>
          </cell>
          <cell r="H93">
            <v>511</v>
          </cell>
          <cell r="I93">
            <v>819</v>
          </cell>
          <cell r="J93">
            <v>106</v>
          </cell>
          <cell r="K93">
            <v>3230</v>
          </cell>
          <cell r="L93">
            <v>0</v>
          </cell>
          <cell r="M93">
            <v>210</v>
          </cell>
          <cell r="N93">
            <v>406</v>
          </cell>
          <cell r="O93">
            <v>1332</v>
          </cell>
          <cell r="P93">
            <v>954</v>
          </cell>
          <cell r="Q93">
            <v>163</v>
          </cell>
          <cell r="R93">
            <v>165</v>
          </cell>
          <cell r="S93">
            <v>3622</v>
          </cell>
          <cell r="T93">
            <v>1858</v>
          </cell>
          <cell r="U93">
            <v>433</v>
          </cell>
          <cell r="V93">
            <v>726</v>
          </cell>
          <cell r="W93">
            <v>382</v>
          </cell>
          <cell r="X93">
            <v>66</v>
          </cell>
          <cell r="Y93">
            <v>157</v>
          </cell>
          <cell r="Z93">
            <v>3487</v>
          </cell>
          <cell r="AA93">
            <v>3230</v>
          </cell>
          <cell r="AB93">
            <v>0</v>
          </cell>
          <cell r="AC93">
            <v>100</v>
          </cell>
          <cell r="AD93">
            <v>157</v>
          </cell>
          <cell r="AE93">
            <v>135</v>
          </cell>
          <cell r="AF93">
            <v>5</v>
          </cell>
          <cell r="AG93">
            <v>494</v>
          </cell>
          <cell r="AH93">
            <v>0</v>
          </cell>
          <cell r="AI93">
            <v>45183</v>
          </cell>
          <cell r="AJ93">
            <v>23440</v>
          </cell>
          <cell r="AK93">
            <v>11</v>
          </cell>
          <cell r="AL93">
            <v>8</v>
          </cell>
          <cell r="AM93">
            <v>5571</v>
          </cell>
        </row>
        <row r="94">
          <cell r="A94" t="str">
            <v>和林格尔县</v>
          </cell>
          <cell r="B94" t="str">
            <v>3P</v>
          </cell>
          <cell r="C94">
            <v>722</v>
          </cell>
          <cell r="D94">
            <v>349</v>
          </cell>
          <cell r="E94">
            <v>82</v>
          </cell>
          <cell r="F94">
            <v>142</v>
          </cell>
          <cell r="G94">
            <v>11</v>
          </cell>
          <cell r="H94">
            <v>252</v>
          </cell>
          <cell r="I94">
            <v>2</v>
          </cell>
          <cell r="J94">
            <v>119</v>
          </cell>
          <cell r="K94">
            <v>2179</v>
          </cell>
          <cell r="L94">
            <v>24</v>
          </cell>
          <cell r="M94">
            <v>99</v>
          </cell>
          <cell r="N94">
            <v>239</v>
          </cell>
          <cell r="O94">
            <v>772</v>
          </cell>
          <cell r="P94">
            <v>636</v>
          </cell>
          <cell r="Q94">
            <v>111</v>
          </cell>
          <cell r="R94">
            <v>298</v>
          </cell>
          <cell r="S94">
            <v>2360</v>
          </cell>
          <cell r="T94">
            <v>722</v>
          </cell>
          <cell r="U94">
            <v>213</v>
          </cell>
          <cell r="V94">
            <v>793</v>
          </cell>
          <cell r="W94">
            <v>574</v>
          </cell>
          <cell r="X94">
            <v>20</v>
          </cell>
          <cell r="Y94">
            <v>38</v>
          </cell>
          <cell r="Z94">
            <v>2231</v>
          </cell>
          <cell r="AA94">
            <v>2179</v>
          </cell>
          <cell r="AB94">
            <v>0</v>
          </cell>
          <cell r="AC94">
            <v>14</v>
          </cell>
          <cell r="AD94">
            <v>38</v>
          </cell>
          <cell r="AE94">
            <v>129</v>
          </cell>
          <cell r="AF94">
            <v>-69</v>
          </cell>
          <cell r="AG94">
            <v>244</v>
          </cell>
          <cell r="AH94">
            <v>13</v>
          </cell>
          <cell r="AI94">
            <v>25925</v>
          </cell>
          <cell r="AJ94">
            <v>8453</v>
          </cell>
          <cell r="AK94">
            <v>18</v>
          </cell>
          <cell r="AL94">
            <v>16</v>
          </cell>
          <cell r="AM94">
            <v>6452</v>
          </cell>
        </row>
        <row r="95">
          <cell r="A95" t="str">
            <v>清水河县</v>
          </cell>
          <cell r="B95" t="str">
            <v>3P</v>
          </cell>
          <cell r="C95">
            <v>720</v>
          </cell>
          <cell r="D95">
            <v>489</v>
          </cell>
          <cell r="E95">
            <v>193</v>
          </cell>
          <cell r="F95">
            <v>165</v>
          </cell>
          <cell r="G95">
            <v>54</v>
          </cell>
          <cell r="H95">
            <v>123</v>
          </cell>
          <cell r="I95">
            <v>32</v>
          </cell>
          <cell r="J95">
            <v>76</v>
          </cell>
          <cell r="K95">
            <v>2125</v>
          </cell>
          <cell r="L95">
            <v>68</v>
          </cell>
          <cell r="M95">
            <v>105</v>
          </cell>
          <cell r="N95">
            <v>240</v>
          </cell>
          <cell r="O95">
            <v>647</v>
          </cell>
          <cell r="P95">
            <v>447</v>
          </cell>
          <cell r="Q95">
            <v>136</v>
          </cell>
          <cell r="R95">
            <v>482</v>
          </cell>
          <cell r="S95">
            <v>2499</v>
          </cell>
          <cell r="T95">
            <v>720</v>
          </cell>
          <cell r="U95">
            <v>487</v>
          </cell>
          <cell r="V95">
            <v>559</v>
          </cell>
          <cell r="W95">
            <v>398</v>
          </cell>
          <cell r="X95">
            <v>230</v>
          </cell>
          <cell r="Y95">
            <v>105</v>
          </cell>
          <cell r="Z95">
            <v>2243</v>
          </cell>
          <cell r="AA95">
            <v>2125</v>
          </cell>
          <cell r="AB95">
            <v>0</v>
          </cell>
          <cell r="AC95">
            <v>13</v>
          </cell>
          <cell r="AD95">
            <v>105</v>
          </cell>
          <cell r="AE95">
            <v>256</v>
          </cell>
          <cell r="AF95">
            <v>58</v>
          </cell>
          <cell r="AG95">
            <v>580</v>
          </cell>
          <cell r="AH95">
            <v>0</v>
          </cell>
          <cell r="AI95">
            <v>28689</v>
          </cell>
          <cell r="AJ95">
            <v>14481</v>
          </cell>
          <cell r="AK95">
            <v>13</v>
          </cell>
          <cell r="AL95">
            <v>11</v>
          </cell>
          <cell r="AM95">
            <v>3960</v>
          </cell>
        </row>
        <row r="96">
          <cell r="A96" t="str">
            <v>商都县</v>
          </cell>
          <cell r="B96" t="str">
            <v>3P</v>
          </cell>
          <cell r="C96">
            <v>1146</v>
          </cell>
          <cell r="D96">
            <v>358</v>
          </cell>
          <cell r="E96">
            <v>176</v>
          </cell>
          <cell r="F96">
            <v>66</v>
          </cell>
          <cell r="G96">
            <v>29</v>
          </cell>
          <cell r="H96">
            <v>574</v>
          </cell>
          <cell r="I96">
            <v>4</v>
          </cell>
          <cell r="J96">
            <v>210</v>
          </cell>
          <cell r="K96">
            <v>3143</v>
          </cell>
          <cell r="L96">
            <v>0</v>
          </cell>
          <cell r="M96">
            <v>136</v>
          </cell>
          <cell r="N96">
            <v>166</v>
          </cell>
          <cell r="O96">
            <v>1037</v>
          </cell>
          <cell r="P96">
            <v>855</v>
          </cell>
          <cell r="Q96">
            <v>192</v>
          </cell>
          <cell r="R96">
            <v>757</v>
          </cell>
          <cell r="S96">
            <v>2982</v>
          </cell>
          <cell r="T96">
            <v>1146</v>
          </cell>
          <cell r="U96">
            <v>500</v>
          </cell>
          <cell r="V96">
            <v>650</v>
          </cell>
          <cell r="W96">
            <v>678</v>
          </cell>
          <cell r="X96">
            <v>-241</v>
          </cell>
          <cell r="Y96">
            <v>249</v>
          </cell>
          <cell r="Z96">
            <v>3417</v>
          </cell>
          <cell r="AA96">
            <v>3143</v>
          </cell>
          <cell r="AB96">
            <v>0</v>
          </cell>
          <cell r="AC96">
            <v>25</v>
          </cell>
          <cell r="AD96">
            <v>249</v>
          </cell>
          <cell r="AE96">
            <v>-435</v>
          </cell>
          <cell r="AF96">
            <v>-438</v>
          </cell>
          <cell r="AG96">
            <v>527</v>
          </cell>
          <cell r="AH96">
            <v>100</v>
          </cell>
          <cell r="AI96">
            <v>57377</v>
          </cell>
          <cell r="AJ96">
            <v>18431</v>
          </cell>
          <cell r="AK96">
            <v>35</v>
          </cell>
          <cell r="AL96">
            <v>31</v>
          </cell>
          <cell r="AM96">
            <v>7761</v>
          </cell>
        </row>
        <row r="97">
          <cell r="A97" t="str">
            <v>化德县</v>
          </cell>
          <cell r="B97" t="str">
            <v>3P</v>
          </cell>
          <cell r="C97">
            <v>563</v>
          </cell>
          <cell r="D97">
            <v>222</v>
          </cell>
          <cell r="E97">
            <v>92</v>
          </cell>
          <cell r="F97">
            <v>50</v>
          </cell>
          <cell r="G97">
            <v>16</v>
          </cell>
          <cell r="H97">
            <v>314</v>
          </cell>
          <cell r="I97">
            <v>12</v>
          </cell>
          <cell r="J97">
            <v>15</v>
          </cell>
          <cell r="K97">
            <v>2020</v>
          </cell>
          <cell r="L97">
            <v>61</v>
          </cell>
          <cell r="M97">
            <v>73</v>
          </cell>
          <cell r="N97">
            <v>195</v>
          </cell>
          <cell r="O97">
            <v>654</v>
          </cell>
          <cell r="P97">
            <v>580</v>
          </cell>
          <cell r="Q97">
            <v>101</v>
          </cell>
          <cell r="R97">
            <v>356</v>
          </cell>
          <cell r="S97">
            <v>1500</v>
          </cell>
          <cell r="T97">
            <v>563</v>
          </cell>
          <cell r="U97">
            <v>302</v>
          </cell>
          <cell r="V97">
            <v>464</v>
          </cell>
          <cell r="W97">
            <v>519</v>
          </cell>
          <cell r="X97">
            <v>-480</v>
          </cell>
          <cell r="Y97">
            <v>132</v>
          </cell>
          <cell r="Z97">
            <v>2171</v>
          </cell>
          <cell r="AA97">
            <v>2020</v>
          </cell>
          <cell r="AB97">
            <v>0</v>
          </cell>
          <cell r="AC97">
            <v>19</v>
          </cell>
          <cell r="AD97">
            <v>132</v>
          </cell>
          <cell r="AE97">
            <v>-671</v>
          </cell>
          <cell r="AF97">
            <v>-718</v>
          </cell>
          <cell r="AG97">
            <v>277</v>
          </cell>
          <cell r="AH97">
            <v>83</v>
          </cell>
          <cell r="AI97">
            <v>20073</v>
          </cell>
          <cell r="AJ97">
            <v>8793</v>
          </cell>
          <cell r="AK97">
            <v>16</v>
          </cell>
          <cell r="AL97">
            <v>14</v>
          </cell>
          <cell r="AM97">
            <v>5204</v>
          </cell>
        </row>
        <row r="98">
          <cell r="A98" t="str">
            <v>准格尔旗</v>
          </cell>
          <cell r="B98" t="str">
            <v>3P</v>
          </cell>
          <cell r="C98">
            <v>5252</v>
          </cell>
          <cell r="D98">
            <v>3874</v>
          </cell>
          <cell r="E98">
            <v>501</v>
          </cell>
          <cell r="F98">
            <v>2466</v>
          </cell>
          <cell r="G98">
            <v>197</v>
          </cell>
          <cell r="H98">
            <v>579</v>
          </cell>
          <cell r="I98">
            <v>350</v>
          </cell>
          <cell r="J98">
            <v>449</v>
          </cell>
          <cell r="K98">
            <v>7517</v>
          </cell>
          <cell r="L98">
            <v>0</v>
          </cell>
          <cell r="M98">
            <v>807</v>
          </cell>
          <cell r="N98">
            <v>973</v>
          </cell>
          <cell r="O98">
            <v>2338</v>
          </cell>
          <cell r="P98">
            <v>1169</v>
          </cell>
          <cell r="Q98">
            <v>347</v>
          </cell>
          <cell r="R98">
            <v>1883</v>
          </cell>
          <cell r="S98">
            <v>8250</v>
          </cell>
          <cell r="T98">
            <v>5252</v>
          </cell>
          <cell r="U98">
            <v>861</v>
          </cell>
          <cell r="V98">
            <v>646</v>
          </cell>
          <cell r="W98">
            <v>924</v>
          </cell>
          <cell r="X98">
            <v>94</v>
          </cell>
          <cell r="Y98">
            <v>473</v>
          </cell>
          <cell r="Z98">
            <v>8125</v>
          </cell>
          <cell r="AA98">
            <v>7517</v>
          </cell>
          <cell r="AB98">
            <v>0</v>
          </cell>
          <cell r="AC98">
            <v>135</v>
          </cell>
          <cell r="AD98">
            <v>473</v>
          </cell>
          <cell r="AE98">
            <v>125</v>
          </cell>
          <cell r="AF98">
            <v>2</v>
          </cell>
          <cell r="AG98">
            <v>1502</v>
          </cell>
          <cell r="AH98">
            <v>0</v>
          </cell>
          <cell r="AI98">
            <v>64105</v>
          </cell>
          <cell r="AJ98">
            <v>28437</v>
          </cell>
          <cell r="AK98">
            <v>27</v>
          </cell>
          <cell r="AL98">
            <v>20</v>
          </cell>
          <cell r="AM98">
            <v>9208</v>
          </cell>
        </row>
        <row r="99">
          <cell r="A99" t="str">
            <v>伊金霍洛旗</v>
          </cell>
          <cell r="B99" t="str">
            <v>3P</v>
          </cell>
          <cell r="C99">
            <v>2275</v>
          </cell>
          <cell r="D99">
            <v>1686</v>
          </cell>
          <cell r="E99">
            <v>266</v>
          </cell>
          <cell r="F99">
            <v>921</v>
          </cell>
          <cell r="G99">
            <v>89</v>
          </cell>
          <cell r="H99">
            <v>170</v>
          </cell>
          <cell r="I99">
            <v>12</v>
          </cell>
          <cell r="J99">
            <v>407</v>
          </cell>
          <cell r="K99">
            <v>4187</v>
          </cell>
          <cell r="L99">
            <v>0</v>
          </cell>
          <cell r="M99">
            <v>212</v>
          </cell>
          <cell r="N99">
            <v>455</v>
          </cell>
          <cell r="O99">
            <v>1467</v>
          </cell>
          <cell r="P99">
            <v>794</v>
          </cell>
          <cell r="Q99">
            <v>235</v>
          </cell>
          <cell r="R99">
            <v>1024</v>
          </cell>
          <cell r="S99">
            <v>4470</v>
          </cell>
          <cell r="T99">
            <v>2275</v>
          </cell>
          <cell r="U99">
            <v>589</v>
          </cell>
          <cell r="V99">
            <v>775</v>
          </cell>
          <cell r="W99">
            <v>563</v>
          </cell>
          <cell r="X99">
            <v>117</v>
          </cell>
          <cell r="Y99">
            <v>151</v>
          </cell>
          <cell r="Z99">
            <v>4387</v>
          </cell>
          <cell r="AA99">
            <v>4187</v>
          </cell>
          <cell r="AB99">
            <v>0</v>
          </cell>
          <cell r="AC99">
            <v>49</v>
          </cell>
          <cell r="AD99">
            <v>151</v>
          </cell>
          <cell r="AE99">
            <v>83</v>
          </cell>
          <cell r="AF99">
            <v>0</v>
          </cell>
          <cell r="AG99">
            <v>797</v>
          </cell>
          <cell r="AH99">
            <v>2</v>
          </cell>
          <cell r="AI99">
            <v>34125</v>
          </cell>
          <cell r="AJ99">
            <v>10677</v>
          </cell>
          <cell r="AK99">
            <v>14</v>
          </cell>
          <cell r="AL99">
            <v>12</v>
          </cell>
          <cell r="AM99">
            <v>6052</v>
          </cell>
        </row>
        <row r="100">
          <cell r="A100" t="str">
            <v>乌审旗</v>
          </cell>
          <cell r="B100" t="str">
            <v>3P</v>
          </cell>
          <cell r="C100">
            <v>859</v>
          </cell>
          <cell r="D100">
            <v>558</v>
          </cell>
          <cell r="E100">
            <v>305</v>
          </cell>
          <cell r="F100">
            <v>73</v>
          </cell>
          <cell r="G100">
            <v>29</v>
          </cell>
          <cell r="H100">
            <v>286</v>
          </cell>
          <cell r="I100">
            <v>-45</v>
          </cell>
          <cell r="J100">
            <v>60</v>
          </cell>
          <cell r="K100">
            <v>3826</v>
          </cell>
          <cell r="L100">
            <v>10</v>
          </cell>
          <cell r="M100">
            <v>844</v>
          </cell>
          <cell r="N100">
            <v>268</v>
          </cell>
          <cell r="O100">
            <v>1243</v>
          </cell>
          <cell r="P100">
            <v>711</v>
          </cell>
          <cell r="Q100">
            <v>203</v>
          </cell>
          <cell r="R100">
            <v>547</v>
          </cell>
          <cell r="S100">
            <v>3458</v>
          </cell>
          <cell r="T100">
            <v>859</v>
          </cell>
          <cell r="U100">
            <v>742</v>
          </cell>
          <cell r="V100">
            <v>780</v>
          </cell>
          <cell r="W100">
            <v>1037</v>
          </cell>
          <cell r="X100">
            <v>-122</v>
          </cell>
          <cell r="Y100">
            <v>162</v>
          </cell>
          <cell r="Z100">
            <v>4006</v>
          </cell>
          <cell r="AA100">
            <v>3826</v>
          </cell>
          <cell r="AB100">
            <v>0</v>
          </cell>
          <cell r="AC100">
            <v>18</v>
          </cell>
          <cell r="AD100">
            <v>162</v>
          </cell>
          <cell r="AE100">
            <v>-548</v>
          </cell>
          <cell r="AF100">
            <v>-611</v>
          </cell>
          <cell r="AG100">
            <v>915</v>
          </cell>
          <cell r="AH100">
            <v>0</v>
          </cell>
          <cell r="AI100">
            <v>43298</v>
          </cell>
          <cell r="AJ100">
            <v>18741</v>
          </cell>
          <cell r="AK100">
            <v>9</v>
          </cell>
          <cell r="AL100">
            <v>8</v>
          </cell>
          <cell r="AM100">
            <v>5406</v>
          </cell>
        </row>
        <row r="101">
          <cell r="A101" t="str">
            <v>杭锦旗</v>
          </cell>
          <cell r="B101" t="str">
            <v>3P</v>
          </cell>
          <cell r="C101">
            <v>796</v>
          </cell>
          <cell r="D101">
            <v>304</v>
          </cell>
          <cell r="E101">
            <v>137</v>
          </cell>
          <cell r="F101">
            <v>70</v>
          </cell>
          <cell r="G101">
            <v>19</v>
          </cell>
          <cell r="H101">
            <v>385</v>
          </cell>
          <cell r="I101">
            <v>-10</v>
          </cell>
          <cell r="J101">
            <v>117</v>
          </cell>
          <cell r="K101">
            <v>3358</v>
          </cell>
          <cell r="L101">
            <v>0</v>
          </cell>
          <cell r="M101">
            <v>147</v>
          </cell>
          <cell r="N101">
            <v>357</v>
          </cell>
          <cell r="O101">
            <v>1281</v>
          </cell>
          <cell r="P101">
            <v>777</v>
          </cell>
          <cell r="Q101">
            <v>239</v>
          </cell>
          <cell r="R101">
            <v>557</v>
          </cell>
          <cell r="S101">
            <v>2855</v>
          </cell>
          <cell r="T101">
            <v>796</v>
          </cell>
          <cell r="U101">
            <v>325</v>
          </cell>
          <cell r="V101">
            <v>1127</v>
          </cell>
          <cell r="W101">
            <v>1040</v>
          </cell>
          <cell r="X101">
            <v>-478</v>
          </cell>
          <cell r="Y101">
            <v>45</v>
          </cell>
          <cell r="Z101">
            <v>3427</v>
          </cell>
          <cell r="AA101">
            <v>3358</v>
          </cell>
          <cell r="AB101">
            <v>0</v>
          </cell>
          <cell r="AC101">
            <v>24</v>
          </cell>
          <cell r="AD101">
            <v>45</v>
          </cell>
          <cell r="AE101">
            <v>-572</v>
          </cell>
          <cell r="AF101">
            <v>-573</v>
          </cell>
          <cell r="AG101">
            <v>412</v>
          </cell>
          <cell r="AH101">
            <v>0</v>
          </cell>
          <cell r="AI101">
            <v>29590</v>
          </cell>
          <cell r="AJ101">
            <v>7915</v>
          </cell>
          <cell r="AK101">
            <v>13</v>
          </cell>
          <cell r="AL101">
            <v>11</v>
          </cell>
          <cell r="AM101">
            <v>7450</v>
          </cell>
        </row>
        <row r="102">
          <cell r="A102" t="str">
            <v>鄂托克前旗</v>
          </cell>
          <cell r="B102" t="str">
            <v>3P</v>
          </cell>
          <cell r="C102">
            <v>544</v>
          </cell>
          <cell r="D102">
            <v>222</v>
          </cell>
          <cell r="E102">
            <v>58</v>
          </cell>
          <cell r="F102">
            <v>62</v>
          </cell>
          <cell r="G102">
            <v>14</v>
          </cell>
          <cell r="H102">
            <v>259</v>
          </cell>
          <cell r="I102">
            <v>35</v>
          </cell>
          <cell r="J102">
            <v>28</v>
          </cell>
          <cell r="K102">
            <v>2330</v>
          </cell>
          <cell r="L102">
            <v>0</v>
          </cell>
          <cell r="M102">
            <v>186</v>
          </cell>
          <cell r="N102">
            <v>215</v>
          </cell>
          <cell r="O102">
            <v>794</v>
          </cell>
          <cell r="P102">
            <v>621</v>
          </cell>
          <cell r="Q102">
            <v>146</v>
          </cell>
          <cell r="R102">
            <v>368</v>
          </cell>
          <cell r="S102">
            <v>1877</v>
          </cell>
          <cell r="T102">
            <v>544</v>
          </cell>
          <cell r="U102">
            <v>133</v>
          </cell>
          <cell r="V102">
            <v>636</v>
          </cell>
          <cell r="W102">
            <v>851</v>
          </cell>
          <cell r="X102">
            <v>-376</v>
          </cell>
          <cell r="Y102">
            <v>89</v>
          </cell>
          <cell r="Z102">
            <v>2452</v>
          </cell>
          <cell r="AA102">
            <v>2330</v>
          </cell>
          <cell r="AB102">
            <v>0</v>
          </cell>
          <cell r="AC102">
            <v>33</v>
          </cell>
          <cell r="AD102">
            <v>89</v>
          </cell>
          <cell r="AE102">
            <v>-575</v>
          </cell>
          <cell r="AF102">
            <v>-619</v>
          </cell>
          <cell r="AG102">
            <v>173</v>
          </cell>
          <cell r="AH102">
            <v>2</v>
          </cell>
          <cell r="AI102">
            <v>17479</v>
          </cell>
          <cell r="AJ102">
            <v>3386</v>
          </cell>
          <cell r="AK102">
            <v>7</v>
          </cell>
          <cell r="AL102">
            <v>6</v>
          </cell>
          <cell r="AM102">
            <v>4528</v>
          </cell>
        </row>
        <row r="103">
          <cell r="A103" t="str">
            <v>托克托县</v>
          </cell>
          <cell r="B103" t="str">
            <v>3P</v>
          </cell>
          <cell r="C103">
            <v>1572</v>
          </cell>
          <cell r="D103">
            <v>737</v>
          </cell>
          <cell r="E103">
            <v>335</v>
          </cell>
          <cell r="F103">
            <v>266</v>
          </cell>
          <cell r="G103">
            <v>70</v>
          </cell>
          <cell r="H103">
            <v>292</v>
          </cell>
          <cell r="I103">
            <v>292</v>
          </cell>
          <cell r="J103">
            <v>251</v>
          </cell>
          <cell r="K103">
            <v>4834</v>
          </cell>
          <cell r="L103">
            <v>0</v>
          </cell>
          <cell r="M103">
            <v>607</v>
          </cell>
          <cell r="N103">
            <v>263</v>
          </cell>
          <cell r="O103">
            <v>1772</v>
          </cell>
          <cell r="P103">
            <v>749</v>
          </cell>
          <cell r="Q103">
            <v>243</v>
          </cell>
          <cell r="R103">
            <v>1200</v>
          </cell>
          <cell r="S103">
            <v>6569</v>
          </cell>
          <cell r="T103">
            <v>1572</v>
          </cell>
          <cell r="U103">
            <v>1248</v>
          </cell>
          <cell r="V103">
            <v>1172</v>
          </cell>
          <cell r="W103">
            <v>1546</v>
          </cell>
          <cell r="X103">
            <v>1026</v>
          </cell>
          <cell r="Y103">
            <v>5</v>
          </cell>
          <cell r="Z103">
            <v>4881</v>
          </cell>
          <cell r="AA103">
            <v>4834</v>
          </cell>
          <cell r="AB103">
            <v>0</v>
          </cell>
          <cell r="AC103">
            <v>43</v>
          </cell>
          <cell r="AD103">
            <v>4</v>
          </cell>
          <cell r="AE103">
            <v>1688</v>
          </cell>
          <cell r="AF103">
            <v>773</v>
          </cell>
          <cell r="AG103">
            <v>1006</v>
          </cell>
          <cell r="AH103">
            <v>632</v>
          </cell>
          <cell r="AI103">
            <v>105158</v>
          </cell>
          <cell r="AJ103">
            <v>55658</v>
          </cell>
          <cell r="AK103">
            <v>18</v>
          </cell>
          <cell r="AL103">
            <v>16</v>
          </cell>
          <cell r="AM103">
            <v>5832</v>
          </cell>
        </row>
        <row r="104">
          <cell r="A104" t="str">
            <v>固阳县</v>
          </cell>
          <cell r="B104" t="str">
            <v>3P</v>
          </cell>
          <cell r="C104">
            <v>1148</v>
          </cell>
          <cell r="D104">
            <v>552</v>
          </cell>
          <cell r="E104">
            <v>161</v>
          </cell>
          <cell r="F104">
            <v>258</v>
          </cell>
          <cell r="G104">
            <v>24</v>
          </cell>
          <cell r="H104">
            <v>410</v>
          </cell>
          <cell r="I104">
            <v>43</v>
          </cell>
          <cell r="J104">
            <v>143</v>
          </cell>
          <cell r="K104">
            <v>4507</v>
          </cell>
          <cell r="L104">
            <v>0</v>
          </cell>
          <cell r="M104">
            <v>537</v>
          </cell>
          <cell r="N104">
            <v>349</v>
          </cell>
          <cell r="O104">
            <v>1851</v>
          </cell>
          <cell r="P104">
            <v>951</v>
          </cell>
          <cell r="Q104">
            <v>207</v>
          </cell>
          <cell r="R104">
            <v>612</v>
          </cell>
          <cell r="S104">
            <v>4817</v>
          </cell>
          <cell r="T104">
            <v>1148</v>
          </cell>
          <cell r="U104">
            <v>388</v>
          </cell>
          <cell r="V104">
            <v>986</v>
          </cell>
          <cell r="W104">
            <v>1895</v>
          </cell>
          <cell r="X104">
            <v>314</v>
          </cell>
          <cell r="Y104">
            <v>86</v>
          </cell>
          <cell r="Z104">
            <v>4594</v>
          </cell>
          <cell r="AA104">
            <v>4507</v>
          </cell>
          <cell r="AB104">
            <v>0</v>
          </cell>
          <cell r="AC104">
            <v>32</v>
          </cell>
          <cell r="AD104">
            <v>55</v>
          </cell>
          <cell r="AE104">
            <v>223</v>
          </cell>
          <cell r="AF104">
            <v>96</v>
          </cell>
          <cell r="AG104">
            <v>481</v>
          </cell>
          <cell r="AH104">
            <v>0</v>
          </cell>
          <cell r="AI104">
            <v>71406</v>
          </cell>
          <cell r="AJ104">
            <v>59406</v>
          </cell>
          <cell r="AK104">
            <v>23</v>
          </cell>
          <cell r="AL104">
            <v>20</v>
          </cell>
          <cell r="AM104">
            <v>6112</v>
          </cell>
        </row>
        <row r="105">
          <cell r="A105" t="str">
            <v>巴林左旗</v>
          </cell>
          <cell r="B105" t="str">
            <v>3P</v>
          </cell>
          <cell r="C105">
            <v>1817</v>
          </cell>
          <cell r="D105">
            <v>874</v>
          </cell>
          <cell r="E105">
            <v>400</v>
          </cell>
          <cell r="F105">
            <v>208</v>
          </cell>
          <cell r="G105">
            <v>49</v>
          </cell>
          <cell r="H105">
            <v>761</v>
          </cell>
          <cell r="I105">
            <v>-101</v>
          </cell>
          <cell r="J105">
            <v>283</v>
          </cell>
          <cell r="K105">
            <v>5768</v>
          </cell>
          <cell r="L105">
            <v>0</v>
          </cell>
          <cell r="M105">
            <v>298</v>
          </cell>
          <cell r="N105">
            <v>531</v>
          </cell>
          <cell r="O105">
            <v>2035</v>
          </cell>
          <cell r="P105">
            <v>1108</v>
          </cell>
          <cell r="Q105">
            <v>261</v>
          </cell>
          <cell r="R105">
            <v>1535</v>
          </cell>
          <cell r="S105">
            <v>3585</v>
          </cell>
          <cell r="T105">
            <v>1817</v>
          </cell>
          <cell r="U105">
            <v>1249</v>
          </cell>
          <cell r="V105">
            <v>992</v>
          </cell>
          <cell r="W105">
            <v>850</v>
          </cell>
          <cell r="X105">
            <v>-1750</v>
          </cell>
          <cell r="Y105">
            <v>427</v>
          </cell>
          <cell r="Z105">
            <v>6147</v>
          </cell>
          <cell r="AA105">
            <v>5768</v>
          </cell>
          <cell r="AB105">
            <v>0</v>
          </cell>
          <cell r="AC105">
            <v>70</v>
          </cell>
          <cell r="AD105">
            <v>309</v>
          </cell>
          <cell r="AE105">
            <v>-2562</v>
          </cell>
          <cell r="AF105">
            <v>-2562</v>
          </cell>
          <cell r="AG105">
            <v>1200</v>
          </cell>
          <cell r="AH105">
            <v>175</v>
          </cell>
          <cell r="AI105">
            <v>70971</v>
          </cell>
          <cell r="AJ105">
            <v>30438</v>
          </cell>
          <cell r="AK105">
            <v>35</v>
          </cell>
          <cell r="AL105">
            <v>30</v>
          </cell>
          <cell r="AM105">
            <v>10822</v>
          </cell>
        </row>
        <row r="106">
          <cell r="A106" t="str">
            <v>巴林右旗</v>
          </cell>
          <cell r="B106" t="str">
            <v>3P</v>
          </cell>
          <cell r="C106">
            <v>1696</v>
          </cell>
          <cell r="D106">
            <v>721</v>
          </cell>
          <cell r="E106">
            <v>287</v>
          </cell>
          <cell r="F106">
            <v>238</v>
          </cell>
          <cell r="G106">
            <v>32</v>
          </cell>
          <cell r="H106">
            <v>645</v>
          </cell>
          <cell r="I106">
            <v>60</v>
          </cell>
          <cell r="J106">
            <v>270</v>
          </cell>
          <cell r="K106">
            <v>4779</v>
          </cell>
          <cell r="L106">
            <v>0</v>
          </cell>
          <cell r="M106">
            <v>249</v>
          </cell>
          <cell r="N106">
            <v>371</v>
          </cell>
          <cell r="O106">
            <v>1585</v>
          </cell>
          <cell r="P106">
            <v>1101</v>
          </cell>
          <cell r="Q106">
            <v>203</v>
          </cell>
          <cell r="R106">
            <v>1270</v>
          </cell>
          <cell r="S106">
            <v>5030</v>
          </cell>
          <cell r="T106">
            <v>1696</v>
          </cell>
          <cell r="U106">
            <v>884</v>
          </cell>
          <cell r="V106">
            <v>1303</v>
          </cell>
          <cell r="W106">
            <v>755</v>
          </cell>
          <cell r="X106">
            <v>179</v>
          </cell>
          <cell r="Y106">
            <v>213</v>
          </cell>
          <cell r="Z106">
            <v>5002</v>
          </cell>
          <cell r="AA106">
            <v>4779</v>
          </cell>
          <cell r="AB106">
            <v>0</v>
          </cell>
          <cell r="AC106">
            <v>10</v>
          </cell>
          <cell r="AD106">
            <v>213</v>
          </cell>
          <cell r="AE106">
            <v>28</v>
          </cell>
          <cell r="AF106">
            <v>28</v>
          </cell>
          <cell r="AG106">
            <v>862</v>
          </cell>
          <cell r="AH106">
            <v>160</v>
          </cell>
          <cell r="AI106">
            <v>43149</v>
          </cell>
          <cell r="AJ106">
            <v>12316</v>
          </cell>
          <cell r="AK106">
            <v>18</v>
          </cell>
          <cell r="AL106">
            <v>8</v>
          </cell>
          <cell r="AM106">
            <v>13314</v>
          </cell>
        </row>
        <row r="107">
          <cell r="A107" t="str">
            <v>林西县</v>
          </cell>
          <cell r="B107" t="str">
            <v>3P</v>
          </cell>
          <cell r="C107">
            <v>1523</v>
          </cell>
          <cell r="D107">
            <v>944</v>
          </cell>
          <cell r="E107">
            <v>449</v>
          </cell>
          <cell r="F107">
            <v>251</v>
          </cell>
          <cell r="G107">
            <v>63</v>
          </cell>
          <cell r="H107">
            <v>484</v>
          </cell>
          <cell r="I107">
            <v>12</v>
          </cell>
          <cell r="J107">
            <v>83</v>
          </cell>
          <cell r="K107">
            <v>5072</v>
          </cell>
          <cell r="L107">
            <v>5</v>
          </cell>
          <cell r="M107">
            <v>282</v>
          </cell>
          <cell r="N107">
            <v>456</v>
          </cell>
          <cell r="O107">
            <v>1888</v>
          </cell>
          <cell r="P107">
            <v>716</v>
          </cell>
          <cell r="Q107">
            <v>239</v>
          </cell>
          <cell r="R107">
            <v>1486</v>
          </cell>
          <cell r="S107">
            <v>4556</v>
          </cell>
          <cell r="T107">
            <v>1523</v>
          </cell>
          <cell r="U107">
            <v>1168</v>
          </cell>
          <cell r="V107">
            <v>908</v>
          </cell>
          <cell r="W107">
            <v>763</v>
          </cell>
          <cell r="X107">
            <v>-208</v>
          </cell>
          <cell r="Y107">
            <v>402</v>
          </cell>
          <cell r="Z107">
            <v>5520</v>
          </cell>
          <cell r="AA107">
            <v>5072</v>
          </cell>
          <cell r="AB107">
            <v>0</v>
          </cell>
          <cell r="AC107">
            <v>46</v>
          </cell>
          <cell r="AD107">
            <v>402</v>
          </cell>
          <cell r="AE107">
            <v>-964</v>
          </cell>
          <cell r="AF107">
            <v>-964</v>
          </cell>
          <cell r="AG107">
            <v>1347</v>
          </cell>
          <cell r="AH107">
            <v>175</v>
          </cell>
          <cell r="AI107">
            <v>58834</v>
          </cell>
          <cell r="AJ107">
            <v>23300</v>
          </cell>
          <cell r="AK107">
            <v>23</v>
          </cell>
          <cell r="AL107">
            <v>21</v>
          </cell>
          <cell r="AM107">
            <v>8421</v>
          </cell>
        </row>
        <row r="108">
          <cell r="A108" t="str">
            <v>克什克腾旗</v>
          </cell>
          <cell r="B108" t="str">
            <v>3P</v>
          </cell>
          <cell r="C108">
            <v>1103</v>
          </cell>
          <cell r="D108">
            <v>564</v>
          </cell>
          <cell r="E108">
            <v>221</v>
          </cell>
          <cell r="F108">
            <v>217</v>
          </cell>
          <cell r="G108">
            <v>22</v>
          </cell>
          <cell r="H108">
            <v>596</v>
          </cell>
          <cell r="I108">
            <v>-145</v>
          </cell>
          <cell r="J108">
            <v>88</v>
          </cell>
          <cell r="K108">
            <v>5271</v>
          </cell>
          <cell r="L108">
            <v>0</v>
          </cell>
          <cell r="M108">
            <v>719</v>
          </cell>
          <cell r="N108">
            <v>530</v>
          </cell>
          <cell r="O108">
            <v>1897</v>
          </cell>
          <cell r="P108">
            <v>1169</v>
          </cell>
          <cell r="Q108">
            <v>242</v>
          </cell>
          <cell r="R108">
            <v>714</v>
          </cell>
          <cell r="S108">
            <v>3360</v>
          </cell>
          <cell r="T108">
            <v>1103</v>
          </cell>
          <cell r="U108">
            <v>657</v>
          </cell>
          <cell r="V108">
            <v>1475</v>
          </cell>
          <cell r="W108">
            <v>1500</v>
          </cell>
          <cell r="X108">
            <v>-1571</v>
          </cell>
          <cell r="Y108">
            <v>196</v>
          </cell>
          <cell r="Z108">
            <v>5486</v>
          </cell>
          <cell r="AA108">
            <v>5271</v>
          </cell>
          <cell r="AB108">
            <v>0</v>
          </cell>
          <cell r="AC108">
            <v>19</v>
          </cell>
          <cell r="AD108">
            <v>196</v>
          </cell>
          <cell r="AE108">
            <v>-2126</v>
          </cell>
          <cell r="AF108">
            <v>-2126</v>
          </cell>
          <cell r="AG108">
            <v>666</v>
          </cell>
          <cell r="AH108">
            <v>301</v>
          </cell>
          <cell r="AI108">
            <v>43859</v>
          </cell>
          <cell r="AJ108">
            <v>9220</v>
          </cell>
          <cell r="AK108">
            <v>24</v>
          </cell>
          <cell r="AL108">
            <v>21</v>
          </cell>
          <cell r="AM108">
            <v>10058</v>
          </cell>
        </row>
        <row r="109">
          <cell r="A109" t="str">
            <v>翁牛特旗</v>
          </cell>
          <cell r="B109" t="str">
            <v>3P</v>
          </cell>
          <cell r="C109">
            <v>2051</v>
          </cell>
          <cell r="D109">
            <v>703</v>
          </cell>
          <cell r="E109">
            <v>329</v>
          </cell>
          <cell r="F109">
            <v>161</v>
          </cell>
          <cell r="G109">
            <v>58</v>
          </cell>
          <cell r="H109">
            <v>942</v>
          </cell>
          <cell r="I109">
            <v>147</v>
          </cell>
          <cell r="J109">
            <v>259</v>
          </cell>
          <cell r="K109">
            <v>6037</v>
          </cell>
          <cell r="L109">
            <v>21</v>
          </cell>
          <cell r="M109">
            <v>415</v>
          </cell>
          <cell r="N109">
            <v>686</v>
          </cell>
          <cell r="O109">
            <v>2456</v>
          </cell>
          <cell r="P109">
            <v>1220</v>
          </cell>
          <cell r="Q109">
            <v>363</v>
          </cell>
          <cell r="R109">
            <v>876</v>
          </cell>
          <cell r="S109">
            <v>4923</v>
          </cell>
          <cell r="T109">
            <v>2051</v>
          </cell>
          <cell r="U109">
            <v>861</v>
          </cell>
          <cell r="V109">
            <v>1341</v>
          </cell>
          <cell r="W109">
            <v>1496</v>
          </cell>
          <cell r="X109">
            <v>-1143</v>
          </cell>
          <cell r="Y109">
            <v>317</v>
          </cell>
          <cell r="Z109">
            <v>6383</v>
          </cell>
          <cell r="AA109">
            <v>6037</v>
          </cell>
          <cell r="AB109">
            <v>0</v>
          </cell>
          <cell r="AC109">
            <v>29</v>
          </cell>
          <cell r="AD109">
            <v>317</v>
          </cell>
          <cell r="AE109">
            <v>-1460</v>
          </cell>
          <cell r="AF109">
            <v>-1460</v>
          </cell>
          <cell r="AG109">
            <v>987</v>
          </cell>
          <cell r="AH109">
            <v>147</v>
          </cell>
          <cell r="AI109">
            <v>65497</v>
          </cell>
          <cell r="AJ109">
            <v>13605</v>
          </cell>
          <cell r="AK109">
            <v>47</v>
          </cell>
          <cell r="AL109">
            <v>42</v>
          </cell>
          <cell r="AM109">
            <v>13392</v>
          </cell>
        </row>
        <row r="110">
          <cell r="A110" t="str">
            <v>喀喇沁旗</v>
          </cell>
          <cell r="B110" t="str">
            <v>3P</v>
          </cell>
          <cell r="C110">
            <v>1285</v>
          </cell>
          <cell r="D110">
            <v>734</v>
          </cell>
          <cell r="E110">
            <v>353</v>
          </cell>
          <cell r="F110">
            <v>189</v>
          </cell>
          <cell r="G110">
            <v>25</v>
          </cell>
          <cell r="H110">
            <v>520</v>
          </cell>
          <cell r="I110">
            <v>-65</v>
          </cell>
          <cell r="J110">
            <v>96</v>
          </cell>
          <cell r="K110">
            <v>5450</v>
          </cell>
          <cell r="L110">
            <v>0</v>
          </cell>
          <cell r="M110">
            <v>388</v>
          </cell>
          <cell r="N110">
            <v>406</v>
          </cell>
          <cell r="O110">
            <v>1996</v>
          </cell>
          <cell r="P110">
            <v>1078</v>
          </cell>
          <cell r="Q110">
            <v>310</v>
          </cell>
          <cell r="R110">
            <v>1272</v>
          </cell>
          <cell r="S110">
            <v>2804</v>
          </cell>
          <cell r="T110">
            <v>1285</v>
          </cell>
          <cell r="U110">
            <v>848</v>
          </cell>
          <cell r="V110">
            <v>752</v>
          </cell>
          <cell r="W110">
            <v>1479</v>
          </cell>
          <cell r="X110">
            <v>-1822</v>
          </cell>
          <cell r="Y110">
            <v>262</v>
          </cell>
          <cell r="Z110">
            <v>5786</v>
          </cell>
          <cell r="AA110">
            <v>5450</v>
          </cell>
          <cell r="AB110">
            <v>0</v>
          </cell>
          <cell r="AC110">
            <v>74</v>
          </cell>
          <cell r="AD110">
            <v>262</v>
          </cell>
          <cell r="AE110">
            <v>-2982</v>
          </cell>
          <cell r="AF110">
            <v>-2982</v>
          </cell>
          <cell r="AG110">
            <v>1057</v>
          </cell>
          <cell r="AH110">
            <v>227</v>
          </cell>
          <cell r="AI110">
            <v>66853</v>
          </cell>
          <cell r="AJ110">
            <v>33732</v>
          </cell>
          <cell r="AK110">
            <v>37</v>
          </cell>
          <cell r="AL110">
            <v>34</v>
          </cell>
          <cell r="AM110">
            <v>10829</v>
          </cell>
        </row>
        <row r="111">
          <cell r="A111" t="str">
            <v>宁城县</v>
          </cell>
          <cell r="B111" t="str">
            <v>3P</v>
          </cell>
          <cell r="C111">
            <v>2670</v>
          </cell>
          <cell r="D111">
            <v>1309</v>
          </cell>
          <cell r="E111">
            <v>662</v>
          </cell>
          <cell r="F111">
            <v>226</v>
          </cell>
          <cell r="G111">
            <v>242</v>
          </cell>
          <cell r="H111">
            <v>914</v>
          </cell>
          <cell r="I111">
            <v>84</v>
          </cell>
          <cell r="J111">
            <v>363</v>
          </cell>
          <cell r="K111">
            <v>7708</v>
          </cell>
          <cell r="L111">
            <v>0</v>
          </cell>
          <cell r="M111">
            <v>385</v>
          </cell>
          <cell r="N111">
            <v>768</v>
          </cell>
          <cell r="O111">
            <v>3283</v>
          </cell>
          <cell r="P111">
            <v>1251</v>
          </cell>
          <cell r="Q111">
            <v>404</v>
          </cell>
          <cell r="R111">
            <v>1617</v>
          </cell>
          <cell r="S111">
            <v>6570</v>
          </cell>
          <cell r="T111">
            <v>2670</v>
          </cell>
          <cell r="U111">
            <v>3011</v>
          </cell>
          <cell r="V111">
            <v>682</v>
          </cell>
          <cell r="W111">
            <v>814</v>
          </cell>
          <cell r="X111">
            <v>-1374</v>
          </cell>
          <cell r="Y111">
            <v>767</v>
          </cell>
          <cell r="Z111">
            <v>8464</v>
          </cell>
          <cell r="AA111">
            <v>7708</v>
          </cell>
          <cell r="AB111">
            <v>0</v>
          </cell>
          <cell r="AC111">
            <v>50</v>
          </cell>
          <cell r="AD111">
            <v>706</v>
          </cell>
          <cell r="AE111">
            <v>-1894</v>
          </cell>
          <cell r="AF111">
            <v>-1894</v>
          </cell>
          <cell r="AG111">
            <v>1985</v>
          </cell>
          <cell r="AH111">
            <v>2064</v>
          </cell>
          <cell r="AI111">
            <v>121363</v>
          </cell>
          <cell r="AJ111">
            <v>56000</v>
          </cell>
          <cell r="AK111">
            <v>59</v>
          </cell>
          <cell r="AL111">
            <v>52</v>
          </cell>
          <cell r="AM111">
            <v>15040</v>
          </cell>
        </row>
        <row r="112">
          <cell r="A112" t="str">
            <v>敖汉旗</v>
          </cell>
          <cell r="B112" t="str">
            <v>3P</v>
          </cell>
          <cell r="C112">
            <v>2638</v>
          </cell>
          <cell r="D112">
            <v>800</v>
          </cell>
          <cell r="E112">
            <v>371</v>
          </cell>
          <cell r="F112">
            <v>193</v>
          </cell>
          <cell r="G112">
            <v>69</v>
          </cell>
          <cell r="H112">
            <v>1191</v>
          </cell>
          <cell r="I112">
            <v>530</v>
          </cell>
          <cell r="J112">
            <v>117</v>
          </cell>
          <cell r="K112">
            <v>7780</v>
          </cell>
          <cell r="L112">
            <v>0</v>
          </cell>
          <cell r="M112">
            <v>840</v>
          </cell>
          <cell r="N112">
            <v>600</v>
          </cell>
          <cell r="O112">
            <v>3244</v>
          </cell>
          <cell r="P112">
            <v>1318</v>
          </cell>
          <cell r="Q112">
            <v>342</v>
          </cell>
          <cell r="R112">
            <v>1436</v>
          </cell>
          <cell r="S112">
            <v>6303</v>
          </cell>
          <cell r="T112">
            <v>2638</v>
          </cell>
          <cell r="U112">
            <v>1083</v>
          </cell>
          <cell r="V112">
            <v>1534</v>
          </cell>
          <cell r="W112">
            <v>1909</v>
          </cell>
          <cell r="X112">
            <v>-1126</v>
          </cell>
          <cell r="Y112">
            <v>265</v>
          </cell>
          <cell r="Z112">
            <v>8074</v>
          </cell>
          <cell r="AA112">
            <v>7780</v>
          </cell>
          <cell r="AB112">
            <v>0</v>
          </cell>
          <cell r="AC112">
            <v>29</v>
          </cell>
          <cell r="AD112">
            <v>265</v>
          </cell>
          <cell r="AE112">
            <v>-1771</v>
          </cell>
          <cell r="AF112">
            <v>-1771</v>
          </cell>
          <cell r="AG112">
            <v>1113</v>
          </cell>
          <cell r="AH112">
            <v>268</v>
          </cell>
          <cell r="AI112">
            <v>86420</v>
          </cell>
          <cell r="AJ112">
            <v>16159</v>
          </cell>
          <cell r="AK112">
            <v>57</v>
          </cell>
          <cell r="AL112">
            <v>51</v>
          </cell>
          <cell r="AM112">
            <v>15246</v>
          </cell>
        </row>
        <row r="113">
          <cell r="A113" t="str">
            <v>辽宁省</v>
          </cell>
          <cell r="B113">
            <v>0</v>
          </cell>
          <cell r="C113">
            <v>56082</v>
          </cell>
          <cell r="D113">
            <v>40170</v>
          </cell>
          <cell r="E113">
            <v>11929</v>
          </cell>
          <cell r="F113">
            <v>15846</v>
          </cell>
          <cell r="G113">
            <v>1897</v>
          </cell>
          <cell r="H113">
            <v>10025</v>
          </cell>
          <cell r="I113">
            <v>-5983</v>
          </cell>
          <cell r="J113">
            <v>11870</v>
          </cell>
          <cell r="K113">
            <v>145557</v>
          </cell>
          <cell r="L113">
            <v>935</v>
          </cell>
          <cell r="M113">
            <v>15869</v>
          </cell>
          <cell r="N113">
            <v>11427</v>
          </cell>
          <cell r="O113">
            <v>52074</v>
          </cell>
          <cell r="P113">
            <v>19029</v>
          </cell>
          <cell r="Q113">
            <v>7782</v>
          </cell>
          <cell r="R113">
            <v>38441</v>
          </cell>
          <cell r="S113">
            <v>147540</v>
          </cell>
          <cell r="T113">
            <v>56082</v>
          </cell>
          <cell r="U113">
            <v>33445</v>
          </cell>
          <cell r="V113">
            <v>23106</v>
          </cell>
          <cell r="W113">
            <v>38648</v>
          </cell>
          <cell r="X113">
            <v>-13490</v>
          </cell>
          <cell r="Y113">
            <v>9749</v>
          </cell>
          <cell r="Z113">
            <v>157315</v>
          </cell>
          <cell r="AA113">
            <v>145557</v>
          </cell>
          <cell r="AB113">
            <v>0</v>
          </cell>
          <cell r="AC113">
            <v>5285</v>
          </cell>
          <cell r="AD113">
            <v>6473</v>
          </cell>
          <cell r="AE113">
            <v>-9775</v>
          </cell>
          <cell r="AF113">
            <v>-20544</v>
          </cell>
          <cell r="AG113">
            <v>43363</v>
          </cell>
          <cell r="AH113">
            <v>222786</v>
          </cell>
          <cell r="AI113">
            <v>2864287</v>
          </cell>
          <cell r="AJ113">
            <v>2073280</v>
          </cell>
          <cell r="AK113">
            <v>729</v>
          </cell>
          <cell r="AL113">
            <v>552</v>
          </cell>
          <cell r="AM113">
            <v>201932</v>
          </cell>
        </row>
        <row r="114">
          <cell r="A114" t="str">
            <v>康平县</v>
          </cell>
          <cell r="B114" t="str">
            <v>3P</v>
          </cell>
          <cell r="C114">
            <v>1262</v>
          </cell>
          <cell r="D114">
            <v>1131</v>
          </cell>
          <cell r="E114">
            <v>186</v>
          </cell>
          <cell r="F114">
            <v>700</v>
          </cell>
          <cell r="G114">
            <v>84</v>
          </cell>
          <cell r="H114">
            <v>374</v>
          </cell>
          <cell r="I114">
            <v>-840</v>
          </cell>
          <cell r="J114">
            <v>597</v>
          </cell>
          <cell r="K114">
            <v>7984</v>
          </cell>
          <cell r="L114">
            <v>0</v>
          </cell>
          <cell r="M114">
            <v>807</v>
          </cell>
          <cell r="N114">
            <v>717</v>
          </cell>
          <cell r="O114">
            <v>2878</v>
          </cell>
          <cell r="P114">
            <v>1247</v>
          </cell>
          <cell r="Q114">
            <v>494</v>
          </cell>
          <cell r="R114">
            <v>1841</v>
          </cell>
          <cell r="S114">
            <v>3076</v>
          </cell>
          <cell r="T114">
            <v>1262</v>
          </cell>
          <cell r="U114">
            <v>525</v>
          </cell>
          <cell r="V114">
            <v>2431</v>
          </cell>
          <cell r="W114">
            <v>2189</v>
          </cell>
          <cell r="X114">
            <v>-3331</v>
          </cell>
          <cell r="Y114">
            <v>0</v>
          </cell>
          <cell r="Z114">
            <v>7984</v>
          </cell>
          <cell r="AA114">
            <v>7984</v>
          </cell>
          <cell r="AB114">
            <v>0</v>
          </cell>
          <cell r="AC114">
            <v>0</v>
          </cell>
          <cell r="AD114">
            <v>0</v>
          </cell>
          <cell r="AE114">
            <v>-4908</v>
          </cell>
          <cell r="AF114">
            <v>-5705</v>
          </cell>
          <cell r="AG114">
            <v>8135</v>
          </cell>
          <cell r="AH114">
            <v>0</v>
          </cell>
          <cell r="AI114">
            <v>85983</v>
          </cell>
          <cell r="AJ114">
            <v>85983</v>
          </cell>
          <cell r="AK114">
            <v>58</v>
          </cell>
          <cell r="AL114">
            <v>0</v>
          </cell>
          <cell r="AM114">
            <v>18382</v>
          </cell>
        </row>
        <row r="115">
          <cell r="A115" t="str">
            <v>清源县</v>
          </cell>
          <cell r="B115" t="str">
            <v>3M</v>
          </cell>
          <cell r="C115">
            <v>3027</v>
          </cell>
          <cell r="D115">
            <v>1967</v>
          </cell>
          <cell r="E115">
            <v>603</v>
          </cell>
          <cell r="F115">
            <v>887</v>
          </cell>
          <cell r="G115">
            <v>146</v>
          </cell>
          <cell r="H115">
            <v>619</v>
          </cell>
          <cell r="I115">
            <v>-565</v>
          </cell>
          <cell r="J115">
            <v>1006</v>
          </cell>
          <cell r="K115">
            <v>8395</v>
          </cell>
          <cell r="L115">
            <v>0</v>
          </cell>
          <cell r="M115">
            <v>943</v>
          </cell>
          <cell r="N115">
            <v>549</v>
          </cell>
          <cell r="O115">
            <v>2747</v>
          </cell>
          <cell r="P115">
            <v>1209</v>
          </cell>
          <cell r="Q115">
            <v>399</v>
          </cell>
          <cell r="R115">
            <v>2548</v>
          </cell>
          <cell r="S115">
            <v>10218</v>
          </cell>
          <cell r="T115">
            <v>3027</v>
          </cell>
          <cell r="U115">
            <v>1769</v>
          </cell>
          <cell r="V115">
            <v>1386</v>
          </cell>
          <cell r="W115">
            <v>2785</v>
          </cell>
          <cell r="X115">
            <v>527</v>
          </cell>
          <cell r="Y115">
            <v>724</v>
          </cell>
          <cell r="Z115">
            <v>9328</v>
          </cell>
          <cell r="AA115">
            <v>8395</v>
          </cell>
          <cell r="AB115">
            <v>0</v>
          </cell>
          <cell r="AC115">
            <v>209</v>
          </cell>
          <cell r="AD115">
            <v>724</v>
          </cell>
          <cell r="AE115">
            <v>890</v>
          </cell>
          <cell r="AF115">
            <v>375</v>
          </cell>
          <cell r="AG115">
            <v>1809</v>
          </cell>
          <cell r="AH115">
            <v>2</v>
          </cell>
          <cell r="AI115">
            <v>100672</v>
          </cell>
          <cell r="AJ115">
            <v>56260</v>
          </cell>
          <cell r="AK115">
            <v>35</v>
          </cell>
          <cell r="AL115">
            <v>25</v>
          </cell>
          <cell r="AM115">
            <v>11789</v>
          </cell>
        </row>
        <row r="116">
          <cell r="A116" t="str">
            <v>本溪县</v>
          </cell>
          <cell r="B116" t="str">
            <v>3M</v>
          </cell>
          <cell r="C116">
            <v>3791</v>
          </cell>
          <cell r="D116">
            <v>3429</v>
          </cell>
          <cell r="E116">
            <v>744</v>
          </cell>
          <cell r="F116">
            <v>1657</v>
          </cell>
          <cell r="G116">
            <v>105</v>
          </cell>
          <cell r="H116">
            <v>373</v>
          </cell>
          <cell r="I116">
            <v>-690</v>
          </cell>
          <cell r="J116">
            <v>679</v>
          </cell>
          <cell r="K116">
            <v>9026</v>
          </cell>
          <cell r="L116">
            <v>347</v>
          </cell>
          <cell r="M116">
            <v>505</v>
          </cell>
          <cell r="N116">
            <v>988</v>
          </cell>
          <cell r="O116">
            <v>3223</v>
          </cell>
          <cell r="P116">
            <v>1287</v>
          </cell>
          <cell r="Q116">
            <v>461</v>
          </cell>
          <cell r="R116">
            <v>2215</v>
          </cell>
          <cell r="S116">
            <v>11345</v>
          </cell>
          <cell r="T116">
            <v>3791</v>
          </cell>
          <cell r="U116">
            <v>2087</v>
          </cell>
          <cell r="V116">
            <v>894</v>
          </cell>
          <cell r="W116">
            <v>3464</v>
          </cell>
          <cell r="X116">
            <v>1109</v>
          </cell>
          <cell r="Y116">
            <v>0</v>
          </cell>
          <cell r="Z116">
            <v>9495</v>
          </cell>
          <cell r="AA116">
            <v>9026</v>
          </cell>
          <cell r="AB116">
            <v>0</v>
          </cell>
          <cell r="AC116">
            <v>469</v>
          </cell>
          <cell r="AD116">
            <v>0</v>
          </cell>
          <cell r="AE116">
            <v>1850</v>
          </cell>
          <cell r="AF116">
            <v>820</v>
          </cell>
          <cell r="AG116">
            <v>2234</v>
          </cell>
          <cell r="AH116">
            <v>147</v>
          </cell>
          <cell r="AI116">
            <v>187046</v>
          </cell>
          <cell r="AJ116">
            <v>156564</v>
          </cell>
          <cell r="AK116">
            <v>30</v>
          </cell>
          <cell r="AL116">
            <v>20</v>
          </cell>
          <cell r="AM116">
            <v>10690</v>
          </cell>
        </row>
        <row r="117">
          <cell r="A117" t="str">
            <v>凤城(市)</v>
          </cell>
          <cell r="B117" t="str">
            <v>3M</v>
          </cell>
          <cell r="C117">
            <v>6479</v>
          </cell>
          <cell r="D117">
            <v>4939</v>
          </cell>
          <cell r="E117">
            <v>1674</v>
          </cell>
          <cell r="F117">
            <v>2195</v>
          </cell>
          <cell r="G117">
            <v>228</v>
          </cell>
          <cell r="H117">
            <v>1038</v>
          </cell>
          <cell r="I117">
            <v>-705</v>
          </cell>
          <cell r="J117">
            <v>1207</v>
          </cell>
          <cell r="K117">
            <v>12262</v>
          </cell>
          <cell r="L117">
            <v>0</v>
          </cell>
          <cell r="M117">
            <v>1521</v>
          </cell>
          <cell r="N117">
            <v>570</v>
          </cell>
          <cell r="O117">
            <v>4332</v>
          </cell>
          <cell r="P117">
            <v>1478</v>
          </cell>
          <cell r="Q117">
            <v>792</v>
          </cell>
          <cell r="R117">
            <v>3569</v>
          </cell>
          <cell r="S117">
            <v>14222</v>
          </cell>
          <cell r="T117">
            <v>6479</v>
          </cell>
          <cell r="U117">
            <v>4942</v>
          </cell>
          <cell r="V117">
            <v>60</v>
          </cell>
          <cell r="W117">
            <v>2367</v>
          </cell>
          <cell r="X117">
            <v>-835</v>
          </cell>
          <cell r="Y117">
            <v>1209</v>
          </cell>
          <cell r="Z117">
            <v>14163</v>
          </cell>
          <cell r="AA117">
            <v>12262</v>
          </cell>
          <cell r="AB117">
            <v>0</v>
          </cell>
          <cell r="AC117">
            <v>692</v>
          </cell>
          <cell r="AD117">
            <v>1209</v>
          </cell>
          <cell r="AE117">
            <v>59</v>
          </cell>
          <cell r="AF117">
            <v>-655</v>
          </cell>
          <cell r="AG117">
            <v>5021</v>
          </cell>
          <cell r="AH117">
            <v>588</v>
          </cell>
          <cell r="AI117">
            <v>368000</v>
          </cell>
          <cell r="AJ117">
            <v>318000</v>
          </cell>
          <cell r="AK117">
            <v>60</v>
          </cell>
          <cell r="AL117">
            <v>44</v>
          </cell>
          <cell r="AM117">
            <v>14519</v>
          </cell>
        </row>
        <row r="118">
          <cell r="A118" t="str">
            <v>宽甸县</v>
          </cell>
          <cell r="B118" t="str">
            <v>3M</v>
          </cell>
          <cell r="C118">
            <v>5068</v>
          </cell>
          <cell r="D118">
            <v>3772</v>
          </cell>
          <cell r="E118">
            <v>1753</v>
          </cell>
          <cell r="F118">
            <v>1051</v>
          </cell>
          <cell r="G118">
            <v>143</v>
          </cell>
          <cell r="H118">
            <v>587</v>
          </cell>
          <cell r="I118">
            <v>-547</v>
          </cell>
          <cell r="J118">
            <v>1256</v>
          </cell>
          <cell r="K118">
            <v>12107</v>
          </cell>
          <cell r="L118">
            <v>0</v>
          </cell>
          <cell r="M118">
            <v>903</v>
          </cell>
          <cell r="N118">
            <v>1899</v>
          </cell>
          <cell r="O118">
            <v>4791</v>
          </cell>
          <cell r="P118">
            <v>1257</v>
          </cell>
          <cell r="Q118">
            <v>821</v>
          </cell>
          <cell r="R118">
            <v>2436</v>
          </cell>
          <cell r="S118">
            <v>14285</v>
          </cell>
          <cell r="T118">
            <v>5068</v>
          </cell>
          <cell r="U118">
            <v>4064</v>
          </cell>
          <cell r="V118">
            <v>1316</v>
          </cell>
          <cell r="W118">
            <v>1977</v>
          </cell>
          <cell r="X118">
            <v>43</v>
          </cell>
          <cell r="Y118">
            <v>1817</v>
          </cell>
          <cell r="Z118">
            <v>13954</v>
          </cell>
          <cell r="AA118">
            <v>12107</v>
          </cell>
          <cell r="AB118">
            <v>0</v>
          </cell>
          <cell r="AC118">
            <v>568</v>
          </cell>
          <cell r="AD118">
            <v>1279</v>
          </cell>
          <cell r="AE118">
            <v>331</v>
          </cell>
          <cell r="AF118">
            <v>-418</v>
          </cell>
          <cell r="AG118">
            <v>5258</v>
          </cell>
          <cell r="AH118">
            <v>60</v>
          </cell>
          <cell r="AI118">
            <v>345112</v>
          </cell>
          <cell r="AJ118">
            <v>295107</v>
          </cell>
          <cell r="AK118">
            <v>45</v>
          </cell>
          <cell r="AL118">
            <v>34</v>
          </cell>
          <cell r="AM118">
            <v>14608</v>
          </cell>
        </row>
        <row r="119">
          <cell r="A119" t="str">
            <v>北镇县</v>
          </cell>
          <cell r="B119" t="str">
            <v>3M</v>
          </cell>
          <cell r="C119">
            <v>5320</v>
          </cell>
          <cell r="D119">
            <v>3284</v>
          </cell>
          <cell r="E119">
            <v>1001</v>
          </cell>
          <cell r="F119">
            <v>1307</v>
          </cell>
          <cell r="G119">
            <v>95</v>
          </cell>
          <cell r="H119">
            <v>1265</v>
          </cell>
          <cell r="I119">
            <v>-456</v>
          </cell>
          <cell r="J119">
            <v>1227</v>
          </cell>
          <cell r="K119">
            <v>10908</v>
          </cell>
          <cell r="L119">
            <v>60</v>
          </cell>
          <cell r="M119">
            <v>1295</v>
          </cell>
          <cell r="N119">
            <v>719</v>
          </cell>
          <cell r="O119">
            <v>3520</v>
          </cell>
          <cell r="P119">
            <v>1104</v>
          </cell>
          <cell r="Q119">
            <v>523</v>
          </cell>
          <cell r="R119">
            <v>3687</v>
          </cell>
          <cell r="S119">
            <v>11359</v>
          </cell>
          <cell r="T119">
            <v>5320</v>
          </cell>
          <cell r="U119">
            <v>2872</v>
          </cell>
          <cell r="V119">
            <v>105</v>
          </cell>
          <cell r="W119">
            <v>2971</v>
          </cell>
          <cell r="X119">
            <v>-209</v>
          </cell>
          <cell r="Y119">
            <v>300</v>
          </cell>
          <cell r="Z119">
            <v>11522</v>
          </cell>
          <cell r="AA119">
            <v>10908</v>
          </cell>
          <cell r="AB119">
            <v>0</v>
          </cell>
          <cell r="AC119">
            <v>314</v>
          </cell>
          <cell r="AD119">
            <v>300</v>
          </cell>
          <cell r="AE119">
            <v>-163</v>
          </cell>
          <cell r="AF119">
            <v>-171</v>
          </cell>
          <cell r="AG119">
            <v>3001</v>
          </cell>
          <cell r="AH119">
            <v>363</v>
          </cell>
          <cell r="AI119">
            <v>441000</v>
          </cell>
          <cell r="AJ119">
            <v>284000</v>
          </cell>
          <cell r="AK119">
            <v>54</v>
          </cell>
          <cell r="AL119">
            <v>47</v>
          </cell>
          <cell r="AM119">
            <v>11220</v>
          </cell>
        </row>
        <row r="120">
          <cell r="A120" t="str">
            <v>阜新县</v>
          </cell>
          <cell r="B120" t="str">
            <v>3M</v>
          </cell>
          <cell r="C120">
            <v>3911</v>
          </cell>
          <cell r="D120">
            <v>3318</v>
          </cell>
          <cell r="E120">
            <v>681</v>
          </cell>
          <cell r="F120">
            <v>1699</v>
          </cell>
          <cell r="G120">
            <v>203</v>
          </cell>
          <cell r="H120">
            <v>949</v>
          </cell>
          <cell r="I120">
            <v>-828</v>
          </cell>
          <cell r="J120">
            <v>472</v>
          </cell>
          <cell r="K120">
            <v>11051</v>
          </cell>
          <cell r="L120">
            <v>0</v>
          </cell>
          <cell r="M120">
            <v>1164</v>
          </cell>
          <cell r="N120">
            <v>722</v>
          </cell>
          <cell r="O120">
            <v>4243</v>
          </cell>
          <cell r="P120">
            <v>1367</v>
          </cell>
          <cell r="Q120">
            <v>480</v>
          </cell>
          <cell r="R120">
            <v>3075</v>
          </cell>
          <cell r="S120">
            <v>11685</v>
          </cell>
          <cell r="T120">
            <v>3911</v>
          </cell>
          <cell r="U120">
            <v>2108</v>
          </cell>
          <cell r="V120">
            <v>2659</v>
          </cell>
          <cell r="W120">
            <v>2620</v>
          </cell>
          <cell r="X120">
            <v>-843</v>
          </cell>
          <cell r="Y120">
            <v>1230</v>
          </cell>
          <cell r="Z120">
            <v>12061</v>
          </cell>
          <cell r="AA120">
            <v>11051</v>
          </cell>
          <cell r="AB120">
            <v>0</v>
          </cell>
          <cell r="AC120">
            <v>544</v>
          </cell>
          <cell r="AD120">
            <v>466</v>
          </cell>
          <cell r="AE120">
            <v>-376</v>
          </cell>
          <cell r="AF120">
            <v>-1105</v>
          </cell>
          <cell r="AG120">
            <v>2042</v>
          </cell>
          <cell r="AH120">
            <v>609</v>
          </cell>
          <cell r="AI120">
            <v>257560</v>
          </cell>
          <cell r="AJ120">
            <v>107142</v>
          </cell>
          <cell r="AK120">
            <v>72</v>
          </cell>
          <cell r="AL120">
            <v>63</v>
          </cell>
          <cell r="AM120">
            <v>13229</v>
          </cell>
        </row>
        <row r="121">
          <cell r="A121" t="str">
            <v>岫岩县</v>
          </cell>
          <cell r="B121" t="str">
            <v>3P</v>
          </cell>
          <cell r="C121">
            <v>2968</v>
          </cell>
          <cell r="D121">
            <v>2267</v>
          </cell>
          <cell r="E121">
            <v>741</v>
          </cell>
          <cell r="F121">
            <v>871</v>
          </cell>
          <cell r="G121">
            <v>137</v>
          </cell>
          <cell r="H121">
            <v>484</v>
          </cell>
          <cell r="I121">
            <v>-206</v>
          </cell>
          <cell r="J121">
            <v>423</v>
          </cell>
          <cell r="K121">
            <v>9308</v>
          </cell>
          <cell r="L121">
            <v>268</v>
          </cell>
          <cell r="M121">
            <v>817</v>
          </cell>
          <cell r="N121">
            <v>466</v>
          </cell>
          <cell r="O121">
            <v>3093</v>
          </cell>
          <cell r="P121">
            <v>1535</v>
          </cell>
          <cell r="Q121">
            <v>500</v>
          </cell>
          <cell r="R121">
            <v>2629</v>
          </cell>
          <cell r="S121">
            <v>7554</v>
          </cell>
          <cell r="T121">
            <v>2968</v>
          </cell>
          <cell r="U121">
            <v>2801</v>
          </cell>
          <cell r="V121">
            <v>1525</v>
          </cell>
          <cell r="W121">
            <v>2856</v>
          </cell>
          <cell r="X121">
            <v>-3270</v>
          </cell>
          <cell r="Y121">
            <v>674</v>
          </cell>
          <cell r="Z121">
            <v>10368</v>
          </cell>
          <cell r="AA121">
            <v>9308</v>
          </cell>
          <cell r="AB121">
            <v>0</v>
          </cell>
          <cell r="AC121">
            <v>409</v>
          </cell>
          <cell r="AD121">
            <v>651</v>
          </cell>
          <cell r="AE121">
            <v>-2814</v>
          </cell>
          <cell r="AF121">
            <v>-4858</v>
          </cell>
          <cell r="AG121">
            <v>2223</v>
          </cell>
          <cell r="AH121">
            <v>219669</v>
          </cell>
          <cell r="AI121">
            <v>204199</v>
          </cell>
          <cell r="AJ121">
            <v>171199</v>
          </cell>
          <cell r="AK121">
            <v>49</v>
          </cell>
          <cell r="AL121">
            <v>39</v>
          </cell>
          <cell r="AM121">
            <v>15382</v>
          </cell>
        </row>
        <row r="122">
          <cell r="A122" t="str">
            <v>新宾县</v>
          </cell>
          <cell r="B122" t="str">
            <v>3P</v>
          </cell>
          <cell r="C122">
            <v>2956</v>
          </cell>
          <cell r="D122">
            <v>2072</v>
          </cell>
          <cell r="E122">
            <v>690</v>
          </cell>
          <cell r="F122">
            <v>954</v>
          </cell>
          <cell r="G122">
            <v>48</v>
          </cell>
          <cell r="H122">
            <v>568</v>
          </cell>
          <cell r="I122">
            <v>-383</v>
          </cell>
          <cell r="J122">
            <v>699</v>
          </cell>
          <cell r="K122">
            <v>7989</v>
          </cell>
          <cell r="L122">
            <v>16</v>
          </cell>
          <cell r="M122">
            <v>857</v>
          </cell>
          <cell r="N122">
            <v>684</v>
          </cell>
          <cell r="O122">
            <v>2939</v>
          </cell>
          <cell r="P122">
            <v>1051</v>
          </cell>
          <cell r="Q122">
            <v>407</v>
          </cell>
          <cell r="R122">
            <v>2035</v>
          </cell>
          <cell r="S122">
            <v>9574</v>
          </cell>
          <cell r="T122">
            <v>2956</v>
          </cell>
          <cell r="U122">
            <v>1830</v>
          </cell>
          <cell r="V122">
            <v>1498</v>
          </cell>
          <cell r="W122">
            <v>2595</v>
          </cell>
          <cell r="X122">
            <v>29</v>
          </cell>
          <cell r="Y122">
            <v>666</v>
          </cell>
          <cell r="Z122">
            <v>8835</v>
          </cell>
          <cell r="AA122">
            <v>7989</v>
          </cell>
          <cell r="AB122">
            <v>0</v>
          </cell>
          <cell r="AC122">
            <v>180</v>
          </cell>
          <cell r="AD122">
            <v>666</v>
          </cell>
          <cell r="AE122">
            <v>739</v>
          </cell>
          <cell r="AF122">
            <v>240</v>
          </cell>
          <cell r="AG122">
            <v>2070</v>
          </cell>
          <cell r="AH122">
            <v>2</v>
          </cell>
          <cell r="AI122">
            <v>143637</v>
          </cell>
          <cell r="AJ122">
            <v>95537</v>
          </cell>
          <cell r="AK122">
            <v>32</v>
          </cell>
          <cell r="AL122">
            <v>25</v>
          </cell>
          <cell r="AM122">
            <v>11945</v>
          </cell>
        </row>
        <row r="123">
          <cell r="A123" t="str">
            <v>桓仁县</v>
          </cell>
          <cell r="B123" t="str">
            <v>3P</v>
          </cell>
          <cell r="C123">
            <v>1540</v>
          </cell>
          <cell r="D123">
            <v>1594</v>
          </cell>
          <cell r="E123">
            <v>487</v>
          </cell>
          <cell r="F123">
            <v>507</v>
          </cell>
          <cell r="G123">
            <v>98</v>
          </cell>
          <cell r="H123">
            <v>351</v>
          </cell>
          <cell r="I123">
            <v>-709</v>
          </cell>
          <cell r="J123">
            <v>304</v>
          </cell>
          <cell r="K123">
            <v>7615</v>
          </cell>
          <cell r="L123">
            <v>144</v>
          </cell>
          <cell r="M123">
            <v>741</v>
          </cell>
          <cell r="N123">
            <v>610</v>
          </cell>
          <cell r="O123">
            <v>2937</v>
          </cell>
          <cell r="P123">
            <v>1115</v>
          </cell>
          <cell r="Q123">
            <v>420</v>
          </cell>
          <cell r="R123">
            <v>1648</v>
          </cell>
          <cell r="S123">
            <v>7800</v>
          </cell>
          <cell r="T123">
            <v>1540</v>
          </cell>
          <cell r="U123">
            <v>1143</v>
          </cell>
          <cell r="V123">
            <v>1872</v>
          </cell>
          <cell r="W123">
            <v>3177</v>
          </cell>
          <cell r="X123">
            <v>68</v>
          </cell>
          <cell r="Y123">
            <v>0</v>
          </cell>
          <cell r="Z123">
            <v>7997</v>
          </cell>
          <cell r="AA123">
            <v>7615</v>
          </cell>
          <cell r="AB123">
            <v>0</v>
          </cell>
          <cell r="AC123">
            <v>382</v>
          </cell>
          <cell r="AD123">
            <v>0</v>
          </cell>
          <cell r="AE123">
            <v>-197</v>
          </cell>
          <cell r="AF123">
            <v>-1251</v>
          </cell>
          <cell r="AG123">
            <v>1460</v>
          </cell>
          <cell r="AH123">
            <v>20</v>
          </cell>
          <cell r="AI123">
            <v>96556</v>
          </cell>
          <cell r="AJ123">
            <v>63996</v>
          </cell>
          <cell r="AK123">
            <v>31</v>
          </cell>
          <cell r="AL123">
            <v>23</v>
          </cell>
          <cell r="AM123">
            <v>11084</v>
          </cell>
        </row>
        <row r="124">
          <cell r="A124" t="str">
            <v>义  县</v>
          </cell>
          <cell r="B124" t="str">
            <v>3P</v>
          </cell>
          <cell r="C124">
            <v>3116</v>
          </cell>
          <cell r="D124">
            <v>1906</v>
          </cell>
          <cell r="E124">
            <v>608</v>
          </cell>
          <cell r="F124">
            <v>815</v>
          </cell>
          <cell r="G124">
            <v>93</v>
          </cell>
          <cell r="H124">
            <v>589</v>
          </cell>
          <cell r="I124">
            <v>-111</v>
          </cell>
          <cell r="J124">
            <v>732</v>
          </cell>
          <cell r="K124">
            <v>8167</v>
          </cell>
          <cell r="L124">
            <v>100</v>
          </cell>
          <cell r="M124">
            <v>1399</v>
          </cell>
          <cell r="N124">
            <v>565</v>
          </cell>
          <cell r="O124">
            <v>3197</v>
          </cell>
          <cell r="P124">
            <v>1087</v>
          </cell>
          <cell r="Q124">
            <v>354</v>
          </cell>
          <cell r="R124">
            <v>1465</v>
          </cell>
          <cell r="S124">
            <v>7773</v>
          </cell>
          <cell r="T124">
            <v>3116</v>
          </cell>
          <cell r="U124">
            <v>1747</v>
          </cell>
          <cell r="V124">
            <v>1541</v>
          </cell>
          <cell r="W124">
            <v>2188</v>
          </cell>
          <cell r="X124">
            <v>-1392</v>
          </cell>
          <cell r="Y124">
            <v>573</v>
          </cell>
          <cell r="Z124">
            <v>9340</v>
          </cell>
          <cell r="AA124">
            <v>8167</v>
          </cell>
          <cell r="AB124">
            <v>0</v>
          </cell>
          <cell r="AC124">
            <v>607</v>
          </cell>
          <cell r="AD124">
            <v>566</v>
          </cell>
          <cell r="AE124">
            <v>-1567</v>
          </cell>
          <cell r="AF124">
            <v>-1567</v>
          </cell>
          <cell r="AG124">
            <v>1826</v>
          </cell>
          <cell r="AH124">
            <v>247</v>
          </cell>
          <cell r="AI124">
            <v>254626</v>
          </cell>
          <cell r="AJ124">
            <v>194626</v>
          </cell>
          <cell r="AK124">
            <v>44</v>
          </cell>
          <cell r="AL124">
            <v>38</v>
          </cell>
          <cell r="AM124">
            <v>13842</v>
          </cell>
        </row>
        <row r="125">
          <cell r="A125" t="str">
            <v>朝阳县</v>
          </cell>
          <cell r="B125" t="str">
            <v>3P</v>
          </cell>
          <cell r="C125">
            <v>5516</v>
          </cell>
          <cell r="D125">
            <v>3033</v>
          </cell>
          <cell r="E125">
            <v>716</v>
          </cell>
          <cell r="F125">
            <v>890</v>
          </cell>
          <cell r="G125">
            <v>188</v>
          </cell>
          <cell r="H125">
            <v>841</v>
          </cell>
          <cell r="I125">
            <v>347</v>
          </cell>
          <cell r="J125">
            <v>1295</v>
          </cell>
          <cell r="K125">
            <v>11346</v>
          </cell>
          <cell r="L125">
            <v>0</v>
          </cell>
          <cell r="M125">
            <v>1069</v>
          </cell>
          <cell r="N125">
            <v>925</v>
          </cell>
          <cell r="O125">
            <v>3718</v>
          </cell>
          <cell r="P125">
            <v>1274</v>
          </cell>
          <cell r="Q125">
            <v>756</v>
          </cell>
          <cell r="R125">
            <v>3604</v>
          </cell>
          <cell r="S125">
            <v>11132</v>
          </cell>
          <cell r="T125">
            <v>5516</v>
          </cell>
          <cell r="U125">
            <v>2288</v>
          </cell>
          <cell r="V125">
            <v>1769</v>
          </cell>
          <cell r="W125">
            <v>2357</v>
          </cell>
          <cell r="X125">
            <v>-1391</v>
          </cell>
          <cell r="Y125">
            <v>593</v>
          </cell>
          <cell r="Z125">
            <v>11697</v>
          </cell>
          <cell r="AA125">
            <v>11346</v>
          </cell>
          <cell r="AB125">
            <v>0</v>
          </cell>
          <cell r="AC125">
            <v>351</v>
          </cell>
          <cell r="AD125">
            <v>0</v>
          </cell>
          <cell r="AE125">
            <v>-565</v>
          </cell>
          <cell r="AF125">
            <v>-1633</v>
          </cell>
          <cell r="AG125">
            <v>2149</v>
          </cell>
          <cell r="AH125">
            <v>552</v>
          </cell>
          <cell r="AI125">
            <v>23940</v>
          </cell>
          <cell r="AJ125">
            <v>16440</v>
          </cell>
          <cell r="AK125">
            <v>63</v>
          </cell>
          <cell r="AL125">
            <v>59</v>
          </cell>
          <cell r="AM125">
            <v>14745</v>
          </cell>
        </row>
        <row r="126">
          <cell r="A126" t="str">
            <v>建平县</v>
          </cell>
          <cell r="B126" t="str">
            <v>3P</v>
          </cell>
          <cell r="C126">
            <v>4753</v>
          </cell>
          <cell r="D126">
            <v>3599</v>
          </cell>
          <cell r="E126">
            <v>827</v>
          </cell>
          <cell r="F126">
            <v>928</v>
          </cell>
          <cell r="G126">
            <v>153</v>
          </cell>
          <cell r="H126">
            <v>859</v>
          </cell>
          <cell r="I126">
            <v>-246</v>
          </cell>
          <cell r="J126">
            <v>541</v>
          </cell>
          <cell r="K126">
            <v>11292</v>
          </cell>
          <cell r="L126">
            <v>0</v>
          </cell>
          <cell r="M126">
            <v>1733</v>
          </cell>
          <cell r="N126">
            <v>824</v>
          </cell>
          <cell r="O126">
            <v>3741</v>
          </cell>
          <cell r="P126">
            <v>1384</v>
          </cell>
          <cell r="Q126">
            <v>614</v>
          </cell>
          <cell r="R126">
            <v>2996</v>
          </cell>
          <cell r="S126">
            <v>9585</v>
          </cell>
          <cell r="T126">
            <v>4753</v>
          </cell>
          <cell r="U126">
            <v>2333</v>
          </cell>
          <cell r="V126">
            <v>1508</v>
          </cell>
          <cell r="W126">
            <v>2367</v>
          </cell>
          <cell r="X126">
            <v>-2026</v>
          </cell>
          <cell r="Y126">
            <v>650</v>
          </cell>
          <cell r="Z126">
            <v>11518</v>
          </cell>
          <cell r="AA126">
            <v>11292</v>
          </cell>
          <cell r="AB126">
            <v>0</v>
          </cell>
          <cell r="AC126">
            <v>226</v>
          </cell>
          <cell r="AD126">
            <v>0</v>
          </cell>
          <cell r="AE126">
            <v>-1933</v>
          </cell>
          <cell r="AF126">
            <v>-2532</v>
          </cell>
          <cell r="AG126">
            <v>2481</v>
          </cell>
          <cell r="AH126">
            <v>441</v>
          </cell>
          <cell r="AI126">
            <v>254500</v>
          </cell>
          <cell r="AJ126">
            <v>182000</v>
          </cell>
          <cell r="AK126">
            <v>56</v>
          </cell>
          <cell r="AL126">
            <v>47</v>
          </cell>
          <cell r="AM126">
            <v>13953</v>
          </cell>
        </row>
        <row r="127">
          <cell r="A127" t="str">
            <v>喀左县</v>
          </cell>
          <cell r="B127" t="str">
            <v>3P</v>
          </cell>
          <cell r="C127">
            <v>3507</v>
          </cell>
          <cell r="D127">
            <v>2254</v>
          </cell>
          <cell r="E127">
            <v>689</v>
          </cell>
          <cell r="F127">
            <v>735</v>
          </cell>
          <cell r="G127">
            <v>120</v>
          </cell>
          <cell r="H127">
            <v>574</v>
          </cell>
          <cell r="I127">
            <v>-115</v>
          </cell>
          <cell r="J127">
            <v>794</v>
          </cell>
          <cell r="K127">
            <v>8682</v>
          </cell>
          <cell r="L127">
            <v>0</v>
          </cell>
          <cell r="M127">
            <v>962</v>
          </cell>
          <cell r="N127">
            <v>505</v>
          </cell>
          <cell r="O127">
            <v>3238</v>
          </cell>
          <cell r="P127">
            <v>1168</v>
          </cell>
          <cell r="Q127">
            <v>351</v>
          </cell>
          <cell r="R127">
            <v>2458</v>
          </cell>
          <cell r="S127">
            <v>9081</v>
          </cell>
          <cell r="T127">
            <v>3507</v>
          </cell>
          <cell r="U127">
            <v>1690</v>
          </cell>
          <cell r="V127">
            <v>1780</v>
          </cell>
          <cell r="W127">
            <v>2684</v>
          </cell>
          <cell r="X127">
            <v>-795</v>
          </cell>
          <cell r="Y127">
            <v>215</v>
          </cell>
          <cell r="Z127">
            <v>8833</v>
          </cell>
          <cell r="AA127">
            <v>8682</v>
          </cell>
          <cell r="AB127">
            <v>0</v>
          </cell>
          <cell r="AC127">
            <v>151</v>
          </cell>
          <cell r="AD127">
            <v>0</v>
          </cell>
          <cell r="AE127">
            <v>248</v>
          </cell>
          <cell r="AF127">
            <v>-484</v>
          </cell>
          <cell r="AG127">
            <v>2068</v>
          </cell>
          <cell r="AH127">
            <v>32</v>
          </cell>
          <cell r="AI127">
            <v>10900</v>
          </cell>
          <cell r="AJ127">
            <v>5900</v>
          </cell>
          <cell r="AK127">
            <v>41</v>
          </cell>
          <cell r="AL127">
            <v>36</v>
          </cell>
          <cell r="AM127">
            <v>12312</v>
          </cell>
        </row>
        <row r="128">
          <cell r="A128" t="str">
            <v>建昌县</v>
          </cell>
          <cell r="B128" t="str">
            <v>3P</v>
          </cell>
          <cell r="C128">
            <v>2868</v>
          </cell>
          <cell r="D128">
            <v>1605</v>
          </cell>
          <cell r="E128">
            <v>529</v>
          </cell>
          <cell r="F128">
            <v>650</v>
          </cell>
          <cell r="G128">
            <v>56</v>
          </cell>
          <cell r="H128">
            <v>554</v>
          </cell>
          <cell r="I128">
            <v>71</v>
          </cell>
          <cell r="J128">
            <v>638</v>
          </cell>
          <cell r="K128">
            <v>9425</v>
          </cell>
          <cell r="L128">
            <v>0</v>
          </cell>
          <cell r="M128">
            <v>1153</v>
          </cell>
          <cell r="N128">
            <v>684</v>
          </cell>
          <cell r="O128">
            <v>3477</v>
          </cell>
          <cell r="P128">
            <v>1466</v>
          </cell>
          <cell r="Q128">
            <v>410</v>
          </cell>
          <cell r="R128">
            <v>2235</v>
          </cell>
          <cell r="S128">
            <v>8851</v>
          </cell>
          <cell r="T128">
            <v>2868</v>
          </cell>
          <cell r="U128">
            <v>1246</v>
          </cell>
          <cell r="V128">
            <v>2762</v>
          </cell>
          <cell r="W128">
            <v>2051</v>
          </cell>
          <cell r="X128">
            <v>-1174</v>
          </cell>
          <cell r="Y128">
            <v>1098</v>
          </cell>
          <cell r="Z128">
            <v>10220</v>
          </cell>
          <cell r="AA128">
            <v>9425</v>
          </cell>
          <cell r="AB128">
            <v>0</v>
          </cell>
          <cell r="AC128">
            <v>183</v>
          </cell>
          <cell r="AD128">
            <v>612</v>
          </cell>
          <cell r="AE128">
            <v>-1369</v>
          </cell>
          <cell r="AF128">
            <v>-1600</v>
          </cell>
          <cell r="AG128">
            <v>1586</v>
          </cell>
          <cell r="AH128">
            <v>54</v>
          </cell>
          <cell r="AI128">
            <v>90556</v>
          </cell>
          <cell r="AJ128">
            <v>40526</v>
          </cell>
          <cell r="AK128">
            <v>59</v>
          </cell>
          <cell r="AL128">
            <v>52</v>
          </cell>
          <cell r="AM128">
            <v>14232</v>
          </cell>
        </row>
        <row r="129">
          <cell r="A129" t="str">
            <v>吉林省</v>
          </cell>
          <cell r="B129">
            <v>0</v>
          </cell>
          <cell r="C129">
            <v>19759</v>
          </cell>
          <cell r="D129">
            <v>7599</v>
          </cell>
          <cell r="E129">
            <v>2489</v>
          </cell>
          <cell r="F129">
            <v>1203</v>
          </cell>
          <cell r="G129">
            <v>1530</v>
          </cell>
          <cell r="H129">
            <v>7270</v>
          </cell>
          <cell r="I129">
            <v>614</v>
          </cell>
          <cell r="J129">
            <v>4276</v>
          </cell>
          <cell r="K129">
            <v>59285</v>
          </cell>
          <cell r="L129">
            <v>0</v>
          </cell>
          <cell r="M129">
            <v>3505</v>
          </cell>
          <cell r="N129">
            <v>5045</v>
          </cell>
          <cell r="O129">
            <v>24663</v>
          </cell>
          <cell r="P129">
            <v>9394</v>
          </cell>
          <cell r="Q129">
            <v>3130</v>
          </cell>
          <cell r="R129">
            <v>13548</v>
          </cell>
          <cell r="S129">
            <v>64386</v>
          </cell>
          <cell r="T129">
            <v>19759</v>
          </cell>
          <cell r="U129">
            <v>14991</v>
          </cell>
          <cell r="V129">
            <v>3443</v>
          </cell>
          <cell r="W129">
            <v>7403</v>
          </cell>
          <cell r="X129">
            <v>-2915</v>
          </cell>
          <cell r="Y129">
            <v>21705</v>
          </cell>
          <cell r="Z129">
            <v>69526</v>
          </cell>
          <cell r="AA129">
            <v>59285</v>
          </cell>
          <cell r="AB129">
            <v>1175</v>
          </cell>
          <cell r="AC129">
            <v>0</v>
          </cell>
          <cell r="AD129">
            <v>9066</v>
          </cell>
          <cell r="AE129">
            <v>-5140</v>
          </cell>
          <cell r="AF129">
            <v>-6476</v>
          </cell>
          <cell r="AG129">
            <v>18663</v>
          </cell>
          <cell r="AH129">
            <v>2400</v>
          </cell>
          <cell r="AI129">
            <v>930212</v>
          </cell>
          <cell r="AJ129">
            <v>381829</v>
          </cell>
          <cell r="AK129">
            <v>251</v>
          </cell>
          <cell r="AL129">
            <v>175</v>
          </cell>
          <cell r="AM129">
            <v>100141</v>
          </cell>
        </row>
        <row r="130">
          <cell r="A130" t="str">
            <v>靖宇县</v>
          </cell>
          <cell r="B130" t="str">
            <v>3P</v>
          </cell>
          <cell r="C130">
            <v>826</v>
          </cell>
          <cell r="D130">
            <v>233</v>
          </cell>
          <cell r="E130">
            <v>66</v>
          </cell>
          <cell r="F130">
            <v>71</v>
          </cell>
          <cell r="G130">
            <v>42</v>
          </cell>
          <cell r="H130">
            <v>279</v>
          </cell>
          <cell r="I130">
            <v>99</v>
          </cell>
          <cell r="J130">
            <v>215</v>
          </cell>
          <cell r="K130">
            <v>4523</v>
          </cell>
          <cell r="L130">
            <v>0</v>
          </cell>
          <cell r="M130">
            <v>487</v>
          </cell>
          <cell r="N130">
            <v>364</v>
          </cell>
          <cell r="O130">
            <v>1765</v>
          </cell>
          <cell r="P130">
            <v>953</v>
          </cell>
          <cell r="Q130">
            <v>381</v>
          </cell>
          <cell r="R130">
            <v>573</v>
          </cell>
          <cell r="S130">
            <v>4013</v>
          </cell>
          <cell r="T130">
            <v>826</v>
          </cell>
          <cell r="U130">
            <v>621</v>
          </cell>
          <cell r="V130">
            <v>410</v>
          </cell>
          <cell r="W130">
            <v>704</v>
          </cell>
          <cell r="X130">
            <v>-649</v>
          </cell>
          <cell r="Y130">
            <v>2101</v>
          </cell>
          <cell r="Z130">
            <v>5016</v>
          </cell>
          <cell r="AA130">
            <v>4523</v>
          </cell>
          <cell r="AB130">
            <v>0</v>
          </cell>
          <cell r="AC130">
            <v>0</v>
          </cell>
          <cell r="AD130">
            <v>493</v>
          </cell>
          <cell r="AE130">
            <v>-1003</v>
          </cell>
          <cell r="AF130">
            <v>-1061</v>
          </cell>
          <cell r="AG130">
            <v>495</v>
          </cell>
          <cell r="AH130">
            <v>18</v>
          </cell>
          <cell r="AI130">
            <v>25270</v>
          </cell>
          <cell r="AJ130">
            <v>10744</v>
          </cell>
          <cell r="AK130">
            <v>14</v>
          </cell>
          <cell r="AL130">
            <v>7</v>
          </cell>
          <cell r="AM130">
            <v>6474</v>
          </cell>
        </row>
        <row r="131">
          <cell r="A131" t="str">
            <v>伊通县</v>
          </cell>
          <cell r="B131" t="str">
            <v>3M</v>
          </cell>
          <cell r="C131">
            <v>3010</v>
          </cell>
          <cell r="D131">
            <v>861</v>
          </cell>
          <cell r="E131">
            <v>140</v>
          </cell>
          <cell r="F131">
            <v>240</v>
          </cell>
          <cell r="G131">
            <v>188</v>
          </cell>
          <cell r="H131">
            <v>1147</v>
          </cell>
          <cell r="I131">
            <v>173</v>
          </cell>
          <cell r="J131">
            <v>829</v>
          </cell>
          <cell r="K131">
            <v>8180</v>
          </cell>
          <cell r="L131">
            <v>0</v>
          </cell>
          <cell r="M131">
            <v>721</v>
          </cell>
          <cell r="N131">
            <v>556</v>
          </cell>
          <cell r="O131">
            <v>3304</v>
          </cell>
          <cell r="P131">
            <v>1137</v>
          </cell>
          <cell r="Q131">
            <v>522</v>
          </cell>
          <cell r="R131">
            <v>1940</v>
          </cell>
          <cell r="S131">
            <v>9067</v>
          </cell>
          <cell r="T131">
            <v>3010</v>
          </cell>
          <cell r="U131">
            <v>1755</v>
          </cell>
          <cell r="V131">
            <v>413</v>
          </cell>
          <cell r="W131">
            <v>1270</v>
          </cell>
          <cell r="X131">
            <v>-198</v>
          </cell>
          <cell r="Y131">
            <v>2817</v>
          </cell>
          <cell r="Z131">
            <v>9107</v>
          </cell>
          <cell r="AA131">
            <v>8180</v>
          </cell>
          <cell r="AB131">
            <v>0</v>
          </cell>
          <cell r="AC131">
            <v>0</v>
          </cell>
          <cell r="AD131">
            <v>927</v>
          </cell>
          <cell r="AE131">
            <v>-40</v>
          </cell>
          <cell r="AF131">
            <v>-171</v>
          </cell>
          <cell r="AG131">
            <v>1052</v>
          </cell>
          <cell r="AH131">
            <v>241</v>
          </cell>
          <cell r="AI131">
            <v>137131</v>
          </cell>
          <cell r="AJ131">
            <v>35843</v>
          </cell>
          <cell r="AK131">
            <v>44</v>
          </cell>
          <cell r="AL131">
            <v>36</v>
          </cell>
          <cell r="AM131">
            <v>15783</v>
          </cell>
        </row>
        <row r="132">
          <cell r="A132" t="str">
            <v>长白县</v>
          </cell>
          <cell r="B132" t="str">
            <v>3M</v>
          </cell>
          <cell r="C132">
            <v>1561</v>
          </cell>
          <cell r="D132">
            <v>375</v>
          </cell>
          <cell r="E132">
            <v>118</v>
          </cell>
          <cell r="F132">
            <v>58</v>
          </cell>
          <cell r="G132">
            <v>44</v>
          </cell>
          <cell r="H132">
            <v>836</v>
          </cell>
          <cell r="I132">
            <v>59</v>
          </cell>
          <cell r="J132">
            <v>291</v>
          </cell>
          <cell r="K132">
            <v>4465</v>
          </cell>
          <cell r="L132">
            <v>0</v>
          </cell>
          <cell r="M132">
            <v>129</v>
          </cell>
          <cell r="N132">
            <v>347</v>
          </cell>
          <cell r="O132">
            <v>1799</v>
          </cell>
          <cell r="P132">
            <v>913</v>
          </cell>
          <cell r="Q132">
            <v>294</v>
          </cell>
          <cell r="R132">
            <v>983</v>
          </cell>
          <cell r="S132">
            <v>4860</v>
          </cell>
          <cell r="T132">
            <v>1561</v>
          </cell>
          <cell r="U132">
            <v>1117</v>
          </cell>
          <cell r="V132">
            <v>475</v>
          </cell>
          <cell r="W132">
            <v>398</v>
          </cell>
          <cell r="X132">
            <v>61</v>
          </cell>
          <cell r="Y132">
            <v>1248</v>
          </cell>
          <cell r="Z132">
            <v>4847</v>
          </cell>
          <cell r="AA132">
            <v>4465</v>
          </cell>
          <cell r="AB132">
            <v>0</v>
          </cell>
          <cell r="AC132">
            <v>0</v>
          </cell>
          <cell r="AD132">
            <v>382</v>
          </cell>
          <cell r="AE132">
            <v>13</v>
          </cell>
          <cell r="AF132">
            <v>10</v>
          </cell>
          <cell r="AG132">
            <v>882</v>
          </cell>
          <cell r="AH132">
            <v>2</v>
          </cell>
          <cell r="AI132">
            <v>45062</v>
          </cell>
          <cell r="AJ132">
            <v>24244</v>
          </cell>
          <cell r="AK132">
            <v>9</v>
          </cell>
          <cell r="AL132">
            <v>5</v>
          </cell>
          <cell r="AM132">
            <v>4972</v>
          </cell>
        </row>
        <row r="133">
          <cell r="A133" t="str">
            <v>前郭县</v>
          </cell>
          <cell r="B133" t="str">
            <v>3M</v>
          </cell>
          <cell r="C133">
            <v>4841</v>
          </cell>
          <cell r="D133">
            <v>2408</v>
          </cell>
          <cell r="E133">
            <v>911</v>
          </cell>
          <cell r="F133">
            <v>305</v>
          </cell>
          <cell r="G133">
            <v>419</v>
          </cell>
          <cell r="H133">
            <v>1020</v>
          </cell>
          <cell r="I133">
            <v>103</v>
          </cell>
          <cell r="J133">
            <v>1310</v>
          </cell>
          <cell r="K133">
            <v>14119</v>
          </cell>
          <cell r="L133">
            <v>0</v>
          </cell>
          <cell r="M133">
            <v>756</v>
          </cell>
          <cell r="N133">
            <v>1471</v>
          </cell>
          <cell r="O133">
            <v>5465</v>
          </cell>
          <cell r="P133">
            <v>2101</v>
          </cell>
          <cell r="Q133">
            <v>435</v>
          </cell>
          <cell r="R133">
            <v>3891</v>
          </cell>
          <cell r="S133">
            <v>15501</v>
          </cell>
          <cell r="T133">
            <v>4841</v>
          </cell>
          <cell r="U133">
            <v>3430</v>
          </cell>
          <cell r="V133">
            <v>0</v>
          </cell>
          <cell r="W133">
            <v>1519</v>
          </cell>
          <cell r="X133">
            <v>398</v>
          </cell>
          <cell r="Y133">
            <v>5313</v>
          </cell>
          <cell r="Z133">
            <v>15246</v>
          </cell>
          <cell r="AA133">
            <v>14119</v>
          </cell>
          <cell r="AB133">
            <v>0</v>
          </cell>
          <cell r="AC133">
            <v>0</v>
          </cell>
          <cell r="AD133">
            <v>1127</v>
          </cell>
          <cell r="AE133">
            <v>255</v>
          </cell>
          <cell r="AF133">
            <v>50</v>
          </cell>
          <cell r="AG133">
            <v>6833</v>
          </cell>
          <cell r="AH133">
            <v>1656</v>
          </cell>
          <cell r="AI133">
            <v>271065</v>
          </cell>
          <cell r="AJ133">
            <v>127103</v>
          </cell>
          <cell r="AK133">
            <v>51</v>
          </cell>
          <cell r="AL133">
            <v>41</v>
          </cell>
          <cell r="AM133">
            <v>21132</v>
          </cell>
        </row>
        <row r="134">
          <cell r="A134" t="str">
            <v>大安市</v>
          </cell>
          <cell r="B134" t="str">
            <v>3P</v>
          </cell>
          <cell r="C134">
            <v>2502</v>
          </cell>
          <cell r="D134">
            <v>1227</v>
          </cell>
          <cell r="E134">
            <v>480</v>
          </cell>
          <cell r="F134">
            <v>177</v>
          </cell>
          <cell r="G134">
            <v>263</v>
          </cell>
          <cell r="H134">
            <v>832</v>
          </cell>
          <cell r="I134">
            <v>167</v>
          </cell>
          <cell r="J134">
            <v>276</v>
          </cell>
          <cell r="K134">
            <v>8361</v>
          </cell>
          <cell r="L134">
            <v>0</v>
          </cell>
          <cell r="M134">
            <v>578</v>
          </cell>
          <cell r="N134">
            <v>721</v>
          </cell>
          <cell r="O134">
            <v>3699</v>
          </cell>
          <cell r="P134">
            <v>1065</v>
          </cell>
          <cell r="Q134">
            <v>337</v>
          </cell>
          <cell r="R134">
            <v>1961</v>
          </cell>
          <cell r="S134">
            <v>7892</v>
          </cell>
          <cell r="T134">
            <v>2502</v>
          </cell>
          <cell r="U134">
            <v>2337</v>
          </cell>
          <cell r="V134">
            <v>183</v>
          </cell>
          <cell r="W134">
            <v>1012</v>
          </cell>
          <cell r="X134">
            <v>-610</v>
          </cell>
          <cell r="Y134">
            <v>2468</v>
          </cell>
          <cell r="Z134">
            <v>9347</v>
          </cell>
          <cell r="AA134">
            <v>8361</v>
          </cell>
          <cell r="AB134">
            <v>0</v>
          </cell>
          <cell r="AC134">
            <v>0</v>
          </cell>
          <cell r="AD134">
            <v>986</v>
          </cell>
          <cell r="AE134">
            <v>-1455</v>
          </cell>
          <cell r="AF134">
            <v>-1611</v>
          </cell>
          <cell r="AG134">
            <v>3599</v>
          </cell>
          <cell r="AH134">
            <v>22</v>
          </cell>
          <cell r="AI134">
            <v>138157</v>
          </cell>
          <cell r="AJ134">
            <v>48366</v>
          </cell>
          <cell r="AK134">
            <v>41</v>
          </cell>
          <cell r="AL134">
            <v>26</v>
          </cell>
          <cell r="AM134">
            <v>16860</v>
          </cell>
        </row>
        <row r="135">
          <cell r="A135" t="str">
            <v>镇赉县</v>
          </cell>
          <cell r="B135" t="str">
            <v>3P</v>
          </cell>
          <cell r="C135">
            <v>1728</v>
          </cell>
          <cell r="D135">
            <v>893</v>
          </cell>
          <cell r="E135">
            <v>352</v>
          </cell>
          <cell r="F135">
            <v>109</v>
          </cell>
          <cell r="G135">
            <v>247</v>
          </cell>
          <cell r="H135">
            <v>746</v>
          </cell>
          <cell r="I135">
            <v>-87</v>
          </cell>
          <cell r="J135">
            <v>176</v>
          </cell>
          <cell r="K135">
            <v>6594</v>
          </cell>
          <cell r="L135">
            <v>0</v>
          </cell>
          <cell r="M135">
            <v>354</v>
          </cell>
          <cell r="N135">
            <v>561</v>
          </cell>
          <cell r="O135">
            <v>2717</v>
          </cell>
          <cell r="P135">
            <v>1238</v>
          </cell>
          <cell r="Q135">
            <v>439</v>
          </cell>
          <cell r="R135">
            <v>1285</v>
          </cell>
          <cell r="S135">
            <v>6206</v>
          </cell>
          <cell r="T135">
            <v>1728</v>
          </cell>
          <cell r="U135">
            <v>1807</v>
          </cell>
          <cell r="V135">
            <v>350</v>
          </cell>
          <cell r="W135">
            <v>735</v>
          </cell>
          <cell r="X135">
            <v>-636</v>
          </cell>
          <cell r="Y135">
            <v>2222</v>
          </cell>
          <cell r="Z135">
            <v>7443</v>
          </cell>
          <cell r="AA135">
            <v>6594</v>
          </cell>
          <cell r="AB135">
            <v>0</v>
          </cell>
          <cell r="AC135">
            <v>0</v>
          </cell>
          <cell r="AD135">
            <v>849</v>
          </cell>
          <cell r="AE135">
            <v>-1237</v>
          </cell>
          <cell r="AF135">
            <v>-1325</v>
          </cell>
          <cell r="AG135">
            <v>2639</v>
          </cell>
          <cell r="AH135">
            <v>341</v>
          </cell>
          <cell r="AI135">
            <v>130049</v>
          </cell>
          <cell r="AJ135">
            <v>46754</v>
          </cell>
          <cell r="AK135">
            <v>32</v>
          </cell>
          <cell r="AL135">
            <v>22</v>
          </cell>
          <cell r="AM135">
            <v>13616</v>
          </cell>
        </row>
        <row r="136">
          <cell r="A136" t="str">
            <v>通榆县</v>
          </cell>
          <cell r="B136" t="str">
            <v>3P</v>
          </cell>
          <cell r="C136">
            <v>1746</v>
          </cell>
          <cell r="D136">
            <v>502</v>
          </cell>
          <cell r="E136">
            <v>126</v>
          </cell>
          <cell r="F136">
            <v>83</v>
          </cell>
          <cell r="G136">
            <v>88</v>
          </cell>
          <cell r="H136">
            <v>618</v>
          </cell>
          <cell r="I136">
            <v>30</v>
          </cell>
          <cell r="J136">
            <v>596</v>
          </cell>
          <cell r="K136">
            <v>6507</v>
          </cell>
          <cell r="L136">
            <v>0</v>
          </cell>
          <cell r="M136">
            <v>235</v>
          </cell>
          <cell r="N136">
            <v>653</v>
          </cell>
          <cell r="O136">
            <v>3119</v>
          </cell>
          <cell r="P136">
            <v>916</v>
          </cell>
          <cell r="Q136">
            <v>340</v>
          </cell>
          <cell r="R136">
            <v>1244</v>
          </cell>
          <cell r="S136">
            <v>6374</v>
          </cell>
          <cell r="T136">
            <v>1746</v>
          </cell>
          <cell r="U136">
            <v>1219</v>
          </cell>
          <cell r="V136">
            <v>1612</v>
          </cell>
          <cell r="W136">
            <v>958</v>
          </cell>
          <cell r="X136">
            <v>-605</v>
          </cell>
          <cell r="Y136">
            <v>1444</v>
          </cell>
          <cell r="Z136">
            <v>7119</v>
          </cell>
          <cell r="AA136">
            <v>6507</v>
          </cell>
          <cell r="AB136">
            <v>0</v>
          </cell>
          <cell r="AC136">
            <v>0</v>
          </cell>
          <cell r="AD136">
            <v>612</v>
          </cell>
          <cell r="AE136">
            <v>-745</v>
          </cell>
          <cell r="AF136">
            <v>-1171</v>
          </cell>
          <cell r="AG136">
            <v>944</v>
          </cell>
          <cell r="AH136">
            <v>19</v>
          </cell>
          <cell r="AI136">
            <v>90460</v>
          </cell>
          <cell r="AJ136">
            <v>26887</v>
          </cell>
          <cell r="AK136">
            <v>33</v>
          </cell>
          <cell r="AL136">
            <v>24</v>
          </cell>
          <cell r="AM136">
            <v>12740</v>
          </cell>
        </row>
        <row r="137">
          <cell r="A137" t="str">
            <v>汪清县</v>
          </cell>
          <cell r="B137" t="str">
            <v>3P</v>
          </cell>
          <cell r="C137">
            <v>3545</v>
          </cell>
          <cell r="D137">
            <v>1100</v>
          </cell>
          <cell r="E137">
            <v>296</v>
          </cell>
          <cell r="F137">
            <v>160</v>
          </cell>
          <cell r="G137">
            <v>239</v>
          </cell>
          <cell r="H137">
            <v>1792</v>
          </cell>
          <cell r="I137">
            <v>70</v>
          </cell>
          <cell r="J137">
            <v>583</v>
          </cell>
          <cell r="K137">
            <v>6536</v>
          </cell>
          <cell r="L137">
            <v>0</v>
          </cell>
          <cell r="M137">
            <v>245</v>
          </cell>
          <cell r="N137">
            <v>372</v>
          </cell>
          <cell r="O137">
            <v>2795</v>
          </cell>
          <cell r="P137">
            <v>1071</v>
          </cell>
          <cell r="Q137">
            <v>382</v>
          </cell>
          <cell r="R137">
            <v>1671</v>
          </cell>
          <cell r="S137">
            <v>10473</v>
          </cell>
          <cell r="T137">
            <v>3545</v>
          </cell>
          <cell r="U137">
            <v>2705</v>
          </cell>
          <cell r="V137">
            <v>0</v>
          </cell>
          <cell r="W137">
            <v>807</v>
          </cell>
          <cell r="X137">
            <v>-676</v>
          </cell>
          <cell r="Y137">
            <v>4092</v>
          </cell>
          <cell r="Z137">
            <v>11401</v>
          </cell>
          <cell r="AA137">
            <v>6536</v>
          </cell>
          <cell r="AB137">
            <v>1175</v>
          </cell>
          <cell r="AC137">
            <v>0</v>
          </cell>
          <cell r="AD137">
            <v>3690</v>
          </cell>
          <cell r="AE137">
            <v>-928</v>
          </cell>
          <cell r="AF137">
            <v>-1197</v>
          </cell>
          <cell r="AG137">
            <v>2219</v>
          </cell>
          <cell r="AH137">
            <v>101</v>
          </cell>
          <cell r="AI137">
            <v>93018</v>
          </cell>
          <cell r="AJ137">
            <v>61888</v>
          </cell>
          <cell r="AK137">
            <v>27</v>
          </cell>
          <cell r="AL137">
            <v>14</v>
          </cell>
          <cell r="AM137">
            <v>8564</v>
          </cell>
        </row>
        <row r="138">
          <cell r="A138" t="str">
            <v>黑龙江省</v>
          </cell>
          <cell r="B138">
            <v>0</v>
          </cell>
          <cell r="C138">
            <v>22436</v>
          </cell>
          <cell r="D138">
            <v>7878</v>
          </cell>
          <cell r="E138">
            <v>2912</v>
          </cell>
          <cell r="F138">
            <v>2606</v>
          </cell>
          <cell r="G138">
            <v>589</v>
          </cell>
          <cell r="H138">
            <v>12000</v>
          </cell>
          <cell r="I138">
            <v>-1231</v>
          </cell>
          <cell r="J138">
            <v>3789</v>
          </cell>
          <cell r="K138">
            <v>62185</v>
          </cell>
          <cell r="L138">
            <v>0</v>
          </cell>
          <cell r="M138">
            <v>4653</v>
          </cell>
          <cell r="N138">
            <v>3762</v>
          </cell>
          <cell r="O138">
            <v>20123</v>
          </cell>
          <cell r="P138">
            <v>7391</v>
          </cell>
          <cell r="Q138">
            <v>3520</v>
          </cell>
          <cell r="R138">
            <v>22736</v>
          </cell>
          <cell r="S138">
            <v>60684</v>
          </cell>
          <cell r="T138">
            <v>22436</v>
          </cell>
          <cell r="U138">
            <v>12777</v>
          </cell>
          <cell r="V138">
            <v>5189</v>
          </cell>
          <cell r="W138">
            <v>21605</v>
          </cell>
          <cell r="X138">
            <v>-9919</v>
          </cell>
          <cell r="Y138">
            <v>8596</v>
          </cell>
          <cell r="Z138">
            <v>70557</v>
          </cell>
          <cell r="AA138">
            <v>62185</v>
          </cell>
          <cell r="AB138">
            <v>0</v>
          </cell>
          <cell r="AC138">
            <v>4147</v>
          </cell>
          <cell r="AD138">
            <v>4225</v>
          </cell>
          <cell r="AE138">
            <v>-9873</v>
          </cell>
          <cell r="AF138">
            <v>-12524</v>
          </cell>
          <cell r="AG138">
            <v>8273</v>
          </cell>
          <cell r="AH138">
            <v>1342</v>
          </cell>
          <cell r="AI138">
            <v>565855</v>
          </cell>
          <cell r="AJ138">
            <v>193381</v>
          </cell>
          <cell r="AK138">
            <v>306</v>
          </cell>
          <cell r="AL138">
            <v>236</v>
          </cell>
          <cell r="AM138">
            <v>74336</v>
          </cell>
        </row>
        <row r="139">
          <cell r="A139" t="str">
            <v>泰来县</v>
          </cell>
          <cell r="B139" t="str">
            <v>3P</v>
          </cell>
          <cell r="C139">
            <v>1716</v>
          </cell>
          <cell r="D139">
            <v>748</v>
          </cell>
          <cell r="E139">
            <v>335</v>
          </cell>
          <cell r="F139">
            <v>212</v>
          </cell>
          <cell r="G139">
            <v>89</v>
          </cell>
          <cell r="H139">
            <v>886</v>
          </cell>
          <cell r="I139">
            <v>-177</v>
          </cell>
          <cell r="J139">
            <v>259</v>
          </cell>
          <cell r="K139">
            <v>5340</v>
          </cell>
          <cell r="L139">
            <v>0</v>
          </cell>
          <cell r="M139">
            <v>285</v>
          </cell>
          <cell r="N139">
            <v>307</v>
          </cell>
          <cell r="O139">
            <v>2153</v>
          </cell>
          <cell r="P139">
            <v>737</v>
          </cell>
          <cell r="Q139">
            <v>243</v>
          </cell>
          <cell r="R139">
            <v>1615</v>
          </cell>
          <cell r="S139">
            <v>3928</v>
          </cell>
          <cell r="T139">
            <v>1716</v>
          </cell>
          <cell r="U139">
            <v>1505</v>
          </cell>
          <cell r="V139">
            <v>578</v>
          </cell>
          <cell r="W139">
            <v>1715</v>
          </cell>
          <cell r="X139">
            <v>-2196</v>
          </cell>
          <cell r="Y139">
            <v>610</v>
          </cell>
          <cell r="Z139">
            <v>6125</v>
          </cell>
          <cell r="AA139">
            <v>5340</v>
          </cell>
          <cell r="AB139">
            <v>0</v>
          </cell>
          <cell r="AC139">
            <v>438</v>
          </cell>
          <cell r="AD139">
            <v>347</v>
          </cell>
          <cell r="AE139">
            <v>-2197</v>
          </cell>
          <cell r="AF139">
            <v>-2577</v>
          </cell>
          <cell r="AG139">
            <v>1004</v>
          </cell>
          <cell r="AH139">
            <v>199</v>
          </cell>
          <cell r="AI139">
            <v>44864</v>
          </cell>
          <cell r="AJ139">
            <v>13819</v>
          </cell>
          <cell r="AK139">
            <v>32</v>
          </cell>
          <cell r="AL139">
            <v>25</v>
          </cell>
          <cell r="AM139">
            <v>7488</v>
          </cell>
        </row>
        <row r="140">
          <cell r="A140" t="str">
            <v>甘南县</v>
          </cell>
          <cell r="B140" t="str">
            <v>3P</v>
          </cell>
          <cell r="C140">
            <v>2938</v>
          </cell>
          <cell r="D140">
            <v>852</v>
          </cell>
          <cell r="E140">
            <v>310</v>
          </cell>
          <cell r="F140">
            <v>300</v>
          </cell>
          <cell r="G140">
            <v>52</v>
          </cell>
          <cell r="H140">
            <v>1480</v>
          </cell>
          <cell r="I140">
            <v>-8</v>
          </cell>
          <cell r="J140">
            <v>614</v>
          </cell>
          <cell r="K140">
            <v>5617</v>
          </cell>
          <cell r="L140">
            <v>0</v>
          </cell>
          <cell r="M140">
            <v>431</v>
          </cell>
          <cell r="N140">
            <v>429</v>
          </cell>
          <cell r="O140">
            <v>2108</v>
          </cell>
          <cell r="P140">
            <v>702</v>
          </cell>
          <cell r="Q140">
            <v>310</v>
          </cell>
          <cell r="R140">
            <v>1637</v>
          </cell>
          <cell r="S140">
            <v>7700</v>
          </cell>
          <cell r="T140">
            <v>2938</v>
          </cell>
          <cell r="U140">
            <v>1286</v>
          </cell>
          <cell r="V140">
            <v>238</v>
          </cell>
          <cell r="W140">
            <v>1584</v>
          </cell>
          <cell r="X140">
            <v>641</v>
          </cell>
          <cell r="Y140">
            <v>1013</v>
          </cell>
          <cell r="Z140">
            <v>6983</v>
          </cell>
          <cell r="AA140">
            <v>5617</v>
          </cell>
          <cell r="AB140">
            <v>0</v>
          </cell>
          <cell r="AC140">
            <v>812</v>
          </cell>
          <cell r="AD140">
            <v>554</v>
          </cell>
          <cell r="AE140">
            <v>717</v>
          </cell>
          <cell r="AF140">
            <v>301</v>
          </cell>
          <cell r="AG140">
            <v>929</v>
          </cell>
          <cell r="AH140">
            <v>43</v>
          </cell>
          <cell r="AI140">
            <v>78009</v>
          </cell>
          <cell r="AJ140">
            <v>20009</v>
          </cell>
          <cell r="AK140">
            <v>32</v>
          </cell>
          <cell r="AL140">
            <v>25</v>
          </cell>
          <cell r="AM140">
            <v>7077</v>
          </cell>
        </row>
        <row r="141">
          <cell r="A141" t="str">
            <v>克东县</v>
          </cell>
          <cell r="B141" t="str">
            <v>3P</v>
          </cell>
          <cell r="C141">
            <v>1901</v>
          </cell>
          <cell r="D141">
            <v>715</v>
          </cell>
          <cell r="E141">
            <v>269</v>
          </cell>
          <cell r="F141">
            <v>196</v>
          </cell>
          <cell r="G141">
            <v>66</v>
          </cell>
          <cell r="H141">
            <v>1122</v>
          </cell>
          <cell r="I141">
            <v>-148</v>
          </cell>
          <cell r="J141">
            <v>212</v>
          </cell>
          <cell r="K141">
            <v>5381</v>
          </cell>
          <cell r="L141">
            <v>0</v>
          </cell>
          <cell r="M141">
            <v>392</v>
          </cell>
          <cell r="N141">
            <v>322</v>
          </cell>
          <cell r="O141">
            <v>1769</v>
          </cell>
          <cell r="P141">
            <v>663</v>
          </cell>
          <cell r="Q141">
            <v>267</v>
          </cell>
          <cell r="R141">
            <v>1968</v>
          </cell>
          <cell r="S141">
            <v>4699</v>
          </cell>
          <cell r="T141">
            <v>1901</v>
          </cell>
          <cell r="U141">
            <v>1315</v>
          </cell>
          <cell r="V141">
            <v>476</v>
          </cell>
          <cell r="W141">
            <v>2065</v>
          </cell>
          <cell r="X141">
            <v>-1542</v>
          </cell>
          <cell r="Y141">
            <v>484</v>
          </cell>
          <cell r="Z141">
            <v>6321</v>
          </cell>
          <cell r="AA141">
            <v>5381</v>
          </cell>
          <cell r="AB141">
            <v>0</v>
          </cell>
          <cell r="AC141">
            <v>640</v>
          </cell>
          <cell r="AD141">
            <v>300</v>
          </cell>
          <cell r="AE141">
            <v>-1622</v>
          </cell>
          <cell r="AF141">
            <v>-1972</v>
          </cell>
          <cell r="AG141">
            <v>800</v>
          </cell>
          <cell r="AH141">
            <v>164</v>
          </cell>
          <cell r="AI141">
            <v>38500</v>
          </cell>
          <cell r="AJ141">
            <v>17500</v>
          </cell>
          <cell r="AK141">
            <v>27</v>
          </cell>
          <cell r="AL141">
            <v>23</v>
          </cell>
          <cell r="AM141">
            <v>7020</v>
          </cell>
        </row>
        <row r="142">
          <cell r="A142" t="str">
            <v>桦南县</v>
          </cell>
          <cell r="B142" t="str">
            <v>3P</v>
          </cell>
          <cell r="C142">
            <v>3383</v>
          </cell>
          <cell r="D142">
            <v>1161</v>
          </cell>
          <cell r="E142">
            <v>470</v>
          </cell>
          <cell r="F142">
            <v>320</v>
          </cell>
          <cell r="G142">
            <v>105</v>
          </cell>
          <cell r="H142">
            <v>1499</v>
          </cell>
          <cell r="I142">
            <v>-97</v>
          </cell>
          <cell r="J142">
            <v>820</v>
          </cell>
          <cell r="K142">
            <v>7930</v>
          </cell>
          <cell r="L142">
            <v>0</v>
          </cell>
          <cell r="M142">
            <v>924</v>
          </cell>
          <cell r="N142">
            <v>354</v>
          </cell>
          <cell r="O142">
            <v>2400</v>
          </cell>
          <cell r="P142">
            <v>591</v>
          </cell>
          <cell r="Q142">
            <v>648</v>
          </cell>
          <cell r="R142">
            <v>3013</v>
          </cell>
          <cell r="S142">
            <v>8042</v>
          </cell>
          <cell r="T142">
            <v>3383</v>
          </cell>
          <cell r="U142">
            <v>1794</v>
          </cell>
          <cell r="V142">
            <v>0</v>
          </cell>
          <cell r="W142">
            <v>2239</v>
          </cell>
          <cell r="X142">
            <v>-490</v>
          </cell>
          <cell r="Y142">
            <v>1116</v>
          </cell>
          <cell r="Z142">
            <v>8870</v>
          </cell>
          <cell r="AA142">
            <v>7930</v>
          </cell>
          <cell r="AB142">
            <v>0</v>
          </cell>
          <cell r="AC142">
            <v>317</v>
          </cell>
          <cell r="AD142">
            <v>623</v>
          </cell>
          <cell r="AE142">
            <v>-828</v>
          </cell>
          <cell r="AF142">
            <v>-900</v>
          </cell>
          <cell r="AG142">
            <v>1410</v>
          </cell>
          <cell r="AH142">
            <v>290</v>
          </cell>
          <cell r="AI142">
            <v>65761</v>
          </cell>
          <cell r="AJ142">
            <v>25225</v>
          </cell>
          <cell r="AK142">
            <v>43</v>
          </cell>
          <cell r="AL142">
            <v>32</v>
          </cell>
          <cell r="AM142">
            <v>8752</v>
          </cell>
        </row>
        <row r="143">
          <cell r="A143" t="str">
            <v>抚远县</v>
          </cell>
          <cell r="B143" t="str">
            <v>3P</v>
          </cell>
          <cell r="C143">
            <v>733</v>
          </cell>
          <cell r="D143">
            <v>192</v>
          </cell>
          <cell r="E143">
            <v>67</v>
          </cell>
          <cell r="F143">
            <v>72</v>
          </cell>
          <cell r="G143">
            <v>10</v>
          </cell>
          <cell r="H143">
            <v>582</v>
          </cell>
          <cell r="I143">
            <v>-91</v>
          </cell>
          <cell r="J143">
            <v>50</v>
          </cell>
          <cell r="K143">
            <v>3161</v>
          </cell>
          <cell r="L143">
            <v>0</v>
          </cell>
          <cell r="M143">
            <v>230</v>
          </cell>
          <cell r="N143">
            <v>228</v>
          </cell>
          <cell r="O143">
            <v>1110</v>
          </cell>
          <cell r="P143">
            <v>502</v>
          </cell>
          <cell r="Q143">
            <v>192</v>
          </cell>
          <cell r="R143">
            <v>899</v>
          </cell>
          <cell r="S143">
            <v>2268</v>
          </cell>
          <cell r="T143">
            <v>733</v>
          </cell>
          <cell r="U143">
            <v>237</v>
          </cell>
          <cell r="V143">
            <v>786</v>
          </cell>
          <cell r="W143">
            <v>746</v>
          </cell>
          <cell r="X143">
            <v>-770</v>
          </cell>
          <cell r="Y143">
            <v>536</v>
          </cell>
          <cell r="Z143">
            <v>3360</v>
          </cell>
          <cell r="AA143">
            <v>3161</v>
          </cell>
          <cell r="AB143">
            <v>0</v>
          </cell>
          <cell r="AC143">
            <v>119</v>
          </cell>
          <cell r="AD143">
            <v>80</v>
          </cell>
          <cell r="AE143">
            <v>-1092</v>
          </cell>
          <cell r="AF143">
            <v>-1211</v>
          </cell>
          <cell r="AG143">
            <v>204</v>
          </cell>
          <cell r="AH143">
            <v>10</v>
          </cell>
          <cell r="AI143">
            <v>9258</v>
          </cell>
          <cell r="AJ143">
            <v>1128</v>
          </cell>
          <cell r="AK143">
            <v>6</v>
          </cell>
          <cell r="AL143">
            <v>4</v>
          </cell>
          <cell r="AM143">
            <v>3407</v>
          </cell>
        </row>
        <row r="144">
          <cell r="A144" t="str">
            <v>同江市</v>
          </cell>
          <cell r="B144" t="str">
            <v>3P</v>
          </cell>
          <cell r="C144">
            <v>1381</v>
          </cell>
          <cell r="D144">
            <v>660</v>
          </cell>
          <cell r="E144">
            <v>229</v>
          </cell>
          <cell r="F144">
            <v>270</v>
          </cell>
          <cell r="G144">
            <v>69</v>
          </cell>
          <cell r="H144">
            <v>676</v>
          </cell>
          <cell r="I144">
            <v>-149</v>
          </cell>
          <cell r="J144">
            <v>194</v>
          </cell>
          <cell r="K144">
            <v>4806</v>
          </cell>
          <cell r="L144">
            <v>0</v>
          </cell>
          <cell r="M144">
            <v>317</v>
          </cell>
          <cell r="N144">
            <v>303</v>
          </cell>
          <cell r="O144">
            <v>1410</v>
          </cell>
          <cell r="P144">
            <v>672</v>
          </cell>
          <cell r="Q144">
            <v>303</v>
          </cell>
          <cell r="R144">
            <v>1801</v>
          </cell>
          <cell r="S144">
            <v>4653</v>
          </cell>
          <cell r="T144">
            <v>1381</v>
          </cell>
          <cell r="U144">
            <v>1206</v>
          </cell>
          <cell r="V144">
            <v>508</v>
          </cell>
          <cell r="W144">
            <v>1440</v>
          </cell>
          <cell r="X144">
            <v>-582</v>
          </cell>
          <cell r="Y144">
            <v>700</v>
          </cell>
          <cell r="Z144">
            <v>5384</v>
          </cell>
          <cell r="AA144">
            <v>4806</v>
          </cell>
          <cell r="AB144">
            <v>0</v>
          </cell>
          <cell r="AC144">
            <v>380</v>
          </cell>
          <cell r="AD144">
            <v>198</v>
          </cell>
          <cell r="AE144">
            <v>-731</v>
          </cell>
          <cell r="AF144">
            <v>-731</v>
          </cell>
          <cell r="AG144">
            <v>686</v>
          </cell>
          <cell r="AH144">
            <v>394</v>
          </cell>
          <cell r="AI144">
            <v>20174</v>
          </cell>
          <cell r="AJ144">
            <v>6352</v>
          </cell>
          <cell r="AK144">
            <v>15</v>
          </cell>
          <cell r="AL144">
            <v>11</v>
          </cell>
          <cell r="AM144">
            <v>4825</v>
          </cell>
        </row>
        <row r="145">
          <cell r="A145" t="str">
            <v>杜蒙县</v>
          </cell>
          <cell r="B145" t="str">
            <v>3P</v>
          </cell>
          <cell r="C145">
            <v>2538</v>
          </cell>
          <cell r="D145">
            <v>724</v>
          </cell>
          <cell r="E145">
            <v>227</v>
          </cell>
          <cell r="F145">
            <v>283</v>
          </cell>
          <cell r="G145">
            <v>45</v>
          </cell>
          <cell r="H145">
            <v>1816</v>
          </cell>
          <cell r="I145">
            <v>-222</v>
          </cell>
          <cell r="J145">
            <v>220</v>
          </cell>
          <cell r="K145">
            <v>7277</v>
          </cell>
          <cell r="L145">
            <v>0</v>
          </cell>
          <cell r="M145">
            <v>598</v>
          </cell>
          <cell r="N145">
            <v>400</v>
          </cell>
          <cell r="O145">
            <v>2004</v>
          </cell>
          <cell r="P145">
            <v>702</v>
          </cell>
          <cell r="Q145">
            <v>374</v>
          </cell>
          <cell r="R145">
            <v>3199</v>
          </cell>
          <cell r="S145">
            <v>8581</v>
          </cell>
          <cell r="T145">
            <v>2538</v>
          </cell>
          <cell r="U145">
            <v>796</v>
          </cell>
          <cell r="V145">
            <v>616</v>
          </cell>
          <cell r="W145">
            <v>3142</v>
          </cell>
          <cell r="X145">
            <v>106</v>
          </cell>
          <cell r="Y145">
            <v>1383</v>
          </cell>
          <cell r="Z145">
            <v>7764</v>
          </cell>
          <cell r="AA145">
            <v>7277</v>
          </cell>
          <cell r="AB145">
            <v>0</v>
          </cell>
          <cell r="AC145">
            <v>169</v>
          </cell>
          <cell r="AD145">
            <v>318</v>
          </cell>
          <cell r="AE145">
            <v>817</v>
          </cell>
          <cell r="AF145">
            <v>317</v>
          </cell>
          <cell r="AG145">
            <v>227</v>
          </cell>
          <cell r="AH145">
            <v>12</v>
          </cell>
          <cell r="AI145">
            <v>53000</v>
          </cell>
          <cell r="AJ145">
            <v>15000</v>
          </cell>
          <cell r="AK145">
            <v>24</v>
          </cell>
          <cell r="AL145">
            <v>18</v>
          </cell>
          <cell r="AM145">
            <v>6043</v>
          </cell>
        </row>
        <row r="146">
          <cell r="A146" t="str">
            <v>林甸县</v>
          </cell>
          <cell r="B146" t="str">
            <v>3P</v>
          </cell>
          <cell r="C146">
            <v>1714</v>
          </cell>
          <cell r="D146">
            <v>721</v>
          </cell>
          <cell r="E146">
            <v>324</v>
          </cell>
          <cell r="F146">
            <v>232</v>
          </cell>
          <cell r="G146">
            <v>36</v>
          </cell>
          <cell r="H146">
            <v>516</v>
          </cell>
          <cell r="I146">
            <v>-7</v>
          </cell>
          <cell r="J146">
            <v>484</v>
          </cell>
          <cell r="K146">
            <v>4767</v>
          </cell>
          <cell r="L146">
            <v>0</v>
          </cell>
          <cell r="M146">
            <v>268</v>
          </cell>
          <cell r="N146">
            <v>224</v>
          </cell>
          <cell r="O146">
            <v>1448</v>
          </cell>
          <cell r="P146">
            <v>538</v>
          </cell>
          <cell r="Q146">
            <v>319</v>
          </cell>
          <cell r="R146">
            <v>1970</v>
          </cell>
          <cell r="S146">
            <v>4466</v>
          </cell>
          <cell r="T146">
            <v>1714</v>
          </cell>
          <cell r="U146">
            <v>1056</v>
          </cell>
          <cell r="V146">
            <v>470</v>
          </cell>
          <cell r="W146">
            <v>1636</v>
          </cell>
          <cell r="X146">
            <v>-1009</v>
          </cell>
          <cell r="Y146">
            <v>599</v>
          </cell>
          <cell r="Z146">
            <v>5473</v>
          </cell>
          <cell r="AA146">
            <v>4767</v>
          </cell>
          <cell r="AB146">
            <v>0</v>
          </cell>
          <cell r="AC146">
            <v>279</v>
          </cell>
          <cell r="AD146">
            <v>427</v>
          </cell>
          <cell r="AE146">
            <v>-1007</v>
          </cell>
          <cell r="AF146">
            <v>-1105</v>
          </cell>
          <cell r="AG146">
            <v>972</v>
          </cell>
          <cell r="AH146">
            <v>1</v>
          </cell>
          <cell r="AI146">
            <v>48045</v>
          </cell>
          <cell r="AJ146">
            <v>16755</v>
          </cell>
          <cell r="AK146">
            <v>25</v>
          </cell>
          <cell r="AL146">
            <v>20</v>
          </cell>
          <cell r="AM146">
            <v>5609</v>
          </cell>
        </row>
        <row r="147">
          <cell r="A147" t="str">
            <v>青岗县</v>
          </cell>
          <cell r="B147" t="str">
            <v>3P</v>
          </cell>
          <cell r="C147">
            <v>2724</v>
          </cell>
          <cell r="D147">
            <v>791</v>
          </cell>
          <cell r="E147">
            <v>279</v>
          </cell>
          <cell r="F147">
            <v>276</v>
          </cell>
          <cell r="G147">
            <v>19</v>
          </cell>
          <cell r="H147">
            <v>1645</v>
          </cell>
          <cell r="I147">
            <v>-209</v>
          </cell>
          <cell r="J147">
            <v>497</v>
          </cell>
          <cell r="K147">
            <v>6088</v>
          </cell>
          <cell r="L147">
            <v>0</v>
          </cell>
          <cell r="M147">
            <v>381</v>
          </cell>
          <cell r="N147">
            <v>388</v>
          </cell>
          <cell r="O147">
            <v>2243</v>
          </cell>
          <cell r="P147">
            <v>1018</v>
          </cell>
          <cell r="Q147">
            <v>319</v>
          </cell>
          <cell r="R147">
            <v>1739</v>
          </cell>
          <cell r="S147">
            <v>6803</v>
          </cell>
          <cell r="T147">
            <v>2724</v>
          </cell>
          <cell r="U147">
            <v>1394</v>
          </cell>
          <cell r="V147">
            <v>529</v>
          </cell>
          <cell r="W147">
            <v>1692</v>
          </cell>
          <cell r="X147">
            <v>-452</v>
          </cell>
          <cell r="Y147">
            <v>916</v>
          </cell>
          <cell r="Z147">
            <v>7162</v>
          </cell>
          <cell r="AA147">
            <v>6088</v>
          </cell>
          <cell r="AB147">
            <v>0</v>
          </cell>
          <cell r="AC147">
            <v>444</v>
          </cell>
          <cell r="AD147">
            <v>630</v>
          </cell>
          <cell r="AE147">
            <v>-359</v>
          </cell>
          <cell r="AF147">
            <v>-764</v>
          </cell>
          <cell r="AG147">
            <v>835</v>
          </cell>
          <cell r="AH147">
            <v>165</v>
          </cell>
          <cell r="AI147">
            <v>73810</v>
          </cell>
          <cell r="AJ147">
            <v>20219</v>
          </cell>
          <cell r="AK147">
            <v>43</v>
          </cell>
          <cell r="AL147">
            <v>36</v>
          </cell>
          <cell r="AM147">
            <v>8819</v>
          </cell>
        </row>
        <row r="148">
          <cell r="A148" t="str">
            <v>明水县</v>
          </cell>
          <cell r="B148" t="str">
            <v>3P</v>
          </cell>
          <cell r="C148">
            <v>1851</v>
          </cell>
          <cell r="D148">
            <v>678</v>
          </cell>
          <cell r="E148">
            <v>200</v>
          </cell>
          <cell r="F148">
            <v>240</v>
          </cell>
          <cell r="G148">
            <v>35</v>
          </cell>
          <cell r="H148">
            <v>1006</v>
          </cell>
          <cell r="I148">
            <v>-38</v>
          </cell>
          <cell r="J148">
            <v>205</v>
          </cell>
          <cell r="K148">
            <v>6235</v>
          </cell>
          <cell r="L148">
            <v>0</v>
          </cell>
          <cell r="M148">
            <v>334</v>
          </cell>
          <cell r="N148">
            <v>484</v>
          </cell>
          <cell r="O148">
            <v>1761</v>
          </cell>
          <cell r="P148">
            <v>715</v>
          </cell>
          <cell r="Q148">
            <v>353</v>
          </cell>
          <cell r="R148">
            <v>2588</v>
          </cell>
          <cell r="S148">
            <v>5904</v>
          </cell>
          <cell r="T148">
            <v>1851</v>
          </cell>
          <cell r="U148">
            <v>890</v>
          </cell>
          <cell r="V148">
            <v>746</v>
          </cell>
          <cell r="W148">
            <v>2814</v>
          </cell>
          <cell r="X148">
            <v>-1091</v>
          </cell>
          <cell r="Y148">
            <v>694</v>
          </cell>
          <cell r="Z148">
            <v>7022</v>
          </cell>
          <cell r="AA148">
            <v>6235</v>
          </cell>
          <cell r="AB148">
            <v>0</v>
          </cell>
          <cell r="AC148">
            <v>322</v>
          </cell>
          <cell r="AD148">
            <v>465</v>
          </cell>
          <cell r="AE148">
            <v>-1118</v>
          </cell>
          <cell r="AF148">
            <v>-1282</v>
          </cell>
          <cell r="AG148">
            <v>600</v>
          </cell>
          <cell r="AH148">
            <v>12</v>
          </cell>
          <cell r="AI148">
            <v>70800</v>
          </cell>
          <cell r="AJ148">
            <v>18200</v>
          </cell>
          <cell r="AK148">
            <v>33</v>
          </cell>
          <cell r="AL148">
            <v>27</v>
          </cell>
          <cell r="AM148">
            <v>7259</v>
          </cell>
        </row>
        <row r="149">
          <cell r="A149" t="str">
            <v>延寿县</v>
          </cell>
          <cell r="B149" t="str">
            <v>3P</v>
          </cell>
          <cell r="C149">
            <v>1557</v>
          </cell>
          <cell r="D149">
            <v>636</v>
          </cell>
          <cell r="E149">
            <v>202</v>
          </cell>
          <cell r="F149">
            <v>205</v>
          </cell>
          <cell r="G149">
            <v>63</v>
          </cell>
          <cell r="H149">
            <v>772</v>
          </cell>
          <cell r="I149">
            <v>-85</v>
          </cell>
          <cell r="J149">
            <v>234</v>
          </cell>
          <cell r="K149">
            <v>5583</v>
          </cell>
          <cell r="L149">
            <v>0</v>
          </cell>
          <cell r="M149">
            <v>493</v>
          </cell>
          <cell r="N149">
            <v>323</v>
          </cell>
          <cell r="O149">
            <v>1717</v>
          </cell>
          <cell r="P149">
            <v>551</v>
          </cell>
          <cell r="Q149">
            <v>192</v>
          </cell>
          <cell r="R149">
            <v>2307</v>
          </cell>
          <cell r="S149">
            <v>3640</v>
          </cell>
          <cell r="T149">
            <v>1557</v>
          </cell>
          <cell r="U149">
            <v>1298</v>
          </cell>
          <cell r="V149">
            <v>242</v>
          </cell>
          <cell r="W149">
            <v>2532</v>
          </cell>
          <cell r="X149">
            <v>-2534</v>
          </cell>
          <cell r="Y149">
            <v>545</v>
          </cell>
          <cell r="Z149">
            <v>6093</v>
          </cell>
          <cell r="AA149">
            <v>5583</v>
          </cell>
          <cell r="AB149">
            <v>0</v>
          </cell>
          <cell r="AC149">
            <v>227</v>
          </cell>
          <cell r="AD149">
            <v>283</v>
          </cell>
          <cell r="AE149">
            <v>-2453</v>
          </cell>
          <cell r="AF149">
            <v>-2600</v>
          </cell>
          <cell r="AG149">
            <v>606</v>
          </cell>
          <cell r="AH149">
            <v>52</v>
          </cell>
          <cell r="AI149">
            <v>63634</v>
          </cell>
          <cell r="AJ149">
            <v>39174</v>
          </cell>
          <cell r="AK149">
            <v>26</v>
          </cell>
          <cell r="AL149">
            <v>15</v>
          </cell>
          <cell r="AM149">
            <v>8037</v>
          </cell>
        </row>
        <row r="150">
          <cell r="A150" t="str">
            <v>浙江省</v>
          </cell>
          <cell r="B150">
            <v>0</v>
          </cell>
          <cell r="C150">
            <v>2576</v>
          </cell>
          <cell r="D150">
            <v>1924</v>
          </cell>
          <cell r="E150">
            <v>745</v>
          </cell>
          <cell r="F150">
            <v>641</v>
          </cell>
          <cell r="G150">
            <v>177</v>
          </cell>
          <cell r="H150">
            <v>583</v>
          </cell>
          <cell r="I150">
            <v>-495</v>
          </cell>
          <cell r="J150">
            <v>564</v>
          </cell>
          <cell r="K150">
            <v>18869</v>
          </cell>
          <cell r="L150">
            <v>0</v>
          </cell>
          <cell r="M150">
            <v>907</v>
          </cell>
          <cell r="N150">
            <v>1232</v>
          </cell>
          <cell r="O150">
            <v>7509</v>
          </cell>
          <cell r="P150">
            <v>4192</v>
          </cell>
          <cell r="Q150">
            <v>1170</v>
          </cell>
          <cell r="R150">
            <v>3859</v>
          </cell>
          <cell r="S150">
            <v>19651</v>
          </cell>
          <cell r="T150">
            <v>2576</v>
          </cell>
          <cell r="U150">
            <v>2061</v>
          </cell>
          <cell r="V150">
            <v>4797</v>
          </cell>
          <cell r="W150">
            <v>7663</v>
          </cell>
          <cell r="X150">
            <v>814</v>
          </cell>
          <cell r="Y150">
            <v>1740</v>
          </cell>
          <cell r="Z150">
            <v>20111</v>
          </cell>
          <cell r="AA150">
            <v>18869</v>
          </cell>
          <cell r="AB150">
            <v>0</v>
          </cell>
          <cell r="AC150">
            <v>0</v>
          </cell>
          <cell r="AD150">
            <v>1242</v>
          </cell>
          <cell r="AE150">
            <v>-460</v>
          </cell>
          <cell r="AF150">
            <v>-2483</v>
          </cell>
          <cell r="AG150">
            <v>2235</v>
          </cell>
          <cell r="AH150">
            <v>129</v>
          </cell>
          <cell r="AI150">
            <v>145271</v>
          </cell>
          <cell r="AJ150">
            <v>81772</v>
          </cell>
          <cell r="AK150">
            <v>87</v>
          </cell>
          <cell r="AL150">
            <v>82</v>
          </cell>
          <cell r="AM150">
            <v>25058</v>
          </cell>
        </row>
        <row r="151">
          <cell r="A151" t="str">
            <v>文成县</v>
          </cell>
          <cell r="B151" t="str">
            <v>3P</v>
          </cell>
          <cell r="C151">
            <v>919</v>
          </cell>
          <cell r="D151">
            <v>651</v>
          </cell>
          <cell r="E151">
            <v>260</v>
          </cell>
          <cell r="F151">
            <v>219</v>
          </cell>
          <cell r="G151">
            <v>74</v>
          </cell>
          <cell r="H151">
            <v>124</v>
          </cell>
          <cell r="I151">
            <v>-175</v>
          </cell>
          <cell r="J151">
            <v>319</v>
          </cell>
          <cell r="K151">
            <v>7050</v>
          </cell>
          <cell r="L151">
            <v>0</v>
          </cell>
          <cell r="M151">
            <v>179</v>
          </cell>
          <cell r="N151">
            <v>499</v>
          </cell>
          <cell r="O151">
            <v>2964</v>
          </cell>
          <cell r="P151">
            <v>1476</v>
          </cell>
          <cell r="Q151">
            <v>508</v>
          </cell>
          <cell r="R151">
            <v>1424</v>
          </cell>
          <cell r="S151">
            <v>7173</v>
          </cell>
          <cell r="T151">
            <v>919</v>
          </cell>
          <cell r="U151">
            <v>733</v>
          </cell>
          <cell r="V151">
            <v>1985</v>
          </cell>
          <cell r="W151">
            <v>2550</v>
          </cell>
          <cell r="X151">
            <v>349</v>
          </cell>
          <cell r="Y151">
            <v>637</v>
          </cell>
          <cell r="Z151">
            <v>7565</v>
          </cell>
          <cell r="AA151">
            <v>7050</v>
          </cell>
          <cell r="AB151">
            <v>0</v>
          </cell>
          <cell r="AC151">
            <v>0</v>
          </cell>
          <cell r="AD151">
            <v>515</v>
          </cell>
          <cell r="AE151">
            <v>-392</v>
          </cell>
          <cell r="AF151">
            <v>-1112</v>
          </cell>
          <cell r="AG151">
            <v>780</v>
          </cell>
          <cell r="AH151">
            <v>62</v>
          </cell>
          <cell r="AI151">
            <v>43300</v>
          </cell>
          <cell r="AJ151">
            <v>26300</v>
          </cell>
          <cell r="AK151">
            <v>37</v>
          </cell>
          <cell r="AL151">
            <v>35</v>
          </cell>
          <cell r="AM151">
            <v>9783</v>
          </cell>
        </row>
        <row r="152">
          <cell r="A152" t="str">
            <v>泰顺县</v>
          </cell>
          <cell r="B152" t="str">
            <v>3P</v>
          </cell>
          <cell r="C152">
            <v>912</v>
          </cell>
          <cell r="D152">
            <v>735</v>
          </cell>
          <cell r="E152">
            <v>302</v>
          </cell>
          <cell r="F152">
            <v>207</v>
          </cell>
          <cell r="G152">
            <v>62</v>
          </cell>
          <cell r="H152">
            <v>206</v>
          </cell>
          <cell r="I152">
            <v>-183</v>
          </cell>
          <cell r="J152">
            <v>154</v>
          </cell>
          <cell r="K152">
            <v>7055</v>
          </cell>
          <cell r="L152">
            <v>0</v>
          </cell>
          <cell r="M152">
            <v>495</v>
          </cell>
          <cell r="N152">
            <v>454</v>
          </cell>
          <cell r="O152">
            <v>2767</v>
          </cell>
          <cell r="P152">
            <v>1554</v>
          </cell>
          <cell r="Q152">
            <v>360</v>
          </cell>
          <cell r="R152">
            <v>1425</v>
          </cell>
          <cell r="S152">
            <v>7545</v>
          </cell>
          <cell r="T152">
            <v>912</v>
          </cell>
          <cell r="U152">
            <v>832</v>
          </cell>
          <cell r="V152">
            <v>1657</v>
          </cell>
          <cell r="W152">
            <v>2860</v>
          </cell>
          <cell r="X152">
            <v>518</v>
          </cell>
          <cell r="Y152">
            <v>766</v>
          </cell>
          <cell r="Z152">
            <v>7363</v>
          </cell>
          <cell r="AA152">
            <v>7055</v>
          </cell>
          <cell r="AB152">
            <v>0</v>
          </cell>
          <cell r="AC152">
            <v>0</v>
          </cell>
          <cell r="AD152">
            <v>308</v>
          </cell>
          <cell r="AE152">
            <v>182</v>
          </cell>
          <cell r="AF152">
            <v>-499</v>
          </cell>
          <cell r="AG152">
            <v>906</v>
          </cell>
          <cell r="AH152">
            <v>62</v>
          </cell>
          <cell r="AI152">
            <v>46171</v>
          </cell>
          <cell r="AJ152">
            <v>17872</v>
          </cell>
          <cell r="AK152">
            <v>33</v>
          </cell>
          <cell r="AL152">
            <v>31</v>
          </cell>
          <cell r="AM152">
            <v>9225</v>
          </cell>
        </row>
        <row r="153">
          <cell r="A153" t="str">
            <v>景宁县</v>
          </cell>
          <cell r="B153" t="str">
            <v>3P</v>
          </cell>
          <cell r="C153">
            <v>745</v>
          </cell>
          <cell r="D153">
            <v>538</v>
          </cell>
          <cell r="E153">
            <v>183</v>
          </cell>
          <cell r="F153">
            <v>215</v>
          </cell>
          <cell r="G153">
            <v>41</v>
          </cell>
          <cell r="H153">
            <v>253</v>
          </cell>
          <cell r="I153">
            <v>-137</v>
          </cell>
          <cell r="J153">
            <v>91</v>
          </cell>
          <cell r="K153">
            <v>4764</v>
          </cell>
          <cell r="L153">
            <v>0</v>
          </cell>
          <cell r="M153">
            <v>233</v>
          </cell>
          <cell r="N153">
            <v>279</v>
          </cell>
          <cell r="O153">
            <v>1778</v>
          </cell>
          <cell r="P153">
            <v>1162</v>
          </cell>
          <cell r="Q153">
            <v>302</v>
          </cell>
          <cell r="R153">
            <v>1010</v>
          </cell>
          <cell r="S153">
            <v>4933</v>
          </cell>
          <cell r="T153">
            <v>745</v>
          </cell>
          <cell r="U153">
            <v>496</v>
          </cell>
          <cell r="V153">
            <v>1155</v>
          </cell>
          <cell r="W153">
            <v>2253</v>
          </cell>
          <cell r="X153">
            <v>-53</v>
          </cell>
          <cell r="Y153">
            <v>337</v>
          </cell>
          <cell r="Z153">
            <v>5183</v>
          </cell>
          <cell r="AA153">
            <v>4764</v>
          </cell>
          <cell r="AB153">
            <v>0</v>
          </cell>
          <cell r="AC153">
            <v>0</v>
          </cell>
          <cell r="AD153">
            <v>419</v>
          </cell>
          <cell r="AE153">
            <v>-250</v>
          </cell>
          <cell r="AF153">
            <v>-872</v>
          </cell>
          <cell r="AG153">
            <v>549</v>
          </cell>
          <cell r="AH153">
            <v>5</v>
          </cell>
          <cell r="AI153">
            <v>55800</v>
          </cell>
          <cell r="AJ153">
            <v>37600</v>
          </cell>
          <cell r="AK153">
            <v>17</v>
          </cell>
          <cell r="AL153">
            <v>16</v>
          </cell>
          <cell r="AM153">
            <v>6050</v>
          </cell>
        </row>
        <row r="154">
          <cell r="A154" t="str">
            <v>安徽省</v>
          </cell>
          <cell r="B154">
            <v>0</v>
          </cell>
          <cell r="C154">
            <v>74481</v>
          </cell>
          <cell r="D154">
            <v>29744</v>
          </cell>
          <cell r="E154">
            <v>8964</v>
          </cell>
          <cell r="F154">
            <v>13268</v>
          </cell>
          <cell r="G154">
            <v>1590</v>
          </cell>
          <cell r="H154">
            <v>29117</v>
          </cell>
          <cell r="I154">
            <v>4802</v>
          </cell>
          <cell r="J154">
            <v>10818</v>
          </cell>
          <cell r="K154">
            <v>109429</v>
          </cell>
          <cell r="L154">
            <v>30</v>
          </cell>
          <cell r="M154">
            <v>3135</v>
          </cell>
          <cell r="N154">
            <v>5202</v>
          </cell>
          <cell r="O154">
            <v>54282</v>
          </cell>
          <cell r="P154">
            <v>19785</v>
          </cell>
          <cell r="Q154">
            <v>5854</v>
          </cell>
          <cell r="R154">
            <v>21141</v>
          </cell>
          <cell r="S154">
            <v>125099</v>
          </cell>
          <cell r="T154">
            <v>74481</v>
          </cell>
          <cell r="U154">
            <v>23203</v>
          </cell>
          <cell r="V154">
            <v>6459</v>
          </cell>
          <cell r="W154">
            <v>26882</v>
          </cell>
          <cell r="X154">
            <v>-24720</v>
          </cell>
          <cell r="Y154">
            <v>18794</v>
          </cell>
          <cell r="Z154">
            <v>111881</v>
          </cell>
          <cell r="AA154">
            <v>109429</v>
          </cell>
          <cell r="AB154">
            <v>696</v>
          </cell>
          <cell r="AC154">
            <v>0</v>
          </cell>
          <cell r="AD154">
            <v>1756</v>
          </cell>
          <cell r="AE154">
            <v>13218</v>
          </cell>
          <cell r="AF154">
            <v>9721</v>
          </cell>
          <cell r="AG154">
            <v>26897</v>
          </cell>
          <cell r="AH154">
            <v>2617</v>
          </cell>
          <cell r="AI154">
            <v>4803640</v>
          </cell>
          <cell r="AJ154">
            <v>3192466</v>
          </cell>
          <cell r="AK154">
            <v>1765</v>
          </cell>
          <cell r="AL154">
            <v>1616</v>
          </cell>
          <cell r="AM154">
            <v>329447</v>
          </cell>
        </row>
        <row r="155">
          <cell r="A155" t="str">
            <v>临泉县</v>
          </cell>
          <cell r="B155" t="str">
            <v>3P</v>
          </cell>
          <cell r="C155">
            <v>5466</v>
          </cell>
          <cell r="D155">
            <v>1870</v>
          </cell>
          <cell r="E155">
            <v>463</v>
          </cell>
          <cell r="F155">
            <v>804</v>
          </cell>
          <cell r="G155">
            <v>76</v>
          </cell>
          <cell r="H155">
            <v>2105</v>
          </cell>
          <cell r="I155">
            <v>299</v>
          </cell>
          <cell r="J155">
            <v>1192</v>
          </cell>
          <cell r="K155">
            <v>6183</v>
          </cell>
          <cell r="L155">
            <v>0</v>
          </cell>
          <cell r="M155">
            <v>81</v>
          </cell>
          <cell r="N155">
            <v>255</v>
          </cell>
          <cell r="O155">
            <v>3089</v>
          </cell>
          <cell r="P155">
            <v>1161</v>
          </cell>
          <cell r="Q155">
            <v>548</v>
          </cell>
          <cell r="R155">
            <v>1049</v>
          </cell>
          <cell r="S155">
            <v>7661</v>
          </cell>
          <cell r="T155">
            <v>5466</v>
          </cell>
          <cell r="U155">
            <v>1403</v>
          </cell>
          <cell r="V155">
            <v>847</v>
          </cell>
          <cell r="W155">
            <v>1845</v>
          </cell>
          <cell r="X155">
            <v>-3100</v>
          </cell>
          <cell r="Y155">
            <v>1200</v>
          </cell>
          <cell r="Z155">
            <v>6183</v>
          </cell>
          <cell r="AA155">
            <v>6183</v>
          </cell>
          <cell r="AB155">
            <v>0</v>
          </cell>
          <cell r="AC155">
            <v>0</v>
          </cell>
          <cell r="AD155">
            <v>0</v>
          </cell>
          <cell r="AE155">
            <v>1478</v>
          </cell>
          <cell r="AF155">
            <v>1262</v>
          </cell>
          <cell r="AG155">
            <v>1389</v>
          </cell>
          <cell r="AH155">
            <v>440</v>
          </cell>
          <cell r="AI155">
            <v>505180</v>
          </cell>
          <cell r="AJ155">
            <v>331560</v>
          </cell>
          <cell r="AK155">
            <v>172</v>
          </cell>
          <cell r="AL155">
            <v>162</v>
          </cell>
          <cell r="AM155">
            <v>24870</v>
          </cell>
        </row>
        <row r="156">
          <cell r="A156" t="str">
            <v>利辛县</v>
          </cell>
          <cell r="B156" t="str">
            <v>3P</v>
          </cell>
          <cell r="C156">
            <v>4870</v>
          </cell>
          <cell r="D156">
            <v>1699</v>
          </cell>
          <cell r="E156">
            <v>271</v>
          </cell>
          <cell r="F156">
            <v>861</v>
          </cell>
          <cell r="G156">
            <v>42</v>
          </cell>
          <cell r="H156">
            <v>2654</v>
          </cell>
          <cell r="I156">
            <v>135</v>
          </cell>
          <cell r="J156">
            <v>382</v>
          </cell>
          <cell r="K156">
            <v>3827</v>
          </cell>
          <cell r="L156">
            <v>0</v>
          </cell>
          <cell r="M156">
            <v>73</v>
          </cell>
          <cell r="N156">
            <v>392</v>
          </cell>
          <cell r="O156">
            <v>3117</v>
          </cell>
          <cell r="P156">
            <v>1305</v>
          </cell>
          <cell r="Q156">
            <v>218</v>
          </cell>
          <cell r="R156">
            <v>-1278</v>
          </cell>
          <cell r="S156">
            <v>5405</v>
          </cell>
          <cell r="T156">
            <v>4870</v>
          </cell>
          <cell r="U156">
            <v>615</v>
          </cell>
          <cell r="V156">
            <v>603</v>
          </cell>
          <cell r="W156">
            <v>1482</v>
          </cell>
          <cell r="X156">
            <v>-3720</v>
          </cell>
          <cell r="Y156">
            <v>1555</v>
          </cell>
          <cell r="Z156">
            <v>4273</v>
          </cell>
          <cell r="AA156">
            <v>3827</v>
          </cell>
          <cell r="AB156">
            <v>0</v>
          </cell>
          <cell r="AC156">
            <v>0</v>
          </cell>
          <cell r="AD156">
            <v>446</v>
          </cell>
          <cell r="AE156">
            <v>1132</v>
          </cell>
          <cell r="AF156">
            <v>1032</v>
          </cell>
          <cell r="AG156">
            <v>813</v>
          </cell>
          <cell r="AH156">
            <v>8</v>
          </cell>
          <cell r="AI156">
            <v>337727</v>
          </cell>
          <cell r="AJ156">
            <v>246768</v>
          </cell>
          <cell r="AK156">
            <v>128</v>
          </cell>
          <cell r="AL156">
            <v>121</v>
          </cell>
          <cell r="AM156">
            <v>18858</v>
          </cell>
        </row>
        <row r="157">
          <cell r="A157" t="str">
            <v>颍上县</v>
          </cell>
          <cell r="B157" t="str">
            <v>3P</v>
          </cell>
          <cell r="C157">
            <v>4538</v>
          </cell>
          <cell r="D157">
            <v>1802</v>
          </cell>
          <cell r="E157">
            <v>350</v>
          </cell>
          <cell r="F157">
            <v>925</v>
          </cell>
          <cell r="G157">
            <v>73</v>
          </cell>
          <cell r="H157">
            <v>1955</v>
          </cell>
          <cell r="I157">
            <v>35</v>
          </cell>
          <cell r="J157">
            <v>746</v>
          </cell>
          <cell r="K157">
            <v>5550</v>
          </cell>
          <cell r="L157">
            <v>0</v>
          </cell>
          <cell r="M157">
            <v>60</v>
          </cell>
          <cell r="N157">
            <v>290</v>
          </cell>
          <cell r="O157">
            <v>2786</v>
          </cell>
          <cell r="P157">
            <v>899</v>
          </cell>
          <cell r="Q157">
            <v>283</v>
          </cell>
          <cell r="R157">
            <v>1232</v>
          </cell>
          <cell r="S157">
            <v>6685</v>
          </cell>
          <cell r="T157">
            <v>4538</v>
          </cell>
          <cell r="U157">
            <v>857</v>
          </cell>
          <cell r="V157">
            <v>674</v>
          </cell>
          <cell r="W157">
            <v>1544</v>
          </cell>
          <cell r="X157">
            <v>-2235</v>
          </cell>
          <cell r="Y157">
            <v>1307</v>
          </cell>
          <cell r="Z157">
            <v>5550</v>
          </cell>
          <cell r="AA157">
            <v>5550</v>
          </cell>
          <cell r="AB157">
            <v>0</v>
          </cell>
          <cell r="AC157">
            <v>0</v>
          </cell>
          <cell r="AD157">
            <v>0</v>
          </cell>
          <cell r="AE157">
            <v>1135</v>
          </cell>
          <cell r="AF157">
            <v>977</v>
          </cell>
          <cell r="AG157">
            <v>1050</v>
          </cell>
          <cell r="AH157">
            <v>102</v>
          </cell>
          <cell r="AI157">
            <v>346774</v>
          </cell>
          <cell r="AJ157">
            <v>230864</v>
          </cell>
          <cell r="AK157">
            <v>138</v>
          </cell>
          <cell r="AL157">
            <v>127</v>
          </cell>
          <cell r="AM157">
            <v>24866</v>
          </cell>
        </row>
        <row r="158">
          <cell r="A158" t="str">
            <v>阜南县</v>
          </cell>
          <cell r="B158" t="str">
            <v>3P</v>
          </cell>
          <cell r="C158">
            <v>4551</v>
          </cell>
          <cell r="D158">
            <v>1908</v>
          </cell>
          <cell r="E158">
            <v>329</v>
          </cell>
          <cell r="F158">
            <v>1150</v>
          </cell>
          <cell r="G158">
            <v>117</v>
          </cell>
          <cell r="H158">
            <v>1723</v>
          </cell>
          <cell r="I158">
            <v>152</v>
          </cell>
          <cell r="J158">
            <v>768</v>
          </cell>
          <cell r="K158">
            <v>6624</v>
          </cell>
          <cell r="L158">
            <v>0</v>
          </cell>
          <cell r="M158">
            <v>110</v>
          </cell>
          <cell r="N158">
            <v>334</v>
          </cell>
          <cell r="O158">
            <v>3140</v>
          </cell>
          <cell r="P158">
            <v>1000</v>
          </cell>
          <cell r="Q158">
            <v>661</v>
          </cell>
          <cell r="R158">
            <v>1379</v>
          </cell>
          <cell r="S158">
            <v>7462</v>
          </cell>
          <cell r="T158">
            <v>4551</v>
          </cell>
          <cell r="U158">
            <v>1601</v>
          </cell>
          <cell r="V158">
            <v>713</v>
          </cell>
          <cell r="W158">
            <v>1360</v>
          </cell>
          <cell r="X158">
            <v>-1466</v>
          </cell>
          <cell r="Y158">
            <v>703</v>
          </cell>
          <cell r="Z158">
            <v>6624</v>
          </cell>
          <cell r="AA158">
            <v>6624</v>
          </cell>
          <cell r="AB158">
            <v>0</v>
          </cell>
          <cell r="AC158">
            <v>0</v>
          </cell>
          <cell r="AD158">
            <v>0</v>
          </cell>
          <cell r="AE158">
            <v>838</v>
          </cell>
          <cell r="AF158">
            <v>838</v>
          </cell>
          <cell r="AG158">
            <v>988</v>
          </cell>
          <cell r="AH158">
            <v>1062</v>
          </cell>
          <cell r="AI158">
            <v>316265</v>
          </cell>
          <cell r="AJ158">
            <v>216396</v>
          </cell>
          <cell r="AK158">
            <v>136</v>
          </cell>
          <cell r="AL158">
            <v>128</v>
          </cell>
          <cell r="AM158">
            <v>20759</v>
          </cell>
        </row>
        <row r="159">
          <cell r="A159" t="str">
            <v>六安市</v>
          </cell>
          <cell r="B159" t="str">
            <v>3P</v>
          </cell>
          <cell r="C159">
            <v>8793</v>
          </cell>
          <cell r="D159">
            <v>3791</v>
          </cell>
          <cell r="E159">
            <v>1335</v>
          </cell>
          <cell r="F159">
            <v>1401</v>
          </cell>
          <cell r="G159">
            <v>357</v>
          </cell>
          <cell r="H159">
            <v>2602</v>
          </cell>
          <cell r="I159">
            <v>557</v>
          </cell>
          <cell r="J159">
            <v>1843</v>
          </cell>
          <cell r="K159">
            <v>12837</v>
          </cell>
          <cell r="L159">
            <v>0</v>
          </cell>
          <cell r="M159">
            <v>249</v>
          </cell>
          <cell r="N159">
            <v>577</v>
          </cell>
          <cell r="O159">
            <v>6245</v>
          </cell>
          <cell r="P159">
            <v>1799</v>
          </cell>
          <cell r="Q159">
            <v>600</v>
          </cell>
          <cell r="R159">
            <v>3367</v>
          </cell>
          <cell r="S159">
            <v>14070</v>
          </cell>
          <cell r="T159">
            <v>8793</v>
          </cell>
          <cell r="U159">
            <v>3252</v>
          </cell>
          <cell r="V159">
            <v>40</v>
          </cell>
          <cell r="W159">
            <v>2115</v>
          </cell>
          <cell r="X159">
            <v>-3221</v>
          </cell>
          <cell r="Y159">
            <v>3091</v>
          </cell>
          <cell r="Z159">
            <v>13191</v>
          </cell>
          <cell r="AA159">
            <v>12837</v>
          </cell>
          <cell r="AB159">
            <v>0</v>
          </cell>
          <cell r="AC159">
            <v>0</v>
          </cell>
          <cell r="AD159">
            <v>354</v>
          </cell>
          <cell r="AE159">
            <v>879</v>
          </cell>
          <cell r="AF159">
            <v>279</v>
          </cell>
          <cell r="AG159">
            <v>4004</v>
          </cell>
          <cell r="AH159">
            <v>35</v>
          </cell>
          <cell r="AI159">
            <v>638108</v>
          </cell>
          <cell r="AJ159">
            <v>461108</v>
          </cell>
          <cell r="AK159">
            <v>167</v>
          </cell>
          <cell r="AL159">
            <v>140</v>
          </cell>
          <cell r="AM159">
            <v>32147</v>
          </cell>
        </row>
        <row r="160">
          <cell r="A160" t="str">
            <v>寿  县</v>
          </cell>
          <cell r="B160" t="str">
            <v>3P</v>
          </cell>
          <cell r="C160">
            <v>5651</v>
          </cell>
          <cell r="D160">
            <v>2050</v>
          </cell>
          <cell r="E160">
            <v>507</v>
          </cell>
          <cell r="F160">
            <v>894</v>
          </cell>
          <cell r="G160">
            <v>95</v>
          </cell>
          <cell r="H160">
            <v>1938</v>
          </cell>
          <cell r="I160">
            <v>463</v>
          </cell>
          <cell r="J160">
            <v>1200</v>
          </cell>
          <cell r="K160">
            <v>7786</v>
          </cell>
          <cell r="L160">
            <v>0</v>
          </cell>
          <cell r="M160">
            <v>242</v>
          </cell>
          <cell r="N160">
            <v>301</v>
          </cell>
          <cell r="O160">
            <v>3665</v>
          </cell>
          <cell r="P160">
            <v>1418</v>
          </cell>
          <cell r="Q160">
            <v>386</v>
          </cell>
          <cell r="R160">
            <v>1774</v>
          </cell>
          <cell r="S160">
            <v>8837</v>
          </cell>
          <cell r="T160">
            <v>5651</v>
          </cell>
          <cell r="U160">
            <v>1166</v>
          </cell>
          <cell r="V160">
            <v>561</v>
          </cell>
          <cell r="W160">
            <v>1423</v>
          </cell>
          <cell r="X160">
            <v>-26</v>
          </cell>
          <cell r="Y160">
            <v>62</v>
          </cell>
          <cell r="Z160">
            <v>7972</v>
          </cell>
          <cell r="AA160">
            <v>7786</v>
          </cell>
          <cell r="AB160">
            <v>0</v>
          </cell>
          <cell r="AC160">
            <v>0</v>
          </cell>
          <cell r="AD160">
            <v>186</v>
          </cell>
          <cell r="AE160">
            <v>865</v>
          </cell>
          <cell r="AF160">
            <v>301</v>
          </cell>
          <cell r="AG160">
            <v>1520</v>
          </cell>
          <cell r="AH160">
            <v>4</v>
          </cell>
          <cell r="AI160">
            <v>334929</v>
          </cell>
          <cell r="AJ160">
            <v>218992</v>
          </cell>
          <cell r="AK160">
            <v>121</v>
          </cell>
          <cell r="AL160">
            <v>106</v>
          </cell>
          <cell r="AM160">
            <v>20013</v>
          </cell>
        </row>
        <row r="161">
          <cell r="A161" t="str">
            <v>霍邱县</v>
          </cell>
          <cell r="B161" t="str">
            <v>3P</v>
          </cell>
          <cell r="C161">
            <v>5341</v>
          </cell>
          <cell r="D161">
            <v>1847</v>
          </cell>
          <cell r="E161">
            <v>534</v>
          </cell>
          <cell r="F161">
            <v>886</v>
          </cell>
          <cell r="G161">
            <v>46</v>
          </cell>
          <cell r="H161">
            <v>2632</v>
          </cell>
          <cell r="I161">
            <v>124</v>
          </cell>
          <cell r="J161">
            <v>738</v>
          </cell>
          <cell r="K161">
            <v>7961</v>
          </cell>
          <cell r="L161">
            <v>0</v>
          </cell>
          <cell r="M161">
            <v>147</v>
          </cell>
          <cell r="N161">
            <v>369</v>
          </cell>
          <cell r="O161">
            <v>4165</v>
          </cell>
          <cell r="P161">
            <v>1093</v>
          </cell>
          <cell r="Q161">
            <v>453</v>
          </cell>
          <cell r="R161">
            <v>1734</v>
          </cell>
          <cell r="S161">
            <v>9154</v>
          </cell>
          <cell r="T161">
            <v>5341</v>
          </cell>
          <cell r="U161">
            <v>1384</v>
          </cell>
          <cell r="V161">
            <v>636</v>
          </cell>
          <cell r="W161">
            <v>1844</v>
          </cell>
          <cell r="X161">
            <v>-2180</v>
          </cell>
          <cell r="Y161">
            <v>2129</v>
          </cell>
          <cell r="Z161">
            <v>8150</v>
          </cell>
          <cell r="AA161">
            <v>7961</v>
          </cell>
          <cell r="AB161">
            <v>0</v>
          </cell>
          <cell r="AC161">
            <v>0</v>
          </cell>
          <cell r="AD161">
            <v>189</v>
          </cell>
          <cell r="AE161">
            <v>1004</v>
          </cell>
          <cell r="AF161">
            <v>504</v>
          </cell>
          <cell r="AG161">
            <v>1603</v>
          </cell>
          <cell r="AH161">
            <v>68</v>
          </cell>
          <cell r="AI161">
            <v>397544</v>
          </cell>
          <cell r="AJ161">
            <v>224910</v>
          </cell>
          <cell r="AK161">
            <v>154</v>
          </cell>
          <cell r="AL161">
            <v>146</v>
          </cell>
          <cell r="AM161">
            <v>24191</v>
          </cell>
        </row>
        <row r="162">
          <cell r="A162" t="str">
            <v>舒城县</v>
          </cell>
          <cell r="B162" t="str">
            <v>3P</v>
          </cell>
          <cell r="C162">
            <v>4649</v>
          </cell>
          <cell r="D162">
            <v>2214</v>
          </cell>
          <cell r="E162">
            <v>649</v>
          </cell>
          <cell r="F162">
            <v>1024</v>
          </cell>
          <cell r="G162">
            <v>140</v>
          </cell>
          <cell r="H162">
            <v>1729</v>
          </cell>
          <cell r="I162">
            <v>181</v>
          </cell>
          <cell r="J162">
            <v>525</v>
          </cell>
          <cell r="K162">
            <v>6868</v>
          </cell>
          <cell r="L162">
            <v>0</v>
          </cell>
          <cell r="M162">
            <v>157</v>
          </cell>
          <cell r="N162">
            <v>282</v>
          </cell>
          <cell r="O162">
            <v>3184</v>
          </cell>
          <cell r="P162">
            <v>1499</v>
          </cell>
          <cell r="Q162">
            <v>314</v>
          </cell>
          <cell r="R162">
            <v>1432</v>
          </cell>
          <cell r="S162">
            <v>7842</v>
          </cell>
          <cell r="T162">
            <v>4649</v>
          </cell>
          <cell r="U162">
            <v>2068</v>
          </cell>
          <cell r="V162">
            <v>0</v>
          </cell>
          <cell r="W162">
            <v>1315</v>
          </cell>
          <cell r="X162">
            <v>-932</v>
          </cell>
          <cell r="Y162">
            <v>742</v>
          </cell>
          <cell r="Z162">
            <v>7436</v>
          </cell>
          <cell r="AA162">
            <v>6868</v>
          </cell>
          <cell r="AB162">
            <v>364</v>
          </cell>
          <cell r="AC162">
            <v>0</v>
          </cell>
          <cell r="AD162">
            <v>204</v>
          </cell>
          <cell r="AE162">
            <v>406</v>
          </cell>
          <cell r="AF162">
            <v>206</v>
          </cell>
          <cell r="AG162">
            <v>1948</v>
          </cell>
          <cell r="AH162">
            <v>625</v>
          </cell>
          <cell r="AI162">
            <v>342000</v>
          </cell>
          <cell r="AJ162">
            <v>230000</v>
          </cell>
          <cell r="AK162">
            <v>95</v>
          </cell>
          <cell r="AL162">
            <v>86</v>
          </cell>
          <cell r="AM162">
            <v>16547</v>
          </cell>
        </row>
        <row r="163">
          <cell r="A163" t="str">
            <v>金寨县</v>
          </cell>
          <cell r="B163" t="str">
            <v>3P</v>
          </cell>
          <cell r="C163">
            <v>3308</v>
          </cell>
          <cell r="D163">
            <v>1678</v>
          </cell>
          <cell r="E163">
            <v>666</v>
          </cell>
          <cell r="F163">
            <v>643</v>
          </cell>
          <cell r="G163">
            <v>102</v>
          </cell>
          <cell r="H163">
            <v>1355</v>
          </cell>
          <cell r="I163">
            <v>72</v>
          </cell>
          <cell r="J163">
            <v>203</v>
          </cell>
          <cell r="K163">
            <v>6126</v>
          </cell>
          <cell r="L163">
            <v>0</v>
          </cell>
          <cell r="M163">
            <v>121</v>
          </cell>
          <cell r="N163">
            <v>332</v>
          </cell>
          <cell r="O163">
            <v>2578</v>
          </cell>
          <cell r="P163">
            <v>1164</v>
          </cell>
          <cell r="Q163">
            <v>258</v>
          </cell>
          <cell r="R163">
            <v>1673</v>
          </cell>
          <cell r="S163">
            <v>6855</v>
          </cell>
          <cell r="T163">
            <v>3308</v>
          </cell>
          <cell r="U163">
            <v>1635</v>
          </cell>
          <cell r="V163">
            <v>307</v>
          </cell>
          <cell r="W163">
            <v>1729</v>
          </cell>
          <cell r="X163">
            <v>-1112</v>
          </cell>
          <cell r="Y163">
            <v>988</v>
          </cell>
          <cell r="Z163">
            <v>6273</v>
          </cell>
          <cell r="AA163">
            <v>6126</v>
          </cell>
          <cell r="AB163">
            <v>0</v>
          </cell>
          <cell r="AC163">
            <v>0</v>
          </cell>
          <cell r="AD163">
            <v>147</v>
          </cell>
          <cell r="AE163">
            <v>582</v>
          </cell>
          <cell r="AF163">
            <v>182</v>
          </cell>
          <cell r="AG163">
            <v>1999</v>
          </cell>
          <cell r="AH163">
            <v>2</v>
          </cell>
          <cell r="AI163">
            <v>179256</v>
          </cell>
          <cell r="AJ163">
            <v>127256</v>
          </cell>
          <cell r="AK163">
            <v>62</v>
          </cell>
          <cell r="AL163">
            <v>56</v>
          </cell>
          <cell r="AM163">
            <v>23020</v>
          </cell>
        </row>
        <row r="164">
          <cell r="A164" t="str">
            <v>霍山县</v>
          </cell>
          <cell r="B164" t="str">
            <v>3P</v>
          </cell>
          <cell r="C164">
            <v>2925</v>
          </cell>
          <cell r="D164">
            <v>1416</v>
          </cell>
          <cell r="E164">
            <v>515</v>
          </cell>
          <cell r="F164">
            <v>542</v>
          </cell>
          <cell r="G164">
            <v>76</v>
          </cell>
          <cell r="H164">
            <v>857</v>
          </cell>
          <cell r="I164">
            <v>300</v>
          </cell>
          <cell r="J164">
            <v>352</v>
          </cell>
          <cell r="K164">
            <v>5035</v>
          </cell>
          <cell r="L164">
            <v>0</v>
          </cell>
          <cell r="M164">
            <v>333</v>
          </cell>
          <cell r="N164">
            <v>273</v>
          </cell>
          <cell r="O164">
            <v>1803</v>
          </cell>
          <cell r="P164">
            <v>931</v>
          </cell>
          <cell r="Q164">
            <v>239</v>
          </cell>
          <cell r="R164">
            <v>1456</v>
          </cell>
          <cell r="S164">
            <v>5585</v>
          </cell>
          <cell r="T164">
            <v>2925</v>
          </cell>
          <cell r="U164">
            <v>1323</v>
          </cell>
          <cell r="V164">
            <v>171</v>
          </cell>
          <cell r="W164">
            <v>1167</v>
          </cell>
          <cell r="X164">
            <v>-249</v>
          </cell>
          <cell r="Y164">
            <v>248</v>
          </cell>
          <cell r="Z164">
            <v>5152</v>
          </cell>
          <cell r="AA164">
            <v>5035</v>
          </cell>
          <cell r="AB164">
            <v>0</v>
          </cell>
          <cell r="AC164">
            <v>0</v>
          </cell>
          <cell r="AD164">
            <v>117</v>
          </cell>
          <cell r="AE164">
            <v>433</v>
          </cell>
          <cell r="AF164">
            <v>233</v>
          </cell>
          <cell r="AG164">
            <v>1545</v>
          </cell>
          <cell r="AH164">
            <v>84</v>
          </cell>
          <cell r="AI164">
            <v>128189</v>
          </cell>
          <cell r="AJ164">
            <v>100189</v>
          </cell>
          <cell r="AK164">
            <v>37</v>
          </cell>
          <cell r="AL164">
            <v>32</v>
          </cell>
          <cell r="AM164">
            <v>10206</v>
          </cell>
        </row>
        <row r="165">
          <cell r="A165" t="str">
            <v>无为县</v>
          </cell>
          <cell r="B165" t="str">
            <v>3P</v>
          </cell>
          <cell r="C165">
            <v>5698</v>
          </cell>
          <cell r="D165">
            <v>2528</v>
          </cell>
          <cell r="E165">
            <v>1117</v>
          </cell>
          <cell r="F165">
            <v>881</v>
          </cell>
          <cell r="G165">
            <v>140</v>
          </cell>
          <cell r="H165">
            <v>2267</v>
          </cell>
          <cell r="I165">
            <v>628</v>
          </cell>
          <cell r="J165">
            <v>275</v>
          </cell>
          <cell r="K165">
            <v>9269</v>
          </cell>
          <cell r="L165">
            <v>0</v>
          </cell>
          <cell r="M165">
            <v>343</v>
          </cell>
          <cell r="N165">
            <v>393</v>
          </cell>
          <cell r="O165">
            <v>5046</v>
          </cell>
          <cell r="P165">
            <v>1531</v>
          </cell>
          <cell r="Q165">
            <v>423</v>
          </cell>
          <cell r="R165">
            <v>1533</v>
          </cell>
          <cell r="S165">
            <v>10281</v>
          </cell>
          <cell r="T165">
            <v>5698</v>
          </cell>
          <cell r="U165">
            <v>2545</v>
          </cell>
          <cell r="V165">
            <v>0</v>
          </cell>
          <cell r="W165">
            <v>1137</v>
          </cell>
          <cell r="X165">
            <v>759</v>
          </cell>
          <cell r="Y165">
            <v>142</v>
          </cell>
          <cell r="Z165">
            <v>9714</v>
          </cell>
          <cell r="AA165">
            <v>9269</v>
          </cell>
          <cell r="AB165">
            <v>332</v>
          </cell>
          <cell r="AC165">
            <v>0</v>
          </cell>
          <cell r="AD165">
            <v>113</v>
          </cell>
          <cell r="AE165">
            <v>567</v>
          </cell>
          <cell r="AF165">
            <v>318</v>
          </cell>
          <cell r="AG165">
            <v>3351</v>
          </cell>
          <cell r="AH165">
            <v>65</v>
          </cell>
          <cell r="AI165">
            <v>373531</v>
          </cell>
          <cell r="AJ165">
            <v>257604</v>
          </cell>
          <cell r="AK165">
            <v>132</v>
          </cell>
          <cell r="AL165">
            <v>121</v>
          </cell>
          <cell r="AM165">
            <v>33058</v>
          </cell>
        </row>
        <row r="166">
          <cell r="A166" t="str">
            <v>长丰县</v>
          </cell>
          <cell r="B166" t="str">
            <v>3P</v>
          </cell>
          <cell r="C166">
            <v>3376</v>
          </cell>
          <cell r="D166">
            <v>1240</v>
          </cell>
          <cell r="E166">
            <v>333</v>
          </cell>
          <cell r="F166">
            <v>716</v>
          </cell>
          <cell r="G166">
            <v>48</v>
          </cell>
          <cell r="H166">
            <v>1074</v>
          </cell>
          <cell r="I166">
            <v>323</v>
          </cell>
          <cell r="J166">
            <v>739</v>
          </cell>
          <cell r="K166">
            <v>6494</v>
          </cell>
          <cell r="L166">
            <v>30</v>
          </cell>
          <cell r="M166">
            <v>396</v>
          </cell>
          <cell r="N166">
            <v>213</v>
          </cell>
          <cell r="O166">
            <v>3057</v>
          </cell>
          <cell r="P166">
            <v>1054</v>
          </cell>
          <cell r="Q166">
            <v>348</v>
          </cell>
          <cell r="R166">
            <v>1396</v>
          </cell>
          <cell r="S166">
            <v>7599</v>
          </cell>
          <cell r="T166">
            <v>3376</v>
          </cell>
          <cell r="U166">
            <v>842</v>
          </cell>
          <cell r="V166">
            <v>0</v>
          </cell>
          <cell r="W166">
            <v>2489</v>
          </cell>
          <cell r="X166">
            <v>881</v>
          </cell>
          <cell r="Y166">
            <v>11</v>
          </cell>
          <cell r="Z166">
            <v>6494</v>
          </cell>
          <cell r="AA166">
            <v>6494</v>
          </cell>
          <cell r="AB166">
            <v>0</v>
          </cell>
          <cell r="AC166">
            <v>0</v>
          </cell>
          <cell r="AD166">
            <v>0</v>
          </cell>
          <cell r="AE166">
            <v>1105</v>
          </cell>
          <cell r="AF166">
            <v>897</v>
          </cell>
          <cell r="AG166">
            <v>999</v>
          </cell>
          <cell r="AH166">
            <v>13</v>
          </cell>
          <cell r="AI166">
            <v>259147</v>
          </cell>
          <cell r="AJ166">
            <v>151202</v>
          </cell>
          <cell r="AK166">
            <v>91</v>
          </cell>
          <cell r="AL166">
            <v>83</v>
          </cell>
          <cell r="AM166">
            <v>13851</v>
          </cell>
        </row>
        <row r="167">
          <cell r="A167" t="str">
            <v>枞阳县</v>
          </cell>
          <cell r="B167" t="str">
            <v>3P</v>
          </cell>
          <cell r="C167">
            <v>4022</v>
          </cell>
          <cell r="D167">
            <v>1455</v>
          </cell>
          <cell r="E167">
            <v>406</v>
          </cell>
          <cell r="F167">
            <v>738</v>
          </cell>
          <cell r="G167">
            <v>47</v>
          </cell>
          <cell r="H167">
            <v>1953</v>
          </cell>
          <cell r="I167">
            <v>159</v>
          </cell>
          <cell r="J167">
            <v>455</v>
          </cell>
          <cell r="K167">
            <v>5829</v>
          </cell>
          <cell r="L167">
            <v>0</v>
          </cell>
          <cell r="M167">
            <v>208</v>
          </cell>
          <cell r="N167">
            <v>253</v>
          </cell>
          <cell r="O167">
            <v>3205</v>
          </cell>
          <cell r="P167">
            <v>1135</v>
          </cell>
          <cell r="Q167">
            <v>201</v>
          </cell>
          <cell r="R167">
            <v>827</v>
          </cell>
          <cell r="S167">
            <v>6386</v>
          </cell>
          <cell r="T167">
            <v>4022</v>
          </cell>
          <cell r="U167">
            <v>1000</v>
          </cell>
          <cell r="V167">
            <v>523</v>
          </cell>
          <cell r="W167">
            <v>1308</v>
          </cell>
          <cell r="X167">
            <v>-1771</v>
          </cell>
          <cell r="Y167">
            <v>1304</v>
          </cell>
          <cell r="Z167">
            <v>5829</v>
          </cell>
          <cell r="AA167">
            <v>5829</v>
          </cell>
          <cell r="AB167">
            <v>0</v>
          </cell>
          <cell r="AC167">
            <v>0</v>
          </cell>
          <cell r="AD167">
            <v>0</v>
          </cell>
          <cell r="AE167">
            <v>557</v>
          </cell>
          <cell r="AF167">
            <v>557</v>
          </cell>
          <cell r="AG167">
            <v>1218</v>
          </cell>
          <cell r="AH167">
            <v>4</v>
          </cell>
          <cell r="AI167">
            <v>132322</v>
          </cell>
          <cell r="AJ167">
            <v>84537</v>
          </cell>
          <cell r="AK167">
            <v>94</v>
          </cell>
          <cell r="AL167">
            <v>87</v>
          </cell>
          <cell r="AM167">
            <v>17349</v>
          </cell>
        </row>
        <row r="168">
          <cell r="A168" t="str">
            <v>潜山县</v>
          </cell>
          <cell r="B168" t="str">
            <v>3P</v>
          </cell>
          <cell r="C168">
            <v>2519</v>
          </cell>
          <cell r="D168">
            <v>1181</v>
          </cell>
          <cell r="E168">
            <v>394</v>
          </cell>
          <cell r="F168">
            <v>500</v>
          </cell>
          <cell r="G168">
            <v>75</v>
          </cell>
          <cell r="H168">
            <v>797</v>
          </cell>
          <cell r="I168">
            <v>241</v>
          </cell>
          <cell r="J168">
            <v>300</v>
          </cell>
          <cell r="K168">
            <v>4864</v>
          </cell>
          <cell r="L168">
            <v>0</v>
          </cell>
          <cell r="M168">
            <v>62</v>
          </cell>
          <cell r="N168">
            <v>268</v>
          </cell>
          <cell r="O168">
            <v>2438</v>
          </cell>
          <cell r="P168">
            <v>1037</v>
          </cell>
          <cell r="Q168">
            <v>253</v>
          </cell>
          <cell r="R168">
            <v>806</v>
          </cell>
          <cell r="S168">
            <v>5428</v>
          </cell>
          <cell r="T168">
            <v>2519</v>
          </cell>
          <cell r="U168">
            <v>961</v>
          </cell>
          <cell r="V168">
            <v>198</v>
          </cell>
          <cell r="W168">
            <v>1457</v>
          </cell>
          <cell r="X168">
            <v>-1765</v>
          </cell>
          <cell r="Y168">
            <v>2058</v>
          </cell>
          <cell r="Z168">
            <v>4864</v>
          </cell>
          <cell r="AA168">
            <v>4864</v>
          </cell>
          <cell r="AB168">
            <v>0</v>
          </cell>
          <cell r="AC168">
            <v>0</v>
          </cell>
          <cell r="AD168">
            <v>0</v>
          </cell>
          <cell r="AE168">
            <v>564</v>
          </cell>
          <cell r="AF168">
            <v>505</v>
          </cell>
          <cell r="AG168">
            <v>1182</v>
          </cell>
          <cell r="AH168">
            <v>6</v>
          </cell>
          <cell r="AI168">
            <v>211272</v>
          </cell>
          <cell r="AJ168">
            <v>141548</v>
          </cell>
          <cell r="AK168">
            <v>56</v>
          </cell>
          <cell r="AL168">
            <v>52</v>
          </cell>
          <cell r="AM168">
            <v>16366</v>
          </cell>
        </row>
        <row r="169">
          <cell r="A169" t="str">
            <v>太湖县</v>
          </cell>
          <cell r="B169" t="str">
            <v>3P</v>
          </cell>
          <cell r="C169">
            <v>3041</v>
          </cell>
          <cell r="D169">
            <v>1022</v>
          </cell>
          <cell r="E169">
            <v>345</v>
          </cell>
          <cell r="F169">
            <v>474</v>
          </cell>
          <cell r="G169">
            <v>60</v>
          </cell>
          <cell r="H169">
            <v>836</v>
          </cell>
          <cell r="I169">
            <v>656</v>
          </cell>
          <cell r="J169">
            <v>527</v>
          </cell>
          <cell r="K169">
            <v>4723</v>
          </cell>
          <cell r="L169">
            <v>0</v>
          </cell>
          <cell r="M169">
            <v>110</v>
          </cell>
          <cell r="N169">
            <v>199</v>
          </cell>
          <cell r="O169">
            <v>2250</v>
          </cell>
          <cell r="P169">
            <v>1019</v>
          </cell>
          <cell r="Q169">
            <v>244</v>
          </cell>
          <cell r="R169">
            <v>901</v>
          </cell>
          <cell r="S169">
            <v>5108</v>
          </cell>
          <cell r="T169">
            <v>3041</v>
          </cell>
          <cell r="U169">
            <v>857</v>
          </cell>
          <cell r="V169">
            <v>317</v>
          </cell>
          <cell r="W169">
            <v>1347</v>
          </cell>
          <cell r="X169">
            <v>-1362</v>
          </cell>
          <cell r="Y169">
            <v>908</v>
          </cell>
          <cell r="Z169">
            <v>4723</v>
          </cell>
          <cell r="AA169">
            <v>4723</v>
          </cell>
          <cell r="AB169">
            <v>0</v>
          </cell>
          <cell r="AC169">
            <v>0</v>
          </cell>
          <cell r="AD169">
            <v>0</v>
          </cell>
          <cell r="AE169">
            <v>385</v>
          </cell>
          <cell r="AF169">
            <v>385</v>
          </cell>
          <cell r="AG169">
            <v>1036</v>
          </cell>
          <cell r="AH169">
            <v>38</v>
          </cell>
          <cell r="AI169">
            <v>98396</v>
          </cell>
          <cell r="AJ169">
            <v>53532</v>
          </cell>
          <cell r="AK169">
            <v>56</v>
          </cell>
          <cell r="AL169">
            <v>52</v>
          </cell>
          <cell r="AM169">
            <v>10968</v>
          </cell>
        </row>
        <row r="170">
          <cell r="A170" t="str">
            <v>宿松县</v>
          </cell>
          <cell r="B170" t="str">
            <v>3P</v>
          </cell>
          <cell r="C170">
            <v>4139</v>
          </cell>
          <cell r="D170">
            <v>1177</v>
          </cell>
          <cell r="E170">
            <v>414</v>
          </cell>
          <cell r="F170">
            <v>502</v>
          </cell>
          <cell r="G170">
            <v>39</v>
          </cell>
          <cell r="H170">
            <v>2033</v>
          </cell>
          <cell r="I170">
            <v>422</v>
          </cell>
          <cell r="J170">
            <v>507</v>
          </cell>
          <cell r="K170">
            <v>5795</v>
          </cell>
          <cell r="L170">
            <v>0</v>
          </cell>
          <cell r="M170">
            <v>326</v>
          </cell>
          <cell r="N170">
            <v>284</v>
          </cell>
          <cell r="O170">
            <v>2924</v>
          </cell>
          <cell r="P170">
            <v>966</v>
          </cell>
          <cell r="Q170">
            <v>260</v>
          </cell>
          <cell r="R170">
            <v>1035</v>
          </cell>
          <cell r="S170">
            <v>6458</v>
          </cell>
          <cell r="T170">
            <v>4139</v>
          </cell>
          <cell r="U170">
            <v>949</v>
          </cell>
          <cell r="V170">
            <v>234</v>
          </cell>
          <cell r="W170">
            <v>1538</v>
          </cell>
          <cell r="X170">
            <v>-2258</v>
          </cell>
          <cell r="Y170">
            <v>1856</v>
          </cell>
          <cell r="Z170">
            <v>5795</v>
          </cell>
          <cell r="AA170">
            <v>5795</v>
          </cell>
          <cell r="AB170">
            <v>0</v>
          </cell>
          <cell r="AC170">
            <v>0</v>
          </cell>
          <cell r="AD170">
            <v>0</v>
          </cell>
          <cell r="AE170">
            <v>663</v>
          </cell>
          <cell r="AF170">
            <v>620</v>
          </cell>
          <cell r="AG170">
            <v>1243</v>
          </cell>
          <cell r="AH170">
            <v>57</v>
          </cell>
          <cell r="AI170">
            <v>132000</v>
          </cell>
          <cell r="AJ170">
            <v>80000</v>
          </cell>
          <cell r="AK170">
            <v>86</v>
          </cell>
          <cell r="AL170">
            <v>80</v>
          </cell>
          <cell r="AM170">
            <v>11860</v>
          </cell>
        </row>
        <row r="171">
          <cell r="A171" t="str">
            <v>岳西县</v>
          </cell>
          <cell r="B171" t="str">
            <v>3P</v>
          </cell>
          <cell r="C171">
            <v>1594</v>
          </cell>
          <cell r="D171">
            <v>866</v>
          </cell>
          <cell r="E171">
            <v>336</v>
          </cell>
          <cell r="F171">
            <v>327</v>
          </cell>
          <cell r="G171">
            <v>57</v>
          </cell>
          <cell r="H171">
            <v>607</v>
          </cell>
          <cell r="I171">
            <v>55</v>
          </cell>
          <cell r="J171">
            <v>66</v>
          </cell>
          <cell r="K171">
            <v>3658</v>
          </cell>
          <cell r="L171">
            <v>0</v>
          </cell>
          <cell r="M171">
            <v>117</v>
          </cell>
          <cell r="N171">
            <v>187</v>
          </cell>
          <cell r="O171">
            <v>1590</v>
          </cell>
          <cell r="P171">
            <v>774</v>
          </cell>
          <cell r="Q171">
            <v>165</v>
          </cell>
          <cell r="R171">
            <v>825</v>
          </cell>
          <cell r="S171">
            <v>4283</v>
          </cell>
          <cell r="T171">
            <v>1594</v>
          </cell>
          <cell r="U171">
            <v>745</v>
          </cell>
          <cell r="V171">
            <v>635</v>
          </cell>
          <cell r="W171">
            <v>1782</v>
          </cell>
          <cell r="X171">
            <v>-963</v>
          </cell>
          <cell r="Y171">
            <v>490</v>
          </cell>
          <cell r="Z171">
            <v>3658</v>
          </cell>
          <cell r="AA171">
            <v>3658</v>
          </cell>
          <cell r="AB171">
            <v>0</v>
          </cell>
          <cell r="AC171">
            <v>0</v>
          </cell>
          <cell r="AD171">
            <v>0</v>
          </cell>
          <cell r="AE171">
            <v>625</v>
          </cell>
          <cell r="AF171">
            <v>625</v>
          </cell>
          <cell r="AG171">
            <v>1009</v>
          </cell>
          <cell r="AH171">
            <v>4</v>
          </cell>
          <cell r="AI171">
            <v>71000</v>
          </cell>
          <cell r="AJ171">
            <v>36000</v>
          </cell>
          <cell r="AK171">
            <v>40</v>
          </cell>
          <cell r="AL171">
            <v>37</v>
          </cell>
          <cell r="AM171">
            <v>10518</v>
          </cell>
        </row>
        <row r="172">
          <cell r="A172" t="str">
            <v>福建省</v>
          </cell>
          <cell r="B172">
            <v>0</v>
          </cell>
          <cell r="C172">
            <v>20925</v>
          </cell>
          <cell r="D172">
            <v>8996</v>
          </cell>
          <cell r="E172">
            <v>3931</v>
          </cell>
          <cell r="F172">
            <v>2752</v>
          </cell>
          <cell r="G172">
            <v>625</v>
          </cell>
          <cell r="H172">
            <v>6309</v>
          </cell>
          <cell r="I172">
            <v>2322</v>
          </cell>
          <cell r="J172">
            <v>3298</v>
          </cell>
          <cell r="K172">
            <v>49815</v>
          </cell>
          <cell r="L172">
            <v>32</v>
          </cell>
          <cell r="M172">
            <v>3084</v>
          </cell>
          <cell r="N172">
            <v>2497</v>
          </cell>
          <cell r="O172">
            <v>20265</v>
          </cell>
          <cell r="P172">
            <v>8985</v>
          </cell>
          <cell r="Q172">
            <v>2494</v>
          </cell>
          <cell r="R172">
            <v>12458</v>
          </cell>
          <cell r="S172">
            <v>47029</v>
          </cell>
          <cell r="T172">
            <v>20925</v>
          </cell>
          <cell r="U172">
            <v>19614</v>
          </cell>
          <cell r="V172">
            <v>0</v>
          </cell>
          <cell r="W172">
            <v>11510</v>
          </cell>
          <cell r="X172">
            <v>-5313</v>
          </cell>
          <cell r="Y172">
            <v>293</v>
          </cell>
          <cell r="Z172">
            <v>50297</v>
          </cell>
          <cell r="AA172">
            <v>49815</v>
          </cell>
          <cell r="AB172">
            <v>200</v>
          </cell>
          <cell r="AC172">
            <v>282</v>
          </cell>
          <cell r="AD172">
            <v>0</v>
          </cell>
          <cell r="AE172">
            <v>-3268</v>
          </cell>
          <cell r="AF172">
            <v>-11133</v>
          </cell>
          <cell r="AG172">
            <v>11792</v>
          </cell>
          <cell r="AH172">
            <v>335</v>
          </cell>
          <cell r="AI172">
            <v>608616</v>
          </cell>
          <cell r="AJ172">
            <v>378570</v>
          </cell>
          <cell r="AK172">
            <v>229</v>
          </cell>
          <cell r="AL172">
            <v>169</v>
          </cell>
          <cell r="AM172">
            <v>61495</v>
          </cell>
        </row>
        <row r="173">
          <cell r="A173" t="str">
            <v>屏南</v>
          </cell>
          <cell r="B173" t="str">
            <v>3P</v>
          </cell>
          <cell r="C173">
            <v>1499</v>
          </cell>
          <cell r="D173">
            <v>576</v>
          </cell>
          <cell r="E173">
            <v>242</v>
          </cell>
          <cell r="F173">
            <v>195</v>
          </cell>
          <cell r="G173">
            <v>42</v>
          </cell>
          <cell r="H173">
            <v>556</v>
          </cell>
          <cell r="I173">
            <v>37</v>
          </cell>
          <cell r="J173">
            <v>330</v>
          </cell>
          <cell r="K173">
            <v>3380</v>
          </cell>
          <cell r="L173">
            <v>0</v>
          </cell>
          <cell r="M173">
            <v>132</v>
          </cell>
          <cell r="N173">
            <v>197</v>
          </cell>
          <cell r="O173">
            <v>1536</v>
          </cell>
          <cell r="P173">
            <v>700</v>
          </cell>
          <cell r="Q173">
            <v>203</v>
          </cell>
          <cell r="R173">
            <v>612</v>
          </cell>
          <cell r="S173">
            <v>3406</v>
          </cell>
          <cell r="T173">
            <v>1499</v>
          </cell>
          <cell r="U173">
            <v>1412</v>
          </cell>
          <cell r="V173">
            <v>0</v>
          </cell>
          <cell r="W173">
            <v>799</v>
          </cell>
          <cell r="X173">
            <v>-304</v>
          </cell>
          <cell r="Y173">
            <v>0</v>
          </cell>
          <cell r="Z173">
            <v>3400</v>
          </cell>
          <cell r="AA173">
            <v>3380</v>
          </cell>
          <cell r="AB173">
            <v>5</v>
          </cell>
          <cell r="AC173">
            <v>15</v>
          </cell>
          <cell r="AD173">
            <v>0</v>
          </cell>
          <cell r="AE173">
            <v>6</v>
          </cell>
          <cell r="AF173">
            <v>-878</v>
          </cell>
          <cell r="AG173">
            <v>726</v>
          </cell>
          <cell r="AH173">
            <v>2</v>
          </cell>
          <cell r="AI173">
            <v>47535</v>
          </cell>
          <cell r="AJ173">
            <v>17535</v>
          </cell>
          <cell r="AK173">
            <v>18</v>
          </cell>
          <cell r="AL173">
            <v>16</v>
          </cell>
          <cell r="AM173">
            <v>4994</v>
          </cell>
        </row>
        <row r="174">
          <cell r="A174" t="str">
            <v>寿宁</v>
          </cell>
          <cell r="B174" t="str">
            <v>3P</v>
          </cell>
          <cell r="C174">
            <v>1553</v>
          </cell>
          <cell r="D174">
            <v>673</v>
          </cell>
          <cell r="E174">
            <v>352</v>
          </cell>
          <cell r="F174">
            <v>216</v>
          </cell>
          <cell r="G174">
            <v>16</v>
          </cell>
          <cell r="H174">
            <v>638</v>
          </cell>
          <cell r="I174">
            <v>60</v>
          </cell>
          <cell r="J174">
            <v>182</v>
          </cell>
          <cell r="K174">
            <v>4458</v>
          </cell>
          <cell r="L174">
            <v>0</v>
          </cell>
          <cell r="M174">
            <v>148</v>
          </cell>
          <cell r="N174">
            <v>241</v>
          </cell>
          <cell r="O174">
            <v>1726</v>
          </cell>
          <cell r="P174">
            <v>773</v>
          </cell>
          <cell r="Q174">
            <v>181</v>
          </cell>
          <cell r="R174">
            <v>1389</v>
          </cell>
          <cell r="S174">
            <v>4659</v>
          </cell>
          <cell r="T174">
            <v>1553</v>
          </cell>
          <cell r="U174">
            <v>1922</v>
          </cell>
          <cell r="V174">
            <v>0</v>
          </cell>
          <cell r="W174">
            <v>1366</v>
          </cell>
          <cell r="X174">
            <v>-184</v>
          </cell>
          <cell r="Y174">
            <v>2</v>
          </cell>
          <cell r="Z174">
            <v>4507</v>
          </cell>
          <cell r="AA174">
            <v>4458</v>
          </cell>
          <cell r="AB174">
            <v>6</v>
          </cell>
          <cell r="AC174">
            <v>43</v>
          </cell>
          <cell r="AD174">
            <v>0</v>
          </cell>
          <cell r="AE174">
            <v>152</v>
          </cell>
          <cell r="AF174">
            <v>-1020</v>
          </cell>
          <cell r="AG174">
            <v>1056</v>
          </cell>
          <cell r="AH174">
            <v>4</v>
          </cell>
          <cell r="AI174">
            <v>77600</v>
          </cell>
          <cell r="AJ174">
            <v>50600</v>
          </cell>
          <cell r="AK174">
            <v>23</v>
          </cell>
          <cell r="AL174">
            <v>22</v>
          </cell>
          <cell r="AM174">
            <v>6412</v>
          </cell>
        </row>
        <row r="175">
          <cell r="A175" t="str">
            <v>周宁</v>
          </cell>
          <cell r="B175" t="str">
            <v>3P</v>
          </cell>
          <cell r="C175">
            <v>1279</v>
          </cell>
          <cell r="D175">
            <v>623</v>
          </cell>
          <cell r="E175">
            <v>315</v>
          </cell>
          <cell r="F175">
            <v>220</v>
          </cell>
          <cell r="G175">
            <v>34</v>
          </cell>
          <cell r="H175">
            <v>368</v>
          </cell>
          <cell r="I175">
            <v>96</v>
          </cell>
          <cell r="J175">
            <v>192</v>
          </cell>
          <cell r="K175">
            <v>3659</v>
          </cell>
          <cell r="L175">
            <v>27</v>
          </cell>
          <cell r="M175">
            <v>142</v>
          </cell>
          <cell r="N175">
            <v>166</v>
          </cell>
          <cell r="O175">
            <v>1310</v>
          </cell>
          <cell r="P175">
            <v>773</v>
          </cell>
          <cell r="Q175">
            <v>255</v>
          </cell>
          <cell r="R175">
            <v>986</v>
          </cell>
          <cell r="S175">
            <v>2820</v>
          </cell>
          <cell r="T175">
            <v>1279</v>
          </cell>
          <cell r="U175">
            <v>1531</v>
          </cell>
          <cell r="V175">
            <v>0</v>
          </cell>
          <cell r="W175">
            <v>1031</v>
          </cell>
          <cell r="X175">
            <v>-1026</v>
          </cell>
          <cell r="Y175">
            <v>5</v>
          </cell>
          <cell r="Z175">
            <v>3746</v>
          </cell>
          <cell r="AA175">
            <v>3659</v>
          </cell>
          <cell r="AB175">
            <v>14</v>
          </cell>
          <cell r="AC175">
            <v>73</v>
          </cell>
          <cell r="AD175">
            <v>0</v>
          </cell>
          <cell r="AE175">
            <v>-926</v>
          </cell>
          <cell r="AF175">
            <v>-1944</v>
          </cell>
          <cell r="AG175">
            <v>946</v>
          </cell>
          <cell r="AH175">
            <v>0</v>
          </cell>
          <cell r="AI175">
            <v>47468</v>
          </cell>
          <cell r="AJ175">
            <v>35668</v>
          </cell>
          <cell r="AK175">
            <v>18</v>
          </cell>
          <cell r="AL175">
            <v>16</v>
          </cell>
          <cell r="AM175">
            <v>4784</v>
          </cell>
        </row>
        <row r="176">
          <cell r="A176" t="str">
            <v>柘荣</v>
          </cell>
          <cell r="B176" t="str">
            <v>3P</v>
          </cell>
          <cell r="C176">
            <v>1022</v>
          </cell>
          <cell r="D176">
            <v>671</v>
          </cell>
          <cell r="E176">
            <v>370</v>
          </cell>
          <cell r="F176">
            <v>190</v>
          </cell>
          <cell r="G176">
            <v>32</v>
          </cell>
          <cell r="H176">
            <v>141</v>
          </cell>
          <cell r="I176">
            <v>2</v>
          </cell>
          <cell r="J176">
            <v>208</v>
          </cell>
          <cell r="K176">
            <v>3371</v>
          </cell>
          <cell r="L176">
            <v>0</v>
          </cell>
          <cell r="M176">
            <v>123</v>
          </cell>
          <cell r="N176">
            <v>160</v>
          </cell>
          <cell r="O176">
            <v>865</v>
          </cell>
          <cell r="P176">
            <v>719</v>
          </cell>
          <cell r="Q176">
            <v>150</v>
          </cell>
          <cell r="R176">
            <v>1354</v>
          </cell>
          <cell r="S176">
            <v>4020</v>
          </cell>
          <cell r="T176">
            <v>1022</v>
          </cell>
          <cell r="U176">
            <v>1779</v>
          </cell>
          <cell r="V176">
            <v>0</v>
          </cell>
          <cell r="W176">
            <v>985</v>
          </cell>
          <cell r="X176">
            <v>208</v>
          </cell>
          <cell r="Y176">
            <v>26</v>
          </cell>
          <cell r="Z176">
            <v>3393</v>
          </cell>
          <cell r="AA176">
            <v>3371</v>
          </cell>
          <cell r="AB176">
            <v>5</v>
          </cell>
          <cell r="AC176">
            <v>17</v>
          </cell>
          <cell r="AD176">
            <v>0</v>
          </cell>
          <cell r="AE176">
            <v>627</v>
          </cell>
          <cell r="AF176">
            <v>-380</v>
          </cell>
          <cell r="AG176">
            <v>1108</v>
          </cell>
          <cell r="AH176">
            <v>66</v>
          </cell>
          <cell r="AI176">
            <v>49722</v>
          </cell>
          <cell r="AJ176">
            <v>40271</v>
          </cell>
          <cell r="AK176">
            <v>9</v>
          </cell>
          <cell r="AL176">
            <v>8</v>
          </cell>
          <cell r="AM176">
            <v>3298</v>
          </cell>
        </row>
        <row r="177">
          <cell r="A177" t="str">
            <v>长  汀</v>
          </cell>
          <cell r="B177" t="str">
            <v>3P</v>
          </cell>
          <cell r="C177">
            <v>3623</v>
          </cell>
          <cell r="D177">
            <v>1589</v>
          </cell>
          <cell r="E177">
            <v>625</v>
          </cell>
          <cell r="F177">
            <v>520</v>
          </cell>
          <cell r="G177">
            <v>145</v>
          </cell>
          <cell r="H177">
            <v>1059</v>
          </cell>
          <cell r="I177">
            <v>286</v>
          </cell>
          <cell r="J177">
            <v>689</v>
          </cell>
          <cell r="K177">
            <v>9005</v>
          </cell>
          <cell r="L177">
            <v>0</v>
          </cell>
          <cell r="M177">
            <v>655</v>
          </cell>
          <cell r="N177">
            <v>428</v>
          </cell>
          <cell r="O177">
            <v>4110</v>
          </cell>
          <cell r="P177">
            <v>1366</v>
          </cell>
          <cell r="Q177">
            <v>421</v>
          </cell>
          <cell r="R177">
            <v>2025</v>
          </cell>
          <cell r="S177">
            <v>7739</v>
          </cell>
          <cell r="T177">
            <v>3623</v>
          </cell>
          <cell r="U177">
            <v>3004</v>
          </cell>
          <cell r="V177">
            <v>0</v>
          </cell>
          <cell r="W177">
            <v>2017</v>
          </cell>
          <cell r="X177">
            <v>-1145</v>
          </cell>
          <cell r="Y177">
            <v>240</v>
          </cell>
          <cell r="Z177">
            <v>9055</v>
          </cell>
          <cell r="AA177">
            <v>9005</v>
          </cell>
          <cell r="AB177">
            <v>17</v>
          </cell>
          <cell r="AC177">
            <v>33</v>
          </cell>
          <cell r="AD177">
            <v>0</v>
          </cell>
          <cell r="AE177">
            <v>-1316</v>
          </cell>
          <cell r="AF177">
            <v>-2099</v>
          </cell>
          <cell r="AG177">
            <v>1875</v>
          </cell>
          <cell r="AH177">
            <v>4</v>
          </cell>
          <cell r="AI177">
            <v>111000</v>
          </cell>
          <cell r="AJ177">
            <v>69400</v>
          </cell>
          <cell r="AK177">
            <v>47</v>
          </cell>
          <cell r="AL177">
            <v>6</v>
          </cell>
          <cell r="AM177">
            <v>10977</v>
          </cell>
        </row>
        <row r="178">
          <cell r="A178" t="str">
            <v>上  杭</v>
          </cell>
          <cell r="B178" t="str">
            <v>3P</v>
          </cell>
          <cell r="C178">
            <v>4083</v>
          </cell>
          <cell r="D178">
            <v>1691</v>
          </cell>
          <cell r="E178">
            <v>687</v>
          </cell>
          <cell r="F178">
            <v>496</v>
          </cell>
          <cell r="G178">
            <v>118</v>
          </cell>
          <cell r="H178">
            <v>1146</v>
          </cell>
          <cell r="I178">
            <v>514</v>
          </cell>
          <cell r="J178">
            <v>732</v>
          </cell>
          <cell r="K178">
            <v>9360</v>
          </cell>
          <cell r="L178">
            <v>5</v>
          </cell>
          <cell r="M178">
            <v>763</v>
          </cell>
          <cell r="N178">
            <v>418</v>
          </cell>
          <cell r="O178">
            <v>4214</v>
          </cell>
          <cell r="P178">
            <v>1541</v>
          </cell>
          <cell r="Q178">
            <v>380</v>
          </cell>
          <cell r="R178">
            <v>2039</v>
          </cell>
          <cell r="S178">
            <v>8923</v>
          </cell>
          <cell r="T178">
            <v>4083</v>
          </cell>
          <cell r="U178">
            <v>3995</v>
          </cell>
          <cell r="V178">
            <v>0</v>
          </cell>
          <cell r="W178">
            <v>1854</v>
          </cell>
          <cell r="X178">
            <v>-1011</v>
          </cell>
          <cell r="Y178">
            <v>2</v>
          </cell>
          <cell r="Z178">
            <v>9499</v>
          </cell>
          <cell r="AA178">
            <v>9360</v>
          </cell>
          <cell r="AB178">
            <v>93</v>
          </cell>
          <cell r="AC178">
            <v>46</v>
          </cell>
          <cell r="AD178">
            <v>0</v>
          </cell>
          <cell r="AE178">
            <v>-576</v>
          </cell>
          <cell r="AF178">
            <v>-1707</v>
          </cell>
          <cell r="AG178">
            <v>2062</v>
          </cell>
          <cell r="AH178">
            <v>6</v>
          </cell>
          <cell r="AI178">
            <v>83591</v>
          </cell>
          <cell r="AJ178">
            <v>47494</v>
          </cell>
          <cell r="AK178">
            <v>46</v>
          </cell>
          <cell r="AL178">
            <v>42</v>
          </cell>
          <cell r="AM178">
            <v>12325</v>
          </cell>
        </row>
        <row r="179">
          <cell r="A179" t="str">
            <v>武  平</v>
          </cell>
          <cell r="B179" t="str">
            <v>3P</v>
          </cell>
          <cell r="C179">
            <v>4012</v>
          </cell>
          <cell r="D179">
            <v>1559</v>
          </cell>
          <cell r="E179">
            <v>664</v>
          </cell>
          <cell r="F179">
            <v>442</v>
          </cell>
          <cell r="G179">
            <v>106</v>
          </cell>
          <cell r="H179">
            <v>1101</v>
          </cell>
          <cell r="I179">
            <v>652</v>
          </cell>
          <cell r="J179">
            <v>700</v>
          </cell>
          <cell r="K179">
            <v>8446</v>
          </cell>
          <cell r="L179">
            <v>0</v>
          </cell>
          <cell r="M179">
            <v>414</v>
          </cell>
          <cell r="N179">
            <v>434</v>
          </cell>
          <cell r="O179">
            <v>3369</v>
          </cell>
          <cell r="P179">
            <v>1718</v>
          </cell>
          <cell r="Q179">
            <v>442</v>
          </cell>
          <cell r="R179">
            <v>2069</v>
          </cell>
          <cell r="S179">
            <v>7693</v>
          </cell>
          <cell r="T179">
            <v>4012</v>
          </cell>
          <cell r="U179">
            <v>2916</v>
          </cell>
          <cell r="V179">
            <v>0</v>
          </cell>
          <cell r="W179">
            <v>1851</v>
          </cell>
          <cell r="X179">
            <v>-1086</v>
          </cell>
          <cell r="Y179">
            <v>0</v>
          </cell>
          <cell r="Z179">
            <v>8498</v>
          </cell>
          <cell r="AA179">
            <v>8446</v>
          </cell>
          <cell r="AB179">
            <v>25</v>
          </cell>
          <cell r="AC179">
            <v>27</v>
          </cell>
          <cell r="AD179">
            <v>0</v>
          </cell>
          <cell r="AE179">
            <v>-805</v>
          </cell>
          <cell r="AF179">
            <v>-1633</v>
          </cell>
          <cell r="AG179">
            <v>1992</v>
          </cell>
          <cell r="AH179">
            <v>32</v>
          </cell>
          <cell r="AI179">
            <v>81900</v>
          </cell>
          <cell r="AJ179">
            <v>46300</v>
          </cell>
          <cell r="AK179">
            <v>36</v>
          </cell>
          <cell r="AL179">
            <v>33</v>
          </cell>
          <cell r="AM179">
            <v>9742</v>
          </cell>
        </row>
        <row r="180">
          <cell r="A180" t="str">
            <v>连  城</v>
          </cell>
          <cell r="B180" t="str">
            <v>3P</v>
          </cell>
          <cell r="C180">
            <v>3854</v>
          </cell>
          <cell r="D180">
            <v>1614</v>
          </cell>
          <cell r="E180">
            <v>676</v>
          </cell>
          <cell r="F180">
            <v>473</v>
          </cell>
          <cell r="G180">
            <v>132</v>
          </cell>
          <cell r="H180">
            <v>1300</v>
          </cell>
          <cell r="I180">
            <v>675</v>
          </cell>
          <cell r="J180">
            <v>265</v>
          </cell>
          <cell r="K180">
            <v>8136</v>
          </cell>
          <cell r="L180">
            <v>0</v>
          </cell>
          <cell r="M180">
            <v>707</v>
          </cell>
          <cell r="N180">
            <v>453</v>
          </cell>
          <cell r="O180">
            <v>3135</v>
          </cell>
          <cell r="P180">
            <v>1395</v>
          </cell>
          <cell r="Q180">
            <v>462</v>
          </cell>
          <cell r="R180">
            <v>1984</v>
          </cell>
          <cell r="S180">
            <v>7769</v>
          </cell>
          <cell r="T180">
            <v>3854</v>
          </cell>
          <cell r="U180">
            <v>3055</v>
          </cell>
          <cell r="V180">
            <v>0</v>
          </cell>
          <cell r="W180">
            <v>1607</v>
          </cell>
          <cell r="X180">
            <v>-765</v>
          </cell>
          <cell r="Y180">
            <v>18</v>
          </cell>
          <cell r="Z180">
            <v>8199</v>
          </cell>
          <cell r="AA180">
            <v>8136</v>
          </cell>
          <cell r="AB180">
            <v>35</v>
          </cell>
          <cell r="AC180">
            <v>28</v>
          </cell>
          <cell r="AD180">
            <v>0</v>
          </cell>
          <cell r="AE180">
            <v>-430</v>
          </cell>
          <cell r="AF180">
            <v>-1472</v>
          </cell>
          <cell r="AG180">
            <v>2027</v>
          </cell>
          <cell r="AH180">
            <v>221</v>
          </cell>
          <cell r="AI180">
            <v>109800</v>
          </cell>
          <cell r="AJ180">
            <v>71302</v>
          </cell>
          <cell r="AK180">
            <v>32</v>
          </cell>
          <cell r="AL180">
            <v>26</v>
          </cell>
          <cell r="AM180">
            <v>8963</v>
          </cell>
        </row>
        <row r="181">
          <cell r="A181" t="str">
            <v>江西省</v>
          </cell>
          <cell r="B181">
            <v>0</v>
          </cell>
          <cell r="C181">
            <v>49944</v>
          </cell>
          <cell r="D181">
            <v>22914</v>
          </cell>
          <cell r="E181">
            <v>6161</v>
          </cell>
          <cell r="F181">
            <v>10442</v>
          </cell>
          <cell r="G181">
            <v>1098</v>
          </cell>
          <cell r="H181">
            <v>14140</v>
          </cell>
          <cell r="I181">
            <v>4139</v>
          </cell>
          <cell r="J181">
            <v>8751</v>
          </cell>
          <cell r="K181">
            <v>92176</v>
          </cell>
          <cell r="L181">
            <v>0</v>
          </cell>
          <cell r="M181">
            <v>5764</v>
          </cell>
          <cell r="N181">
            <v>4220</v>
          </cell>
          <cell r="O181">
            <v>38747</v>
          </cell>
          <cell r="P181">
            <v>17283</v>
          </cell>
          <cell r="Q181">
            <v>4781</v>
          </cell>
          <cell r="R181">
            <v>21381</v>
          </cell>
          <cell r="S181">
            <v>105437</v>
          </cell>
          <cell r="T181">
            <v>49944</v>
          </cell>
          <cell r="U181">
            <v>18670</v>
          </cell>
          <cell r="V181">
            <v>738</v>
          </cell>
          <cell r="W181">
            <v>15268</v>
          </cell>
          <cell r="X181">
            <v>-1540</v>
          </cell>
          <cell r="Y181">
            <v>22357</v>
          </cell>
          <cell r="Z181">
            <v>105346</v>
          </cell>
          <cell r="AA181">
            <v>92176</v>
          </cell>
          <cell r="AB181">
            <v>2517</v>
          </cell>
          <cell r="AC181">
            <v>950</v>
          </cell>
          <cell r="AD181">
            <v>9703</v>
          </cell>
          <cell r="AE181">
            <v>91</v>
          </cell>
          <cell r="AF181">
            <v>-3510</v>
          </cell>
          <cell r="AG181">
            <v>18489</v>
          </cell>
          <cell r="AH181">
            <v>2486</v>
          </cell>
          <cell r="AI181">
            <v>2092200</v>
          </cell>
          <cell r="AJ181">
            <v>1020093</v>
          </cell>
          <cell r="AK181">
            <v>879</v>
          </cell>
          <cell r="AL181">
            <v>769</v>
          </cell>
          <cell r="AM181">
            <v>183439</v>
          </cell>
        </row>
        <row r="182">
          <cell r="A182" t="str">
            <v>莲花县</v>
          </cell>
          <cell r="B182" t="str">
            <v>3P</v>
          </cell>
          <cell r="C182">
            <v>1353</v>
          </cell>
          <cell r="D182">
            <v>648</v>
          </cell>
          <cell r="E182">
            <v>270</v>
          </cell>
          <cell r="F182">
            <v>232</v>
          </cell>
          <cell r="G182">
            <v>24</v>
          </cell>
          <cell r="H182">
            <v>410</v>
          </cell>
          <cell r="I182">
            <v>130</v>
          </cell>
          <cell r="J182">
            <v>165</v>
          </cell>
          <cell r="K182">
            <v>2960</v>
          </cell>
          <cell r="L182">
            <v>0</v>
          </cell>
          <cell r="M182">
            <v>166</v>
          </cell>
          <cell r="N182">
            <v>176</v>
          </cell>
          <cell r="O182">
            <v>1236</v>
          </cell>
          <cell r="P182">
            <v>619</v>
          </cell>
          <cell r="Q182">
            <v>172</v>
          </cell>
          <cell r="R182">
            <v>591</v>
          </cell>
          <cell r="S182">
            <v>3366</v>
          </cell>
          <cell r="T182">
            <v>1353</v>
          </cell>
          <cell r="U182">
            <v>765</v>
          </cell>
          <cell r="V182">
            <v>0</v>
          </cell>
          <cell r="W182">
            <v>389</v>
          </cell>
          <cell r="X182">
            <v>61</v>
          </cell>
          <cell r="Y182">
            <v>798</v>
          </cell>
          <cell r="Z182">
            <v>3319</v>
          </cell>
          <cell r="AA182">
            <v>2960</v>
          </cell>
          <cell r="AB182">
            <v>0</v>
          </cell>
          <cell r="AC182">
            <v>21</v>
          </cell>
          <cell r="AD182">
            <v>338</v>
          </cell>
          <cell r="AE182">
            <v>47</v>
          </cell>
          <cell r="AF182">
            <v>0</v>
          </cell>
          <cell r="AG182">
            <v>812</v>
          </cell>
          <cell r="AH182">
            <v>3</v>
          </cell>
          <cell r="AI182">
            <v>62491</v>
          </cell>
          <cell r="AJ182">
            <v>39770</v>
          </cell>
          <cell r="AK182">
            <v>24</v>
          </cell>
          <cell r="AL182">
            <v>20</v>
          </cell>
          <cell r="AM182">
            <v>5990</v>
          </cell>
        </row>
        <row r="183">
          <cell r="A183" t="str">
            <v>修水县</v>
          </cell>
          <cell r="B183" t="str">
            <v>3P</v>
          </cell>
          <cell r="C183">
            <v>3981</v>
          </cell>
          <cell r="D183">
            <v>1522</v>
          </cell>
          <cell r="E183">
            <v>355</v>
          </cell>
          <cell r="F183">
            <v>807</v>
          </cell>
          <cell r="G183">
            <v>42</v>
          </cell>
          <cell r="H183">
            <v>1075</v>
          </cell>
          <cell r="I183">
            <v>1181</v>
          </cell>
          <cell r="J183">
            <v>203</v>
          </cell>
          <cell r="K183">
            <v>6891</v>
          </cell>
          <cell r="L183">
            <v>0</v>
          </cell>
          <cell r="M183">
            <v>435</v>
          </cell>
          <cell r="N183">
            <v>336</v>
          </cell>
          <cell r="O183">
            <v>3237</v>
          </cell>
          <cell r="P183">
            <v>1341</v>
          </cell>
          <cell r="Q183">
            <v>281</v>
          </cell>
          <cell r="R183">
            <v>1261</v>
          </cell>
          <cell r="S183">
            <v>7600</v>
          </cell>
          <cell r="T183">
            <v>3981</v>
          </cell>
          <cell r="U183">
            <v>1023</v>
          </cell>
          <cell r="V183">
            <v>0</v>
          </cell>
          <cell r="W183">
            <v>1014</v>
          </cell>
          <cell r="X183">
            <v>-291</v>
          </cell>
          <cell r="Y183">
            <v>1873</v>
          </cell>
          <cell r="Z183">
            <v>7809</v>
          </cell>
          <cell r="AA183">
            <v>6891</v>
          </cell>
          <cell r="AB183">
            <v>82</v>
          </cell>
          <cell r="AC183">
            <v>0</v>
          </cell>
          <cell r="AD183">
            <v>836</v>
          </cell>
          <cell r="AE183">
            <v>-209</v>
          </cell>
          <cell r="AF183">
            <v>-474</v>
          </cell>
          <cell r="AG183">
            <v>1064</v>
          </cell>
          <cell r="AH183">
            <v>20</v>
          </cell>
          <cell r="AI183">
            <v>157734</v>
          </cell>
          <cell r="AJ183">
            <v>80250</v>
          </cell>
          <cell r="AK183">
            <v>75</v>
          </cell>
          <cell r="AL183">
            <v>67</v>
          </cell>
          <cell r="AM183">
            <v>13325</v>
          </cell>
        </row>
        <row r="184">
          <cell r="A184" t="str">
            <v>永修县</v>
          </cell>
          <cell r="B184" t="str">
            <v>3P</v>
          </cell>
          <cell r="C184">
            <v>3230</v>
          </cell>
          <cell r="D184">
            <v>2149</v>
          </cell>
          <cell r="E184">
            <v>620</v>
          </cell>
          <cell r="F184">
            <v>978</v>
          </cell>
          <cell r="G184">
            <v>110</v>
          </cell>
          <cell r="H184">
            <v>538</v>
          </cell>
          <cell r="I184">
            <v>109</v>
          </cell>
          <cell r="J184">
            <v>434</v>
          </cell>
          <cell r="K184">
            <v>5086</v>
          </cell>
          <cell r="L184">
            <v>0</v>
          </cell>
          <cell r="M184">
            <v>275</v>
          </cell>
          <cell r="N184">
            <v>298</v>
          </cell>
          <cell r="O184">
            <v>2177</v>
          </cell>
          <cell r="P184">
            <v>742</v>
          </cell>
          <cell r="Q184">
            <v>208</v>
          </cell>
          <cell r="R184">
            <v>1386</v>
          </cell>
          <cell r="S184">
            <v>7480</v>
          </cell>
          <cell r="T184">
            <v>3230</v>
          </cell>
          <cell r="U184">
            <v>1902</v>
          </cell>
          <cell r="V184">
            <v>0</v>
          </cell>
          <cell r="W184">
            <v>1033</v>
          </cell>
          <cell r="X184">
            <v>49</v>
          </cell>
          <cell r="Y184">
            <v>1266</v>
          </cell>
          <cell r="Z184">
            <v>7281</v>
          </cell>
          <cell r="AA184">
            <v>5086</v>
          </cell>
          <cell r="AB184">
            <v>1434</v>
          </cell>
          <cell r="AC184">
            <v>0</v>
          </cell>
          <cell r="AD184">
            <v>761</v>
          </cell>
          <cell r="AE184">
            <v>199</v>
          </cell>
          <cell r="AF184">
            <v>4</v>
          </cell>
          <cell r="AG184">
            <v>1861</v>
          </cell>
          <cell r="AH184">
            <v>158</v>
          </cell>
          <cell r="AI184">
            <v>132571</v>
          </cell>
          <cell r="AJ184">
            <v>66400</v>
          </cell>
          <cell r="AK184">
            <v>34</v>
          </cell>
          <cell r="AL184">
            <v>26</v>
          </cell>
          <cell r="AM184">
            <v>8422</v>
          </cell>
        </row>
        <row r="185">
          <cell r="A185" t="str">
            <v>赣  县</v>
          </cell>
          <cell r="B185" t="str">
            <v>3P</v>
          </cell>
          <cell r="C185">
            <v>2962</v>
          </cell>
          <cell r="D185">
            <v>1846</v>
          </cell>
          <cell r="E185">
            <v>422</v>
          </cell>
          <cell r="F185">
            <v>1067</v>
          </cell>
          <cell r="G185">
            <v>81</v>
          </cell>
          <cell r="H185">
            <v>752</v>
          </cell>
          <cell r="I185">
            <v>149</v>
          </cell>
          <cell r="J185">
            <v>215</v>
          </cell>
          <cell r="K185">
            <v>5421</v>
          </cell>
          <cell r="L185">
            <v>0</v>
          </cell>
          <cell r="M185">
            <v>743</v>
          </cell>
          <cell r="N185">
            <v>196</v>
          </cell>
          <cell r="O185">
            <v>1867</v>
          </cell>
          <cell r="P185">
            <v>1276</v>
          </cell>
          <cell r="Q185">
            <v>166</v>
          </cell>
          <cell r="R185">
            <v>1173</v>
          </cell>
          <cell r="S185">
            <v>6319</v>
          </cell>
          <cell r="T185">
            <v>2962</v>
          </cell>
          <cell r="U185">
            <v>1173</v>
          </cell>
          <cell r="V185">
            <v>0</v>
          </cell>
          <cell r="W185">
            <v>763</v>
          </cell>
          <cell r="X185">
            <v>-476</v>
          </cell>
          <cell r="Y185">
            <v>1897</v>
          </cell>
          <cell r="Z185">
            <v>6767</v>
          </cell>
          <cell r="AA185">
            <v>5421</v>
          </cell>
          <cell r="AB185">
            <v>547</v>
          </cell>
          <cell r="AC185">
            <v>62</v>
          </cell>
          <cell r="AD185">
            <v>737</v>
          </cell>
          <cell r="AE185">
            <v>-448</v>
          </cell>
          <cell r="AF185">
            <v>-527</v>
          </cell>
          <cell r="AG185">
            <v>1267</v>
          </cell>
          <cell r="AH185">
            <v>17</v>
          </cell>
          <cell r="AI185">
            <v>70170</v>
          </cell>
          <cell r="AJ185">
            <v>6503</v>
          </cell>
          <cell r="AK185">
            <v>51</v>
          </cell>
          <cell r="AL185">
            <v>45</v>
          </cell>
          <cell r="AM185">
            <v>10263</v>
          </cell>
        </row>
        <row r="186">
          <cell r="A186" t="str">
            <v>上犹县</v>
          </cell>
          <cell r="B186" t="str">
            <v>3P</v>
          </cell>
          <cell r="C186">
            <v>1821</v>
          </cell>
          <cell r="D186">
            <v>995</v>
          </cell>
          <cell r="E186">
            <v>246</v>
          </cell>
          <cell r="F186">
            <v>468</v>
          </cell>
          <cell r="G186">
            <v>57</v>
          </cell>
          <cell r="H186">
            <v>356</v>
          </cell>
          <cell r="I186">
            <v>154</v>
          </cell>
          <cell r="J186">
            <v>316</v>
          </cell>
          <cell r="K186">
            <v>3251</v>
          </cell>
          <cell r="L186">
            <v>0</v>
          </cell>
          <cell r="M186">
            <v>259</v>
          </cell>
          <cell r="N186">
            <v>114</v>
          </cell>
          <cell r="O186">
            <v>1084</v>
          </cell>
          <cell r="P186">
            <v>780</v>
          </cell>
          <cell r="Q186">
            <v>140</v>
          </cell>
          <cell r="R186">
            <v>874</v>
          </cell>
          <cell r="S186">
            <v>3793</v>
          </cell>
          <cell r="T186">
            <v>1821</v>
          </cell>
          <cell r="U186">
            <v>561</v>
          </cell>
          <cell r="V186">
            <v>0</v>
          </cell>
          <cell r="W186">
            <v>581</v>
          </cell>
          <cell r="X186">
            <v>-96</v>
          </cell>
          <cell r="Y186">
            <v>926</v>
          </cell>
          <cell r="Z186">
            <v>3846</v>
          </cell>
          <cell r="AA186">
            <v>3251</v>
          </cell>
          <cell r="AB186">
            <v>105</v>
          </cell>
          <cell r="AC186">
            <v>39</v>
          </cell>
          <cell r="AD186">
            <v>451</v>
          </cell>
          <cell r="AE186">
            <v>-53</v>
          </cell>
          <cell r="AF186">
            <v>-93</v>
          </cell>
          <cell r="AG186">
            <v>739</v>
          </cell>
          <cell r="AH186">
            <v>6</v>
          </cell>
          <cell r="AI186">
            <v>38739</v>
          </cell>
          <cell r="AJ186">
            <v>3935</v>
          </cell>
          <cell r="AK186">
            <v>28</v>
          </cell>
          <cell r="AL186">
            <v>24</v>
          </cell>
          <cell r="AM186">
            <v>6156</v>
          </cell>
        </row>
        <row r="187">
          <cell r="A187" t="str">
            <v>安远县</v>
          </cell>
          <cell r="B187" t="str">
            <v>3P</v>
          </cell>
          <cell r="C187">
            <v>2275</v>
          </cell>
          <cell r="D187">
            <v>930</v>
          </cell>
          <cell r="E187">
            <v>201</v>
          </cell>
          <cell r="F187">
            <v>510</v>
          </cell>
          <cell r="G187">
            <v>50</v>
          </cell>
          <cell r="H187">
            <v>664</v>
          </cell>
          <cell r="I187">
            <v>167</v>
          </cell>
          <cell r="J187">
            <v>514</v>
          </cell>
          <cell r="K187">
            <v>3606</v>
          </cell>
          <cell r="L187">
            <v>0</v>
          </cell>
          <cell r="M187">
            <v>195</v>
          </cell>
          <cell r="N187">
            <v>175</v>
          </cell>
          <cell r="O187">
            <v>1371</v>
          </cell>
          <cell r="P187">
            <v>820</v>
          </cell>
          <cell r="Q187">
            <v>248</v>
          </cell>
          <cell r="R187">
            <v>797</v>
          </cell>
          <cell r="S187">
            <v>3925</v>
          </cell>
          <cell r="T187">
            <v>2275</v>
          </cell>
          <cell r="U187">
            <v>629</v>
          </cell>
          <cell r="V187">
            <v>0</v>
          </cell>
          <cell r="W187">
            <v>550</v>
          </cell>
          <cell r="X187">
            <v>40</v>
          </cell>
          <cell r="Y187">
            <v>431</v>
          </cell>
          <cell r="Z187">
            <v>3867</v>
          </cell>
          <cell r="AA187">
            <v>3606</v>
          </cell>
          <cell r="AB187">
            <v>87</v>
          </cell>
          <cell r="AC187">
            <v>32</v>
          </cell>
          <cell r="AD187">
            <v>142</v>
          </cell>
          <cell r="AE187">
            <v>58</v>
          </cell>
          <cell r="AF187">
            <v>33</v>
          </cell>
          <cell r="AG187">
            <v>603</v>
          </cell>
          <cell r="AH187">
            <v>38</v>
          </cell>
          <cell r="AI187">
            <v>94761</v>
          </cell>
          <cell r="AJ187">
            <v>52421</v>
          </cell>
          <cell r="AK187">
            <v>32</v>
          </cell>
          <cell r="AL187">
            <v>28</v>
          </cell>
          <cell r="AM187">
            <v>8506</v>
          </cell>
        </row>
        <row r="188">
          <cell r="A188" t="str">
            <v>宁都县</v>
          </cell>
          <cell r="B188" t="str">
            <v>3P</v>
          </cell>
          <cell r="C188">
            <v>3383</v>
          </cell>
          <cell r="D188">
            <v>1567</v>
          </cell>
          <cell r="E188">
            <v>368</v>
          </cell>
          <cell r="F188">
            <v>760</v>
          </cell>
          <cell r="G188">
            <v>48</v>
          </cell>
          <cell r="H188">
            <v>1158</v>
          </cell>
          <cell r="I188">
            <v>196</v>
          </cell>
          <cell r="J188">
            <v>462</v>
          </cell>
          <cell r="K188">
            <v>6886</v>
          </cell>
          <cell r="L188">
            <v>0</v>
          </cell>
          <cell r="M188">
            <v>458</v>
          </cell>
          <cell r="N188">
            <v>405</v>
          </cell>
          <cell r="O188">
            <v>3083</v>
          </cell>
          <cell r="P188">
            <v>1142</v>
          </cell>
          <cell r="Q188">
            <v>411</v>
          </cell>
          <cell r="R188">
            <v>1387</v>
          </cell>
          <cell r="S188">
            <v>7545</v>
          </cell>
          <cell r="T188">
            <v>3383</v>
          </cell>
          <cell r="U188">
            <v>925</v>
          </cell>
          <cell r="V188">
            <v>0</v>
          </cell>
          <cell r="W188">
            <v>1170</v>
          </cell>
          <cell r="X188">
            <v>-107</v>
          </cell>
          <cell r="Y188">
            <v>2174</v>
          </cell>
          <cell r="Z188">
            <v>7693</v>
          </cell>
          <cell r="AA188">
            <v>6886</v>
          </cell>
          <cell r="AB188">
            <v>0</v>
          </cell>
          <cell r="AC188">
            <v>58</v>
          </cell>
          <cell r="AD188">
            <v>749</v>
          </cell>
          <cell r="AE188">
            <v>-148</v>
          </cell>
          <cell r="AF188">
            <v>-237</v>
          </cell>
          <cell r="AG188">
            <v>1103</v>
          </cell>
          <cell r="AH188">
            <v>9</v>
          </cell>
          <cell r="AI188">
            <v>174026</v>
          </cell>
          <cell r="AJ188">
            <v>76100</v>
          </cell>
          <cell r="AK188">
            <v>66</v>
          </cell>
          <cell r="AL188">
            <v>58</v>
          </cell>
          <cell r="AM188">
            <v>13481</v>
          </cell>
        </row>
        <row r="189">
          <cell r="A189" t="str">
            <v>于都县</v>
          </cell>
          <cell r="B189" t="str">
            <v>3P</v>
          </cell>
          <cell r="C189">
            <v>3939</v>
          </cell>
          <cell r="D189">
            <v>1974</v>
          </cell>
          <cell r="E189">
            <v>629</v>
          </cell>
          <cell r="F189">
            <v>747</v>
          </cell>
          <cell r="G189">
            <v>111</v>
          </cell>
          <cell r="H189">
            <v>915</v>
          </cell>
          <cell r="I189">
            <v>301</v>
          </cell>
          <cell r="J189">
            <v>749</v>
          </cell>
          <cell r="K189">
            <v>7038</v>
          </cell>
          <cell r="L189">
            <v>0</v>
          </cell>
          <cell r="M189">
            <v>331</v>
          </cell>
          <cell r="N189">
            <v>260</v>
          </cell>
          <cell r="O189">
            <v>2939</v>
          </cell>
          <cell r="P189">
            <v>1283</v>
          </cell>
          <cell r="Q189">
            <v>436</v>
          </cell>
          <cell r="R189">
            <v>1789</v>
          </cell>
          <cell r="S189">
            <v>7641</v>
          </cell>
          <cell r="T189">
            <v>3939</v>
          </cell>
          <cell r="U189">
            <v>1668</v>
          </cell>
          <cell r="V189">
            <v>0</v>
          </cell>
          <cell r="W189">
            <v>989</v>
          </cell>
          <cell r="X189">
            <v>-99</v>
          </cell>
          <cell r="Y189">
            <v>1144</v>
          </cell>
          <cell r="Z189">
            <v>7745</v>
          </cell>
          <cell r="AA189">
            <v>7038</v>
          </cell>
          <cell r="AB189">
            <v>0</v>
          </cell>
          <cell r="AC189">
            <v>113</v>
          </cell>
          <cell r="AD189">
            <v>594</v>
          </cell>
          <cell r="AE189">
            <v>-104</v>
          </cell>
          <cell r="AF189">
            <v>-189</v>
          </cell>
          <cell r="AG189">
            <v>1886</v>
          </cell>
          <cell r="AH189">
            <v>21</v>
          </cell>
          <cell r="AI189">
            <v>209025</v>
          </cell>
          <cell r="AJ189">
            <v>122506</v>
          </cell>
          <cell r="AK189">
            <v>78</v>
          </cell>
          <cell r="AL189">
            <v>69</v>
          </cell>
          <cell r="AM189">
            <v>14026</v>
          </cell>
        </row>
        <row r="190">
          <cell r="A190" t="str">
            <v>兴国县</v>
          </cell>
          <cell r="B190" t="str">
            <v>3P</v>
          </cell>
          <cell r="C190">
            <v>3576</v>
          </cell>
          <cell r="D190">
            <v>2054</v>
          </cell>
          <cell r="E190">
            <v>468</v>
          </cell>
          <cell r="F190">
            <v>1040</v>
          </cell>
          <cell r="G190">
            <v>146</v>
          </cell>
          <cell r="H190">
            <v>828</v>
          </cell>
          <cell r="I190">
            <v>71</v>
          </cell>
          <cell r="J190">
            <v>623</v>
          </cell>
          <cell r="K190">
            <v>7373</v>
          </cell>
          <cell r="L190">
            <v>0</v>
          </cell>
          <cell r="M190">
            <v>377</v>
          </cell>
          <cell r="N190">
            <v>301</v>
          </cell>
          <cell r="O190">
            <v>2992</v>
          </cell>
          <cell r="P190">
            <v>1406</v>
          </cell>
          <cell r="Q190">
            <v>281</v>
          </cell>
          <cell r="R190">
            <v>2016</v>
          </cell>
          <cell r="S190">
            <v>8515</v>
          </cell>
          <cell r="T190">
            <v>3576</v>
          </cell>
          <cell r="U190">
            <v>2141</v>
          </cell>
          <cell r="V190">
            <v>0</v>
          </cell>
          <cell r="W190">
            <v>1097</v>
          </cell>
          <cell r="X190">
            <v>114</v>
          </cell>
          <cell r="Y190">
            <v>1587</v>
          </cell>
          <cell r="Z190">
            <v>8441</v>
          </cell>
          <cell r="AA190">
            <v>7373</v>
          </cell>
          <cell r="AB190">
            <v>0</v>
          </cell>
          <cell r="AC190">
            <v>79</v>
          </cell>
          <cell r="AD190">
            <v>989</v>
          </cell>
          <cell r="AE190">
            <v>74</v>
          </cell>
          <cell r="AF190">
            <v>-202</v>
          </cell>
          <cell r="AG190">
            <v>1403</v>
          </cell>
          <cell r="AH190">
            <v>1096</v>
          </cell>
          <cell r="AI190">
            <v>136166</v>
          </cell>
          <cell r="AJ190">
            <v>57800</v>
          </cell>
          <cell r="AK190">
            <v>63</v>
          </cell>
          <cell r="AL190">
            <v>56</v>
          </cell>
          <cell r="AM190">
            <v>12022</v>
          </cell>
        </row>
        <row r="191">
          <cell r="A191" t="str">
            <v>会昌县</v>
          </cell>
          <cell r="B191" t="str">
            <v>3P</v>
          </cell>
          <cell r="C191">
            <v>2770</v>
          </cell>
          <cell r="D191">
            <v>985</v>
          </cell>
          <cell r="E191">
            <v>298</v>
          </cell>
          <cell r="F191">
            <v>393</v>
          </cell>
          <cell r="G191">
            <v>65</v>
          </cell>
          <cell r="H191">
            <v>689</v>
          </cell>
          <cell r="I191">
            <v>141</v>
          </cell>
          <cell r="J191">
            <v>955</v>
          </cell>
          <cell r="K191">
            <v>4582</v>
          </cell>
          <cell r="L191">
            <v>0</v>
          </cell>
          <cell r="M191">
            <v>342</v>
          </cell>
          <cell r="N191">
            <v>192</v>
          </cell>
          <cell r="O191">
            <v>1453</v>
          </cell>
          <cell r="P191">
            <v>609</v>
          </cell>
          <cell r="Q191">
            <v>290</v>
          </cell>
          <cell r="R191">
            <v>1696</v>
          </cell>
          <cell r="S191">
            <v>5015</v>
          </cell>
          <cell r="T191">
            <v>2770</v>
          </cell>
          <cell r="U191">
            <v>878</v>
          </cell>
          <cell r="V191">
            <v>0</v>
          </cell>
          <cell r="W191">
            <v>671</v>
          </cell>
          <cell r="X191">
            <v>13</v>
          </cell>
          <cell r="Y191">
            <v>683</v>
          </cell>
          <cell r="Z191">
            <v>5026</v>
          </cell>
          <cell r="AA191">
            <v>4582</v>
          </cell>
          <cell r="AB191">
            <v>27</v>
          </cell>
          <cell r="AC191">
            <v>61</v>
          </cell>
          <cell r="AD191">
            <v>356</v>
          </cell>
          <cell r="AE191">
            <v>-11</v>
          </cell>
          <cell r="AF191">
            <v>-11</v>
          </cell>
          <cell r="AG191">
            <v>894</v>
          </cell>
          <cell r="AH191">
            <v>21</v>
          </cell>
          <cell r="AI191">
            <v>70715</v>
          </cell>
          <cell r="AJ191">
            <v>21097</v>
          </cell>
          <cell r="AK191">
            <v>39</v>
          </cell>
          <cell r="AL191">
            <v>34</v>
          </cell>
          <cell r="AM191">
            <v>8822</v>
          </cell>
        </row>
        <row r="192">
          <cell r="A192" t="str">
            <v>寻乌县</v>
          </cell>
          <cell r="B192" t="str">
            <v>3P</v>
          </cell>
          <cell r="C192">
            <v>1805</v>
          </cell>
          <cell r="D192">
            <v>619</v>
          </cell>
          <cell r="E192">
            <v>145</v>
          </cell>
          <cell r="F192">
            <v>309</v>
          </cell>
          <cell r="G192">
            <v>33</v>
          </cell>
          <cell r="H192">
            <v>357</v>
          </cell>
          <cell r="I192">
            <v>111</v>
          </cell>
          <cell r="J192">
            <v>718</v>
          </cell>
          <cell r="K192">
            <v>3074</v>
          </cell>
          <cell r="L192">
            <v>0</v>
          </cell>
          <cell r="M192">
            <v>30</v>
          </cell>
          <cell r="N192">
            <v>113</v>
          </cell>
          <cell r="O192">
            <v>1296</v>
          </cell>
          <cell r="P192">
            <v>707</v>
          </cell>
          <cell r="Q192">
            <v>144</v>
          </cell>
          <cell r="R192">
            <v>784</v>
          </cell>
          <cell r="S192">
            <v>3233</v>
          </cell>
          <cell r="T192">
            <v>1805</v>
          </cell>
          <cell r="U192">
            <v>411</v>
          </cell>
          <cell r="V192">
            <v>0</v>
          </cell>
          <cell r="W192">
            <v>363</v>
          </cell>
          <cell r="X192">
            <v>-128</v>
          </cell>
          <cell r="Y192">
            <v>782</v>
          </cell>
          <cell r="Z192">
            <v>3312</v>
          </cell>
          <cell r="AA192">
            <v>3074</v>
          </cell>
          <cell r="AB192">
            <v>0</v>
          </cell>
          <cell r="AC192">
            <v>32</v>
          </cell>
          <cell r="AD192">
            <v>206</v>
          </cell>
          <cell r="AE192">
            <v>-79</v>
          </cell>
          <cell r="AF192">
            <v>-159</v>
          </cell>
          <cell r="AG192">
            <v>436</v>
          </cell>
          <cell r="AH192">
            <v>4</v>
          </cell>
          <cell r="AI192">
            <v>53435</v>
          </cell>
          <cell r="AJ192">
            <v>12683</v>
          </cell>
          <cell r="AK192">
            <v>27</v>
          </cell>
          <cell r="AL192">
            <v>23</v>
          </cell>
          <cell r="AM192">
            <v>6923</v>
          </cell>
        </row>
        <row r="193">
          <cell r="A193" t="str">
            <v>上饶县</v>
          </cell>
          <cell r="B193" t="str">
            <v>3P</v>
          </cell>
          <cell r="C193">
            <v>3480</v>
          </cell>
          <cell r="D193">
            <v>1343</v>
          </cell>
          <cell r="E193">
            <v>428</v>
          </cell>
          <cell r="F193">
            <v>635</v>
          </cell>
          <cell r="G193">
            <v>49</v>
          </cell>
          <cell r="H193">
            <v>750</v>
          </cell>
          <cell r="I193">
            <v>666</v>
          </cell>
          <cell r="J193">
            <v>721</v>
          </cell>
          <cell r="K193">
            <v>6061</v>
          </cell>
          <cell r="L193">
            <v>0</v>
          </cell>
          <cell r="M193">
            <v>430</v>
          </cell>
          <cell r="N193">
            <v>205</v>
          </cell>
          <cell r="O193">
            <v>2642</v>
          </cell>
          <cell r="P193">
            <v>941</v>
          </cell>
          <cell r="Q193">
            <v>328</v>
          </cell>
          <cell r="R193">
            <v>1515</v>
          </cell>
          <cell r="S193">
            <v>7107</v>
          </cell>
          <cell r="T193">
            <v>3480</v>
          </cell>
          <cell r="U193">
            <v>1692</v>
          </cell>
          <cell r="V193">
            <v>21</v>
          </cell>
          <cell r="W193">
            <v>713</v>
          </cell>
          <cell r="X193">
            <v>137</v>
          </cell>
          <cell r="Y193">
            <v>1064</v>
          </cell>
          <cell r="Z193">
            <v>6793</v>
          </cell>
          <cell r="AA193">
            <v>6061</v>
          </cell>
          <cell r="AB193">
            <v>0</v>
          </cell>
          <cell r="AC193">
            <v>108</v>
          </cell>
          <cell r="AD193">
            <v>624</v>
          </cell>
          <cell r="AE193">
            <v>314</v>
          </cell>
          <cell r="AF193">
            <v>14</v>
          </cell>
          <cell r="AG193">
            <v>1285</v>
          </cell>
          <cell r="AH193">
            <v>651</v>
          </cell>
          <cell r="AI193">
            <v>153311</v>
          </cell>
          <cell r="AJ193">
            <v>102368</v>
          </cell>
          <cell r="AK193">
            <v>63</v>
          </cell>
          <cell r="AL193">
            <v>60</v>
          </cell>
          <cell r="AM193">
            <v>12164</v>
          </cell>
        </row>
        <row r="194">
          <cell r="A194" t="str">
            <v>横峰县</v>
          </cell>
          <cell r="B194" t="str">
            <v>3P</v>
          </cell>
          <cell r="C194">
            <v>1440</v>
          </cell>
          <cell r="D194">
            <v>662</v>
          </cell>
          <cell r="E194">
            <v>243</v>
          </cell>
          <cell r="F194">
            <v>223</v>
          </cell>
          <cell r="G194">
            <v>50</v>
          </cell>
          <cell r="H194">
            <v>236</v>
          </cell>
          <cell r="I194">
            <v>105</v>
          </cell>
          <cell r="J194">
            <v>437</v>
          </cell>
          <cell r="K194">
            <v>2813</v>
          </cell>
          <cell r="L194">
            <v>0</v>
          </cell>
          <cell r="M194">
            <v>175</v>
          </cell>
          <cell r="N194">
            <v>141</v>
          </cell>
          <cell r="O194">
            <v>926</v>
          </cell>
          <cell r="P194">
            <v>618</v>
          </cell>
          <cell r="Q194">
            <v>145</v>
          </cell>
          <cell r="R194">
            <v>808</v>
          </cell>
          <cell r="S194">
            <v>3476</v>
          </cell>
          <cell r="T194">
            <v>1440</v>
          </cell>
          <cell r="U194">
            <v>652</v>
          </cell>
          <cell r="V194">
            <v>92</v>
          </cell>
          <cell r="W194">
            <v>441</v>
          </cell>
          <cell r="X194">
            <v>183</v>
          </cell>
          <cell r="Y194">
            <v>668</v>
          </cell>
          <cell r="Z194">
            <v>3181</v>
          </cell>
          <cell r="AA194">
            <v>2813</v>
          </cell>
          <cell r="AB194">
            <v>0</v>
          </cell>
          <cell r="AC194">
            <v>62</v>
          </cell>
          <cell r="AD194">
            <v>306</v>
          </cell>
          <cell r="AE194">
            <v>295</v>
          </cell>
          <cell r="AF194">
            <v>44</v>
          </cell>
          <cell r="AG194">
            <v>729</v>
          </cell>
          <cell r="AH194">
            <v>5</v>
          </cell>
          <cell r="AI194">
            <v>90294</v>
          </cell>
          <cell r="AJ194">
            <v>61295</v>
          </cell>
          <cell r="AK194">
            <v>19</v>
          </cell>
          <cell r="AL194">
            <v>16</v>
          </cell>
          <cell r="AM194">
            <v>4638</v>
          </cell>
        </row>
        <row r="195">
          <cell r="A195" t="str">
            <v>余干县</v>
          </cell>
          <cell r="B195" t="str">
            <v>3P</v>
          </cell>
          <cell r="C195">
            <v>3284</v>
          </cell>
          <cell r="D195">
            <v>1388</v>
          </cell>
          <cell r="E195">
            <v>319</v>
          </cell>
          <cell r="F195">
            <v>520</v>
          </cell>
          <cell r="G195">
            <v>35</v>
          </cell>
          <cell r="H195">
            <v>1364</v>
          </cell>
          <cell r="I195">
            <v>88</v>
          </cell>
          <cell r="J195">
            <v>444</v>
          </cell>
          <cell r="K195">
            <v>6811</v>
          </cell>
          <cell r="L195">
            <v>0</v>
          </cell>
          <cell r="M195">
            <v>180</v>
          </cell>
          <cell r="N195">
            <v>258</v>
          </cell>
          <cell r="O195">
            <v>3488</v>
          </cell>
          <cell r="P195">
            <v>1189</v>
          </cell>
          <cell r="Q195">
            <v>509</v>
          </cell>
          <cell r="R195">
            <v>1187</v>
          </cell>
          <cell r="S195">
            <v>7096</v>
          </cell>
          <cell r="T195">
            <v>3284</v>
          </cell>
          <cell r="U195">
            <v>841</v>
          </cell>
          <cell r="V195">
            <v>261</v>
          </cell>
          <cell r="W195">
            <v>1907</v>
          </cell>
          <cell r="X195">
            <v>-1112</v>
          </cell>
          <cell r="Y195">
            <v>1915</v>
          </cell>
          <cell r="Z195">
            <v>7203</v>
          </cell>
          <cell r="AA195">
            <v>6811</v>
          </cell>
          <cell r="AB195">
            <v>0</v>
          </cell>
          <cell r="AC195">
            <v>75</v>
          </cell>
          <cell r="AD195">
            <v>317</v>
          </cell>
          <cell r="AE195">
            <v>-107</v>
          </cell>
          <cell r="AF195">
            <v>-1056</v>
          </cell>
          <cell r="AG195">
            <v>960</v>
          </cell>
          <cell r="AH195">
            <v>66</v>
          </cell>
          <cell r="AI195">
            <v>184363</v>
          </cell>
          <cell r="AJ195">
            <v>91956</v>
          </cell>
          <cell r="AK195">
            <v>81</v>
          </cell>
          <cell r="AL195">
            <v>73</v>
          </cell>
          <cell r="AM195">
            <v>16340</v>
          </cell>
        </row>
        <row r="196">
          <cell r="A196" t="str">
            <v>波阳县</v>
          </cell>
          <cell r="B196" t="str">
            <v>3P</v>
          </cell>
          <cell r="C196">
            <v>5369</v>
          </cell>
          <cell r="D196">
            <v>2192</v>
          </cell>
          <cell r="E196">
            <v>580</v>
          </cell>
          <cell r="F196">
            <v>790</v>
          </cell>
          <cell r="G196">
            <v>92</v>
          </cell>
          <cell r="H196">
            <v>2365</v>
          </cell>
          <cell r="I196">
            <v>242</v>
          </cell>
          <cell r="J196">
            <v>570</v>
          </cell>
          <cell r="K196">
            <v>10309</v>
          </cell>
          <cell r="L196">
            <v>0</v>
          </cell>
          <cell r="M196">
            <v>814</v>
          </cell>
          <cell r="N196">
            <v>433</v>
          </cell>
          <cell r="O196">
            <v>4916</v>
          </cell>
          <cell r="P196">
            <v>1760</v>
          </cell>
          <cell r="Q196">
            <v>535</v>
          </cell>
          <cell r="R196">
            <v>1851</v>
          </cell>
          <cell r="S196">
            <v>11595</v>
          </cell>
          <cell r="T196">
            <v>5369</v>
          </cell>
          <cell r="U196">
            <v>1779</v>
          </cell>
          <cell r="V196">
            <v>60</v>
          </cell>
          <cell r="W196">
            <v>2109</v>
          </cell>
          <cell r="X196">
            <v>-95</v>
          </cell>
          <cell r="Y196">
            <v>2373</v>
          </cell>
          <cell r="Z196">
            <v>11668</v>
          </cell>
          <cell r="AA196">
            <v>10309</v>
          </cell>
          <cell r="AB196">
            <v>0</v>
          </cell>
          <cell r="AC196">
            <v>122</v>
          </cell>
          <cell r="AD196">
            <v>1237</v>
          </cell>
          <cell r="AE196">
            <v>-73</v>
          </cell>
          <cell r="AF196">
            <v>-684</v>
          </cell>
          <cell r="AG196">
            <v>1739</v>
          </cell>
          <cell r="AH196">
            <v>334</v>
          </cell>
          <cell r="AI196">
            <v>287209</v>
          </cell>
          <cell r="AJ196">
            <v>132000</v>
          </cell>
          <cell r="AK196">
            <v>119</v>
          </cell>
          <cell r="AL196">
            <v>101</v>
          </cell>
          <cell r="AM196">
            <v>21543</v>
          </cell>
        </row>
        <row r="197">
          <cell r="A197" t="str">
            <v>遂川县</v>
          </cell>
          <cell r="B197" t="str">
            <v>3P</v>
          </cell>
          <cell r="C197">
            <v>2914</v>
          </cell>
          <cell r="D197">
            <v>993</v>
          </cell>
          <cell r="E197">
            <v>323</v>
          </cell>
          <cell r="F197">
            <v>504</v>
          </cell>
          <cell r="G197">
            <v>46</v>
          </cell>
          <cell r="H197">
            <v>999</v>
          </cell>
          <cell r="I197">
            <v>203</v>
          </cell>
          <cell r="J197">
            <v>719</v>
          </cell>
          <cell r="K197">
            <v>5220</v>
          </cell>
          <cell r="L197">
            <v>0</v>
          </cell>
          <cell r="M197">
            <v>290</v>
          </cell>
          <cell r="N197">
            <v>342</v>
          </cell>
          <cell r="O197">
            <v>2300</v>
          </cell>
          <cell r="P197">
            <v>1004</v>
          </cell>
          <cell r="Q197">
            <v>201</v>
          </cell>
          <cell r="R197">
            <v>1083</v>
          </cell>
          <cell r="S197">
            <v>5965</v>
          </cell>
          <cell r="T197">
            <v>2914</v>
          </cell>
          <cell r="U197">
            <v>910</v>
          </cell>
          <cell r="V197">
            <v>0</v>
          </cell>
          <cell r="W197">
            <v>718</v>
          </cell>
          <cell r="X197">
            <v>10</v>
          </cell>
          <cell r="Y197">
            <v>1413</v>
          </cell>
          <cell r="Z197">
            <v>5924</v>
          </cell>
          <cell r="AA197">
            <v>5220</v>
          </cell>
          <cell r="AB197">
            <v>93</v>
          </cell>
          <cell r="AC197">
            <v>43</v>
          </cell>
          <cell r="AD197">
            <v>568</v>
          </cell>
          <cell r="AE197">
            <v>41</v>
          </cell>
          <cell r="AF197">
            <v>-7</v>
          </cell>
          <cell r="AG197">
            <v>968</v>
          </cell>
          <cell r="AH197">
            <v>28</v>
          </cell>
          <cell r="AI197">
            <v>114120</v>
          </cell>
          <cell r="AJ197">
            <v>59713</v>
          </cell>
          <cell r="AK197">
            <v>50</v>
          </cell>
          <cell r="AL197">
            <v>45</v>
          </cell>
          <cell r="AM197">
            <v>9877</v>
          </cell>
        </row>
        <row r="198">
          <cell r="A198" t="str">
            <v>宁冈县</v>
          </cell>
          <cell r="B198" t="str">
            <v>3P</v>
          </cell>
          <cell r="C198">
            <v>776</v>
          </cell>
          <cell r="D198">
            <v>295</v>
          </cell>
          <cell r="E198">
            <v>86</v>
          </cell>
          <cell r="F198">
            <v>154</v>
          </cell>
          <cell r="G198">
            <v>19</v>
          </cell>
          <cell r="H198">
            <v>178</v>
          </cell>
          <cell r="I198">
            <v>82</v>
          </cell>
          <cell r="J198">
            <v>221</v>
          </cell>
          <cell r="K198">
            <v>1923</v>
          </cell>
          <cell r="L198">
            <v>0</v>
          </cell>
          <cell r="M198">
            <v>53</v>
          </cell>
          <cell r="N198">
            <v>126</v>
          </cell>
          <cell r="O198">
            <v>683</v>
          </cell>
          <cell r="P198">
            <v>525</v>
          </cell>
          <cell r="Q198">
            <v>138</v>
          </cell>
          <cell r="R198">
            <v>398</v>
          </cell>
          <cell r="S198">
            <v>2287</v>
          </cell>
          <cell r="T198">
            <v>776</v>
          </cell>
          <cell r="U198">
            <v>250</v>
          </cell>
          <cell r="V198">
            <v>304</v>
          </cell>
          <cell r="W198">
            <v>263</v>
          </cell>
          <cell r="X198">
            <v>59</v>
          </cell>
          <cell r="Y198">
            <v>635</v>
          </cell>
          <cell r="Z198">
            <v>2184</v>
          </cell>
          <cell r="AA198">
            <v>1923</v>
          </cell>
          <cell r="AB198">
            <v>0</v>
          </cell>
          <cell r="AC198">
            <v>6</v>
          </cell>
          <cell r="AD198">
            <v>255</v>
          </cell>
          <cell r="AE198">
            <v>103</v>
          </cell>
          <cell r="AF198">
            <v>34</v>
          </cell>
          <cell r="AG198">
            <v>260</v>
          </cell>
          <cell r="AH198">
            <v>2</v>
          </cell>
          <cell r="AI198">
            <v>28760</v>
          </cell>
          <cell r="AJ198">
            <v>18102</v>
          </cell>
          <cell r="AK198">
            <v>9</v>
          </cell>
          <cell r="AL198">
            <v>7</v>
          </cell>
          <cell r="AM198">
            <v>4051</v>
          </cell>
        </row>
        <row r="199">
          <cell r="A199" t="str">
            <v>广昌县</v>
          </cell>
          <cell r="B199" t="str">
            <v>3P</v>
          </cell>
          <cell r="C199">
            <v>1586</v>
          </cell>
          <cell r="D199">
            <v>752</v>
          </cell>
          <cell r="E199">
            <v>160</v>
          </cell>
          <cell r="F199">
            <v>305</v>
          </cell>
          <cell r="G199">
            <v>40</v>
          </cell>
          <cell r="H199">
            <v>506</v>
          </cell>
          <cell r="I199">
            <v>43</v>
          </cell>
          <cell r="J199">
            <v>285</v>
          </cell>
          <cell r="K199">
            <v>2871</v>
          </cell>
          <cell r="L199">
            <v>0</v>
          </cell>
          <cell r="M199">
            <v>211</v>
          </cell>
          <cell r="N199">
            <v>149</v>
          </cell>
          <cell r="O199">
            <v>1057</v>
          </cell>
          <cell r="P199">
            <v>521</v>
          </cell>
          <cell r="Q199">
            <v>148</v>
          </cell>
          <cell r="R199">
            <v>785</v>
          </cell>
          <cell r="S199">
            <v>3479</v>
          </cell>
          <cell r="T199">
            <v>1586</v>
          </cell>
          <cell r="U199">
            <v>470</v>
          </cell>
          <cell r="V199">
            <v>0</v>
          </cell>
          <cell r="W199">
            <v>497</v>
          </cell>
          <cell r="X199">
            <v>198</v>
          </cell>
          <cell r="Y199">
            <v>728</v>
          </cell>
          <cell r="Z199">
            <v>3287</v>
          </cell>
          <cell r="AA199">
            <v>2871</v>
          </cell>
          <cell r="AB199">
            <v>142</v>
          </cell>
          <cell r="AC199">
            <v>37</v>
          </cell>
          <cell r="AD199">
            <v>237</v>
          </cell>
          <cell r="AE199">
            <v>192</v>
          </cell>
          <cell r="AF199">
            <v>0</v>
          </cell>
          <cell r="AG199">
            <v>480</v>
          </cell>
          <cell r="AH199">
            <v>7</v>
          </cell>
          <cell r="AI199">
            <v>34310</v>
          </cell>
          <cell r="AJ199">
            <v>15194</v>
          </cell>
          <cell r="AK199">
            <v>21</v>
          </cell>
          <cell r="AL199">
            <v>17</v>
          </cell>
          <cell r="AM199">
            <v>6890</v>
          </cell>
        </row>
        <row r="200">
          <cell r="A200" t="str">
            <v>山东省</v>
          </cell>
          <cell r="B200">
            <v>0</v>
          </cell>
          <cell r="C200">
            <v>31721</v>
          </cell>
          <cell r="D200">
            <v>18851</v>
          </cell>
          <cell r="E200">
            <v>8672</v>
          </cell>
          <cell r="F200">
            <v>3712</v>
          </cell>
          <cell r="G200">
            <v>2156</v>
          </cell>
          <cell r="H200">
            <v>9183</v>
          </cell>
          <cell r="I200">
            <v>242</v>
          </cell>
          <cell r="J200">
            <v>3445</v>
          </cell>
          <cell r="K200">
            <v>77901</v>
          </cell>
          <cell r="L200">
            <v>0</v>
          </cell>
          <cell r="M200">
            <v>4217</v>
          </cell>
          <cell r="N200">
            <v>4923</v>
          </cell>
          <cell r="O200">
            <v>29537</v>
          </cell>
          <cell r="P200">
            <v>14803</v>
          </cell>
          <cell r="Q200">
            <v>4024</v>
          </cell>
          <cell r="R200">
            <v>20397</v>
          </cell>
          <cell r="S200">
            <v>84315</v>
          </cell>
          <cell r="T200">
            <v>31721</v>
          </cell>
          <cell r="U200">
            <v>27607</v>
          </cell>
          <cell r="V200">
            <v>5387</v>
          </cell>
          <cell r="W200">
            <v>12841</v>
          </cell>
          <cell r="X200">
            <v>-909</v>
          </cell>
          <cell r="Y200">
            <v>7668</v>
          </cell>
          <cell r="Z200">
            <v>85322</v>
          </cell>
          <cell r="AA200">
            <v>77901</v>
          </cell>
          <cell r="AB200">
            <v>540</v>
          </cell>
          <cell r="AC200">
            <v>1098</v>
          </cell>
          <cell r="AD200">
            <v>5783</v>
          </cell>
          <cell r="AE200">
            <v>-1007</v>
          </cell>
          <cell r="AF200">
            <v>-2190</v>
          </cell>
          <cell r="AG200">
            <v>28261</v>
          </cell>
          <cell r="AH200">
            <v>8343</v>
          </cell>
          <cell r="AI200">
            <v>3049536</v>
          </cell>
          <cell r="AJ200">
            <v>2136312</v>
          </cell>
          <cell r="AK200">
            <v>724</v>
          </cell>
          <cell r="AL200">
            <v>676</v>
          </cell>
          <cell r="AM200">
            <v>114573</v>
          </cell>
        </row>
        <row r="201">
          <cell r="A201" t="str">
            <v>泗水县</v>
          </cell>
          <cell r="B201" t="str">
            <v>3P</v>
          </cell>
          <cell r="C201">
            <v>2339</v>
          </cell>
          <cell r="D201">
            <v>1585</v>
          </cell>
          <cell r="E201">
            <v>894</v>
          </cell>
          <cell r="F201">
            <v>229</v>
          </cell>
          <cell r="G201">
            <v>201</v>
          </cell>
          <cell r="H201">
            <v>611</v>
          </cell>
          <cell r="I201">
            <v>-95</v>
          </cell>
          <cell r="J201">
            <v>238</v>
          </cell>
          <cell r="K201">
            <v>6325</v>
          </cell>
          <cell r="L201">
            <v>0</v>
          </cell>
          <cell r="M201">
            <v>306</v>
          </cell>
          <cell r="N201">
            <v>399</v>
          </cell>
          <cell r="O201">
            <v>2571</v>
          </cell>
          <cell r="P201">
            <v>1133</v>
          </cell>
          <cell r="Q201">
            <v>309</v>
          </cell>
          <cell r="R201">
            <v>1607</v>
          </cell>
          <cell r="S201">
            <v>8126</v>
          </cell>
          <cell r="T201">
            <v>2339</v>
          </cell>
          <cell r="U201">
            <v>2654</v>
          </cell>
          <cell r="V201">
            <v>299</v>
          </cell>
          <cell r="W201">
            <v>1246</v>
          </cell>
          <cell r="X201">
            <v>1068</v>
          </cell>
          <cell r="Y201">
            <v>520</v>
          </cell>
          <cell r="Z201">
            <v>7062</v>
          </cell>
          <cell r="AA201">
            <v>6325</v>
          </cell>
          <cell r="AB201">
            <v>0</v>
          </cell>
          <cell r="AC201">
            <v>257</v>
          </cell>
          <cell r="AD201">
            <v>480</v>
          </cell>
          <cell r="AE201">
            <v>1064</v>
          </cell>
          <cell r="AF201">
            <v>-9</v>
          </cell>
          <cell r="AG201">
            <v>2682</v>
          </cell>
          <cell r="AH201">
            <v>324</v>
          </cell>
          <cell r="AI201">
            <v>258425</v>
          </cell>
          <cell r="AJ201">
            <v>201630</v>
          </cell>
          <cell r="AK201">
            <v>58</v>
          </cell>
          <cell r="AL201">
            <v>54</v>
          </cell>
          <cell r="AM201">
            <v>10025</v>
          </cell>
        </row>
        <row r="202">
          <cell r="A202" t="str">
            <v>沂水县</v>
          </cell>
          <cell r="B202" t="str">
            <v>3P</v>
          </cell>
          <cell r="C202">
            <v>6540</v>
          </cell>
          <cell r="D202">
            <v>3597</v>
          </cell>
          <cell r="E202">
            <v>1459</v>
          </cell>
          <cell r="F202">
            <v>655</v>
          </cell>
          <cell r="G202">
            <v>316</v>
          </cell>
          <cell r="H202">
            <v>2268</v>
          </cell>
          <cell r="I202">
            <v>172</v>
          </cell>
          <cell r="J202">
            <v>503</v>
          </cell>
          <cell r="K202">
            <v>12456</v>
          </cell>
          <cell r="L202">
            <v>0</v>
          </cell>
          <cell r="M202">
            <v>482</v>
          </cell>
          <cell r="N202">
            <v>966</v>
          </cell>
          <cell r="O202">
            <v>5223</v>
          </cell>
          <cell r="P202">
            <v>2183</v>
          </cell>
          <cell r="Q202">
            <v>591</v>
          </cell>
          <cell r="R202">
            <v>3011</v>
          </cell>
          <cell r="S202">
            <v>13022</v>
          </cell>
          <cell r="T202">
            <v>6540</v>
          </cell>
          <cell r="U202">
            <v>3169</v>
          </cell>
          <cell r="V202">
            <v>338</v>
          </cell>
          <cell r="W202">
            <v>2291</v>
          </cell>
          <cell r="X202">
            <v>-333</v>
          </cell>
          <cell r="Y202">
            <v>1017</v>
          </cell>
          <cell r="Z202">
            <v>13350</v>
          </cell>
          <cell r="AA202">
            <v>12456</v>
          </cell>
          <cell r="AB202">
            <v>0</v>
          </cell>
          <cell r="AC202">
            <v>131</v>
          </cell>
          <cell r="AD202">
            <v>763</v>
          </cell>
          <cell r="AE202">
            <v>-328</v>
          </cell>
          <cell r="AF202">
            <v>-328</v>
          </cell>
          <cell r="AG202">
            <v>4376</v>
          </cell>
          <cell r="AH202">
            <v>1667</v>
          </cell>
          <cell r="AI202">
            <v>511466</v>
          </cell>
          <cell r="AJ202">
            <v>394800</v>
          </cell>
          <cell r="AK202">
            <v>111</v>
          </cell>
          <cell r="AL202">
            <v>103</v>
          </cell>
          <cell r="AM202">
            <v>18680</v>
          </cell>
        </row>
        <row r="203">
          <cell r="A203" t="str">
            <v>蒙阴县</v>
          </cell>
          <cell r="B203" t="str">
            <v>3P</v>
          </cell>
          <cell r="C203">
            <v>3118</v>
          </cell>
          <cell r="D203">
            <v>1966</v>
          </cell>
          <cell r="E203">
            <v>831</v>
          </cell>
          <cell r="F203">
            <v>569</v>
          </cell>
          <cell r="G203">
            <v>121</v>
          </cell>
          <cell r="H203">
            <v>655</v>
          </cell>
          <cell r="I203">
            <v>243</v>
          </cell>
          <cell r="J203">
            <v>254</v>
          </cell>
          <cell r="K203">
            <v>7967</v>
          </cell>
          <cell r="L203">
            <v>0</v>
          </cell>
          <cell r="M203">
            <v>383</v>
          </cell>
          <cell r="N203">
            <v>424</v>
          </cell>
          <cell r="O203">
            <v>2834</v>
          </cell>
          <cell r="P203">
            <v>1942</v>
          </cell>
          <cell r="Q203">
            <v>420</v>
          </cell>
          <cell r="R203">
            <v>1964</v>
          </cell>
          <cell r="S203">
            <v>9155</v>
          </cell>
          <cell r="T203">
            <v>3118</v>
          </cell>
          <cell r="U203">
            <v>3638</v>
          </cell>
          <cell r="V203">
            <v>0</v>
          </cell>
          <cell r="W203">
            <v>1498</v>
          </cell>
          <cell r="X203">
            <v>-275</v>
          </cell>
          <cell r="Y203">
            <v>1176</v>
          </cell>
          <cell r="Z203">
            <v>9430</v>
          </cell>
          <cell r="AA203">
            <v>7967</v>
          </cell>
          <cell r="AB203">
            <v>540</v>
          </cell>
          <cell r="AC203">
            <v>5</v>
          </cell>
          <cell r="AD203">
            <v>918</v>
          </cell>
          <cell r="AE203">
            <v>-275</v>
          </cell>
          <cell r="AF203">
            <v>-275</v>
          </cell>
          <cell r="AG203">
            <v>2492</v>
          </cell>
          <cell r="AH203">
            <v>1595</v>
          </cell>
          <cell r="AI203">
            <v>226122</v>
          </cell>
          <cell r="AJ203">
            <v>155100</v>
          </cell>
          <cell r="AK203">
            <v>51</v>
          </cell>
          <cell r="AL203">
            <v>46</v>
          </cell>
          <cell r="AM203">
            <v>10581</v>
          </cell>
        </row>
        <row r="204">
          <cell r="A204" t="str">
            <v>平邑县</v>
          </cell>
          <cell r="B204" t="str">
            <v>3P</v>
          </cell>
          <cell r="C204">
            <v>4156</v>
          </cell>
          <cell r="D204">
            <v>2504</v>
          </cell>
          <cell r="E204">
            <v>1312</v>
          </cell>
          <cell r="F204">
            <v>574</v>
          </cell>
          <cell r="G204">
            <v>202</v>
          </cell>
          <cell r="H204">
            <v>763</v>
          </cell>
          <cell r="I204">
            <v>447</v>
          </cell>
          <cell r="J204">
            <v>442</v>
          </cell>
          <cell r="K204">
            <v>9316</v>
          </cell>
          <cell r="L204">
            <v>0</v>
          </cell>
          <cell r="M204">
            <v>371</v>
          </cell>
          <cell r="N204">
            <v>423</v>
          </cell>
          <cell r="O204">
            <v>3546</v>
          </cell>
          <cell r="P204">
            <v>1687</v>
          </cell>
          <cell r="Q204">
            <v>563</v>
          </cell>
          <cell r="R204">
            <v>2726</v>
          </cell>
          <cell r="S204">
            <v>9890</v>
          </cell>
          <cell r="T204">
            <v>4156</v>
          </cell>
          <cell r="U204">
            <v>3516</v>
          </cell>
          <cell r="V204">
            <v>531</v>
          </cell>
          <cell r="W204">
            <v>1169</v>
          </cell>
          <cell r="X204">
            <v>-120</v>
          </cell>
          <cell r="Y204">
            <v>638</v>
          </cell>
          <cell r="Z204">
            <v>10008</v>
          </cell>
          <cell r="AA204">
            <v>9316</v>
          </cell>
          <cell r="AB204">
            <v>0</v>
          </cell>
          <cell r="AC204">
            <v>56</v>
          </cell>
          <cell r="AD204">
            <v>636</v>
          </cell>
          <cell r="AE204">
            <v>-118</v>
          </cell>
          <cell r="AF204">
            <v>-118</v>
          </cell>
          <cell r="AG204">
            <v>3935</v>
          </cell>
          <cell r="AH204">
            <v>334</v>
          </cell>
          <cell r="AI204">
            <v>484546</v>
          </cell>
          <cell r="AJ204">
            <v>352500</v>
          </cell>
          <cell r="AK204">
            <v>94</v>
          </cell>
          <cell r="AL204">
            <v>88</v>
          </cell>
          <cell r="AM204">
            <v>12758</v>
          </cell>
        </row>
        <row r="205">
          <cell r="A205" t="str">
            <v>费  县</v>
          </cell>
          <cell r="B205" t="str">
            <v>3P</v>
          </cell>
          <cell r="C205">
            <v>3834</v>
          </cell>
          <cell r="D205">
            <v>2674</v>
          </cell>
          <cell r="E205">
            <v>1351</v>
          </cell>
          <cell r="F205">
            <v>479</v>
          </cell>
          <cell r="G205">
            <v>278</v>
          </cell>
          <cell r="H205">
            <v>1036</v>
          </cell>
          <cell r="I205">
            <v>-145</v>
          </cell>
          <cell r="J205">
            <v>269</v>
          </cell>
          <cell r="K205">
            <v>9836</v>
          </cell>
          <cell r="L205">
            <v>0</v>
          </cell>
          <cell r="M205">
            <v>675</v>
          </cell>
          <cell r="N205">
            <v>875</v>
          </cell>
          <cell r="O205">
            <v>2830</v>
          </cell>
          <cell r="P205">
            <v>1618</v>
          </cell>
          <cell r="Q205">
            <v>377</v>
          </cell>
          <cell r="R205">
            <v>3461</v>
          </cell>
          <cell r="S205">
            <v>10533</v>
          </cell>
          <cell r="T205">
            <v>3834</v>
          </cell>
          <cell r="U205">
            <v>4048</v>
          </cell>
          <cell r="V205">
            <v>519</v>
          </cell>
          <cell r="W205">
            <v>1251</v>
          </cell>
          <cell r="X205">
            <v>20</v>
          </cell>
          <cell r="Y205">
            <v>861</v>
          </cell>
          <cell r="Z205">
            <v>10656</v>
          </cell>
          <cell r="AA205">
            <v>9836</v>
          </cell>
          <cell r="AB205">
            <v>0</v>
          </cell>
          <cell r="AC205">
            <v>23</v>
          </cell>
          <cell r="AD205">
            <v>797</v>
          </cell>
          <cell r="AE205">
            <v>-123</v>
          </cell>
          <cell r="AF205">
            <v>-123</v>
          </cell>
          <cell r="AG205">
            <v>4053</v>
          </cell>
          <cell r="AH205">
            <v>787</v>
          </cell>
          <cell r="AI205">
            <v>382864</v>
          </cell>
          <cell r="AJ205">
            <v>277732</v>
          </cell>
          <cell r="AK205">
            <v>90</v>
          </cell>
          <cell r="AL205">
            <v>85</v>
          </cell>
          <cell r="AM205">
            <v>13042</v>
          </cell>
        </row>
        <row r="206">
          <cell r="A206" t="str">
            <v>沂南县</v>
          </cell>
          <cell r="B206" t="str">
            <v>3P</v>
          </cell>
          <cell r="C206">
            <v>5108</v>
          </cell>
          <cell r="D206">
            <v>2789</v>
          </cell>
          <cell r="E206">
            <v>1338</v>
          </cell>
          <cell r="F206">
            <v>456</v>
          </cell>
          <cell r="G206">
            <v>336</v>
          </cell>
          <cell r="H206">
            <v>1617</v>
          </cell>
          <cell r="I206">
            <v>75</v>
          </cell>
          <cell r="J206">
            <v>627</v>
          </cell>
          <cell r="K206">
            <v>11532</v>
          </cell>
          <cell r="L206">
            <v>0</v>
          </cell>
          <cell r="M206">
            <v>838</v>
          </cell>
          <cell r="N206">
            <v>602</v>
          </cell>
          <cell r="O206">
            <v>4556</v>
          </cell>
          <cell r="P206">
            <v>2220</v>
          </cell>
          <cell r="Q206">
            <v>743</v>
          </cell>
          <cell r="R206">
            <v>2573</v>
          </cell>
          <cell r="S206">
            <v>12408</v>
          </cell>
          <cell r="T206">
            <v>5108</v>
          </cell>
          <cell r="U206">
            <v>4041</v>
          </cell>
          <cell r="V206">
            <v>613</v>
          </cell>
          <cell r="W206">
            <v>1629</v>
          </cell>
          <cell r="X206">
            <v>-86</v>
          </cell>
          <cell r="Y206">
            <v>1103</v>
          </cell>
          <cell r="Z206">
            <v>12488</v>
          </cell>
          <cell r="AA206">
            <v>11532</v>
          </cell>
          <cell r="AB206">
            <v>0</v>
          </cell>
          <cell r="AC206">
            <v>81</v>
          </cell>
          <cell r="AD206">
            <v>875</v>
          </cell>
          <cell r="AE206">
            <v>-80</v>
          </cell>
          <cell r="AF206">
            <v>-80</v>
          </cell>
          <cell r="AG206">
            <v>4016</v>
          </cell>
          <cell r="AH206">
            <v>1183</v>
          </cell>
          <cell r="AI206">
            <v>422106</v>
          </cell>
          <cell r="AJ206">
            <v>315571</v>
          </cell>
          <cell r="AK206">
            <v>88</v>
          </cell>
          <cell r="AL206">
            <v>83</v>
          </cell>
          <cell r="AM206">
            <v>13072</v>
          </cell>
        </row>
        <row r="207">
          <cell r="A207" t="str">
            <v>莘  县</v>
          </cell>
          <cell r="B207" t="str">
            <v>3P</v>
          </cell>
          <cell r="C207">
            <v>2634</v>
          </cell>
          <cell r="D207">
            <v>1662</v>
          </cell>
          <cell r="E207">
            <v>678</v>
          </cell>
          <cell r="F207">
            <v>253</v>
          </cell>
          <cell r="G207">
            <v>460</v>
          </cell>
          <cell r="H207">
            <v>752</v>
          </cell>
          <cell r="I207">
            <v>-187</v>
          </cell>
          <cell r="J207">
            <v>407</v>
          </cell>
          <cell r="K207">
            <v>7661</v>
          </cell>
          <cell r="L207">
            <v>0</v>
          </cell>
          <cell r="M207">
            <v>477</v>
          </cell>
          <cell r="N207">
            <v>310</v>
          </cell>
          <cell r="O207">
            <v>2999</v>
          </cell>
          <cell r="P207">
            <v>1437</v>
          </cell>
          <cell r="Q207">
            <v>432</v>
          </cell>
          <cell r="R207">
            <v>2006</v>
          </cell>
          <cell r="S207">
            <v>7905</v>
          </cell>
          <cell r="T207">
            <v>2634</v>
          </cell>
          <cell r="U207">
            <v>2897</v>
          </cell>
          <cell r="V207">
            <v>1132</v>
          </cell>
          <cell r="W207">
            <v>977</v>
          </cell>
          <cell r="X207">
            <v>-196</v>
          </cell>
          <cell r="Y207">
            <v>461</v>
          </cell>
          <cell r="Z207">
            <v>8122</v>
          </cell>
          <cell r="AA207">
            <v>7661</v>
          </cell>
          <cell r="AB207">
            <v>0</v>
          </cell>
          <cell r="AC207">
            <v>21</v>
          </cell>
          <cell r="AD207">
            <v>440</v>
          </cell>
          <cell r="AE207">
            <v>-217</v>
          </cell>
          <cell r="AF207">
            <v>-217</v>
          </cell>
          <cell r="AG207">
            <v>3510</v>
          </cell>
          <cell r="AH207">
            <v>1267</v>
          </cell>
          <cell r="AI207">
            <v>258889</v>
          </cell>
          <cell r="AJ207">
            <v>126398</v>
          </cell>
          <cell r="AK207">
            <v>93</v>
          </cell>
          <cell r="AL207">
            <v>87</v>
          </cell>
          <cell r="AM207">
            <v>12977</v>
          </cell>
        </row>
        <row r="208">
          <cell r="A208" t="str">
            <v>冠  县</v>
          </cell>
          <cell r="B208" t="str">
            <v>3P</v>
          </cell>
          <cell r="C208">
            <v>1605</v>
          </cell>
          <cell r="D208">
            <v>884</v>
          </cell>
          <cell r="E208">
            <v>392</v>
          </cell>
          <cell r="F208">
            <v>193</v>
          </cell>
          <cell r="G208">
            <v>84</v>
          </cell>
          <cell r="H208">
            <v>814</v>
          </cell>
          <cell r="I208">
            <v>-286</v>
          </cell>
          <cell r="J208">
            <v>193</v>
          </cell>
          <cell r="K208">
            <v>5572</v>
          </cell>
          <cell r="L208">
            <v>0</v>
          </cell>
          <cell r="M208">
            <v>521</v>
          </cell>
          <cell r="N208">
            <v>310</v>
          </cell>
          <cell r="O208">
            <v>1884</v>
          </cell>
          <cell r="P208">
            <v>1244</v>
          </cell>
          <cell r="Q208">
            <v>233</v>
          </cell>
          <cell r="R208">
            <v>1380</v>
          </cell>
          <cell r="S208">
            <v>5064</v>
          </cell>
          <cell r="T208">
            <v>1605</v>
          </cell>
          <cell r="U208">
            <v>1900</v>
          </cell>
          <cell r="V208">
            <v>796</v>
          </cell>
          <cell r="W208">
            <v>972</v>
          </cell>
          <cell r="X208">
            <v>-539</v>
          </cell>
          <cell r="Y208">
            <v>330</v>
          </cell>
          <cell r="Z208">
            <v>5603</v>
          </cell>
          <cell r="AA208">
            <v>5572</v>
          </cell>
          <cell r="AB208">
            <v>0</v>
          </cell>
          <cell r="AC208">
            <v>31</v>
          </cell>
          <cell r="AD208">
            <v>0</v>
          </cell>
          <cell r="AE208">
            <v>-539</v>
          </cell>
          <cell r="AF208">
            <v>-539</v>
          </cell>
          <cell r="AG208">
            <v>1177</v>
          </cell>
          <cell r="AH208">
            <v>866</v>
          </cell>
          <cell r="AI208">
            <v>233844</v>
          </cell>
          <cell r="AJ208">
            <v>125432</v>
          </cell>
          <cell r="AK208">
            <v>73</v>
          </cell>
          <cell r="AL208">
            <v>69</v>
          </cell>
          <cell r="AM208">
            <v>10783</v>
          </cell>
        </row>
        <row r="209">
          <cell r="A209" t="str">
            <v>庆云县</v>
          </cell>
          <cell r="B209" t="str">
            <v>3P</v>
          </cell>
          <cell r="C209">
            <v>887</v>
          </cell>
          <cell r="D209">
            <v>378</v>
          </cell>
          <cell r="E209">
            <v>162</v>
          </cell>
          <cell r="F209">
            <v>97</v>
          </cell>
          <cell r="G209">
            <v>32</v>
          </cell>
          <cell r="H209">
            <v>291</v>
          </cell>
          <cell r="I209">
            <v>-14</v>
          </cell>
          <cell r="J209">
            <v>232</v>
          </cell>
          <cell r="K209">
            <v>2896</v>
          </cell>
          <cell r="L209">
            <v>0</v>
          </cell>
          <cell r="M209">
            <v>21</v>
          </cell>
          <cell r="N209">
            <v>260</v>
          </cell>
          <cell r="O209">
            <v>1274</v>
          </cell>
          <cell r="P209">
            <v>612</v>
          </cell>
          <cell r="Q209">
            <v>183</v>
          </cell>
          <cell r="R209">
            <v>546</v>
          </cell>
          <cell r="S209">
            <v>3101</v>
          </cell>
          <cell r="T209">
            <v>887</v>
          </cell>
          <cell r="U209">
            <v>481</v>
          </cell>
          <cell r="V209">
            <v>481</v>
          </cell>
          <cell r="W209">
            <v>796</v>
          </cell>
          <cell r="X209">
            <v>-13</v>
          </cell>
          <cell r="Y209">
            <v>469</v>
          </cell>
          <cell r="Z209">
            <v>3057</v>
          </cell>
          <cell r="AA209">
            <v>2896</v>
          </cell>
          <cell r="AB209">
            <v>0</v>
          </cell>
          <cell r="AC209">
            <v>17</v>
          </cell>
          <cell r="AD209">
            <v>144</v>
          </cell>
          <cell r="AE209">
            <v>44</v>
          </cell>
          <cell r="AF209">
            <v>-56</v>
          </cell>
          <cell r="AG209">
            <v>490</v>
          </cell>
          <cell r="AH209">
            <v>3</v>
          </cell>
          <cell r="AI209">
            <v>129458</v>
          </cell>
          <cell r="AJ209">
            <v>104664</v>
          </cell>
          <cell r="AK209">
            <v>28</v>
          </cell>
          <cell r="AL209">
            <v>26</v>
          </cell>
          <cell r="AM209">
            <v>5425</v>
          </cell>
        </row>
        <row r="210">
          <cell r="A210" t="str">
            <v>沾化县</v>
          </cell>
          <cell r="B210" t="str">
            <v>3P</v>
          </cell>
          <cell r="C210">
            <v>1500</v>
          </cell>
          <cell r="D210">
            <v>812</v>
          </cell>
          <cell r="E210">
            <v>255</v>
          </cell>
          <cell r="F210">
            <v>207</v>
          </cell>
          <cell r="G210">
            <v>126</v>
          </cell>
          <cell r="H210">
            <v>376</v>
          </cell>
          <cell r="I210">
            <v>32</v>
          </cell>
          <cell r="J210">
            <v>280</v>
          </cell>
          <cell r="K210">
            <v>4340</v>
          </cell>
          <cell r="L210">
            <v>0</v>
          </cell>
          <cell r="M210">
            <v>143</v>
          </cell>
          <cell r="N210">
            <v>354</v>
          </cell>
          <cell r="O210">
            <v>1820</v>
          </cell>
          <cell r="P210">
            <v>727</v>
          </cell>
          <cell r="Q210">
            <v>173</v>
          </cell>
          <cell r="R210">
            <v>1123</v>
          </cell>
          <cell r="S210">
            <v>5111</v>
          </cell>
          <cell r="T210">
            <v>1500</v>
          </cell>
          <cell r="U210">
            <v>1263</v>
          </cell>
          <cell r="V210">
            <v>678</v>
          </cell>
          <cell r="W210">
            <v>1012</v>
          </cell>
          <cell r="X210">
            <v>-435</v>
          </cell>
          <cell r="Y210">
            <v>1093</v>
          </cell>
          <cell r="Z210">
            <v>5546</v>
          </cell>
          <cell r="AA210">
            <v>4340</v>
          </cell>
          <cell r="AB210">
            <v>0</v>
          </cell>
          <cell r="AC210">
            <v>476</v>
          </cell>
          <cell r="AD210">
            <v>730</v>
          </cell>
          <cell r="AE210">
            <v>-435</v>
          </cell>
          <cell r="AF210">
            <v>-445</v>
          </cell>
          <cell r="AG210">
            <v>1530</v>
          </cell>
          <cell r="AH210">
            <v>317</v>
          </cell>
          <cell r="AI210">
            <v>141816</v>
          </cell>
          <cell r="AJ210">
            <v>82485</v>
          </cell>
          <cell r="AK210">
            <v>38</v>
          </cell>
          <cell r="AL210">
            <v>35</v>
          </cell>
          <cell r="AM210">
            <v>7230</v>
          </cell>
        </row>
        <row r="211">
          <cell r="A211" t="str">
            <v>河南省</v>
          </cell>
          <cell r="B211">
            <v>0</v>
          </cell>
          <cell r="C211">
            <v>69418</v>
          </cell>
          <cell r="D211">
            <v>32047</v>
          </cell>
          <cell r="E211">
            <v>12195</v>
          </cell>
          <cell r="F211">
            <v>8672</v>
          </cell>
          <cell r="G211">
            <v>2699</v>
          </cell>
          <cell r="H211">
            <v>19986</v>
          </cell>
          <cell r="I211">
            <v>6063</v>
          </cell>
          <cell r="J211">
            <v>11322</v>
          </cell>
          <cell r="K211">
            <v>167868</v>
          </cell>
          <cell r="L211">
            <v>320</v>
          </cell>
          <cell r="M211">
            <v>7352</v>
          </cell>
          <cell r="N211">
            <v>7291</v>
          </cell>
          <cell r="O211">
            <v>69223</v>
          </cell>
          <cell r="P211">
            <v>38133</v>
          </cell>
          <cell r="Q211">
            <v>10566</v>
          </cell>
          <cell r="R211">
            <v>34983</v>
          </cell>
          <cell r="S211">
            <v>153698</v>
          </cell>
          <cell r="T211">
            <v>69418</v>
          </cell>
          <cell r="U211">
            <v>45583</v>
          </cell>
          <cell r="V211">
            <v>12258</v>
          </cell>
          <cell r="W211">
            <v>37239</v>
          </cell>
          <cell r="X211">
            <v>-17337</v>
          </cell>
          <cell r="Y211">
            <v>6537</v>
          </cell>
          <cell r="Z211">
            <v>171292</v>
          </cell>
          <cell r="AA211">
            <v>167868</v>
          </cell>
          <cell r="AB211">
            <v>1796</v>
          </cell>
          <cell r="AC211">
            <v>1588</v>
          </cell>
          <cell r="AD211">
            <v>40</v>
          </cell>
          <cell r="AE211">
            <v>-17594</v>
          </cell>
          <cell r="AF211">
            <v>-21765</v>
          </cell>
          <cell r="AG211">
            <v>36555</v>
          </cell>
          <cell r="AH211">
            <v>16251</v>
          </cell>
          <cell r="AI211">
            <v>4150476</v>
          </cell>
          <cell r="AJ211">
            <v>2423488</v>
          </cell>
          <cell r="AK211">
            <v>1841</v>
          </cell>
          <cell r="AL211">
            <v>1685</v>
          </cell>
          <cell r="AM211">
            <v>367758</v>
          </cell>
        </row>
        <row r="212">
          <cell r="A212" t="str">
            <v>新安县</v>
          </cell>
          <cell r="B212" t="str">
            <v>3P</v>
          </cell>
          <cell r="C212">
            <v>4010</v>
          </cell>
          <cell r="D212">
            <v>2130</v>
          </cell>
          <cell r="E212">
            <v>1020</v>
          </cell>
          <cell r="F212">
            <v>375</v>
          </cell>
          <cell r="G212">
            <v>104</v>
          </cell>
          <cell r="H212">
            <v>157</v>
          </cell>
          <cell r="I212">
            <v>1171</v>
          </cell>
          <cell r="J212">
            <v>552</v>
          </cell>
          <cell r="K212">
            <v>6603</v>
          </cell>
          <cell r="L212">
            <v>70</v>
          </cell>
          <cell r="M212">
            <v>243</v>
          </cell>
          <cell r="N212">
            <v>288</v>
          </cell>
          <cell r="O212">
            <v>2840</v>
          </cell>
          <cell r="P212">
            <v>1228</v>
          </cell>
          <cell r="Q212">
            <v>374</v>
          </cell>
          <cell r="R212">
            <v>1560</v>
          </cell>
          <cell r="S212">
            <v>7136</v>
          </cell>
          <cell r="T212">
            <v>4010</v>
          </cell>
          <cell r="U212">
            <v>2815</v>
          </cell>
          <cell r="V212">
            <v>0</v>
          </cell>
          <cell r="W212">
            <v>770</v>
          </cell>
          <cell r="X212">
            <v>-509</v>
          </cell>
          <cell r="Y212">
            <v>50</v>
          </cell>
          <cell r="Z212">
            <v>7670</v>
          </cell>
          <cell r="AA212">
            <v>6603</v>
          </cell>
          <cell r="AB212">
            <v>1007</v>
          </cell>
          <cell r="AC212">
            <v>50</v>
          </cell>
          <cell r="AD212">
            <v>10</v>
          </cell>
          <cell r="AE212">
            <v>-534</v>
          </cell>
          <cell r="AF212">
            <v>-561</v>
          </cell>
          <cell r="AG212">
            <v>3060</v>
          </cell>
          <cell r="AH212">
            <v>1</v>
          </cell>
          <cell r="AI212">
            <v>176000</v>
          </cell>
          <cell r="AJ212">
            <v>156000</v>
          </cell>
          <cell r="AK212">
            <v>50</v>
          </cell>
          <cell r="AL212">
            <v>46</v>
          </cell>
          <cell r="AM212">
            <v>9960</v>
          </cell>
        </row>
        <row r="213">
          <cell r="A213" t="str">
            <v>伊川县</v>
          </cell>
          <cell r="B213" t="str">
            <v>3P</v>
          </cell>
          <cell r="C213">
            <v>2615</v>
          </cell>
          <cell r="D213">
            <v>1335</v>
          </cell>
          <cell r="E213">
            <v>606</v>
          </cell>
          <cell r="F213">
            <v>296</v>
          </cell>
          <cell r="G213">
            <v>132</v>
          </cell>
          <cell r="H213">
            <v>514</v>
          </cell>
          <cell r="I213">
            <v>16</v>
          </cell>
          <cell r="J213">
            <v>750</v>
          </cell>
          <cell r="K213">
            <v>5368</v>
          </cell>
          <cell r="L213">
            <v>0</v>
          </cell>
          <cell r="M213">
            <v>459</v>
          </cell>
          <cell r="N213">
            <v>196</v>
          </cell>
          <cell r="O213">
            <v>1967</v>
          </cell>
          <cell r="P213">
            <v>1026</v>
          </cell>
          <cell r="Q213">
            <v>366</v>
          </cell>
          <cell r="R213">
            <v>1354</v>
          </cell>
          <cell r="S213">
            <v>6518</v>
          </cell>
          <cell r="T213">
            <v>2615</v>
          </cell>
          <cell r="U213">
            <v>2976</v>
          </cell>
          <cell r="V213">
            <v>0</v>
          </cell>
          <cell r="W213">
            <v>925</v>
          </cell>
          <cell r="X213">
            <v>-45</v>
          </cell>
          <cell r="Y213">
            <v>47</v>
          </cell>
          <cell r="Z213">
            <v>6182</v>
          </cell>
          <cell r="AA213">
            <v>5368</v>
          </cell>
          <cell r="AB213">
            <v>766</v>
          </cell>
          <cell r="AC213">
            <v>38</v>
          </cell>
          <cell r="AD213">
            <v>10</v>
          </cell>
          <cell r="AE213">
            <v>336</v>
          </cell>
          <cell r="AF213">
            <v>-174</v>
          </cell>
          <cell r="AG213">
            <v>1818</v>
          </cell>
          <cell r="AH213">
            <v>1161</v>
          </cell>
          <cell r="AI213">
            <v>200000</v>
          </cell>
          <cell r="AJ213">
            <v>160000</v>
          </cell>
          <cell r="AK213">
            <v>69</v>
          </cell>
          <cell r="AL213">
            <v>65</v>
          </cell>
          <cell r="AM213">
            <v>11897</v>
          </cell>
        </row>
        <row r="214">
          <cell r="A214" t="str">
            <v>汝阳县</v>
          </cell>
          <cell r="B214" t="str">
            <v>3P</v>
          </cell>
          <cell r="C214">
            <v>1291</v>
          </cell>
          <cell r="D214">
            <v>833</v>
          </cell>
          <cell r="E214">
            <v>458</v>
          </cell>
          <cell r="F214">
            <v>148</v>
          </cell>
          <cell r="G214">
            <v>88</v>
          </cell>
          <cell r="H214">
            <v>201</v>
          </cell>
          <cell r="I214">
            <v>-4</v>
          </cell>
          <cell r="J214">
            <v>261</v>
          </cell>
          <cell r="K214">
            <v>5392</v>
          </cell>
          <cell r="L214">
            <v>0</v>
          </cell>
          <cell r="M214">
            <v>260</v>
          </cell>
          <cell r="N214">
            <v>299</v>
          </cell>
          <cell r="O214">
            <v>1938</v>
          </cell>
          <cell r="P214">
            <v>1166</v>
          </cell>
          <cell r="Q214">
            <v>221</v>
          </cell>
          <cell r="R214">
            <v>1508</v>
          </cell>
          <cell r="S214">
            <v>5271</v>
          </cell>
          <cell r="T214">
            <v>1291</v>
          </cell>
          <cell r="U214">
            <v>3282</v>
          </cell>
          <cell r="V214">
            <v>281</v>
          </cell>
          <cell r="W214">
            <v>443</v>
          </cell>
          <cell r="X214">
            <v>-27</v>
          </cell>
          <cell r="Y214">
            <v>1</v>
          </cell>
          <cell r="Z214">
            <v>5402</v>
          </cell>
          <cell r="AA214">
            <v>5392</v>
          </cell>
          <cell r="AB214">
            <v>0</v>
          </cell>
          <cell r="AC214">
            <v>0</v>
          </cell>
          <cell r="AD214">
            <v>10</v>
          </cell>
          <cell r="AE214">
            <v>-131</v>
          </cell>
          <cell r="AF214">
            <v>-347</v>
          </cell>
          <cell r="AG214">
            <v>1374</v>
          </cell>
          <cell r="AH214">
            <v>2164</v>
          </cell>
          <cell r="AI214">
            <v>100038</v>
          </cell>
          <cell r="AJ214">
            <v>81758</v>
          </cell>
          <cell r="AK214">
            <v>40</v>
          </cell>
          <cell r="AL214">
            <v>36</v>
          </cell>
          <cell r="AM214">
            <v>8042</v>
          </cell>
        </row>
        <row r="215">
          <cell r="A215" t="str">
            <v>嵩  县</v>
          </cell>
          <cell r="B215" t="str">
            <v>3P</v>
          </cell>
          <cell r="C215">
            <v>1778</v>
          </cell>
          <cell r="D215">
            <v>651</v>
          </cell>
          <cell r="E215">
            <v>206</v>
          </cell>
          <cell r="F215">
            <v>179</v>
          </cell>
          <cell r="G215">
            <v>39</v>
          </cell>
          <cell r="H215">
            <v>202</v>
          </cell>
          <cell r="I215">
            <v>387</v>
          </cell>
          <cell r="J215">
            <v>538</v>
          </cell>
          <cell r="K215">
            <v>5147</v>
          </cell>
          <cell r="L215">
            <v>0</v>
          </cell>
          <cell r="M215">
            <v>333</v>
          </cell>
          <cell r="N215">
            <v>158</v>
          </cell>
          <cell r="O215">
            <v>2157</v>
          </cell>
          <cell r="P215">
            <v>1201</v>
          </cell>
          <cell r="Q215">
            <v>463</v>
          </cell>
          <cell r="R215">
            <v>835</v>
          </cell>
          <cell r="S215">
            <v>4386</v>
          </cell>
          <cell r="T215">
            <v>1778</v>
          </cell>
          <cell r="U215">
            <v>485</v>
          </cell>
          <cell r="V215">
            <v>1251</v>
          </cell>
          <cell r="W215">
            <v>1257</v>
          </cell>
          <cell r="X215">
            <v>-385</v>
          </cell>
          <cell r="Y215">
            <v>0</v>
          </cell>
          <cell r="Z215">
            <v>5167</v>
          </cell>
          <cell r="AA215">
            <v>5147</v>
          </cell>
          <cell r="AB215">
            <v>0</v>
          </cell>
          <cell r="AC215">
            <v>0</v>
          </cell>
          <cell r="AD215">
            <v>20</v>
          </cell>
          <cell r="AE215">
            <v>-781</v>
          </cell>
          <cell r="AF215">
            <v>-938</v>
          </cell>
          <cell r="AG215">
            <v>618</v>
          </cell>
          <cell r="AH215">
            <v>3</v>
          </cell>
          <cell r="AI215">
            <v>79039</v>
          </cell>
          <cell r="AJ215">
            <v>51421</v>
          </cell>
          <cell r="AK215">
            <v>51</v>
          </cell>
          <cell r="AL215">
            <v>48</v>
          </cell>
          <cell r="AM215">
            <v>10626</v>
          </cell>
        </row>
        <row r="216">
          <cell r="A216" t="str">
            <v>栾川县</v>
          </cell>
          <cell r="B216" t="str">
            <v>3P</v>
          </cell>
          <cell r="C216">
            <v>2007</v>
          </cell>
          <cell r="D216">
            <v>1078</v>
          </cell>
          <cell r="E216">
            <v>413</v>
          </cell>
          <cell r="F216">
            <v>242</v>
          </cell>
          <cell r="G216">
            <v>61</v>
          </cell>
          <cell r="H216">
            <v>161</v>
          </cell>
          <cell r="I216">
            <v>301</v>
          </cell>
          <cell r="J216">
            <v>467</v>
          </cell>
          <cell r="K216">
            <v>4510</v>
          </cell>
          <cell r="L216">
            <v>0</v>
          </cell>
          <cell r="M216">
            <v>178</v>
          </cell>
          <cell r="N216">
            <v>251</v>
          </cell>
          <cell r="O216">
            <v>1809</v>
          </cell>
          <cell r="P216">
            <v>1272</v>
          </cell>
          <cell r="Q216">
            <v>359</v>
          </cell>
          <cell r="R216">
            <v>641</v>
          </cell>
          <cell r="S216">
            <v>3953</v>
          </cell>
          <cell r="T216">
            <v>2007</v>
          </cell>
          <cell r="U216">
            <v>1145</v>
          </cell>
          <cell r="V216">
            <v>415</v>
          </cell>
          <cell r="W216">
            <v>738</v>
          </cell>
          <cell r="X216">
            <v>-358</v>
          </cell>
          <cell r="Y216">
            <v>6</v>
          </cell>
          <cell r="Z216">
            <v>4530</v>
          </cell>
          <cell r="AA216">
            <v>4510</v>
          </cell>
          <cell r="AB216">
            <v>0</v>
          </cell>
          <cell r="AC216">
            <v>0</v>
          </cell>
          <cell r="AD216">
            <v>20</v>
          </cell>
          <cell r="AE216">
            <v>-577</v>
          </cell>
          <cell r="AF216">
            <v>-577</v>
          </cell>
          <cell r="AG216">
            <v>1239</v>
          </cell>
          <cell r="AH216">
            <v>1</v>
          </cell>
          <cell r="AI216">
            <v>137516</v>
          </cell>
          <cell r="AJ216">
            <v>125761</v>
          </cell>
          <cell r="AK216">
            <v>31</v>
          </cell>
          <cell r="AL216">
            <v>27</v>
          </cell>
          <cell r="AM216">
            <v>8100</v>
          </cell>
        </row>
        <row r="217">
          <cell r="A217" t="str">
            <v>宜阳县</v>
          </cell>
          <cell r="B217" t="str">
            <v>3P</v>
          </cell>
          <cell r="C217">
            <v>2286</v>
          </cell>
          <cell r="D217">
            <v>1204</v>
          </cell>
          <cell r="E217">
            <v>378</v>
          </cell>
          <cell r="F217">
            <v>187</v>
          </cell>
          <cell r="G217">
            <v>71</v>
          </cell>
          <cell r="H217">
            <v>707</v>
          </cell>
          <cell r="I217">
            <v>-32</v>
          </cell>
          <cell r="J217">
            <v>407</v>
          </cell>
          <cell r="K217">
            <v>4488</v>
          </cell>
          <cell r="L217">
            <v>0</v>
          </cell>
          <cell r="M217">
            <v>233</v>
          </cell>
          <cell r="N217">
            <v>216</v>
          </cell>
          <cell r="O217">
            <v>1971</v>
          </cell>
          <cell r="P217">
            <v>997</v>
          </cell>
          <cell r="Q217">
            <v>311</v>
          </cell>
          <cell r="R217">
            <v>760</v>
          </cell>
          <cell r="S217">
            <v>3745</v>
          </cell>
          <cell r="T217">
            <v>2286</v>
          </cell>
          <cell r="U217">
            <v>1111</v>
          </cell>
          <cell r="V217">
            <v>0</v>
          </cell>
          <cell r="W217">
            <v>961</v>
          </cell>
          <cell r="X217">
            <v>-613</v>
          </cell>
          <cell r="Y217">
            <v>0</v>
          </cell>
          <cell r="Z217">
            <v>4532</v>
          </cell>
          <cell r="AA217">
            <v>4488</v>
          </cell>
          <cell r="AB217">
            <v>23</v>
          </cell>
          <cell r="AC217">
            <v>1</v>
          </cell>
          <cell r="AD217">
            <v>20</v>
          </cell>
          <cell r="AE217">
            <v>-787</v>
          </cell>
          <cell r="AF217">
            <v>-1055</v>
          </cell>
          <cell r="AG217">
            <v>1134</v>
          </cell>
          <cell r="AH217">
            <v>0</v>
          </cell>
          <cell r="AI217">
            <v>80000</v>
          </cell>
          <cell r="AJ217">
            <v>60000</v>
          </cell>
          <cell r="AK217">
            <v>62</v>
          </cell>
          <cell r="AL217">
            <v>56</v>
          </cell>
          <cell r="AM217">
            <v>13379</v>
          </cell>
        </row>
        <row r="218">
          <cell r="A218" t="str">
            <v>洛宁县</v>
          </cell>
          <cell r="B218" t="str">
            <v>3P</v>
          </cell>
          <cell r="C218">
            <v>1517</v>
          </cell>
          <cell r="D218">
            <v>517</v>
          </cell>
          <cell r="E218">
            <v>110</v>
          </cell>
          <cell r="F218">
            <v>301</v>
          </cell>
          <cell r="G218">
            <v>18</v>
          </cell>
          <cell r="H218">
            <v>645</v>
          </cell>
          <cell r="I218">
            <v>94</v>
          </cell>
          <cell r="J218">
            <v>261</v>
          </cell>
          <cell r="K218">
            <v>4421</v>
          </cell>
          <cell r="L218">
            <v>0</v>
          </cell>
          <cell r="M218">
            <v>367</v>
          </cell>
          <cell r="N218">
            <v>239</v>
          </cell>
          <cell r="O218">
            <v>1794</v>
          </cell>
          <cell r="P218">
            <v>921</v>
          </cell>
          <cell r="Q218">
            <v>251</v>
          </cell>
          <cell r="R218">
            <v>849</v>
          </cell>
          <cell r="S218">
            <v>3673</v>
          </cell>
          <cell r="T218">
            <v>1517</v>
          </cell>
          <cell r="U218">
            <v>336</v>
          </cell>
          <cell r="V218">
            <v>957</v>
          </cell>
          <cell r="W218">
            <v>1138</v>
          </cell>
          <cell r="X218">
            <v>-431</v>
          </cell>
          <cell r="Y218">
            <v>156</v>
          </cell>
          <cell r="Z218">
            <v>4441</v>
          </cell>
          <cell r="AA218">
            <v>4421</v>
          </cell>
          <cell r="AB218">
            <v>0</v>
          </cell>
          <cell r="AC218">
            <v>0</v>
          </cell>
          <cell r="AD218">
            <v>20</v>
          </cell>
          <cell r="AE218">
            <v>-768</v>
          </cell>
          <cell r="AF218">
            <v>-934</v>
          </cell>
          <cell r="AG218">
            <v>330</v>
          </cell>
          <cell r="AH218">
            <v>2</v>
          </cell>
          <cell r="AI218">
            <v>42546</v>
          </cell>
          <cell r="AJ218">
            <v>12500</v>
          </cell>
          <cell r="AK218">
            <v>43</v>
          </cell>
          <cell r="AL218">
            <v>39</v>
          </cell>
          <cell r="AM218">
            <v>10236</v>
          </cell>
        </row>
        <row r="219">
          <cell r="A219" t="str">
            <v>鲁山县</v>
          </cell>
          <cell r="B219" t="str">
            <v>3P</v>
          </cell>
          <cell r="C219">
            <v>2441</v>
          </cell>
          <cell r="D219">
            <v>1343</v>
          </cell>
          <cell r="E219">
            <v>366</v>
          </cell>
          <cell r="F219">
            <v>238</v>
          </cell>
          <cell r="G219">
            <v>87</v>
          </cell>
          <cell r="H219">
            <v>716</v>
          </cell>
          <cell r="I219">
            <v>57</v>
          </cell>
          <cell r="J219">
            <v>325</v>
          </cell>
          <cell r="K219">
            <v>5351</v>
          </cell>
          <cell r="L219">
            <v>0</v>
          </cell>
          <cell r="M219">
            <v>401</v>
          </cell>
          <cell r="N219">
            <v>240</v>
          </cell>
          <cell r="O219">
            <v>2478</v>
          </cell>
          <cell r="P219">
            <v>1257</v>
          </cell>
          <cell r="Q219">
            <v>408</v>
          </cell>
          <cell r="R219">
            <v>567</v>
          </cell>
          <cell r="S219">
            <v>4036</v>
          </cell>
          <cell r="T219">
            <v>2441</v>
          </cell>
          <cell r="U219">
            <v>924</v>
          </cell>
          <cell r="V219">
            <v>664</v>
          </cell>
          <cell r="W219">
            <v>1054</v>
          </cell>
          <cell r="X219">
            <v>-1102</v>
          </cell>
          <cell r="Y219">
            <v>55</v>
          </cell>
          <cell r="Z219">
            <v>5351</v>
          </cell>
          <cell r="AA219">
            <v>5351</v>
          </cell>
          <cell r="AB219">
            <v>0</v>
          </cell>
          <cell r="AC219">
            <v>0</v>
          </cell>
          <cell r="AD219">
            <v>0</v>
          </cell>
          <cell r="AE219">
            <v>-1315</v>
          </cell>
          <cell r="AF219">
            <v>-1367</v>
          </cell>
          <cell r="AG219">
            <v>1098</v>
          </cell>
          <cell r="AH219">
            <v>2</v>
          </cell>
          <cell r="AI219">
            <v>233000</v>
          </cell>
          <cell r="AJ219">
            <v>177000</v>
          </cell>
          <cell r="AK219">
            <v>81</v>
          </cell>
          <cell r="AL219">
            <v>75</v>
          </cell>
          <cell r="AM219">
            <v>13935</v>
          </cell>
        </row>
        <row r="220">
          <cell r="A220" t="str">
            <v>台前县</v>
          </cell>
          <cell r="B220" t="str">
            <v>3P</v>
          </cell>
          <cell r="C220">
            <v>918</v>
          </cell>
          <cell r="D220">
            <v>586</v>
          </cell>
          <cell r="E220">
            <v>115</v>
          </cell>
          <cell r="F220">
            <v>359</v>
          </cell>
          <cell r="G220">
            <v>28</v>
          </cell>
          <cell r="H220">
            <v>163</v>
          </cell>
          <cell r="I220">
            <v>-21</v>
          </cell>
          <cell r="J220">
            <v>190</v>
          </cell>
          <cell r="K220">
            <v>4008</v>
          </cell>
          <cell r="L220">
            <v>0</v>
          </cell>
          <cell r="M220">
            <v>137</v>
          </cell>
          <cell r="N220">
            <v>184</v>
          </cell>
          <cell r="O220">
            <v>1432</v>
          </cell>
          <cell r="P220">
            <v>966</v>
          </cell>
          <cell r="Q220">
            <v>261</v>
          </cell>
          <cell r="R220">
            <v>1028</v>
          </cell>
          <cell r="S220">
            <v>3434</v>
          </cell>
          <cell r="T220">
            <v>918</v>
          </cell>
          <cell r="U220">
            <v>325</v>
          </cell>
          <cell r="V220">
            <v>539</v>
          </cell>
          <cell r="W220">
            <v>2000</v>
          </cell>
          <cell r="X220">
            <v>-414</v>
          </cell>
          <cell r="Y220">
            <v>66</v>
          </cell>
          <cell r="Z220">
            <v>4008</v>
          </cell>
          <cell r="AA220">
            <v>4008</v>
          </cell>
          <cell r="AB220">
            <v>0</v>
          </cell>
          <cell r="AC220">
            <v>0</v>
          </cell>
          <cell r="AD220">
            <v>0</v>
          </cell>
          <cell r="AE220">
            <v>-574</v>
          </cell>
          <cell r="AF220">
            <v>-653</v>
          </cell>
          <cell r="AG220">
            <v>345</v>
          </cell>
          <cell r="AH220">
            <v>4</v>
          </cell>
          <cell r="AI220">
            <v>97417</v>
          </cell>
          <cell r="AJ220">
            <v>67455</v>
          </cell>
          <cell r="AK220">
            <v>33</v>
          </cell>
          <cell r="AL220">
            <v>31</v>
          </cell>
          <cell r="AM220">
            <v>7467</v>
          </cell>
        </row>
        <row r="221">
          <cell r="A221" t="str">
            <v>渑池县</v>
          </cell>
          <cell r="B221" t="str">
            <v>3P</v>
          </cell>
          <cell r="C221">
            <v>3378</v>
          </cell>
          <cell r="D221">
            <v>1910</v>
          </cell>
          <cell r="E221">
            <v>996</v>
          </cell>
          <cell r="F221">
            <v>208</v>
          </cell>
          <cell r="G221">
            <v>241</v>
          </cell>
          <cell r="H221">
            <v>788</v>
          </cell>
          <cell r="I221">
            <v>438</v>
          </cell>
          <cell r="J221">
            <v>242</v>
          </cell>
          <cell r="K221">
            <v>7012</v>
          </cell>
          <cell r="L221">
            <v>250</v>
          </cell>
          <cell r="M221">
            <v>343</v>
          </cell>
          <cell r="N221">
            <v>204</v>
          </cell>
          <cell r="O221">
            <v>2135</v>
          </cell>
          <cell r="P221">
            <v>1251</v>
          </cell>
          <cell r="Q221">
            <v>451</v>
          </cell>
          <cell r="R221">
            <v>2378</v>
          </cell>
          <cell r="S221">
            <v>7163</v>
          </cell>
          <cell r="T221">
            <v>3378</v>
          </cell>
          <cell r="U221">
            <v>2937</v>
          </cell>
          <cell r="V221">
            <v>134</v>
          </cell>
          <cell r="W221">
            <v>938</v>
          </cell>
          <cell r="X221">
            <v>-271</v>
          </cell>
          <cell r="Y221">
            <v>47</v>
          </cell>
          <cell r="Z221">
            <v>7387</v>
          </cell>
          <cell r="AA221">
            <v>7012</v>
          </cell>
          <cell r="AB221">
            <v>0</v>
          </cell>
          <cell r="AC221">
            <v>375</v>
          </cell>
          <cell r="AD221">
            <v>0</v>
          </cell>
          <cell r="AE221">
            <v>-224</v>
          </cell>
          <cell r="AF221">
            <v>-271</v>
          </cell>
          <cell r="AG221">
            <v>2988</v>
          </cell>
          <cell r="AH221">
            <v>138</v>
          </cell>
          <cell r="AI221">
            <v>57104</v>
          </cell>
          <cell r="AJ221">
            <v>34255</v>
          </cell>
          <cell r="AK221">
            <v>31</v>
          </cell>
          <cell r="AL221">
            <v>27</v>
          </cell>
          <cell r="AM221">
            <v>9453</v>
          </cell>
        </row>
        <row r="222">
          <cell r="A222" t="str">
            <v>卢氏县</v>
          </cell>
          <cell r="B222" t="str">
            <v>3P</v>
          </cell>
          <cell r="C222">
            <v>2186</v>
          </cell>
          <cell r="D222">
            <v>901</v>
          </cell>
          <cell r="E222">
            <v>296</v>
          </cell>
          <cell r="F222">
            <v>251</v>
          </cell>
          <cell r="G222">
            <v>52</v>
          </cell>
          <cell r="H222">
            <v>891</v>
          </cell>
          <cell r="I222">
            <v>-82</v>
          </cell>
          <cell r="J222">
            <v>476</v>
          </cell>
          <cell r="K222">
            <v>4184</v>
          </cell>
          <cell r="L222">
            <v>0</v>
          </cell>
          <cell r="M222">
            <v>256</v>
          </cell>
          <cell r="N222">
            <v>237</v>
          </cell>
          <cell r="O222">
            <v>1708</v>
          </cell>
          <cell r="P222">
            <v>955</v>
          </cell>
          <cell r="Q222">
            <v>366</v>
          </cell>
          <cell r="R222">
            <v>662</v>
          </cell>
          <cell r="S222">
            <v>3900</v>
          </cell>
          <cell r="T222">
            <v>2186</v>
          </cell>
          <cell r="U222">
            <v>761</v>
          </cell>
          <cell r="V222">
            <v>470</v>
          </cell>
          <cell r="W222">
            <v>1071</v>
          </cell>
          <cell r="X222">
            <v>-588</v>
          </cell>
          <cell r="Y222">
            <v>0</v>
          </cell>
          <cell r="Z222">
            <v>4429</v>
          </cell>
          <cell r="AA222">
            <v>4184</v>
          </cell>
          <cell r="AB222">
            <v>0</v>
          </cell>
          <cell r="AC222">
            <v>245</v>
          </cell>
          <cell r="AD222">
            <v>0</v>
          </cell>
          <cell r="AE222">
            <v>-529</v>
          </cell>
          <cell r="AF222">
            <v>-589</v>
          </cell>
          <cell r="AG222">
            <v>888</v>
          </cell>
          <cell r="AH222">
            <v>0</v>
          </cell>
          <cell r="AI222">
            <v>74470</v>
          </cell>
          <cell r="AJ222">
            <v>34848</v>
          </cell>
          <cell r="AK222">
            <v>37</v>
          </cell>
          <cell r="AL222">
            <v>33</v>
          </cell>
          <cell r="AM222">
            <v>9533</v>
          </cell>
        </row>
        <row r="223">
          <cell r="A223" t="str">
            <v>虞城县</v>
          </cell>
          <cell r="B223" t="str">
            <v>3P</v>
          </cell>
          <cell r="C223">
            <v>2823</v>
          </cell>
          <cell r="D223">
            <v>1062</v>
          </cell>
          <cell r="E223">
            <v>417</v>
          </cell>
          <cell r="F223">
            <v>317</v>
          </cell>
          <cell r="G223">
            <v>78</v>
          </cell>
          <cell r="H223">
            <v>832</v>
          </cell>
          <cell r="I223">
            <v>420</v>
          </cell>
          <cell r="J223">
            <v>509</v>
          </cell>
          <cell r="K223">
            <v>6374</v>
          </cell>
          <cell r="L223">
            <v>0</v>
          </cell>
          <cell r="M223">
            <v>179</v>
          </cell>
          <cell r="N223">
            <v>188</v>
          </cell>
          <cell r="O223">
            <v>2671</v>
          </cell>
          <cell r="P223">
            <v>1824</v>
          </cell>
          <cell r="Q223">
            <v>404</v>
          </cell>
          <cell r="R223">
            <v>1108</v>
          </cell>
          <cell r="S223">
            <v>5814</v>
          </cell>
          <cell r="T223">
            <v>2823</v>
          </cell>
          <cell r="U223">
            <v>1270</v>
          </cell>
          <cell r="V223">
            <v>453</v>
          </cell>
          <cell r="W223">
            <v>1479</v>
          </cell>
          <cell r="X223">
            <v>-435</v>
          </cell>
          <cell r="Y223">
            <v>224</v>
          </cell>
          <cell r="Z223">
            <v>6384</v>
          </cell>
          <cell r="AA223">
            <v>6374</v>
          </cell>
          <cell r="AB223">
            <v>0</v>
          </cell>
          <cell r="AC223">
            <v>10</v>
          </cell>
          <cell r="AD223">
            <v>0</v>
          </cell>
          <cell r="AE223">
            <v>-570</v>
          </cell>
          <cell r="AF223">
            <v>-570</v>
          </cell>
          <cell r="AG223">
            <v>1251</v>
          </cell>
          <cell r="AH223">
            <v>238</v>
          </cell>
          <cell r="AI223">
            <v>124500</v>
          </cell>
          <cell r="AJ223">
            <v>39900</v>
          </cell>
          <cell r="AK223">
            <v>102</v>
          </cell>
          <cell r="AL223">
            <v>96</v>
          </cell>
          <cell r="AM223">
            <v>19519</v>
          </cell>
        </row>
        <row r="224">
          <cell r="A224" t="str">
            <v>宁陵县</v>
          </cell>
          <cell r="B224" t="str">
            <v>3P</v>
          </cell>
          <cell r="C224">
            <v>1931</v>
          </cell>
          <cell r="D224">
            <v>867</v>
          </cell>
          <cell r="E224">
            <v>326</v>
          </cell>
          <cell r="F224">
            <v>123</v>
          </cell>
          <cell r="G224">
            <v>152</v>
          </cell>
          <cell r="H224">
            <v>493</v>
          </cell>
          <cell r="I224">
            <v>102</v>
          </cell>
          <cell r="J224">
            <v>469</v>
          </cell>
          <cell r="K224">
            <v>8700</v>
          </cell>
          <cell r="L224">
            <v>0</v>
          </cell>
          <cell r="M224">
            <v>269</v>
          </cell>
          <cell r="N224">
            <v>279</v>
          </cell>
          <cell r="O224">
            <v>2534</v>
          </cell>
          <cell r="P224">
            <v>1670</v>
          </cell>
          <cell r="Q224">
            <v>406</v>
          </cell>
          <cell r="R224">
            <v>3542</v>
          </cell>
          <cell r="S224">
            <v>8770</v>
          </cell>
          <cell r="T224">
            <v>1931</v>
          </cell>
          <cell r="U224">
            <v>4788</v>
          </cell>
          <cell r="V224">
            <v>309</v>
          </cell>
          <cell r="W224">
            <v>1644</v>
          </cell>
          <cell r="X224">
            <v>98</v>
          </cell>
          <cell r="Y224">
            <v>0</v>
          </cell>
          <cell r="Z224">
            <v>8710</v>
          </cell>
          <cell r="AA224">
            <v>8700</v>
          </cell>
          <cell r="AB224">
            <v>0</v>
          </cell>
          <cell r="AC224">
            <v>10</v>
          </cell>
          <cell r="AD224">
            <v>0</v>
          </cell>
          <cell r="AE224">
            <v>60</v>
          </cell>
          <cell r="AF224">
            <v>60</v>
          </cell>
          <cell r="AG224">
            <v>978</v>
          </cell>
          <cell r="AH224">
            <v>5484</v>
          </cell>
          <cell r="AI224">
            <v>101850</v>
          </cell>
          <cell r="AJ224">
            <v>50836</v>
          </cell>
          <cell r="AK224">
            <v>55</v>
          </cell>
          <cell r="AL224">
            <v>52</v>
          </cell>
          <cell r="AM224">
            <v>12730</v>
          </cell>
        </row>
        <row r="225">
          <cell r="A225" t="str">
            <v>睢  县</v>
          </cell>
          <cell r="B225" t="str">
            <v>3P</v>
          </cell>
          <cell r="C225">
            <v>2048</v>
          </cell>
          <cell r="D225">
            <v>774</v>
          </cell>
          <cell r="E225">
            <v>291</v>
          </cell>
          <cell r="F225">
            <v>127</v>
          </cell>
          <cell r="G225">
            <v>34</v>
          </cell>
          <cell r="H225">
            <v>507</v>
          </cell>
          <cell r="I225">
            <v>142</v>
          </cell>
          <cell r="J225">
            <v>625</v>
          </cell>
          <cell r="K225">
            <v>5846</v>
          </cell>
          <cell r="L225">
            <v>0</v>
          </cell>
          <cell r="M225">
            <v>125</v>
          </cell>
          <cell r="N225">
            <v>264</v>
          </cell>
          <cell r="O225">
            <v>2730</v>
          </cell>
          <cell r="P225">
            <v>1657</v>
          </cell>
          <cell r="Q225">
            <v>447</v>
          </cell>
          <cell r="R225">
            <v>623</v>
          </cell>
          <cell r="S225">
            <v>5143</v>
          </cell>
          <cell r="T225">
            <v>2048</v>
          </cell>
          <cell r="U225">
            <v>1766</v>
          </cell>
          <cell r="V225">
            <v>383</v>
          </cell>
          <cell r="W225">
            <v>1505</v>
          </cell>
          <cell r="X225">
            <v>-584</v>
          </cell>
          <cell r="Y225">
            <v>25</v>
          </cell>
          <cell r="Z225">
            <v>5856</v>
          </cell>
          <cell r="AA225">
            <v>5846</v>
          </cell>
          <cell r="AB225">
            <v>0</v>
          </cell>
          <cell r="AC225">
            <v>10</v>
          </cell>
          <cell r="AD225">
            <v>0</v>
          </cell>
          <cell r="AE225">
            <v>-713</v>
          </cell>
          <cell r="AF225">
            <v>-791</v>
          </cell>
          <cell r="AG225">
            <v>873</v>
          </cell>
          <cell r="AH225">
            <v>1320</v>
          </cell>
          <cell r="AI225">
            <v>95683</v>
          </cell>
          <cell r="AJ225">
            <v>29486</v>
          </cell>
          <cell r="AK225">
            <v>72</v>
          </cell>
          <cell r="AL225">
            <v>68</v>
          </cell>
          <cell r="AM225">
            <v>15283</v>
          </cell>
        </row>
        <row r="226">
          <cell r="A226" t="str">
            <v>确山县</v>
          </cell>
          <cell r="B226" t="str">
            <v>3P</v>
          </cell>
          <cell r="C226">
            <v>2939</v>
          </cell>
          <cell r="D226">
            <v>985</v>
          </cell>
          <cell r="E226">
            <v>256</v>
          </cell>
          <cell r="F226">
            <v>440</v>
          </cell>
          <cell r="G226">
            <v>69</v>
          </cell>
          <cell r="H226">
            <v>1151</v>
          </cell>
          <cell r="I226">
            <v>280</v>
          </cell>
          <cell r="J226">
            <v>523</v>
          </cell>
          <cell r="K226">
            <v>4973</v>
          </cell>
          <cell r="L226">
            <v>0</v>
          </cell>
          <cell r="M226">
            <v>143</v>
          </cell>
          <cell r="N226">
            <v>129</v>
          </cell>
          <cell r="O226">
            <v>1957</v>
          </cell>
          <cell r="P226">
            <v>1126</v>
          </cell>
          <cell r="Q226">
            <v>330</v>
          </cell>
          <cell r="R226">
            <v>1288</v>
          </cell>
          <cell r="S226">
            <v>5145</v>
          </cell>
          <cell r="T226">
            <v>2939</v>
          </cell>
          <cell r="U226">
            <v>691</v>
          </cell>
          <cell r="V226">
            <v>412</v>
          </cell>
          <cell r="W226">
            <v>1267</v>
          </cell>
          <cell r="X226">
            <v>-164</v>
          </cell>
          <cell r="Y226">
            <v>0</v>
          </cell>
          <cell r="Z226">
            <v>5003</v>
          </cell>
          <cell r="AA226">
            <v>4973</v>
          </cell>
          <cell r="AB226">
            <v>0</v>
          </cell>
          <cell r="AC226">
            <v>0</v>
          </cell>
          <cell r="AD226">
            <v>30</v>
          </cell>
          <cell r="AE226">
            <v>142</v>
          </cell>
          <cell r="AF226">
            <v>-336</v>
          </cell>
          <cell r="AG226">
            <v>768</v>
          </cell>
          <cell r="AH226">
            <v>27</v>
          </cell>
          <cell r="AI226">
            <v>189700</v>
          </cell>
          <cell r="AJ226">
            <v>134000</v>
          </cell>
          <cell r="AK226">
            <v>57</v>
          </cell>
          <cell r="AL226">
            <v>52</v>
          </cell>
          <cell r="AM226">
            <v>12026</v>
          </cell>
        </row>
        <row r="227">
          <cell r="A227" t="str">
            <v>上蔡县</v>
          </cell>
          <cell r="B227" t="str">
            <v>3P</v>
          </cell>
          <cell r="C227">
            <v>4546</v>
          </cell>
          <cell r="D227">
            <v>1145</v>
          </cell>
          <cell r="E227">
            <v>449</v>
          </cell>
          <cell r="F227">
            <v>347</v>
          </cell>
          <cell r="G227">
            <v>75</v>
          </cell>
          <cell r="H227">
            <v>1684</v>
          </cell>
          <cell r="I227">
            <v>675</v>
          </cell>
          <cell r="J227">
            <v>1042</v>
          </cell>
          <cell r="K227">
            <v>7857</v>
          </cell>
          <cell r="L227">
            <v>0</v>
          </cell>
          <cell r="M227">
            <v>256</v>
          </cell>
          <cell r="N227">
            <v>234</v>
          </cell>
          <cell r="O227">
            <v>3421</v>
          </cell>
          <cell r="P227">
            <v>1620</v>
          </cell>
          <cell r="Q227">
            <v>472</v>
          </cell>
          <cell r="R227">
            <v>1854</v>
          </cell>
          <cell r="S227">
            <v>7098</v>
          </cell>
          <cell r="T227">
            <v>4546</v>
          </cell>
          <cell r="U227">
            <v>1290</v>
          </cell>
          <cell r="V227">
            <v>272</v>
          </cell>
          <cell r="W227">
            <v>1548</v>
          </cell>
          <cell r="X227">
            <v>-1213</v>
          </cell>
          <cell r="Y227">
            <v>655</v>
          </cell>
          <cell r="Z227">
            <v>7918</v>
          </cell>
          <cell r="AA227">
            <v>7857</v>
          </cell>
          <cell r="AB227">
            <v>0</v>
          </cell>
          <cell r="AC227">
            <v>11</v>
          </cell>
          <cell r="AD227">
            <v>50</v>
          </cell>
          <cell r="AE227">
            <v>-820</v>
          </cell>
          <cell r="AF227">
            <v>-1301</v>
          </cell>
          <cell r="AG227">
            <v>1347</v>
          </cell>
          <cell r="AH227">
            <v>150</v>
          </cell>
          <cell r="AI227">
            <v>242797</v>
          </cell>
          <cell r="AJ227">
            <v>160467</v>
          </cell>
          <cell r="AK227">
            <v>124</v>
          </cell>
          <cell r="AL227">
            <v>118</v>
          </cell>
          <cell r="AM227">
            <v>19719</v>
          </cell>
        </row>
        <row r="228">
          <cell r="A228" t="str">
            <v>平舆县</v>
          </cell>
          <cell r="B228" t="str">
            <v>3P</v>
          </cell>
          <cell r="C228">
            <v>2360</v>
          </cell>
          <cell r="D228">
            <v>920</v>
          </cell>
          <cell r="E228">
            <v>354</v>
          </cell>
          <cell r="F228">
            <v>239</v>
          </cell>
          <cell r="G228">
            <v>74</v>
          </cell>
          <cell r="H228">
            <v>894</v>
          </cell>
          <cell r="I228">
            <v>185</v>
          </cell>
          <cell r="J228">
            <v>361</v>
          </cell>
          <cell r="K228">
            <v>5909</v>
          </cell>
          <cell r="L228">
            <v>0</v>
          </cell>
          <cell r="M228">
            <v>176</v>
          </cell>
          <cell r="N228">
            <v>176</v>
          </cell>
          <cell r="O228">
            <v>2465</v>
          </cell>
          <cell r="P228">
            <v>1462</v>
          </cell>
          <cell r="Q228">
            <v>353</v>
          </cell>
          <cell r="R228">
            <v>1277</v>
          </cell>
          <cell r="S228">
            <v>4346</v>
          </cell>
          <cell r="T228">
            <v>2360</v>
          </cell>
          <cell r="U228">
            <v>1046</v>
          </cell>
          <cell r="V228">
            <v>573</v>
          </cell>
          <cell r="W228">
            <v>2022</v>
          </cell>
          <cell r="X228">
            <v>-1655</v>
          </cell>
          <cell r="Y228">
            <v>0</v>
          </cell>
          <cell r="Z228">
            <v>5912</v>
          </cell>
          <cell r="AA228">
            <v>5909</v>
          </cell>
          <cell r="AB228">
            <v>0</v>
          </cell>
          <cell r="AC228">
            <v>3</v>
          </cell>
          <cell r="AD228">
            <v>0</v>
          </cell>
          <cell r="AE228">
            <v>-1566</v>
          </cell>
          <cell r="AF228">
            <v>-2049</v>
          </cell>
          <cell r="AG228">
            <v>1062</v>
          </cell>
          <cell r="AH228">
            <v>128</v>
          </cell>
          <cell r="AI228">
            <v>210000</v>
          </cell>
          <cell r="AJ228">
            <v>80000</v>
          </cell>
          <cell r="AK228">
            <v>88</v>
          </cell>
          <cell r="AL228">
            <v>84</v>
          </cell>
          <cell r="AM228">
            <v>16995</v>
          </cell>
        </row>
        <row r="229">
          <cell r="A229" t="str">
            <v>新蔡县</v>
          </cell>
          <cell r="B229" t="str">
            <v>3P</v>
          </cell>
          <cell r="C229">
            <v>2539</v>
          </cell>
          <cell r="D229">
            <v>698</v>
          </cell>
          <cell r="E229">
            <v>176</v>
          </cell>
          <cell r="F229">
            <v>274</v>
          </cell>
          <cell r="G229">
            <v>51</v>
          </cell>
          <cell r="H229">
            <v>1220</v>
          </cell>
          <cell r="I229">
            <v>187</v>
          </cell>
          <cell r="J229">
            <v>434</v>
          </cell>
          <cell r="K229">
            <v>5979</v>
          </cell>
          <cell r="L229">
            <v>0</v>
          </cell>
          <cell r="M229">
            <v>165</v>
          </cell>
          <cell r="N229">
            <v>224</v>
          </cell>
          <cell r="O229">
            <v>2766</v>
          </cell>
          <cell r="P229">
            <v>1513</v>
          </cell>
          <cell r="Q229">
            <v>331</v>
          </cell>
          <cell r="R229">
            <v>980</v>
          </cell>
          <cell r="S229">
            <v>4037</v>
          </cell>
          <cell r="T229">
            <v>2539</v>
          </cell>
          <cell r="U229">
            <v>530</v>
          </cell>
          <cell r="V229">
            <v>567</v>
          </cell>
          <cell r="W229">
            <v>2460</v>
          </cell>
          <cell r="X229">
            <v>-2059</v>
          </cell>
          <cell r="Y229">
            <v>0</v>
          </cell>
          <cell r="Z229">
            <v>5987</v>
          </cell>
          <cell r="AA229">
            <v>5979</v>
          </cell>
          <cell r="AB229">
            <v>0</v>
          </cell>
          <cell r="AC229">
            <v>8</v>
          </cell>
          <cell r="AD229">
            <v>0</v>
          </cell>
          <cell r="AE229">
            <v>-1950</v>
          </cell>
          <cell r="AF229">
            <v>-2325</v>
          </cell>
          <cell r="AG229">
            <v>528</v>
          </cell>
          <cell r="AH229">
            <v>90</v>
          </cell>
          <cell r="AI229">
            <v>114725</v>
          </cell>
          <cell r="AJ229">
            <v>25725</v>
          </cell>
          <cell r="AK229">
            <v>98</v>
          </cell>
          <cell r="AL229">
            <v>87</v>
          </cell>
          <cell r="AM229">
            <v>16464</v>
          </cell>
        </row>
        <row r="230">
          <cell r="A230" t="str">
            <v>淅川县</v>
          </cell>
          <cell r="B230" t="str">
            <v>3P</v>
          </cell>
          <cell r="C230">
            <v>3917</v>
          </cell>
          <cell r="D230">
            <v>1719</v>
          </cell>
          <cell r="E230">
            <v>970</v>
          </cell>
          <cell r="F230">
            <v>203</v>
          </cell>
          <cell r="G230">
            <v>157</v>
          </cell>
          <cell r="H230">
            <v>1096</v>
          </cell>
          <cell r="I230">
            <v>611</v>
          </cell>
          <cell r="J230">
            <v>491</v>
          </cell>
          <cell r="K230">
            <v>6884</v>
          </cell>
          <cell r="L230">
            <v>0</v>
          </cell>
          <cell r="M230">
            <v>157</v>
          </cell>
          <cell r="N230">
            <v>266</v>
          </cell>
          <cell r="O230">
            <v>3025</v>
          </cell>
          <cell r="P230">
            <v>1905</v>
          </cell>
          <cell r="Q230">
            <v>452</v>
          </cell>
          <cell r="R230">
            <v>1079</v>
          </cell>
          <cell r="S230">
            <v>7552</v>
          </cell>
          <cell r="T230">
            <v>3917</v>
          </cell>
          <cell r="U230">
            <v>2653</v>
          </cell>
          <cell r="V230">
            <v>0</v>
          </cell>
          <cell r="W230">
            <v>620</v>
          </cell>
          <cell r="X230">
            <v>297</v>
          </cell>
          <cell r="Y230">
            <v>65</v>
          </cell>
          <cell r="Z230">
            <v>6979</v>
          </cell>
          <cell r="AA230">
            <v>6884</v>
          </cell>
          <cell r="AB230">
            <v>0</v>
          </cell>
          <cell r="AC230">
            <v>125</v>
          </cell>
          <cell r="AD230">
            <v>-30</v>
          </cell>
          <cell r="AE230">
            <v>573</v>
          </cell>
          <cell r="AF230">
            <v>573</v>
          </cell>
          <cell r="AG230">
            <v>2910</v>
          </cell>
          <cell r="AH230">
            <v>80</v>
          </cell>
          <cell r="AI230">
            <v>238000</v>
          </cell>
          <cell r="AJ230">
            <v>152000</v>
          </cell>
          <cell r="AK230">
            <v>69</v>
          </cell>
          <cell r="AL230">
            <v>64</v>
          </cell>
          <cell r="AM230">
            <v>13710</v>
          </cell>
        </row>
        <row r="231">
          <cell r="A231" t="str">
            <v>南召县</v>
          </cell>
          <cell r="B231" t="str">
            <v>3P</v>
          </cell>
          <cell r="C231">
            <v>2553</v>
          </cell>
          <cell r="D231">
            <v>1829</v>
          </cell>
          <cell r="E231">
            <v>883</v>
          </cell>
          <cell r="F231">
            <v>324</v>
          </cell>
          <cell r="G231">
            <v>172</v>
          </cell>
          <cell r="H231">
            <v>358</v>
          </cell>
          <cell r="I231">
            <v>47</v>
          </cell>
          <cell r="J231">
            <v>319</v>
          </cell>
          <cell r="K231">
            <v>6168</v>
          </cell>
          <cell r="L231">
            <v>0</v>
          </cell>
          <cell r="M231">
            <v>369</v>
          </cell>
          <cell r="N231">
            <v>339</v>
          </cell>
          <cell r="O231">
            <v>2501</v>
          </cell>
          <cell r="P231">
            <v>1326</v>
          </cell>
          <cell r="Q231">
            <v>374</v>
          </cell>
          <cell r="R231">
            <v>1259</v>
          </cell>
          <cell r="S231">
            <v>5946</v>
          </cell>
          <cell r="T231">
            <v>2553</v>
          </cell>
          <cell r="U231">
            <v>2350</v>
          </cell>
          <cell r="V231">
            <v>490</v>
          </cell>
          <cell r="W231">
            <v>1082</v>
          </cell>
          <cell r="X231">
            <v>-667</v>
          </cell>
          <cell r="Y231">
            <v>138</v>
          </cell>
          <cell r="Z231">
            <v>6287</v>
          </cell>
          <cell r="AA231">
            <v>6168</v>
          </cell>
          <cell r="AB231">
            <v>0</v>
          </cell>
          <cell r="AC231">
            <v>149</v>
          </cell>
          <cell r="AD231">
            <v>-30</v>
          </cell>
          <cell r="AE231">
            <v>-341</v>
          </cell>
          <cell r="AF231">
            <v>-519</v>
          </cell>
          <cell r="AG231">
            <v>2649</v>
          </cell>
          <cell r="AH231">
            <v>18</v>
          </cell>
          <cell r="AI231">
            <v>293010</v>
          </cell>
          <cell r="AJ231">
            <v>245010</v>
          </cell>
          <cell r="AK231">
            <v>60</v>
          </cell>
          <cell r="AL231">
            <v>51</v>
          </cell>
          <cell r="AM231">
            <v>12716</v>
          </cell>
        </row>
        <row r="232">
          <cell r="A232" t="str">
            <v>桐柏县</v>
          </cell>
          <cell r="B232" t="str">
            <v>3P</v>
          </cell>
          <cell r="C232">
            <v>2437</v>
          </cell>
          <cell r="D232">
            <v>1164</v>
          </cell>
          <cell r="E232">
            <v>432</v>
          </cell>
          <cell r="F232">
            <v>350</v>
          </cell>
          <cell r="G232">
            <v>91</v>
          </cell>
          <cell r="H232">
            <v>329</v>
          </cell>
          <cell r="I232">
            <v>689</v>
          </cell>
          <cell r="J232">
            <v>255</v>
          </cell>
          <cell r="K232">
            <v>5148</v>
          </cell>
          <cell r="L232">
            <v>0</v>
          </cell>
          <cell r="M232">
            <v>204</v>
          </cell>
          <cell r="N232">
            <v>454</v>
          </cell>
          <cell r="O232">
            <v>2177</v>
          </cell>
          <cell r="P232">
            <v>1071</v>
          </cell>
          <cell r="Q232">
            <v>330</v>
          </cell>
          <cell r="R232">
            <v>912</v>
          </cell>
          <cell r="S232">
            <v>4318</v>
          </cell>
          <cell r="T232">
            <v>2437</v>
          </cell>
          <cell r="U232">
            <v>1155</v>
          </cell>
          <cell r="V232">
            <v>414</v>
          </cell>
          <cell r="W232">
            <v>920</v>
          </cell>
          <cell r="X232">
            <v>-709</v>
          </cell>
          <cell r="Y232">
            <v>101</v>
          </cell>
          <cell r="Z232">
            <v>5154</v>
          </cell>
          <cell r="AA232">
            <v>5148</v>
          </cell>
          <cell r="AB232">
            <v>0</v>
          </cell>
          <cell r="AC232">
            <v>96</v>
          </cell>
          <cell r="AD232">
            <v>-90</v>
          </cell>
          <cell r="AE232">
            <v>-836</v>
          </cell>
          <cell r="AF232">
            <v>-836</v>
          </cell>
          <cell r="AG232">
            <v>1296</v>
          </cell>
          <cell r="AH232">
            <v>51</v>
          </cell>
          <cell r="AI232">
            <v>79670</v>
          </cell>
          <cell r="AJ232">
            <v>36043</v>
          </cell>
          <cell r="AK232">
            <v>42</v>
          </cell>
          <cell r="AL232">
            <v>35</v>
          </cell>
          <cell r="AM232">
            <v>10240</v>
          </cell>
        </row>
        <row r="233">
          <cell r="A233" t="str">
            <v>信阳县</v>
          </cell>
          <cell r="B233" t="str">
            <v>3P</v>
          </cell>
          <cell r="C233">
            <v>4394</v>
          </cell>
          <cell r="D233">
            <v>2925</v>
          </cell>
          <cell r="E233">
            <v>1136</v>
          </cell>
          <cell r="F233">
            <v>1089</v>
          </cell>
          <cell r="G233">
            <v>280</v>
          </cell>
          <cell r="H233">
            <v>1098</v>
          </cell>
          <cell r="I233">
            <v>23</v>
          </cell>
          <cell r="J233">
            <v>348</v>
          </cell>
          <cell r="K233">
            <v>8746</v>
          </cell>
          <cell r="L233">
            <v>0</v>
          </cell>
          <cell r="M233">
            <v>244</v>
          </cell>
          <cell r="N233">
            <v>288</v>
          </cell>
          <cell r="O233">
            <v>3675</v>
          </cell>
          <cell r="P233">
            <v>2021</v>
          </cell>
          <cell r="Q233">
            <v>567</v>
          </cell>
          <cell r="R233">
            <v>1951</v>
          </cell>
          <cell r="S233">
            <v>8076</v>
          </cell>
          <cell r="T233">
            <v>4394</v>
          </cell>
          <cell r="U233">
            <v>2566</v>
          </cell>
          <cell r="V233">
            <v>125</v>
          </cell>
          <cell r="W233">
            <v>701</v>
          </cell>
          <cell r="X233">
            <v>-780</v>
          </cell>
          <cell r="Y233">
            <v>1070</v>
          </cell>
          <cell r="Z233">
            <v>8810</v>
          </cell>
          <cell r="AA233">
            <v>8746</v>
          </cell>
          <cell r="AB233">
            <v>0</v>
          </cell>
          <cell r="AC233">
            <v>64</v>
          </cell>
          <cell r="AD233">
            <v>0</v>
          </cell>
          <cell r="AE233">
            <v>-734</v>
          </cell>
          <cell r="AF233">
            <v>-734</v>
          </cell>
          <cell r="AG233">
            <v>3380</v>
          </cell>
          <cell r="AH233">
            <v>1089</v>
          </cell>
          <cell r="AI233">
            <v>277465</v>
          </cell>
          <cell r="AJ233">
            <v>161843</v>
          </cell>
          <cell r="AK233">
            <v>100</v>
          </cell>
          <cell r="AL233">
            <v>90</v>
          </cell>
          <cell r="AM233">
            <v>15712</v>
          </cell>
        </row>
        <row r="234">
          <cell r="A234" t="str">
            <v>罗山县</v>
          </cell>
          <cell r="B234" t="str">
            <v>3P</v>
          </cell>
          <cell r="C234">
            <v>2237</v>
          </cell>
          <cell r="D234">
            <v>895</v>
          </cell>
          <cell r="E234">
            <v>257</v>
          </cell>
          <cell r="F234">
            <v>246</v>
          </cell>
          <cell r="G234">
            <v>56</v>
          </cell>
          <cell r="H234">
            <v>1153</v>
          </cell>
          <cell r="I234">
            <v>-57</v>
          </cell>
          <cell r="J234">
            <v>246</v>
          </cell>
          <cell r="K234">
            <v>5484</v>
          </cell>
          <cell r="L234">
            <v>0</v>
          </cell>
          <cell r="M234">
            <v>245</v>
          </cell>
          <cell r="N234">
            <v>287</v>
          </cell>
          <cell r="O234">
            <v>2633</v>
          </cell>
          <cell r="P234">
            <v>1142</v>
          </cell>
          <cell r="Q234">
            <v>300</v>
          </cell>
          <cell r="R234">
            <v>877</v>
          </cell>
          <cell r="S234">
            <v>4918</v>
          </cell>
          <cell r="T234">
            <v>2237</v>
          </cell>
          <cell r="U234">
            <v>833</v>
          </cell>
          <cell r="V234">
            <v>343</v>
          </cell>
          <cell r="W234">
            <v>1733</v>
          </cell>
          <cell r="X234">
            <v>-747</v>
          </cell>
          <cell r="Y234">
            <v>519</v>
          </cell>
          <cell r="Z234">
            <v>5533</v>
          </cell>
          <cell r="AA234">
            <v>5484</v>
          </cell>
          <cell r="AB234">
            <v>0</v>
          </cell>
          <cell r="AC234">
            <v>49</v>
          </cell>
          <cell r="AD234">
            <v>0</v>
          </cell>
          <cell r="AE234">
            <v>-615</v>
          </cell>
          <cell r="AF234">
            <v>-692</v>
          </cell>
          <cell r="AG234">
            <v>770</v>
          </cell>
          <cell r="AH234">
            <v>83</v>
          </cell>
          <cell r="AI234">
            <v>164568</v>
          </cell>
          <cell r="AJ234">
            <v>58743</v>
          </cell>
          <cell r="AK234">
            <v>69</v>
          </cell>
          <cell r="AL234">
            <v>63</v>
          </cell>
          <cell r="AM234">
            <v>14403</v>
          </cell>
        </row>
        <row r="235">
          <cell r="A235" t="str">
            <v>光山县</v>
          </cell>
          <cell r="B235" t="str">
            <v>3P</v>
          </cell>
          <cell r="C235">
            <v>2600</v>
          </cell>
          <cell r="D235">
            <v>1183</v>
          </cell>
          <cell r="E235">
            <v>266</v>
          </cell>
          <cell r="F235">
            <v>595</v>
          </cell>
          <cell r="G235">
            <v>59</v>
          </cell>
          <cell r="H235">
            <v>769</v>
          </cell>
          <cell r="I235">
            <v>328</v>
          </cell>
          <cell r="J235">
            <v>320</v>
          </cell>
          <cell r="K235">
            <v>7250</v>
          </cell>
          <cell r="L235">
            <v>0</v>
          </cell>
          <cell r="M235">
            <v>348</v>
          </cell>
          <cell r="N235">
            <v>401</v>
          </cell>
          <cell r="O235">
            <v>3366</v>
          </cell>
          <cell r="P235">
            <v>1545</v>
          </cell>
          <cell r="Q235">
            <v>520</v>
          </cell>
          <cell r="R235">
            <v>1070</v>
          </cell>
          <cell r="S235">
            <v>5815</v>
          </cell>
          <cell r="T235">
            <v>2600</v>
          </cell>
          <cell r="U235">
            <v>1959</v>
          </cell>
          <cell r="V235">
            <v>476</v>
          </cell>
          <cell r="W235">
            <v>1277</v>
          </cell>
          <cell r="X235">
            <v>-812</v>
          </cell>
          <cell r="Y235">
            <v>315</v>
          </cell>
          <cell r="Z235">
            <v>7310</v>
          </cell>
          <cell r="AA235">
            <v>7250</v>
          </cell>
          <cell r="AB235">
            <v>0</v>
          </cell>
          <cell r="AC235">
            <v>60</v>
          </cell>
          <cell r="AD235">
            <v>0</v>
          </cell>
          <cell r="AE235">
            <v>-1495</v>
          </cell>
          <cell r="AF235">
            <v>-1575</v>
          </cell>
          <cell r="AG235">
            <v>797</v>
          </cell>
          <cell r="AH235">
            <v>1283</v>
          </cell>
          <cell r="AI235">
            <v>160294</v>
          </cell>
          <cell r="AJ235">
            <v>83449</v>
          </cell>
          <cell r="AK235">
            <v>74</v>
          </cell>
          <cell r="AL235">
            <v>67</v>
          </cell>
          <cell r="AM235">
            <v>15782</v>
          </cell>
        </row>
        <row r="236">
          <cell r="A236" t="str">
            <v>固始县</v>
          </cell>
          <cell r="B236" t="str">
            <v>3P</v>
          </cell>
          <cell r="C236">
            <v>3390</v>
          </cell>
          <cell r="D236">
            <v>1269</v>
          </cell>
          <cell r="E236">
            <v>400</v>
          </cell>
          <cell r="F236">
            <v>350</v>
          </cell>
          <cell r="G236">
            <v>80</v>
          </cell>
          <cell r="H236">
            <v>1514</v>
          </cell>
          <cell r="I236">
            <v>220</v>
          </cell>
          <cell r="J236">
            <v>387</v>
          </cell>
          <cell r="K236">
            <v>9528</v>
          </cell>
          <cell r="L236">
            <v>0</v>
          </cell>
          <cell r="M236">
            <v>273</v>
          </cell>
          <cell r="N236">
            <v>251</v>
          </cell>
          <cell r="O236">
            <v>4783</v>
          </cell>
          <cell r="P236">
            <v>2478</v>
          </cell>
          <cell r="Q236">
            <v>555</v>
          </cell>
          <cell r="R236">
            <v>1188</v>
          </cell>
          <cell r="S236">
            <v>8456</v>
          </cell>
          <cell r="T236">
            <v>3390</v>
          </cell>
          <cell r="U236">
            <v>1099</v>
          </cell>
          <cell r="V236">
            <v>507</v>
          </cell>
          <cell r="W236">
            <v>2755</v>
          </cell>
          <cell r="X236">
            <v>-1005</v>
          </cell>
          <cell r="Y236">
            <v>1710</v>
          </cell>
          <cell r="Z236">
            <v>9612</v>
          </cell>
          <cell r="AA236">
            <v>9528</v>
          </cell>
          <cell r="AB236">
            <v>0</v>
          </cell>
          <cell r="AC236">
            <v>84</v>
          </cell>
          <cell r="AD236">
            <v>0</v>
          </cell>
          <cell r="AE236">
            <v>-1156</v>
          </cell>
          <cell r="AF236">
            <v>-1247</v>
          </cell>
          <cell r="AG236">
            <v>1201</v>
          </cell>
          <cell r="AH236">
            <v>4</v>
          </cell>
          <cell r="AI236">
            <v>287228</v>
          </cell>
          <cell r="AJ236">
            <v>98543</v>
          </cell>
          <cell r="AK236">
            <v>145</v>
          </cell>
          <cell r="AL236">
            <v>132</v>
          </cell>
          <cell r="AM236">
            <v>23709</v>
          </cell>
        </row>
        <row r="237">
          <cell r="A237" t="str">
            <v>商城县</v>
          </cell>
          <cell r="B237" t="str">
            <v>3P</v>
          </cell>
          <cell r="C237">
            <v>1400</v>
          </cell>
          <cell r="D237">
            <v>523</v>
          </cell>
          <cell r="E237">
            <v>200</v>
          </cell>
          <cell r="F237">
            <v>199</v>
          </cell>
          <cell r="G237">
            <v>31</v>
          </cell>
          <cell r="H237">
            <v>633</v>
          </cell>
          <cell r="I237">
            <v>-8</v>
          </cell>
          <cell r="J237">
            <v>252</v>
          </cell>
          <cell r="K237">
            <v>5901</v>
          </cell>
          <cell r="L237">
            <v>0</v>
          </cell>
          <cell r="M237">
            <v>239</v>
          </cell>
          <cell r="N237">
            <v>429</v>
          </cell>
          <cell r="O237">
            <v>2535</v>
          </cell>
          <cell r="P237">
            <v>1386</v>
          </cell>
          <cell r="Q237">
            <v>353</v>
          </cell>
          <cell r="R237">
            <v>959</v>
          </cell>
          <cell r="S237">
            <v>5106</v>
          </cell>
          <cell r="T237">
            <v>1400</v>
          </cell>
          <cell r="U237">
            <v>558</v>
          </cell>
          <cell r="V237">
            <v>604</v>
          </cell>
          <cell r="W237">
            <v>2453</v>
          </cell>
          <cell r="X237">
            <v>-878</v>
          </cell>
          <cell r="Y237">
            <v>969</v>
          </cell>
          <cell r="Z237">
            <v>5933</v>
          </cell>
          <cell r="AA237">
            <v>5901</v>
          </cell>
          <cell r="AB237">
            <v>0</v>
          </cell>
          <cell r="AC237">
            <v>32</v>
          </cell>
          <cell r="AD237">
            <v>0</v>
          </cell>
          <cell r="AE237">
            <v>-827</v>
          </cell>
          <cell r="AF237">
            <v>-841</v>
          </cell>
          <cell r="AG237">
            <v>601</v>
          </cell>
          <cell r="AH237">
            <v>0</v>
          </cell>
          <cell r="AI237">
            <v>103384</v>
          </cell>
          <cell r="AJ237">
            <v>43898</v>
          </cell>
          <cell r="AK237">
            <v>66</v>
          </cell>
          <cell r="AL237">
            <v>60</v>
          </cell>
          <cell r="AM237">
            <v>14506</v>
          </cell>
        </row>
        <row r="238">
          <cell r="A238" t="str">
            <v>新  县</v>
          </cell>
          <cell r="B238" t="str">
            <v>3P</v>
          </cell>
          <cell r="C238">
            <v>1194</v>
          </cell>
          <cell r="D238">
            <v>677</v>
          </cell>
          <cell r="E238">
            <v>113</v>
          </cell>
          <cell r="F238">
            <v>420</v>
          </cell>
          <cell r="G238">
            <v>44</v>
          </cell>
          <cell r="H238">
            <v>449</v>
          </cell>
          <cell r="I238">
            <v>-30</v>
          </cell>
          <cell r="J238">
            <v>98</v>
          </cell>
          <cell r="K238">
            <v>4236</v>
          </cell>
          <cell r="L238">
            <v>0</v>
          </cell>
          <cell r="M238">
            <v>207</v>
          </cell>
          <cell r="N238">
            <v>231</v>
          </cell>
          <cell r="O238">
            <v>1395</v>
          </cell>
          <cell r="P238">
            <v>1011</v>
          </cell>
          <cell r="Q238">
            <v>191</v>
          </cell>
          <cell r="R238">
            <v>1201</v>
          </cell>
          <cell r="S238">
            <v>4043</v>
          </cell>
          <cell r="T238">
            <v>1194</v>
          </cell>
          <cell r="U238">
            <v>323</v>
          </cell>
          <cell r="V238">
            <v>606</v>
          </cell>
          <cell r="W238">
            <v>2309</v>
          </cell>
          <cell r="X238">
            <v>-501</v>
          </cell>
          <cell r="Y238">
            <v>112</v>
          </cell>
          <cell r="Z238">
            <v>4322</v>
          </cell>
          <cell r="AA238">
            <v>4236</v>
          </cell>
          <cell r="AB238">
            <v>0</v>
          </cell>
          <cell r="AC238">
            <v>86</v>
          </cell>
          <cell r="AD238">
            <v>0</v>
          </cell>
          <cell r="AE238">
            <v>-279</v>
          </cell>
          <cell r="AF238">
            <v>-279</v>
          </cell>
          <cell r="AG238">
            <v>338</v>
          </cell>
          <cell r="AH238">
            <v>0</v>
          </cell>
          <cell r="AI238">
            <v>64169</v>
          </cell>
          <cell r="AJ238">
            <v>21218</v>
          </cell>
          <cell r="AK238">
            <v>32</v>
          </cell>
          <cell r="AL238">
            <v>28</v>
          </cell>
          <cell r="AM238">
            <v>10223</v>
          </cell>
        </row>
        <row r="239">
          <cell r="A239" t="str">
            <v>淮滨县</v>
          </cell>
          <cell r="B239" t="str">
            <v>3P</v>
          </cell>
          <cell r="C239">
            <v>1683</v>
          </cell>
          <cell r="D239">
            <v>924</v>
          </cell>
          <cell r="E239">
            <v>305</v>
          </cell>
          <cell r="F239">
            <v>245</v>
          </cell>
          <cell r="G239">
            <v>275</v>
          </cell>
          <cell r="H239">
            <v>661</v>
          </cell>
          <cell r="I239">
            <v>-76</v>
          </cell>
          <cell r="J239">
            <v>174</v>
          </cell>
          <cell r="K239">
            <v>6401</v>
          </cell>
          <cell r="L239">
            <v>0</v>
          </cell>
          <cell r="M239">
            <v>543</v>
          </cell>
          <cell r="N239">
            <v>339</v>
          </cell>
          <cell r="O239">
            <v>2360</v>
          </cell>
          <cell r="P239">
            <v>1136</v>
          </cell>
          <cell r="Q239">
            <v>350</v>
          </cell>
          <cell r="R239">
            <v>1673</v>
          </cell>
          <cell r="S239">
            <v>5900</v>
          </cell>
          <cell r="T239">
            <v>1683</v>
          </cell>
          <cell r="U239">
            <v>3609</v>
          </cell>
          <cell r="V239">
            <v>1013</v>
          </cell>
          <cell r="W239">
            <v>169</v>
          </cell>
          <cell r="X239">
            <v>-780</v>
          </cell>
          <cell r="Y239">
            <v>206</v>
          </cell>
          <cell r="Z239">
            <v>6483</v>
          </cell>
          <cell r="AA239">
            <v>6401</v>
          </cell>
          <cell r="AB239">
            <v>0</v>
          </cell>
          <cell r="AC239">
            <v>82</v>
          </cell>
          <cell r="AD239">
            <v>0</v>
          </cell>
          <cell r="AE239">
            <v>-583</v>
          </cell>
          <cell r="AF239">
            <v>-837</v>
          </cell>
          <cell r="AG239">
            <v>914</v>
          </cell>
          <cell r="AH239">
            <v>2730</v>
          </cell>
          <cell r="AI239">
            <v>126303</v>
          </cell>
          <cell r="AJ239">
            <v>41329</v>
          </cell>
          <cell r="AK239">
            <v>60</v>
          </cell>
          <cell r="AL239">
            <v>55</v>
          </cell>
          <cell r="AM239">
            <v>11393</v>
          </cell>
        </row>
        <row r="240">
          <cell r="A240" t="str">
            <v>湖北省</v>
          </cell>
          <cell r="B240">
            <v>0</v>
          </cell>
          <cell r="C240">
            <v>70639</v>
          </cell>
          <cell r="D240">
            <v>33060</v>
          </cell>
          <cell r="E240">
            <v>12345</v>
          </cell>
          <cell r="F240">
            <v>10397</v>
          </cell>
          <cell r="G240">
            <v>4201</v>
          </cell>
          <cell r="H240">
            <v>24011</v>
          </cell>
          <cell r="I240">
            <v>3181</v>
          </cell>
          <cell r="J240">
            <v>10387</v>
          </cell>
          <cell r="K240">
            <v>196019</v>
          </cell>
          <cell r="L240">
            <v>0</v>
          </cell>
          <cell r="M240">
            <v>14656</v>
          </cell>
          <cell r="N240">
            <v>10723</v>
          </cell>
          <cell r="O240">
            <v>80315</v>
          </cell>
          <cell r="P240">
            <v>38844</v>
          </cell>
          <cell r="Q240">
            <v>9304</v>
          </cell>
          <cell r="R240">
            <v>42177</v>
          </cell>
          <cell r="S240">
            <v>167527</v>
          </cell>
          <cell r="T240">
            <v>70639</v>
          </cell>
          <cell r="U240">
            <v>55206</v>
          </cell>
          <cell r="V240">
            <v>1310</v>
          </cell>
          <cell r="W240">
            <v>26962</v>
          </cell>
          <cell r="X240">
            <v>-15585</v>
          </cell>
          <cell r="Y240">
            <v>28995</v>
          </cell>
          <cell r="Z240">
            <v>211348</v>
          </cell>
          <cell r="AA240">
            <v>196019</v>
          </cell>
          <cell r="AB240">
            <v>1428</v>
          </cell>
          <cell r="AC240">
            <v>12884</v>
          </cell>
          <cell r="AD240">
            <v>1017</v>
          </cell>
          <cell r="AE240">
            <v>-43821</v>
          </cell>
          <cell r="AF240">
            <v>-44691</v>
          </cell>
          <cell r="AG240">
            <v>37125</v>
          </cell>
          <cell r="AH240">
            <v>27464</v>
          </cell>
          <cell r="AI240">
            <v>3211892</v>
          </cell>
          <cell r="AJ240">
            <v>2000887</v>
          </cell>
          <cell r="AK240">
            <v>1342</v>
          </cell>
          <cell r="AL240">
            <v>1179</v>
          </cell>
          <cell r="AM240">
            <v>323532</v>
          </cell>
        </row>
        <row r="241">
          <cell r="A241" t="str">
            <v>恩施市</v>
          </cell>
          <cell r="B241" t="str">
            <v>3P</v>
          </cell>
          <cell r="C241">
            <v>3546</v>
          </cell>
          <cell r="D241">
            <v>1577</v>
          </cell>
          <cell r="E241">
            <v>456</v>
          </cell>
          <cell r="F241">
            <v>636</v>
          </cell>
          <cell r="G241">
            <v>139</v>
          </cell>
          <cell r="H241">
            <v>1935</v>
          </cell>
          <cell r="I241">
            <v>-132</v>
          </cell>
          <cell r="J241">
            <v>166</v>
          </cell>
          <cell r="K241">
            <v>9233</v>
          </cell>
          <cell r="L241">
            <v>0</v>
          </cell>
          <cell r="M241">
            <v>699</v>
          </cell>
          <cell r="N241">
            <v>503</v>
          </cell>
          <cell r="O241">
            <v>4299</v>
          </cell>
          <cell r="P241">
            <v>1903</v>
          </cell>
          <cell r="Q241">
            <v>337</v>
          </cell>
          <cell r="R241">
            <v>1492</v>
          </cell>
          <cell r="S241">
            <v>6235</v>
          </cell>
          <cell r="T241">
            <v>3546</v>
          </cell>
          <cell r="U241">
            <v>1588</v>
          </cell>
          <cell r="V241">
            <v>0</v>
          </cell>
          <cell r="W241">
            <v>1164</v>
          </cell>
          <cell r="X241">
            <v>-1532</v>
          </cell>
          <cell r="Y241">
            <v>1469</v>
          </cell>
          <cell r="Z241">
            <v>9562</v>
          </cell>
          <cell r="AA241">
            <v>9233</v>
          </cell>
          <cell r="AB241">
            <v>0</v>
          </cell>
          <cell r="AC241">
            <v>329</v>
          </cell>
          <cell r="AD241">
            <v>0</v>
          </cell>
          <cell r="AE241">
            <v>-3327</v>
          </cell>
          <cell r="AF241">
            <v>-3327</v>
          </cell>
          <cell r="AG241">
            <v>1369</v>
          </cell>
          <cell r="AH241">
            <v>449</v>
          </cell>
          <cell r="AI241">
            <v>116785</v>
          </cell>
          <cell r="AJ241">
            <v>42265</v>
          </cell>
          <cell r="AK241">
            <v>72</v>
          </cell>
          <cell r="AL241">
            <v>62</v>
          </cell>
          <cell r="AM241">
            <v>15564</v>
          </cell>
        </row>
        <row r="242">
          <cell r="A242" t="str">
            <v>五峰县</v>
          </cell>
          <cell r="B242" t="str">
            <v>3M</v>
          </cell>
          <cell r="C242">
            <v>1575</v>
          </cell>
          <cell r="D242">
            <v>609</v>
          </cell>
          <cell r="E242">
            <v>200</v>
          </cell>
          <cell r="F242">
            <v>251</v>
          </cell>
          <cell r="G242">
            <v>47</v>
          </cell>
          <cell r="H242">
            <v>785</v>
          </cell>
          <cell r="I242">
            <v>-17</v>
          </cell>
          <cell r="J242">
            <v>198</v>
          </cell>
          <cell r="K242">
            <v>5377</v>
          </cell>
          <cell r="L242">
            <v>0</v>
          </cell>
          <cell r="M242">
            <v>371</v>
          </cell>
          <cell r="N242">
            <v>372</v>
          </cell>
          <cell r="O242">
            <v>2274</v>
          </cell>
          <cell r="P242">
            <v>1279</v>
          </cell>
          <cell r="Q242">
            <v>343</v>
          </cell>
          <cell r="R242">
            <v>738</v>
          </cell>
          <cell r="S242">
            <v>3019</v>
          </cell>
          <cell r="T242">
            <v>1575</v>
          </cell>
          <cell r="U242">
            <v>543</v>
          </cell>
          <cell r="V242">
            <v>0</v>
          </cell>
          <cell r="W242">
            <v>956</v>
          </cell>
          <cell r="X242">
            <v>-618</v>
          </cell>
          <cell r="Y242">
            <v>563</v>
          </cell>
          <cell r="Z242">
            <v>5466</v>
          </cell>
          <cell r="AA242">
            <v>5377</v>
          </cell>
          <cell r="AB242">
            <v>0</v>
          </cell>
          <cell r="AC242">
            <v>89</v>
          </cell>
          <cell r="AD242">
            <v>0</v>
          </cell>
          <cell r="AE242">
            <v>-2447</v>
          </cell>
          <cell r="AF242">
            <v>-2447</v>
          </cell>
          <cell r="AG242">
            <v>599</v>
          </cell>
          <cell r="AH242">
            <v>7</v>
          </cell>
          <cell r="AI242">
            <v>42603</v>
          </cell>
          <cell r="AJ242">
            <v>14361</v>
          </cell>
          <cell r="AK242">
            <v>21</v>
          </cell>
          <cell r="AL242">
            <v>19</v>
          </cell>
          <cell r="AM242">
            <v>7243</v>
          </cell>
        </row>
        <row r="243">
          <cell r="A243" t="str">
            <v>鹤峰县</v>
          </cell>
          <cell r="B243" t="str">
            <v>3P</v>
          </cell>
          <cell r="C243">
            <v>1819</v>
          </cell>
          <cell r="D243">
            <v>378</v>
          </cell>
          <cell r="E243">
            <v>132</v>
          </cell>
          <cell r="F243">
            <v>122</v>
          </cell>
          <cell r="G243">
            <v>24</v>
          </cell>
          <cell r="H243">
            <v>1158</v>
          </cell>
          <cell r="I243">
            <v>-19</v>
          </cell>
          <cell r="J243">
            <v>302</v>
          </cell>
          <cell r="K243">
            <v>5351</v>
          </cell>
          <cell r="L243">
            <v>0</v>
          </cell>
          <cell r="M243">
            <v>695</v>
          </cell>
          <cell r="N243">
            <v>346</v>
          </cell>
          <cell r="O243">
            <v>1939</v>
          </cell>
          <cell r="P243">
            <v>1189</v>
          </cell>
          <cell r="Q243">
            <v>315</v>
          </cell>
          <cell r="R243">
            <v>867</v>
          </cell>
          <cell r="S243">
            <v>2845</v>
          </cell>
          <cell r="T243">
            <v>1819</v>
          </cell>
          <cell r="U243">
            <v>326</v>
          </cell>
          <cell r="V243">
            <v>0</v>
          </cell>
          <cell r="W243">
            <v>815</v>
          </cell>
          <cell r="X243">
            <v>-1189</v>
          </cell>
          <cell r="Y243">
            <v>1074</v>
          </cell>
          <cell r="Z243">
            <v>5523</v>
          </cell>
          <cell r="AA243">
            <v>5351</v>
          </cell>
          <cell r="AB243">
            <v>0</v>
          </cell>
          <cell r="AC243">
            <v>172</v>
          </cell>
          <cell r="AD243">
            <v>0</v>
          </cell>
          <cell r="AE243">
            <v>-2678</v>
          </cell>
          <cell r="AF243">
            <v>-2678</v>
          </cell>
          <cell r="AG243">
            <v>396</v>
          </cell>
          <cell r="AH243">
            <v>6</v>
          </cell>
          <cell r="AI243">
            <v>30200</v>
          </cell>
          <cell r="AJ243">
            <v>12300</v>
          </cell>
          <cell r="AK243">
            <v>22</v>
          </cell>
          <cell r="AL243">
            <v>20</v>
          </cell>
          <cell r="AM243">
            <v>7901</v>
          </cell>
        </row>
        <row r="244">
          <cell r="A244" t="str">
            <v>巴东县</v>
          </cell>
          <cell r="B244" t="str">
            <v>3P</v>
          </cell>
          <cell r="C244">
            <v>1804</v>
          </cell>
          <cell r="D244">
            <v>828</v>
          </cell>
          <cell r="E244">
            <v>268</v>
          </cell>
          <cell r="F244">
            <v>300</v>
          </cell>
          <cell r="G244">
            <v>66</v>
          </cell>
          <cell r="H244">
            <v>836</v>
          </cell>
          <cell r="I244">
            <v>-14</v>
          </cell>
          <cell r="J244">
            <v>154</v>
          </cell>
          <cell r="K244">
            <v>6535</v>
          </cell>
          <cell r="L244">
            <v>0</v>
          </cell>
          <cell r="M244">
            <v>590</v>
          </cell>
          <cell r="N244">
            <v>358</v>
          </cell>
          <cell r="O244">
            <v>2802</v>
          </cell>
          <cell r="P244">
            <v>1432</v>
          </cell>
          <cell r="Q244">
            <v>289</v>
          </cell>
          <cell r="R244">
            <v>1064</v>
          </cell>
          <cell r="S244">
            <v>3602</v>
          </cell>
          <cell r="T244">
            <v>1804</v>
          </cell>
          <cell r="U244">
            <v>1220</v>
          </cell>
          <cell r="V244">
            <v>0</v>
          </cell>
          <cell r="W244">
            <v>1035</v>
          </cell>
          <cell r="X244">
            <v>-1426</v>
          </cell>
          <cell r="Y244">
            <v>969</v>
          </cell>
          <cell r="Z244">
            <v>6784</v>
          </cell>
          <cell r="AA244">
            <v>6535</v>
          </cell>
          <cell r="AB244">
            <v>0</v>
          </cell>
          <cell r="AC244">
            <v>249</v>
          </cell>
          <cell r="AD244">
            <v>0</v>
          </cell>
          <cell r="AE244">
            <v>-3182</v>
          </cell>
          <cell r="AF244">
            <v>-3182</v>
          </cell>
          <cell r="AG244">
            <v>803</v>
          </cell>
          <cell r="AH244">
            <v>620</v>
          </cell>
          <cell r="AI244">
            <v>44939</v>
          </cell>
          <cell r="AJ244">
            <v>13524</v>
          </cell>
          <cell r="AK244">
            <v>48</v>
          </cell>
          <cell r="AL244">
            <v>44</v>
          </cell>
          <cell r="AM244">
            <v>10756</v>
          </cell>
        </row>
        <row r="245">
          <cell r="A245" t="str">
            <v>建始县</v>
          </cell>
          <cell r="B245" t="str">
            <v>3P</v>
          </cell>
          <cell r="C245">
            <v>3306</v>
          </cell>
          <cell r="D245">
            <v>1656</v>
          </cell>
          <cell r="E245">
            <v>836</v>
          </cell>
          <cell r="F245">
            <v>146</v>
          </cell>
          <cell r="G245">
            <v>474</v>
          </cell>
          <cell r="H245">
            <v>1565</v>
          </cell>
          <cell r="I245">
            <v>-148</v>
          </cell>
          <cell r="J245">
            <v>233</v>
          </cell>
          <cell r="K245">
            <v>8639</v>
          </cell>
          <cell r="L245">
            <v>0</v>
          </cell>
          <cell r="M245">
            <v>722</v>
          </cell>
          <cell r="N245">
            <v>479</v>
          </cell>
          <cell r="O245">
            <v>3643</v>
          </cell>
          <cell r="P245">
            <v>2171</v>
          </cell>
          <cell r="Q245">
            <v>337</v>
          </cell>
          <cell r="R245">
            <v>1287</v>
          </cell>
          <cell r="S245">
            <v>11282</v>
          </cell>
          <cell r="T245">
            <v>3306</v>
          </cell>
          <cell r="U245">
            <v>6664</v>
          </cell>
          <cell r="V245">
            <v>0</v>
          </cell>
          <cell r="W245">
            <v>836</v>
          </cell>
          <cell r="X245">
            <v>145</v>
          </cell>
          <cell r="Y245">
            <v>331</v>
          </cell>
          <cell r="Z245">
            <v>11131</v>
          </cell>
          <cell r="AA245">
            <v>8639</v>
          </cell>
          <cell r="AB245">
            <v>0</v>
          </cell>
          <cell r="AC245">
            <v>2261</v>
          </cell>
          <cell r="AD245">
            <v>231</v>
          </cell>
          <cell r="AE245">
            <v>151</v>
          </cell>
          <cell r="AF245">
            <v>151</v>
          </cell>
          <cell r="AG245">
            <v>2510</v>
          </cell>
          <cell r="AH245">
            <v>4808</v>
          </cell>
          <cell r="AI245">
            <v>110000</v>
          </cell>
          <cell r="AJ245">
            <v>55000</v>
          </cell>
          <cell r="AK245">
            <v>50</v>
          </cell>
          <cell r="AL245">
            <v>46</v>
          </cell>
          <cell r="AM245">
            <v>13688</v>
          </cell>
        </row>
        <row r="246">
          <cell r="A246" t="str">
            <v>利川市</v>
          </cell>
          <cell r="B246" t="str">
            <v>3P</v>
          </cell>
          <cell r="C246">
            <v>3187</v>
          </cell>
          <cell r="D246">
            <v>1492</v>
          </cell>
          <cell r="E246">
            <v>509</v>
          </cell>
          <cell r="F246">
            <v>212</v>
          </cell>
          <cell r="G246">
            <v>482</v>
          </cell>
          <cell r="H246">
            <v>1949</v>
          </cell>
          <cell r="I246">
            <v>-584</v>
          </cell>
          <cell r="J246">
            <v>330</v>
          </cell>
          <cell r="K246">
            <v>11087</v>
          </cell>
          <cell r="L246">
            <v>0</v>
          </cell>
          <cell r="M246">
            <v>972</v>
          </cell>
          <cell r="N246">
            <v>607</v>
          </cell>
          <cell r="O246">
            <v>4964</v>
          </cell>
          <cell r="P246">
            <v>1986</v>
          </cell>
          <cell r="Q246">
            <v>500</v>
          </cell>
          <cell r="R246">
            <v>2058</v>
          </cell>
          <cell r="S246">
            <v>12247</v>
          </cell>
          <cell r="T246">
            <v>3187</v>
          </cell>
          <cell r="U246">
            <v>6007</v>
          </cell>
          <cell r="V246">
            <v>0</v>
          </cell>
          <cell r="W246">
            <v>1023</v>
          </cell>
          <cell r="X246">
            <v>405</v>
          </cell>
          <cell r="Y246">
            <v>1625</v>
          </cell>
          <cell r="Z246">
            <v>13355</v>
          </cell>
          <cell r="AA246">
            <v>11087</v>
          </cell>
          <cell r="AB246">
            <v>0</v>
          </cell>
          <cell r="AC246">
            <v>1844</v>
          </cell>
          <cell r="AD246">
            <v>424</v>
          </cell>
          <cell r="AE246">
            <v>-1108</v>
          </cell>
          <cell r="AF246">
            <v>-1560</v>
          </cell>
          <cell r="AG246">
            <v>1526</v>
          </cell>
          <cell r="AH246">
            <v>5805</v>
          </cell>
          <cell r="AI246">
            <v>88516</v>
          </cell>
          <cell r="AJ246">
            <v>42000</v>
          </cell>
          <cell r="AK246">
            <v>80</v>
          </cell>
          <cell r="AL246">
            <v>74</v>
          </cell>
          <cell r="AM246">
            <v>15628</v>
          </cell>
        </row>
        <row r="247">
          <cell r="A247" t="str">
            <v>来风县</v>
          </cell>
          <cell r="B247" t="str">
            <v>3P</v>
          </cell>
          <cell r="C247">
            <v>1822</v>
          </cell>
          <cell r="D247">
            <v>1178</v>
          </cell>
          <cell r="E247">
            <v>491</v>
          </cell>
          <cell r="F247">
            <v>202</v>
          </cell>
          <cell r="G247">
            <v>419</v>
          </cell>
          <cell r="H247">
            <v>596</v>
          </cell>
          <cell r="I247">
            <v>-44</v>
          </cell>
          <cell r="J247">
            <v>92</v>
          </cell>
          <cell r="K247">
            <v>7678</v>
          </cell>
          <cell r="L247">
            <v>0</v>
          </cell>
          <cell r="M247">
            <v>712</v>
          </cell>
          <cell r="N247">
            <v>397</v>
          </cell>
          <cell r="O247">
            <v>2561</v>
          </cell>
          <cell r="P247">
            <v>1403</v>
          </cell>
          <cell r="Q247">
            <v>337</v>
          </cell>
          <cell r="R247">
            <v>2268</v>
          </cell>
          <cell r="S247">
            <v>10544</v>
          </cell>
          <cell r="T247">
            <v>1822</v>
          </cell>
          <cell r="U247">
            <v>6808</v>
          </cell>
          <cell r="V247">
            <v>0</v>
          </cell>
          <cell r="W247">
            <v>749</v>
          </cell>
          <cell r="X247">
            <v>312</v>
          </cell>
          <cell r="Y247">
            <v>853</v>
          </cell>
          <cell r="Z247">
            <v>10232</v>
          </cell>
          <cell r="AA247">
            <v>7678</v>
          </cell>
          <cell r="AB247">
            <v>0</v>
          </cell>
          <cell r="AC247">
            <v>2441</v>
          </cell>
          <cell r="AD247">
            <v>113</v>
          </cell>
          <cell r="AE247">
            <v>312</v>
          </cell>
          <cell r="AF247">
            <v>312</v>
          </cell>
          <cell r="AG247">
            <v>1472</v>
          </cell>
          <cell r="AH247">
            <v>5843</v>
          </cell>
          <cell r="AI247">
            <v>69898</v>
          </cell>
          <cell r="AJ247">
            <v>40295</v>
          </cell>
          <cell r="AK247">
            <v>29</v>
          </cell>
          <cell r="AL247">
            <v>24</v>
          </cell>
          <cell r="AM247">
            <v>8209</v>
          </cell>
        </row>
        <row r="248">
          <cell r="A248" t="str">
            <v>宣恩县</v>
          </cell>
          <cell r="B248" t="str">
            <v>3P</v>
          </cell>
          <cell r="C248">
            <v>1106</v>
          </cell>
          <cell r="D248">
            <v>354</v>
          </cell>
          <cell r="E248">
            <v>143</v>
          </cell>
          <cell r="F248">
            <v>102</v>
          </cell>
          <cell r="G248">
            <v>23</v>
          </cell>
          <cell r="H248">
            <v>617</v>
          </cell>
          <cell r="I248">
            <v>-19</v>
          </cell>
          <cell r="J248">
            <v>154</v>
          </cell>
          <cell r="K248">
            <v>5337</v>
          </cell>
          <cell r="L248">
            <v>0</v>
          </cell>
          <cell r="M248">
            <v>647</v>
          </cell>
          <cell r="N248">
            <v>314</v>
          </cell>
          <cell r="O248">
            <v>2051</v>
          </cell>
          <cell r="P248">
            <v>1048</v>
          </cell>
          <cell r="Q248">
            <v>197</v>
          </cell>
          <cell r="R248">
            <v>1080</v>
          </cell>
          <cell r="S248">
            <v>1682</v>
          </cell>
          <cell r="T248">
            <v>1106</v>
          </cell>
          <cell r="U248">
            <v>352</v>
          </cell>
          <cell r="V248">
            <v>0</v>
          </cell>
          <cell r="W248">
            <v>928</v>
          </cell>
          <cell r="X248">
            <v>-1902</v>
          </cell>
          <cell r="Y248">
            <v>1198</v>
          </cell>
          <cell r="Z248">
            <v>5489</v>
          </cell>
          <cell r="AA248">
            <v>5337</v>
          </cell>
          <cell r="AB248">
            <v>0</v>
          </cell>
          <cell r="AC248">
            <v>152</v>
          </cell>
          <cell r="AD248">
            <v>0</v>
          </cell>
          <cell r="AE248">
            <v>-3807</v>
          </cell>
          <cell r="AF248">
            <v>-3807</v>
          </cell>
          <cell r="AG248">
            <v>428</v>
          </cell>
          <cell r="AH248">
            <v>21</v>
          </cell>
          <cell r="AI248">
            <v>48653</v>
          </cell>
          <cell r="AJ248">
            <v>11961</v>
          </cell>
          <cell r="AK248">
            <v>33</v>
          </cell>
          <cell r="AL248">
            <v>31</v>
          </cell>
          <cell r="AM248">
            <v>9696</v>
          </cell>
        </row>
        <row r="249">
          <cell r="A249" t="str">
            <v>咸丰县</v>
          </cell>
          <cell r="B249" t="str">
            <v>3P</v>
          </cell>
          <cell r="C249">
            <v>1815</v>
          </cell>
          <cell r="D249">
            <v>586</v>
          </cell>
          <cell r="E249">
            <v>244</v>
          </cell>
          <cell r="F249">
            <v>148</v>
          </cell>
          <cell r="G249">
            <v>91</v>
          </cell>
          <cell r="H249">
            <v>987</v>
          </cell>
          <cell r="I249">
            <v>8</v>
          </cell>
          <cell r="J249">
            <v>234</v>
          </cell>
          <cell r="K249">
            <v>5634</v>
          </cell>
          <cell r="L249">
            <v>0</v>
          </cell>
          <cell r="M249">
            <v>402</v>
          </cell>
          <cell r="N249">
            <v>498</v>
          </cell>
          <cell r="O249">
            <v>2261</v>
          </cell>
          <cell r="P249">
            <v>1197</v>
          </cell>
          <cell r="Q249">
            <v>326</v>
          </cell>
          <cell r="R249">
            <v>950</v>
          </cell>
          <cell r="S249">
            <v>3021</v>
          </cell>
          <cell r="T249">
            <v>1815</v>
          </cell>
          <cell r="U249">
            <v>1306</v>
          </cell>
          <cell r="V249">
            <v>0</v>
          </cell>
          <cell r="W249">
            <v>749</v>
          </cell>
          <cell r="X249">
            <v>-1903</v>
          </cell>
          <cell r="Y249">
            <v>1054</v>
          </cell>
          <cell r="Z249">
            <v>5846</v>
          </cell>
          <cell r="AA249">
            <v>5634</v>
          </cell>
          <cell r="AB249">
            <v>0</v>
          </cell>
          <cell r="AC249">
            <v>212</v>
          </cell>
          <cell r="AD249">
            <v>0</v>
          </cell>
          <cell r="AE249">
            <v>-2825</v>
          </cell>
          <cell r="AF249">
            <v>-2825</v>
          </cell>
          <cell r="AG249">
            <v>731</v>
          </cell>
          <cell r="AH249">
            <v>862</v>
          </cell>
          <cell r="AI249">
            <v>45052</v>
          </cell>
          <cell r="AJ249">
            <v>19616</v>
          </cell>
          <cell r="AK249">
            <v>35</v>
          </cell>
          <cell r="AL249">
            <v>32</v>
          </cell>
          <cell r="AM249">
            <v>9692</v>
          </cell>
        </row>
        <row r="250">
          <cell r="A250" t="str">
            <v>神农架林区</v>
          </cell>
          <cell r="B250" t="str">
            <v>3P</v>
          </cell>
          <cell r="C250">
            <v>641</v>
          </cell>
          <cell r="D250">
            <v>324</v>
          </cell>
          <cell r="E250">
            <v>111</v>
          </cell>
          <cell r="F250">
            <v>137</v>
          </cell>
          <cell r="G250">
            <v>28</v>
          </cell>
          <cell r="H250">
            <v>245</v>
          </cell>
          <cell r="I250">
            <v>12</v>
          </cell>
          <cell r="J250">
            <v>60</v>
          </cell>
          <cell r="K250">
            <v>3112</v>
          </cell>
          <cell r="L250">
            <v>0</v>
          </cell>
          <cell r="M250">
            <v>383</v>
          </cell>
          <cell r="N250">
            <v>277</v>
          </cell>
          <cell r="O250">
            <v>800</v>
          </cell>
          <cell r="P250">
            <v>671</v>
          </cell>
          <cell r="Q250">
            <v>152</v>
          </cell>
          <cell r="R250">
            <v>829</v>
          </cell>
          <cell r="S250">
            <v>2522</v>
          </cell>
          <cell r="T250">
            <v>641</v>
          </cell>
          <cell r="U250">
            <v>289</v>
          </cell>
          <cell r="V250">
            <v>417</v>
          </cell>
          <cell r="W250">
            <v>953</v>
          </cell>
          <cell r="X250">
            <v>-184</v>
          </cell>
          <cell r="Y250">
            <v>406</v>
          </cell>
          <cell r="Z250">
            <v>3173</v>
          </cell>
          <cell r="AA250">
            <v>3112</v>
          </cell>
          <cell r="AB250">
            <v>0</v>
          </cell>
          <cell r="AC250">
            <v>61</v>
          </cell>
          <cell r="AD250">
            <v>0</v>
          </cell>
          <cell r="AE250">
            <v>-651</v>
          </cell>
          <cell r="AF250">
            <v>-651</v>
          </cell>
          <cell r="AG250">
            <v>333</v>
          </cell>
          <cell r="AH250">
            <v>2</v>
          </cell>
          <cell r="AI250">
            <v>15667</v>
          </cell>
          <cell r="AJ250">
            <v>9610</v>
          </cell>
          <cell r="AK250">
            <v>8</v>
          </cell>
          <cell r="AL250">
            <v>6</v>
          </cell>
          <cell r="AM250">
            <v>3397</v>
          </cell>
        </row>
        <row r="251">
          <cell r="A251" t="str">
            <v>红安县</v>
          </cell>
          <cell r="B251" t="str">
            <v>3P</v>
          </cell>
          <cell r="C251">
            <v>3258</v>
          </cell>
          <cell r="D251">
            <v>1806</v>
          </cell>
          <cell r="E251">
            <v>692</v>
          </cell>
          <cell r="F251">
            <v>587</v>
          </cell>
          <cell r="G251">
            <v>284</v>
          </cell>
          <cell r="H251">
            <v>850</v>
          </cell>
          <cell r="I251">
            <v>22</v>
          </cell>
          <cell r="J251">
            <v>580</v>
          </cell>
          <cell r="K251">
            <v>12709</v>
          </cell>
          <cell r="L251">
            <v>0</v>
          </cell>
          <cell r="M251">
            <v>860</v>
          </cell>
          <cell r="N251">
            <v>564</v>
          </cell>
          <cell r="O251">
            <v>4234</v>
          </cell>
          <cell r="P251">
            <v>2436</v>
          </cell>
          <cell r="Q251">
            <v>524</v>
          </cell>
          <cell r="R251">
            <v>4091</v>
          </cell>
          <cell r="S251">
            <v>13703</v>
          </cell>
          <cell r="T251">
            <v>3258</v>
          </cell>
          <cell r="U251">
            <v>7737</v>
          </cell>
          <cell r="V251">
            <v>0</v>
          </cell>
          <cell r="W251">
            <v>1435</v>
          </cell>
          <cell r="X251">
            <v>330</v>
          </cell>
          <cell r="Y251">
            <v>943</v>
          </cell>
          <cell r="Z251">
            <v>13345</v>
          </cell>
          <cell r="AA251">
            <v>12709</v>
          </cell>
          <cell r="AB251">
            <v>134</v>
          </cell>
          <cell r="AC251">
            <v>410</v>
          </cell>
          <cell r="AD251">
            <v>92</v>
          </cell>
          <cell r="AE251">
            <v>358</v>
          </cell>
          <cell r="AF251">
            <v>358</v>
          </cell>
          <cell r="AG251">
            <v>2076</v>
          </cell>
          <cell r="AH251">
            <v>6284</v>
          </cell>
          <cell r="AI251">
            <v>243179</v>
          </cell>
          <cell r="AJ251">
            <v>189769</v>
          </cell>
          <cell r="AK251">
            <v>64</v>
          </cell>
          <cell r="AL251">
            <v>55</v>
          </cell>
          <cell r="AM251">
            <v>26322</v>
          </cell>
        </row>
        <row r="252">
          <cell r="A252" t="str">
            <v>麻城市</v>
          </cell>
          <cell r="B252" t="str">
            <v>3P</v>
          </cell>
          <cell r="C252">
            <v>6195</v>
          </cell>
          <cell r="D252">
            <v>2605</v>
          </cell>
          <cell r="E252">
            <v>832</v>
          </cell>
          <cell r="F252">
            <v>1125</v>
          </cell>
          <cell r="G252">
            <v>241</v>
          </cell>
          <cell r="H252">
            <v>2146</v>
          </cell>
          <cell r="I252">
            <v>495</v>
          </cell>
          <cell r="J252">
            <v>949</v>
          </cell>
          <cell r="K252">
            <v>10635</v>
          </cell>
          <cell r="L252">
            <v>0</v>
          </cell>
          <cell r="M252">
            <v>651</v>
          </cell>
          <cell r="N252">
            <v>446</v>
          </cell>
          <cell r="O252">
            <v>4428</v>
          </cell>
          <cell r="P252">
            <v>1861</v>
          </cell>
          <cell r="Q252">
            <v>387</v>
          </cell>
          <cell r="R252">
            <v>2862</v>
          </cell>
          <cell r="S252">
            <v>10842</v>
          </cell>
          <cell r="T252">
            <v>6195</v>
          </cell>
          <cell r="U252">
            <v>2124</v>
          </cell>
          <cell r="V252">
            <v>0</v>
          </cell>
          <cell r="W252">
            <v>1226</v>
          </cell>
          <cell r="X252">
            <v>-815</v>
          </cell>
          <cell r="Y252">
            <v>2112</v>
          </cell>
          <cell r="Z252">
            <v>12350</v>
          </cell>
          <cell r="AA252">
            <v>10635</v>
          </cell>
          <cell r="AB252">
            <v>895</v>
          </cell>
          <cell r="AC252">
            <v>663</v>
          </cell>
          <cell r="AD252">
            <v>157</v>
          </cell>
          <cell r="AE252">
            <v>-1508</v>
          </cell>
          <cell r="AF252">
            <v>-1628</v>
          </cell>
          <cell r="AG252">
            <v>2496</v>
          </cell>
          <cell r="AH252">
            <v>80</v>
          </cell>
          <cell r="AI252">
            <v>402090</v>
          </cell>
          <cell r="AJ252">
            <v>268276</v>
          </cell>
          <cell r="AK252">
            <v>111</v>
          </cell>
          <cell r="AL252">
            <v>92</v>
          </cell>
          <cell r="AM252">
            <v>18925</v>
          </cell>
        </row>
        <row r="253">
          <cell r="A253" t="str">
            <v>罗田县</v>
          </cell>
          <cell r="B253" t="str">
            <v>3P</v>
          </cell>
          <cell r="C253">
            <v>3035</v>
          </cell>
          <cell r="D253">
            <v>1218</v>
          </cell>
          <cell r="E253">
            <v>464</v>
          </cell>
          <cell r="F253">
            <v>395</v>
          </cell>
          <cell r="G253">
            <v>80</v>
          </cell>
          <cell r="H253">
            <v>693</v>
          </cell>
          <cell r="I253">
            <v>242</v>
          </cell>
          <cell r="J253">
            <v>882</v>
          </cell>
          <cell r="K253">
            <v>5927</v>
          </cell>
          <cell r="L253">
            <v>0</v>
          </cell>
          <cell r="M253">
            <v>514</v>
          </cell>
          <cell r="N253">
            <v>291</v>
          </cell>
          <cell r="O253">
            <v>2450</v>
          </cell>
          <cell r="P253">
            <v>1111</v>
          </cell>
          <cell r="Q253">
            <v>290</v>
          </cell>
          <cell r="R253">
            <v>1271</v>
          </cell>
          <cell r="S253">
            <v>6039</v>
          </cell>
          <cell r="T253">
            <v>3035</v>
          </cell>
          <cell r="U253">
            <v>1419</v>
          </cell>
          <cell r="V253">
            <v>0</v>
          </cell>
          <cell r="W253">
            <v>861</v>
          </cell>
          <cell r="X253">
            <v>179</v>
          </cell>
          <cell r="Y253">
            <v>545</v>
          </cell>
          <cell r="Z253">
            <v>6189</v>
          </cell>
          <cell r="AA253">
            <v>5927</v>
          </cell>
          <cell r="AB253">
            <v>34</v>
          </cell>
          <cell r="AC253">
            <v>228</v>
          </cell>
          <cell r="AD253">
            <v>0</v>
          </cell>
          <cell r="AE253">
            <v>-150</v>
          </cell>
          <cell r="AF253">
            <v>-150</v>
          </cell>
          <cell r="AG253">
            <v>1392</v>
          </cell>
          <cell r="AH253">
            <v>45</v>
          </cell>
          <cell r="AI253">
            <v>214929</v>
          </cell>
          <cell r="AJ253">
            <v>138180</v>
          </cell>
          <cell r="AK253">
            <v>56</v>
          </cell>
          <cell r="AL253">
            <v>50</v>
          </cell>
          <cell r="AM253">
            <v>12280</v>
          </cell>
        </row>
        <row r="254">
          <cell r="A254" t="str">
            <v>英山县</v>
          </cell>
          <cell r="B254" t="str">
            <v>3P</v>
          </cell>
          <cell r="C254">
            <v>2646</v>
          </cell>
          <cell r="D254">
            <v>1263</v>
          </cell>
          <cell r="E254">
            <v>411</v>
          </cell>
          <cell r="F254">
            <v>355</v>
          </cell>
          <cell r="G254">
            <v>90</v>
          </cell>
          <cell r="H254">
            <v>761</v>
          </cell>
          <cell r="I254">
            <v>258</v>
          </cell>
          <cell r="J254">
            <v>364</v>
          </cell>
          <cell r="K254">
            <v>5969</v>
          </cell>
          <cell r="L254">
            <v>0</v>
          </cell>
          <cell r="M254">
            <v>516</v>
          </cell>
          <cell r="N254">
            <v>293</v>
          </cell>
          <cell r="O254">
            <v>2484</v>
          </cell>
          <cell r="P254">
            <v>1129</v>
          </cell>
          <cell r="Q254">
            <v>358</v>
          </cell>
          <cell r="R254">
            <v>1189</v>
          </cell>
          <cell r="S254">
            <v>6143</v>
          </cell>
          <cell r="T254">
            <v>2646</v>
          </cell>
          <cell r="U254">
            <v>1163</v>
          </cell>
          <cell r="V254">
            <v>0</v>
          </cell>
          <cell r="W254">
            <v>874</v>
          </cell>
          <cell r="X254">
            <v>125</v>
          </cell>
          <cell r="Y254">
            <v>1335</v>
          </cell>
          <cell r="Z254">
            <v>6242</v>
          </cell>
          <cell r="AA254">
            <v>5969</v>
          </cell>
          <cell r="AB254">
            <v>61</v>
          </cell>
          <cell r="AC254">
            <v>212</v>
          </cell>
          <cell r="AD254">
            <v>0</v>
          </cell>
          <cell r="AE254">
            <v>-99</v>
          </cell>
          <cell r="AF254">
            <v>-99</v>
          </cell>
          <cell r="AG254">
            <v>1233</v>
          </cell>
          <cell r="AH254">
            <v>9</v>
          </cell>
          <cell r="AI254">
            <v>152020</v>
          </cell>
          <cell r="AJ254">
            <v>111228</v>
          </cell>
          <cell r="AK254">
            <v>39</v>
          </cell>
          <cell r="AL254">
            <v>36</v>
          </cell>
          <cell r="AM254">
            <v>9448</v>
          </cell>
        </row>
        <row r="255">
          <cell r="A255" t="str">
            <v>圻春县</v>
          </cell>
          <cell r="B255" t="str">
            <v>3P</v>
          </cell>
          <cell r="C255">
            <v>5960</v>
          </cell>
          <cell r="D255">
            <v>2338</v>
          </cell>
          <cell r="E255">
            <v>517</v>
          </cell>
          <cell r="F255">
            <v>925</v>
          </cell>
          <cell r="G255">
            <v>108</v>
          </cell>
          <cell r="H255">
            <v>1518</v>
          </cell>
          <cell r="I255">
            <v>786</v>
          </cell>
          <cell r="J255">
            <v>1318</v>
          </cell>
          <cell r="K255">
            <v>9657</v>
          </cell>
          <cell r="L255">
            <v>0</v>
          </cell>
          <cell r="M255">
            <v>553</v>
          </cell>
          <cell r="N255">
            <v>323</v>
          </cell>
          <cell r="O255">
            <v>3818</v>
          </cell>
          <cell r="P255">
            <v>1791</v>
          </cell>
          <cell r="Q255">
            <v>757</v>
          </cell>
          <cell r="R255">
            <v>2415</v>
          </cell>
          <cell r="S255">
            <v>10219</v>
          </cell>
          <cell r="T255">
            <v>5960</v>
          </cell>
          <cell r="U255">
            <v>1434</v>
          </cell>
          <cell r="V255">
            <v>0</v>
          </cell>
          <cell r="W255">
            <v>1294</v>
          </cell>
          <cell r="X255">
            <v>-158</v>
          </cell>
          <cell r="Y255">
            <v>1689</v>
          </cell>
          <cell r="Z255">
            <v>10178</v>
          </cell>
          <cell r="AA255">
            <v>9657</v>
          </cell>
          <cell r="AB255">
            <v>0</v>
          </cell>
          <cell r="AC255">
            <v>521</v>
          </cell>
          <cell r="AD255">
            <v>0</v>
          </cell>
          <cell r="AE255">
            <v>41</v>
          </cell>
          <cell r="AF255">
            <v>-249</v>
          </cell>
          <cell r="AG255">
            <v>1551</v>
          </cell>
          <cell r="AH255">
            <v>8</v>
          </cell>
          <cell r="AI255">
            <v>383595</v>
          </cell>
          <cell r="AJ255">
            <v>283872</v>
          </cell>
          <cell r="AK255">
            <v>90</v>
          </cell>
          <cell r="AL255">
            <v>78</v>
          </cell>
          <cell r="AM255">
            <v>16422</v>
          </cell>
        </row>
        <row r="256">
          <cell r="A256" t="str">
            <v>孝昌县</v>
          </cell>
          <cell r="B256" t="str">
            <v>3P</v>
          </cell>
          <cell r="C256">
            <v>1264</v>
          </cell>
          <cell r="D256">
            <v>433</v>
          </cell>
          <cell r="E256">
            <v>124</v>
          </cell>
          <cell r="F256">
            <v>178</v>
          </cell>
          <cell r="G256">
            <v>28</v>
          </cell>
          <cell r="H256">
            <v>819</v>
          </cell>
          <cell r="I256">
            <v>-104</v>
          </cell>
          <cell r="J256">
            <v>116</v>
          </cell>
          <cell r="K256">
            <v>4923</v>
          </cell>
          <cell r="L256">
            <v>0</v>
          </cell>
          <cell r="M256">
            <v>181</v>
          </cell>
          <cell r="N256">
            <v>321</v>
          </cell>
          <cell r="O256">
            <v>2342</v>
          </cell>
          <cell r="P256">
            <v>744</v>
          </cell>
          <cell r="Q256">
            <v>300</v>
          </cell>
          <cell r="R256">
            <v>1035</v>
          </cell>
          <cell r="S256">
            <v>3459</v>
          </cell>
          <cell r="T256">
            <v>1264</v>
          </cell>
          <cell r="U256">
            <v>339</v>
          </cell>
          <cell r="V256">
            <v>567</v>
          </cell>
          <cell r="W256">
            <v>946</v>
          </cell>
          <cell r="X256">
            <v>0</v>
          </cell>
          <cell r="Y256">
            <v>343</v>
          </cell>
          <cell r="Z256">
            <v>5214</v>
          </cell>
          <cell r="AA256">
            <v>4923</v>
          </cell>
          <cell r="AB256">
            <v>0</v>
          </cell>
          <cell r="AC256">
            <v>291</v>
          </cell>
          <cell r="AD256">
            <v>0</v>
          </cell>
          <cell r="AE256">
            <v>-1755</v>
          </cell>
          <cell r="AF256">
            <v>-1755</v>
          </cell>
          <cell r="AG256">
            <v>373</v>
          </cell>
          <cell r="AH256">
            <v>0</v>
          </cell>
          <cell r="AI256">
            <v>116663</v>
          </cell>
          <cell r="AJ256">
            <v>64923</v>
          </cell>
          <cell r="AK256">
            <v>60</v>
          </cell>
          <cell r="AL256">
            <v>57</v>
          </cell>
          <cell r="AM256">
            <v>8425</v>
          </cell>
        </row>
        <row r="257">
          <cell r="A257" t="str">
            <v>大悟县</v>
          </cell>
          <cell r="B257" t="str">
            <v>3P</v>
          </cell>
          <cell r="C257">
            <v>3248</v>
          </cell>
          <cell r="D257">
            <v>1098</v>
          </cell>
          <cell r="E257">
            <v>302</v>
          </cell>
          <cell r="F257">
            <v>496</v>
          </cell>
          <cell r="G257">
            <v>103</v>
          </cell>
          <cell r="H257">
            <v>1170</v>
          </cell>
          <cell r="I257">
            <v>-62</v>
          </cell>
          <cell r="J257">
            <v>1042</v>
          </cell>
          <cell r="K257">
            <v>9162</v>
          </cell>
          <cell r="L257">
            <v>0</v>
          </cell>
          <cell r="M257">
            <v>499</v>
          </cell>
          <cell r="N257">
            <v>618</v>
          </cell>
          <cell r="O257">
            <v>3690</v>
          </cell>
          <cell r="P257">
            <v>1759</v>
          </cell>
          <cell r="Q257">
            <v>627</v>
          </cell>
          <cell r="R257">
            <v>1969</v>
          </cell>
          <cell r="S257">
            <v>8834</v>
          </cell>
          <cell r="T257">
            <v>3248</v>
          </cell>
          <cell r="U257">
            <v>2022</v>
          </cell>
          <cell r="V257">
            <v>0</v>
          </cell>
          <cell r="W257">
            <v>1001</v>
          </cell>
          <cell r="X257">
            <v>224</v>
          </cell>
          <cell r="Y257">
            <v>2339</v>
          </cell>
          <cell r="Z257">
            <v>9588</v>
          </cell>
          <cell r="AA257">
            <v>9162</v>
          </cell>
          <cell r="AB257">
            <v>71</v>
          </cell>
          <cell r="AC257">
            <v>355</v>
          </cell>
          <cell r="AD257">
            <v>0</v>
          </cell>
          <cell r="AE257">
            <v>-754</v>
          </cell>
          <cell r="AF257">
            <v>-754</v>
          </cell>
          <cell r="AG257">
            <v>956</v>
          </cell>
          <cell r="AH257">
            <v>1368</v>
          </cell>
          <cell r="AI257">
            <v>127825</v>
          </cell>
          <cell r="AJ257">
            <v>80812</v>
          </cell>
          <cell r="AK257">
            <v>57</v>
          </cell>
          <cell r="AL257">
            <v>50</v>
          </cell>
          <cell r="AM257">
            <v>12484</v>
          </cell>
        </row>
        <row r="258">
          <cell r="A258" t="str">
            <v>阳新县</v>
          </cell>
          <cell r="B258" t="str">
            <v>3P</v>
          </cell>
          <cell r="C258">
            <v>3643</v>
          </cell>
          <cell r="D258">
            <v>1853</v>
          </cell>
          <cell r="E258">
            <v>714</v>
          </cell>
          <cell r="F258">
            <v>490</v>
          </cell>
          <cell r="G258">
            <v>141</v>
          </cell>
          <cell r="H258">
            <v>876</v>
          </cell>
          <cell r="I258">
            <v>245</v>
          </cell>
          <cell r="J258">
            <v>669</v>
          </cell>
          <cell r="K258">
            <v>7655</v>
          </cell>
          <cell r="L258">
            <v>0</v>
          </cell>
          <cell r="M258">
            <v>612</v>
          </cell>
          <cell r="N258">
            <v>512</v>
          </cell>
          <cell r="O258">
            <v>3271</v>
          </cell>
          <cell r="P258">
            <v>1324</v>
          </cell>
          <cell r="Q258">
            <v>337</v>
          </cell>
          <cell r="R258">
            <v>1599</v>
          </cell>
          <cell r="S258">
            <v>6834</v>
          </cell>
          <cell r="T258">
            <v>3643</v>
          </cell>
          <cell r="U258">
            <v>1920</v>
          </cell>
          <cell r="V258">
            <v>0</v>
          </cell>
          <cell r="W258">
            <v>1759</v>
          </cell>
          <cell r="X258">
            <v>-976</v>
          </cell>
          <cell r="Y258">
            <v>488</v>
          </cell>
          <cell r="Z258">
            <v>8257</v>
          </cell>
          <cell r="AA258">
            <v>7655</v>
          </cell>
          <cell r="AB258">
            <v>213</v>
          </cell>
          <cell r="AC258">
            <v>389</v>
          </cell>
          <cell r="AD258">
            <v>0</v>
          </cell>
          <cell r="AE258">
            <v>-1423</v>
          </cell>
          <cell r="AF258">
            <v>-1423</v>
          </cell>
          <cell r="AG258">
            <v>2186</v>
          </cell>
          <cell r="AH258">
            <v>13</v>
          </cell>
          <cell r="AI258">
            <v>133501</v>
          </cell>
          <cell r="AJ258">
            <v>76488</v>
          </cell>
          <cell r="AK258">
            <v>88</v>
          </cell>
          <cell r="AL258">
            <v>77</v>
          </cell>
          <cell r="AM258">
            <v>16214</v>
          </cell>
        </row>
        <row r="259">
          <cell r="A259" t="str">
            <v>丹江口市</v>
          </cell>
          <cell r="B259" t="str">
            <v>3P</v>
          </cell>
          <cell r="C259">
            <v>5148</v>
          </cell>
          <cell r="D259">
            <v>3628</v>
          </cell>
          <cell r="E259">
            <v>1704</v>
          </cell>
          <cell r="F259">
            <v>794</v>
          </cell>
          <cell r="G259">
            <v>669</v>
          </cell>
          <cell r="H259">
            <v>531</v>
          </cell>
          <cell r="I259">
            <v>545</v>
          </cell>
          <cell r="J259">
            <v>444</v>
          </cell>
          <cell r="K259">
            <v>11195</v>
          </cell>
          <cell r="L259">
            <v>0</v>
          </cell>
          <cell r="M259">
            <v>463</v>
          </cell>
          <cell r="N259">
            <v>545</v>
          </cell>
          <cell r="O259">
            <v>3751</v>
          </cell>
          <cell r="P259">
            <v>2698</v>
          </cell>
          <cell r="Q259">
            <v>475</v>
          </cell>
          <cell r="R259">
            <v>3263</v>
          </cell>
          <cell r="S259">
            <v>11871</v>
          </cell>
          <cell r="T259">
            <v>5148</v>
          </cell>
          <cell r="U259">
            <v>4538</v>
          </cell>
          <cell r="V259">
            <v>0</v>
          </cell>
          <cell r="W259">
            <v>1259</v>
          </cell>
          <cell r="X259">
            <v>107</v>
          </cell>
          <cell r="Y259">
            <v>819</v>
          </cell>
          <cell r="Z259">
            <v>11759</v>
          </cell>
          <cell r="AA259">
            <v>11195</v>
          </cell>
          <cell r="AB259">
            <v>0</v>
          </cell>
          <cell r="AC259">
            <v>564</v>
          </cell>
          <cell r="AD259">
            <v>0</v>
          </cell>
          <cell r="AE259">
            <v>112</v>
          </cell>
          <cell r="AF259">
            <v>107</v>
          </cell>
          <cell r="AG259">
            <v>5112</v>
          </cell>
          <cell r="AH259">
            <v>11</v>
          </cell>
          <cell r="AI259">
            <v>250000</v>
          </cell>
          <cell r="AJ259">
            <v>190000</v>
          </cell>
          <cell r="AK259">
            <v>47</v>
          </cell>
          <cell r="AL259">
            <v>29</v>
          </cell>
          <cell r="AM259">
            <v>14099</v>
          </cell>
        </row>
        <row r="260">
          <cell r="A260" t="str">
            <v>郧  县</v>
          </cell>
          <cell r="B260" t="str">
            <v>3P</v>
          </cell>
          <cell r="C260">
            <v>3618</v>
          </cell>
          <cell r="D260">
            <v>1503</v>
          </cell>
          <cell r="E260">
            <v>867</v>
          </cell>
          <cell r="F260">
            <v>320</v>
          </cell>
          <cell r="G260">
            <v>162</v>
          </cell>
          <cell r="H260">
            <v>500</v>
          </cell>
          <cell r="I260">
            <v>1358</v>
          </cell>
          <cell r="J260">
            <v>257</v>
          </cell>
          <cell r="K260">
            <v>8448</v>
          </cell>
          <cell r="L260">
            <v>0</v>
          </cell>
          <cell r="M260">
            <v>498</v>
          </cell>
          <cell r="N260">
            <v>487</v>
          </cell>
          <cell r="O260">
            <v>3442</v>
          </cell>
          <cell r="P260">
            <v>1309</v>
          </cell>
          <cell r="Q260">
            <v>308</v>
          </cell>
          <cell r="R260">
            <v>2404</v>
          </cell>
          <cell r="S260">
            <v>8186</v>
          </cell>
          <cell r="T260">
            <v>3618</v>
          </cell>
          <cell r="U260">
            <v>2761</v>
          </cell>
          <cell r="V260">
            <v>0</v>
          </cell>
          <cell r="W260">
            <v>968</v>
          </cell>
          <cell r="X260">
            <v>-716</v>
          </cell>
          <cell r="Y260">
            <v>1555</v>
          </cell>
          <cell r="Z260">
            <v>8896</v>
          </cell>
          <cell r="AA260">
            <v>8448</v>
          </cell>
          <cell r="AB260">
            <v>0</v>
          </cell>
          <cell r="AC260">
            <v>448</v>
          </cell>
          <cell r="AD260">
            <v>0</v>
          </cell>
          <cell r="AE260">
            <v>-710</v>
          </cell>
          <cell r="AF260">
            <v>-710</v>
          </cell>
          <cell r="AG260">
            <v>2603</v>
          </cell>
          <cell r="AH260">
            <v>1003</v>
          </cell>
          <cell r="AI260">
            <v>166809</v>
          </cell>
          <cell r="AJ260">
            <v>125000</v>
          </cell>
          <cell r="AK260">
            <v>63</v>
          </cell>
          <cell r="AL260">
            <v>56</v>
          </cell>
          <cell r="AM260">
            <v>15243</v>
          </cell>
        </row>
        <row r="261">
          <cell r="A261" t="str">
            <v>郧西县</v>
          </cell>
          <cell r="B261" t="str">
            <v>3P</v>
          </cell>
          <cell r="C261">
            <v>1527</v>
          </cell>
          <cell r="D261">
            <v>739</v>
          </cell>
          <cell r="E261">
            <v>320</v>
          </cell>
          <cell r="F261">
            <v>222</v>
          </cell>
          <cell r="G261">
            <v>43</v>
          </cell>
          <cell r="H261">
            <v>393</v>
          </cell>
          <cell r="I261">
            <v>-25</v>
          </cell>
          <cell r="J261">
            <v>420</v>
          </cell>
          <cell r="K261">
            <v>7113</v>
          </cell>
          <cell r="L261">
            <v>0</v>
          </cell>
          <cell r="M261">
            <v>461</v>
          </cell>
          <cell r="N261">
            <v>429</v>
          </cell>
          <cell r="O261">
            <v>3307</v>
          </cell>
          <cell r="P261">
            <v>1159</v>
          </cell>
          <cell r="Q261">
            <v>278</v>
          </cell>
          <cell r="R261">
            <v>1479</v>
          </cell>
          <cell r="S261">
            <v>3529</v>
          </cell>
          <cell r="T261">
            <v>1527</v>
          </cell>
          <cell r="U261">
            <v>937</v>
          </cell>
          <cell r="V261">
            <v>90</v>
          </cell>
          <cell r="W261">
            <v>1032</v>
          </cell>
          <cell r="X261">
            <v>-1631</v>
          </cell>
          <cell r="Y261">
            <v>1574</v>
          </cell>
          <cell r="Z261">
            <v>7275</v>
          </cell>
          <cell r="AA261">
            <v>7113</v>
          </cell>
          <cell r="AB261">
            <v>0</v>
          </cell>
          <cell r="AC261">
            <v>162</v>
          </cell>
          <cell r="AD261">
            <v>0</v>
          </cell>
          <cell r="AE261">
            <v>-3746</v>
          </cell>
          <cell r="AF261">
            <v>-3746</v>
          </cell>
          <cell r="AG261">
            <v>959</v>
          </cell>
          <cell r="AH261">
            <v>22</v>
          </cell>
          <cell r="AI261">
            <v>67000</v>
          </cell>
          <cell r="AJ261">
            <v>32000</v>
          </cell>
          <cell r="AK261">
            <v>50</v>
          </cell>
          <cell r="AL261">
            <v>46</v>
          </cell>
          <cell r="AM261">
            <v>12281</v>
          </cell>
        </row>
        <row r="262">
          <cell r="A262" t="str">
            <v>竹山县</v>
          </cell>
          <cell r="B262" t="str">
            <v>3P</v>
          </cell>
          <cell r="C262">
            <v>1683</v>
          </cell>
          <cell r="D262">
            <v>617</v>
          </cell>
          <cell r="E262">
            <v>261</v>
          </cell>
          <cell r="F262">
            <v>179</v>
          </cell>
          <cell r="G262">
            <v>52</v>
          </cell>
          <cell r="H262">
            <v>580</v>
          </cell>
          <cell r="I262">
            <v>331</v>
          </cell>
          <cell r="J262">
            <v>155</v>
          </cell>
          <cell r="K262">
            <v>6500</v>
          </cell>
          <cell r="L262">
            <v>0</v>
          </cell>
          <cell r="M262">
            <v>470</v>
          </cell>
          <cell r="N262">
            <v>294</v>
          </cell>
          <cell r="O262">
            <v>2800</v>
          </cell>
          <cell r="P262">
            <v>1493</v>
          </cell>
          <cell r="Q262">
            <v>314</v>
          </cell>
          <cell r="R262">
            <v>1129</v>
          </cell>
          <cell r="S262">
            <v>3816</v>
          </cell>
          <cell r="T262">
            <v>1683</v>
          </cell>
          <cell r="U262">
            <v>730</v>
          </cell>
          <cell r="V262">
            <v>107</v>
          </cell>
          <cell r="W262">
            <v>969</v>
          </cell>
          <cell r="X262">
            <v>-1154</v>
          </cell>
          <cell r="Y262">
            <v>1481</v>
          </cell>
          <cell r="Z262">
            <v>6673</v>
          </cell>
          <cell r="AA262">
            <v>6500</v>
          </cell>
          <cell r="AB262">
            <v>0</v>
          </cell>
          <cell r="AC262">
            <v>173</v>
          </cell>
          <cell r="AD262">
            <v>0</v>
          </cell>
          <cell r="AE262">
            <v>-2857</v>
          </cell>
          <cell r="AF262">
            <v>-2857</v>
          </cell>
          <cell r="AG262">
            <v>782</v>
          </cell>
          <cell r="AH262">
            <v>16</v>
          </cell>
          <cell r="AI262">
            <v>63866</v>
          </cell>
          <cell r="AJ262">
            <v>27777</v>
          </cell>
          <cell r="AK262">
            <v>47</v>
          </cell>
          <cell r="AL262">
            <v>42</v>
          </cell>
          <cell r="AM262">
            <v>13049</v>
          </cell>
        </row>
        <row r="263">
          <cell r="A263" t="str">
            <v>竹溪县</v>
          </cell>
          <cell r="B263" t="str">
            <v>3P</v>
          </cell>
          <cell r="C263">
            <v>1284</v>
          </cell>
          <cell r="D263">
            <v>344</v>
          </cell>
          <cell r="E263">
            <v>171</v>
          </cell>
          <cell r="F263">
            <v>58</v>
          </cell>
          <cell r="G263">
            <v>33</v>
          </cell>
          <cell r="H263">
            <v>456</v>
          </cell>
          <cell r="I263">
            <v>-29</v>
          </cell>
          <cell r="J263">
            <v>513</v>
          </cell>
          <cell r="K263">
            <v>6084</v>
          </cell>
          <cell r="L263">
            <v>0</v>
          </cell>
          <cell r="M263">
            <v>477</v>
          </cell>
          <cell r="N263">
            <v>339</v>
          </cell>
          <cell r="O263">
            <v>2776</v>
          </cell>
          <cell r="P263">
            <v>1385</v>
          </cell>
          <cell r="Q263">
            <v>248</v>
          </cell>
          <cell r="R263">
            <v>859</v>
          </cell>
          <cell r="S263">
            <v>3675</v>
          </cell>
          <cell r="T263">
            <v>1284</v>
          </cell>
          <cell r="U263">
            <v>528</v>
          </cell>
          <cell r="V263">
            <v>2</v>
          </cell>
          <cell r="W263">
            <v>812</v>
          </cell>
          <cell r="X263">
            <v>-546</v>
          </cell>
          <cell r="Y263">
            <v>1595</v>
          </cell>
          <cell r="Z263">
            <v>6234</v>
          </cell>
          <cell r="AA263">
            <v>6084</v>
          </cell>
          <cell r="AB263">
            <v>0</v>
          </cell>
          <cell r="AC263">
            <v>150</v>
          </cell>
          <cell r="AD263">
            <v>0</v>
          </cell>
          <cell r="AE263">
            <v>-2559</v>
          </cell>
          <cell r="AF263">
            <v>-2559</v>
          </cell>
          <cell r="AG263">
            <v>512</v>
          </cell>
          <cell r="AH263">
            <v>29</v>
          </cell>
          <cell r="AI263">
            <v>52382</v>
          </cell>
          <cell r="AJ263">
            <v>24653</v>
          </cell>
          <cell r="AK263">
            <v>37</v>
          </cell>
          <cell r="AL263">
            <v>33</v>
          </cell>
          <cell r="AM263">
            <v>10012</v>
          </cell>
        </row>
        <row r="264">
          <cell r="A264" t="str">
            <v>房  县</v>
          </cell>
          <cell r="B264" t="str">
            <v>3P</v>
          </cell>
          <cell r="C264">
            <v>1935</v>
          </cell>
          <cell r="D264">
            <v>947</v>
          </cell>
          <cell r="E264">
            <v>367</v>
          </cell>
          <cell r="F264">
            <v>356</v>
          </cell>
          <cell r="G264">
            <v>87</v>
          </cell>
          <cell r="H264">
            <v>689</v>
          </cell>
          <cell r="I264">
            <v>24</v>
          </cell>
          <cell r="J264">
            <v>275</v>
          </cell>
          <cell r="K264">
            <v>7552</v>
          </cell>
          <cell r="L264">
            <v>0</v>
          </cell>
          <cell r="M264">
            <v>513</v>
          </cell>
          <cell r="N264">
            <v>403</v>
          </cell>
          <cell r="O264">
            <v>3410</v>
          </cell>
          <cell r="P264">
            <v>1573</v>
          </cell>
          <cell r="Q264">
            <v>367</v>
          </cell>
          <cell r="R264">
            <v>1286</v>
          </cell>
          <cell r="S264">
            <v>4246</v>
          </cell>
          <cell r="T264">
            <v>1935</v>
          </cell>
          <cell r="U264">
            <v>1090</v>
          </cell>
          <cell r="V264">
            <v>127</v>
          </cell>
          <cell r="W264">
            <v>971</v>
          </cell>
          <cell r="X264">
            <v>-1255</v>
          </cell>
          <cell r="Y264">
            <v>1378</v>
          </cell>
          <cell r="Z264">
            <v>7760</v>
          </cell>
          <cell r="AA264">
            <v>7552</v>
          </cell>
          <cell r="AB264">
            <v>0</v>
          </cell>
          <cell r="AC264">
            <v>208</v>
          </cell>
          <cell r="AD264">
            <v>0</v>
          </cell>
          <cell r="AE264">
            <v>-3514</v>
          </cell>
          <cell r="AF264">
            <v>-3514</v>
          </cell>
          <cell r="AG264">
            <v>1100</v>
          </cell>
          <cell r="AH264">
            <v>71</v>
          </cell>
          <cell r="AI264">
            <v>76000</v>
          </cell>
          <cell r="AJ264">
            <v>43700</v>
          </cell>
          <cell r="AK264">
            <v>50</v>
          </cell>
          <cell r="AL264">
            <v>44</v>
          </cell>
          <cell r="AM264">
            <v>14523</v>
          </cell>
        </row>
        <row r="265">
          <cell r="A265" t="str">
            <v>秭归县</v>
          </cell>
          <cell r="B265" t="str">
            <v>3P</v>
          </cell>
          <cell r="C265">
            <v>2509</v>
          </cell>
          <cell r="D265">
            <v>1573</v>
          </cell>
          <cell r="E265">
            <v>384</v>
          </cell>
          <cell r="F265">
            <v>787</v>
          </cell>
          <cell r="G265">
            <v>98</v>
          </cell>
          <cell r="H265">
            <v>654</v>
          </cell>
          <cell r="I265">
            <v>27</v>
          </cell>
          <cell r="J265">
            <v>255</v>
          </cell>
          <cell r="K265">
            <v>6846</v>
          </cell>
          <cell r="L265">
            <v>0</v>
          </cell>
          <cell r="M265">
            <v>677</v>
          </cell>
          <cell r="N265">
            <v>343</v>
          </cell>
          <cell r="O265">
            <v>2995</v>
          </cell>
          <cell r="P265">
            <v>1297</v>
          </cell>
          <cell r="Q265">
            <v>295</v>
          </cell>
          <cell r="R265">
            <v>1239</v>
          </cell>
          <cell r="S265">
            <v>5086</v>
          </cell>
          <cell r="T265">
            <v>2509</v>
          </cell>
          <cell r="U265">
            <v>1003</v>
          </cell>
          <cell r="V265">
            <v>0</v>
          </cell>
          <cell r="W265">
            <v>1292</v>
          </cell>
          <cell r="X265">
            <v>-619</v>
          </cell>
          <cell r="Y265">
            <v>901</v>
          </cell>
          <cell r="Z265">
            <v>6994</v>
          </cell>
          <cell r="AA265">
            <v>6846</v>
          </cell>
          <cell r="AB265">
            <v>20</v>
          </cell>
          <cell r="AC265">
            <v>128</v>
          </cell>
          <cell r="AD265">
            <v>0</v>
          </cell>
          <cell r="AE265">
            <v>-1908</v>
          </cell>
          <cell r="AF265">
            <v>-1908</v>
          </cell>
          <cell r="AG265">
            <v>1153</v>
          </cell>
          <cell r="AH265">
            <v>40</v>
          </cell>
          <cell r="AI265">
            <v>53773</v>
          </cell>
          <cell r="AJ265">
            <v>22738</v>
          </cell>
          <cell r="AK265">
            <v>42</v>
          </cell>
          <cell r="AL265">
            <v>38</v>
          </cell>
          <cell r="AM265">
            <v>11123</v>
          </cell>
        </row>
        <row r="266">
          <cell r="A266" t="str">
            <v>长阳县</v>
          </cell>
          <cell r="B266" t="str">
            <v>3P</v>
          </cell>
          <cell r="C266">
            <v>3065</v>
          </cell>
          <cell r="D266">
            <v>2113</v>
          </cell>
          <cell r="E266">
            <v>825</v>
          </cell>
          <cell r="F266">
            <v>874</v>
          </cell>
          <cell r="G266">
            <v>189</v>
          </cell>
          <cell r="H266">
            <v>702</v>
          </cell>
          <cell r="I266">
            <v>25</v>
          </cell>
          <cell r="J266">
            <v>225</v>
          </cell>
          <cell r="K266">
            <v>7661</v>
          </cell>
          <cell r="L266">
            <v>0</v>
          </cell>
          <cell r="M266">
            <v>518</v>
          </cell>
          <cell r="N266">
            <v>364</v>
          </cell>
          <cell r="O266">
            <v>3523</v>
          </cell>
          <cell r="P266">
            <v>1496</v>
          </cell>
          <cell r="Q266">
            <v>306</v>
          </cell>
          <cell r="R266">
            <v>1454</v>
          </cell>
          <cell r="S266">
            <v>4046</v>
          </cell>
          <cell r="T266">
            <v>3065</v>
          </cell>
          <cell r="U266">
            <v>358</v>
          </cell>
          <cell r="V266">
            <v>0</v>
          </cell>
          <cell r="W266">
            <v>1055</v>
          </cell>
          <cell r="X266">
            <v>-788</v>
          </cell>
          <cell r="Y266">
            <v>356</v>
          </cell>
          <cell r="Z266">
            <v>7833</v>
          </cell>
          <cell r="AA266">
            <v>7661</v>
          </cell>
          <cell r="AB266">
            <v>0</v>
          </cell>
          <cell r="AC266">
            <v>172</v>
          </cell>
          <cell r="AD266">
            <v>0</v>
          </cell>
          <cell r="AE266">
            <v>-3787</v>
          </cell>
          <cell r="AF266">
            <v>-3790</v>
          </cell>
          <cell r="AG266">
            <v>2474</v>
          </cell>
          <cell r="AH266">
            <v>42</v>
          </cell>
          <cell r="AI266">
            <v>95947</v>
          </cell>
          <cell r="AJ266">
            <v>60539</v>
          </cell>
          <cell r="AK266">
            <v>43</v>
          </cell>
          <cell r="AL266">
            <v>38</v>
          </cell>
          <cell r="AM266">
            <v>10908</v>
          </cell>
        </row>
        <row r="267">
          <cell r="A267" t="str">
            <v>湖南省</v>
          </cell>
          <cell r="B267">
            <v>0</v>
          </cell>
          <cell r="C267">
            <v>57017</v>
          </cell>
          <cell r="D267">
            <v>26022</v>
          </cell>
          <cell r="E267">
            <v>8108</v>
          </cell>
          <cell r="F267">
            <v>8322</v>
          </cell>
          <cell r="G267">
            <v>2599</v>
          </cell>
          <cell r="H267">
            <v>15310</v>
          </cell>
          <cell r="I267">
            <v>2818</v>
          </cell>
          <cell r="J267">
            <v>12867</v>
          </cell>
          <cell r="K267">
            <v>113948</v>
          </cell>
          <cell r="L267">
            <v>328</v>
          </cell>
          <cell r="M267">
            <v>5510</v>
          </cell>
          <cell r="N267">
            <v>5716</v>
          </cell>
          <cell r="O267">
            <v>43910</v>
          </cell>
          <cell r="P267">
            <v>19282</v>
          </cell>
          <cell r="Q267">
            <v>6908</v>
          </cell>
          <cell r="R267">
            <v>32294</v>
          </cell>
          <cell r="S267">
            <v>121843</v>
          </cell>
          <cell r="T267">
            <v>57017</v>
          </cell>
          <cell r="U267">
            <v>33377</v>
          </cell>
          <cell r="V267">
            <v>6416</v>
          </cell>
          <cell r="W267">
            <v>21969</v>
          </cell>
          <cell r="X267">
            <v>-7411</v>
          </cell>
          <cell r="Y267">
            <v>10475</v>
          </cell>
          <cell r="Z267">
            <v>130306</v>
          </cell>
          <cell r="AA267">
            <v>113948</v>
          </cell>
          <cell r="AB267">
            <v>1686</v>
          </cell>
          <cell r="AC267">
            <v>5286</v>
          </cell>
          <cell r="AD267">
            <v>9386</v>
          </cell>
          <cell r="AE267">
            <v>-8463</v>
          </cell>
          <cell r="AF267">
            <v>-13249</v>
          </cell>
          <cell r="AG267">
            <v>27215</v>
          </cell>
          <cell r="AH267">
            <v>19410</v>
          </cell>
          <cell r="AI267">
            <v>1527698</v>
          </cell>
          <cell r="AJ267">
            <v>813933</v>
          </cell>
          <cell r="AK267">
            <v>865</v>
          </cell>
          <cell r="AL267">
            <v>762</v>
          </cell>
          <cell r="AM267">
            <v>205942</v>
          </cell>
        </row>
        <row r="268">
          <cell r="A268" t="str">
            <v>隆回县</v>
          </cell>
          <cell r="B268" t="str">
            <v>3P</v>
          </cell>
          <cell r="C268">
            <v>4636</v>
          </cell>
          <cell r="D268">
            <v>1807</v>
          </cell>
          <cell r="E268">
            <v>541</v>
          </cell>
          <cell r="F268">
            <v>449</v>
          </cell>
          <cell r="G268">
            <v>158</v>
          </cell>
          <cell r="H268">
            <v>1351</v>
          </cell>
          <cell r="I268">
            <v>107</v>
          </cell>
          <cell r="J268">
            <v>1371</v>
          </cell>
          <cell r="K268">
            <v>8465</v>
          </cell>
          <cell r="L268">
            <v>0</v>
          </cell>
          <cell r="M268">
            <v>412</v>
          </cell>
          <cell r="N268">
            <v>431</v>
          </cell>
          <cell r="O268">
            <v>4374</v>
          </cell>
          <cell r="P268">
            <v>1573</v>
          </cell>
          <cell r="Q268">
            <v>610</v>
          </cell>
          <cell r="R268">
            <v>1065</v>
          </cell>
          <cell r="S268">
            <v>7697</v>
          </cell>
          <cell r="T268">
            <v>4636</v>
          </cell>
          <cell r="U268">
            <v>3523</v>
          </cell>
          <cell r="V268">
            <v>328</v>
          </cell>
          <cell r="W268">
            <v>40</v>
          </cell>
          <cell r="X268">
            <v>-1602</v>
          </cell>
          <cell r="Y268">
            <v>772</v>
          </cell>
          <cell r="Z268">
            <v>9347</v>
          </cell>
          <cell r="AA268">
            <v>8465</v>
          </cell>
          <cell r="AB268">
            <v>0</v>
          </cell>
          <cell r="AC268">
            <v>407</v>
          </cell>
          <cell r="AD268">
            <v>475</v>
          </cell>
          <cell r="AE268">
            <v>-1650</v>
          </cell>
          <cell r="AF268">
            <v>-2164</v>
          </cell>
          <cell r="AG268">
            <v>1625</v>
          </cell>
          <cell r="AH268">
            <v>1999</v>
          </cell>
          <cell r="AI268">
            <v>120273</v>
          </cell>
          <cell r="AJ268">
            <v>34000</v>
          </cell>
          <cell r="AK268">
            <v>108</v>
          </cell>
          <cell r="AL268">
            <v>102</v>
          </cell>
          <cell r="AM268">
            <v>26318</v>
          </cell>
        </row>
        <row r="269">
          <cell r="A269" t="str">
            <v>城步县</v>
          </cell>
          <cell r="B269" t="str">
            <v>3M</v>
          </cell>
          <cell r="C269">
            <v>1763</v>
          </cell>
          <cell r="D269">
            <v>578</v>
          </cell>
          <cell r="E269">
            <v>261</v>
          </cell>
          <cell r="F269">
            <v>157</v>
          </cell>
          <cell r="G269">
            <v>52</v>
          </cell>
          <cell r="H269">
            <v>487</v>
          </cell>
          <cell r="I269">
            <v>56</v>
          </cell>
          <cell r="J269">
            <v>642</v>
          </cell>
          <cell r="K269">
            <v>3819</v>
          </cell>
          <cell r="L269">
            <v>0</v>
          </cell>
          <cell r="M269">
            <v>208</v>
          </cell>
          <cell r="N269">
            <v>210</v>
          </cell>
          <cell r="O269">
            <v>1523</v>
          </cell>
          <cell r="P269">
            <v>825</v>
          </cell>
          <cell r="Q269">
            <v>182</v>
          </cell>
          <cell r="R269">
            <v>871</v>
          </cell>
          <cell r="S269">
            <v>3965</v>
          </cell>
          <cell r="T269">
            <v>1763</v>
          </cell>
          <cell r="U269">
            <v>717</v>
          </cell>
          <cell r="V269">
            <v>685</v>
          </cell>
          <cell r="W269">
            <v>897</v>
          </cell>
          <cell r="X269">
            <v>-534</v>
          </cell>
          <cell r="Y269">
            <v>437</v>
          </cell>
          <cell r="Z269">
            <v>4369</v>
          </cell>
          <cell r="AA269">
            <v>3819</v>
          </cell>
          <cell r="AB269">
            <v>0</v>
          </cell>
          <cell r="AC269">
            <v>115</v>
          </cell>
          <cell r="AD269">
            <v>435</v>
          </cell>
          <cell r="AE269">
            <v>-404</v>
          </cell>
          <cell r="AF269">
            <v>-814</v>
          </cell>
          <cell r="AG269">
            <v>784</v>
          </cell>
          <cell r="AH269">
            <v>2</v>
          </cell>
          <cell r="AI269">
            <v>43114</v>
          </cell>
          <cell r="AJ269">
            <v>17385</v>
          </cell>
          <cell r="AK269">
            <v>24</v>
          </cell>
          <cell r="AL269">
            <v>21</v>
          </cell>
          <cell r="AM269">
            <v>10136</v>
          </cell>
        </row>
        <row r="270">
          <cell r="A270" t="str">
            <v>江华县</v>
          </cell>
          <cell r="B270" t="str">
            <v>3M</v>
          </cell>
          <cell r="C270">
            <v>3001</v>
          </cell>
          <cell r="D270">
            <v>1094</v>
          </cell>
          <cell r="E270">
            <v>372</v>
          </cell>
          <cell r="F270">
            <v>172</v>
          </cell>
          <cell r="G270">
            <v>209</v>
          </cell>
          <cell r="H270">
            <v>1102</v>
          </cell>
          <cell r="I270">
            <v>124</v>
          </cell>
          <cell r="J270">
            <v>681</v>
          </cell>
          <cell r="K270">
            <v>6381</v>
          </cell>
          <cell r="L270">
            <v>0</v>
          </cell>
          <cell r="M270">
            <v>317</v>
          </cell>
          <cell r="N270">
            <v>264</v>
          </cell>
          <cell r="O270">
            <v>2517</v>
          </cell>
          <cell r="P270">
            <v>1001</v>
          </cell>
          <cell r="Q270">
            <v>446</v>
          </cell>
          <cell r="R270">
            <v>1836</v>
          </cell>
          <cell r="S270">
            <v>7520</v>
          </cell>
          <cell r="T270">
            <v>3001</v>
          </cell>
          <cell r="U270">
            <v>1683</v>
          </cell>
          <cell r="V270">
            <v>467</v>
          </cell>
          <cell r="W270">
            <v>1454</v>
          </cell>
          <cell r="X270">
            <v>126</v>
          </cell>
          <cell r="Y270">
            <v>789</v>
          </cell>
          <cell r="Z270">
            <v>7317</v>
          </cell>
          <cell r="AA270">
            <v>6381</v>
          </cell>
          <cell r="AB270">
            <v>0</v>
          </cell>
          <cell r="AC270">
            <v>159</v>
          </cell>
          <cell r="AD270">
            <v>777</v>
          </cell>
          <cell r="AE270">
            <v>203</v>
          </cell>
          <cell r="AF270">
            <v>203</v>
          </cell>
          <cell r="AG270">
            <v>1295</v>
          </cell>
          <cell r="AH270">
            <v>1205</v>
          </cell>
          <cell r="AI270">
            <v>50200</v>
          </cell>
          <cell r="AJ270">
            <v>35400</v>
          </cell>
          <cell r="AK270">
            <v>43</v>
          </cell>
          <cell r="AL270">
            <v>40</v>
          </cell>
          <cell r="AM270">
            <v>11142</v>
          </cell>
        </row>
        <row r="271">
          <cell r="A271" t="str">
            <v>麻阳县</v>
          </cell>
          <cell r="B271" t="str">
            <v>3M</v>
          </cell>
          <cell r="C271">
            <v>2312</v>
          </cell>
          <cell r="D271">
            <v>1068</v>
          </cell>
          <cell r="E271">
            <v>302</v>
          </cell>
          <cell r="F271">
            <v>271</v>
          </cell>
          <cell r="G271">
            <v>83</v>
          </cell>
          <cell r="H271">
            <v>474</v>
          </cell>
          <cell r="I271">
            <v>65</v>
          </cell>
          <cell r="J271">
            <v>705</v>
          </cell>
          <cell r="K271">
            <v>4631</v>
          </cell>
          <cell r="L271">
            <v>0</v>
          </cell>
          <cell r="M271">
            <v>151</v>
          </cell>
          <cell r="N271">
            <v>247</v>
          </cell>
          <cell r="O271">
            <v>1832</v>
          </cell>
          <cell r="P271">
            <v>811</v>
          </cell>
          <cell r="Q271">
            <v>344</v>
          </cell>
          <cell r="R271">
            <v>1246</v>
          </cell>
          <cell r="S271">
            <v>4637</v>
          </cell>
          <cell r="T271">
            <v>2312</v>
          </cell>
          <cell r="U271">
            <v>816</v>
          </cell>
          <cell r="V271">
            <v>754</v>
          </cell>
          <cell r="W271">
            <v>1006</v>
          </cell>
          <cell r="X271">
            <v>-595</v>
          </cell>
          <cell r="Y271">
            <v>344</v>
          </cell>
          <cell r="Z271">
            <v>5153</v>
          </cell>
          <cell r="AA271">
            <v>4631</v>
          </cell>
          <cell r="AB271">
            <v>0</v>
          </cell>
          <cell r="AC271">
            <v>90</v>
          </cell>
          <cell r="AD271">
            <v>432</v>
          </cell>
          <cell r="AE271">
            <v>-516</v>
          </cell>
          <cell r="AF271">
            <v>-798</v>
          </cell>
          <cell r="AG271">
            <v>1156</v>
          </cell>
          <cell r="AH271">
            <v>245</v>
          </cell>
          <cell r="AI271">
            <v>68568</v>
          </cell>
          <cell r="AJ271">
            <v>35118</v>
          </cell>
          <cell r="AK271">
            <v>34</v>
          </cell>
          <cell r="AL271">
            <v>31</v>
          </cell>
          <cell r="AM271">
            <v>7907</v>
          </cell>
        </row>
        <row r="272">
          <cell r="A272" t="str">
            <v>新晃县</v>
          </cell>
          <cell r="B272" t="str">
            <v>3M</v>
          </cell>
          <cell r="C272">
            <v>2235</v>
          </cell>
          <cell r="D272">
            <v>1487</v>
          </cell>
          <cell r="E272">
            <v>610</v>
          </cell>
          <cell r="F272">
            <v>257</v>
          </cell>
          <cell r="G272">
            <v>331</v>
          </cell>
          <cell r="H272">
            <v>277</v>
          </cell>
          <cell r="I272">
            <v>102</v>
          </cell>
          <cell r="J272">
            <v>369</v>
          </cell>
          <cell r="K272">
            <v>5109</v>
          </cell>
          <cell r="L272">
            <v>0</v>
          </cell>
          <cell r="M272">
            <v>235</v>
          </cell>
          <cell r="N272">
            <v>259</v>
          </cell>
          <cell r="O272">
            <v>1800</v>
          </cell>
          <cell r="P272">
            <v>862</v>
          </cell>
          <cell r="Q272">
            <v>225</v>
          </cell>
          <cell r="R272">
            <v>1728</v>
          </cell>
          <cell r="S272">
            <v>5351</v>
          </cell>
          <cell r="T272">
            <v>2235</v>
          </cell>
          <cell r="U272">
            <v>4635</v>
          </cell>
          <cell r="V272">
            <v>0</v>
          </cell>
          <cell r="W272">
            <v>-799</v>
          </cell>
          <cell r="X272">
            <v>-962</v>
          </cell>
          <cell r="Y272">
            <v>242</v>
          </cell>
          <cell r="Z272">
            <v>5803</v>
          </cell>
          <cell r="AA272">
            <v>5109</v>
          </cell>
          <cell r="AB272">
            <v>210</v>
          </cell>
          <cell r="AC272">
            <v>242</v>
          </cell>
          <cell r="AD272">
            <v>242</v>
          </cell>
          <cell r="AE272">
            <v>-452</v>
          </cell>
          <cell r="AF272">
            <v>-806</v>
          </cell>
          <cell r="AG272">
            <v>1906</v>
          </cell>
          <cell r="AH272">
            <v>6016</v>
          </cell>
          <cell r="AI272">
            <v>78190</v>
          </cell>
          <cell r="AJ272">
            <v>54707</v>
          </cell>
          <cell r="AK272">
            <v>25</v>
          </cell>
          <cell r="AL272">
            <v>22</v>
          </cell>
          <cell r="AM272">
            <v>9093</v>
          </cell>
        </row>
        <row r="273">
          <cell r="A273" t="str">
            <v>芷江县</v>
          </cell>
          <cell r="B273" t="str">
            <v>3M</v>
          </cell>
          <cell r="C273">
            <v>3266</v>
          </cell>
          <cell r="D273">
            <v>1465</v>
          </cell>
          <cell r="E273">
            <v>418</v>
          </cell>
          <cell r="F273">
            <v>550</v>
          </cell>
          <cell r="G273">
            <v>95</v>
          </cell>
          <cell r="H273">
            <v>797</v>
          </cell>
          <cell r="I273">
            <v>252</v>
          </cell>
          <cell r="J273">
            <v>752</v>
          </cell>
          <cell r="K273">
            <v>5347</v>
          </cell>
          <cell r="L273">
            <v>0</v>
          </cell>
          <cell r="M273">
            <v>402</v>
          </cell>
          <cell r="N273">
            <v>335</v>
          </cell>
          <cell r="O273">
            <v>2212</v>
          </cell>
          <cell r="P273">
            <v>933</v>
          </cell>
          <cell r="Q273">
            <v>434</v>
          </cell>
          <cell r="R273">
            <v>1031</v>
          </cell>
          <cell r="S273">
            <v>6125</v>
          </cell>
          <cell r="T273">
            <v>3266</v>
          </cell>
          <cell r="U273">
            <v>971</v>
          </cell>
          <cell r="V273">
            <v>76</v>
          </cell>
          <cell r="W273">
            <v>1227</v>
          </cell>
          <cell r="X273">
            <v>0</v>
          </cell>
          <cell r="Y273">
            <v>585</v>
          </cell>
          <cell r="Z273">
            <v>5884</v>
          </cell>
          <cell r="AA273">
            <v>5347</v>
          </cell>
          <cell r="AB273">
            <v>0</v>
          </cell>
          <cell r="AC273">
            <v>142</v>
          </cell>
          <cell r="AD273">
            <v>395</v>
          </cell>
          <cell r="AE273">
            <v>241</v>
          </cell>
          <cell r="AF273">
            <v>-201</v>
          </cell>
          <cell r="AG273">
            <v>1258</v>
          </cell>
          <cell r="AH273">
            <v>10</v>
          </cell>
          <cell r="AI273">
            <v>107685</v>
          </cell>
          <cell r="AJ273">
            <v>48582</v>
          </cell>
          <cell r="AK273">
            <v>34</v>
          </cell>
          <cell r="AL273">
            <v>30</v>
          </cell>
          <cell r="AM273">
            <v>13508</v>
          </cell>
        </row>
        <row r="274">
          <cell r="A274" t="str">
            <v>靖州县</v>
          </cell>
          <cell r="B274" t="str">
            <v>3M</v>
          </cell>
          <cell r="C274">
            <v>3377</v>
          </cell>
          <cell r="D274">
            <v>1192</v>
          </cell>
          <cell r="E274">
            <v>322</v>
          </cell>
          <cell r="F274">
            <v>403</v>
          </cell>
          <cell r="G274">
            <v>80</v>
          </cell>
          <cell r="H274">
            <v>566</v>
          </cell>
          <cell r="I274">
            <v>635</v>
          </cell>
          <cell r="J274">
            <v>984</v>
          </cell>
          <cell r="K274">
            <v>4381</v>
          </cell>
          <cell r="L274">
            <v>0</v>
          </cell>
          <cell r="M274">
            <v>279</v>
          </cell>
          <cell r="N274">
            <v>258</v>
          </cell>
          <cell r="O274">
            <v>1585</v>
          </cell>
          <cell r="P274">
            <v>915</v>
          </cell>
          <cell r="Q274">
            <v>400</v>
          </cell>
          <cell r="R274">
            <v>944</v>
          </cell>
          <cell r="S274">
            <v>5569</v>
          </cell>
          <cell r="T274">
            <v>3377</v>
          </cell>
          <cell r="U274">
            <v>877</v>
          </cell>
          <cell r="V274">
            <v>0</v>
          </cell>
          <cell r="W274">
            <v>766</v>
          </cell>
          <cell r="X274">
            <v>145</v>
          </cell>
          <cell r="Y274">
            <v>404</v>
          </cell>
          <cell r="Z274">
            <v>5431</v>
          </cell>
          <cell r="AA274">
            <v>4381</v>
          </cell>
          <cell r="AB274">
            <v>163</v>
          </cell>
          <cell r="AC274">
            <v>214</v>
          </cell>
          <cell r="AD274">
            <v>673</v>
          </cell>
          <cell r="AE274">
            <v>138</v>
          </cell>
          <cell r="AF274">
            <v>75</v>
          </cell>
          <cell r="AG274">
            <v>967</v>
          </cell>
          <cell r="AH274">
            <v>7</v>
          </cell>
          <cell r="AI274">
            <v>85916</v>
          </cell>
          <cell r="AJ274">
            <v>43407</v>
          </cell>
          <cell r="AK274">
            <v>24</v>
          </cell>
          <cell r="AL274">
            <v>21</v>
          </cell>
          <cell r="AM274">
            <v>7828</v>
          </cell>
        </row>
        <row r="275">
          <cell r="A275" t="str">
            <v>通道县</v>
          </cell>
          <cell r="B275" t="str">
            <v>3M</v>
          </cell>
          <cell r="C275">
            <v>2151</v>
          </cell>
          <cell r="D275">
            <v>692</v>
          </cell>
          <cell r="E275">
            <v>256</v>
          </cell>
          <cell r="F275">
            <v>232</v>
          </cell>
          <cell r="G275">
            <v>52</v>
          </cell>
          <cell r="H275">
            <v>469</v>
          </cell>
          <cell r="I275">
            <v>471</v>
          </cell>
          <cell r="J275">
            <v>519</v>
          </cell>
          <cell r="K275">
            <v>3559</v>
          </cell>
          <cell r="L275">
            <v>0</v>
          </cell>
          <cell r="M275">
            <v>215</v>
          </cell>
          <cell r="N275">
            <v>238</v>
          </cell>
          <cell r="O275">
            <v>1426</v>
          </cell>
          <cell r="P275">
            <v>563</v>
          </cell>
          <cell r="Q275">
            <v>304</v>
          </cell>
          <cell r="R275">
            <v>813</v>
          </cell>
          <cell r="S275">
            <v>3798</v>
          </cell>
          <cell r="T275">
            <v>2151</v>
          </cell>
          <cell r="U275">
            <v>739</v>
          </cell>
          <cell r="V275">
            <v>90</v>
          </cell>
          <cell r="W275">
            <v>819</v>
          </cell>
          <cell r="X275">
            <v>-249</v>
          </cell>
          <cell r="Y275">
            <v>248</v>
          </cell>
          <cell r="Z275">
            <v>3926</v>
          </cell>
          <cell r="AA275">
            <v>3559</v>
          </cell>
          <cell r="AB275">
            <v>0</v>
          </cell>
          <cell r="AC275">
            <v>119</v>
          </cell>
          <cell r="AD275">
            <v>248</v>
          </cell>
          <cell r="AE275">
            <v>-128</v>
          </cell>
          <cell r="AF275">
            <v>-266</v>
          </cell>
          <cell r="AG275">
            <v>769</v>
          </cell>
          <cell r="AH275">
            <v>62</v>
          </cell>
          <cell r="AI275">
            <v>40405</v>
          </cell>
          <cell r="AJ275">
            <v>14853</v>
          </cell>
          <cell r="AK275">
            <v>21</v>
          </cell>
          <cell r="AL275">
            <v>20</v>
          </cell>
          <cell r="AM275">
            <v>5539</v>
          </cell>
        </row>
        <row r="276">
          <cell r="A276" t="str">
            <v>平江县</v>
          </cell>
          <cell r="B276" t="str">
            <v>3P</v>
          </cell>
          <cell r="C276">
            <v>4445</v>
          </cell>
          <cell r="D276">
            <v>1686</v>
          </cell>
          <cell r="E276">
            <v>647</v>
          </cell>
          <cell r="F276">
            <v>424</v>
          </cell>
          <cell r="G276">
            <v>110</v>
          </cell>
          <cell r="H276">
            <v>1362</v>
          </cell>
          <cell r="I276">
            <v>348</v>
          </cell>
          <cell r="J276">
            <v>1049</v>
          </cell>
          <cell r="K276">
            <v>8118</v>
          </cell>
          <cell r="L276">
            <v>0</v>
          </cell>
          <cell r="M276">
            <v>341</v>
          </cell>
          <cell r="N276">
            <v>373</v>
          </cell>
          <cell r="O276">
            <v>3331</v>
          </cell>
          <cell r="P276">
            <v>885</v>
          </cell>
          <cell r="Q276">
            <v>562</v>
          </cell>
          <cell r="R276">
            <v>2626</v>
          </cell>
          <cell r="S276">
            <v>9707</v>
          </cell>
          <cell r="T276">
            <v>4445</v>
          </cell>
          <cell r="U276">
            <v>1811</v>
          </cell>
          <cell r="V276">
            <v>208</v>
          </cell>
          <cell r="W276">
            <v>2209</v>
          </cell>
          <cell r="X276">
            <v>112</v>
          </cell>
          <cell r="Y276">
            <v>922</v>
          </cell>
          <cell r="Z276">
            <v>9318</v>
          </cell>
          <cell r="AA276">
            <v>8118</v>
          </cell>
          <cell r="AB276">
            <v>0</v>
          </cell>
          <cell r="AC276">
            <v>378</v>
          </cell>
          <cell r="AD276">
            <v>822</v>
          </cell>
          <cell r="AE276">
            <v>389</v>
          </cell>
          <cell r="AF276">
            <v>293</v>
          </cell>
          <cell r="AG276">
            <v>1943</v>
          </cell>
          <cell r="AH276">
            <v>7</v>
          </cell>
          <cell r="AI276">
            <v>174655</v>
          </cell>
          <cell r="AJ276">
            <v>85675</v>
          </cell>
          <cell r="AK276">
            <v>97</v>
          </cell>
          <cell r="AL276">
            <v>89</v>
          </cell>
          <cell r="AM276">
            <v>15990</v>
          </cell>
        </row>
        <row r="277">
          <cell r="A277" t="str">
            <v>桑植县</v>
          </cell>
          <cell r="B277" t="str">
            <v>3P</v>
          </cell>
          <cell r="C277">
            <v>2356</v>
          </cell>
          <cell r="D277">
            <v>1321</v>
          </cell>
          <cell r="E277">
            <v>445</v>
          </cell>
          <cell r="F277">
            <v>222</v>
          </cell>
          <cell r="G277">
            <v>269</v>
          </cell>
          <cell r="H277">
            <v>520</v>
          </cell>
          <cell r="I277">
            <v>-3</v>
          </cell>
          <cell r="J277">
            <v>518</v>
          </cell>
          <cell r="K277">
            <v>9021</v>
          </cell>
          <cell r="L277">
            <v>0</v>
          </cell>
          <cell r="M277">
            <v>341</v>
          </cell>
          <cell r="N277">
            <v>325</v>
          </cell>
          <cell r="O277">
            <v>2445</v>
          </cell>
          <cell r="P277">
            <v>1055</v>
          </cell>
          <cell r="Q277">
            <v>391</v>
          </cell>
          <cell r="R277">
            <v>4464</v>
          </cell>
          <cell r="S277">
            <v>10056</v>
          </cell>
          <cell r="T277">
            <v>2356</v>
          </cell>
          <cell r="U277">
            <v>3465</v>
          </cell>
          <cell r="V277">
            <v>1062</v>
          </cell>
          <cell r="W277">
            <v>2378</v>
          </cell>
          <cell r="X277">
            <v>-180</v>
          </cell>
          <cell r="Y277">
            <v>975</v>
          </cell>
          <cell r="Z277">
            <v>10359</v>
          </cell>
          <cell r="AA277">
            <v>9021</v>
          </cell>
          <cell r="AB277">
            <v>0</v>
          </cell>
          <cell r="AC277">
            <v>448</v>
          </cell>
          <cell r="AD277">
            <v>890</v>
          </cell>
          <cell r="AE277">
            <v>-303</v>
          </cell>
          <cell r="AF277">
            <v>-569</v>
          </cell>
          <cell r="AG277">
            <v>1335</v>
          </cell>
          <cell r="AH277">
            <v>3533</v>
          </cell>
          <cell r="AI277">
            <v>69632</v>
          </cell>
          <cell r="AJ277">
            <v>37464</v>
          </cell>
          <cell r="AK277">
            <v>42</v>
          </cell>
          <cell r="AL277">
            <v>38</v>
          </cell>
          <cell r="AM277">
            <v>9280</v>
          </cell>
        </row>
        <row r="278">
          <cell r="A278" t="str">
            <v>安化县</v>
          </cell>
          <cell r="B278" t="str">
            <v>3P</v>
          </cell>
          <cell r="C278">
            <v>5874</v>
          </cell>
          <cell r="D278">
            <v>2716</v>
          </cell>
          <cell r="E278">
            <v>898</v>
          </cell>
          <cell r="F278">
            <v>1036</v>
          </cell>
          <cell r="G278">
            <v>199</v>
          </cell>
          <cell r="H278">
            <v>1332</v>
          </cell>
          <cell r="I278">
            <v>508</v>
          </cell>
          <cell r="J278">
            <v>1318</v>
          </cell>
          <cell r="K278">
            <v>9296</v>
          </cell>
          <cell r="L278">
            <v>0</v>
          </cell>
          <cell r="M278">
            <v>274</v>
          </cell>
          <cell r="N278">
            <v>382</v>
          </cell>
          <cell r="O278">
            <v>2928</v>
          </cell>
          <cell r="P278">
            <v>2338</v>
          </cell>
          <cell r="Q278">
            <v>417</v>
          </cell>
          <cell r="R278">
            <v>2957</v>
          </cell>
          <cell r="S278">
            <v>11340</v>
          </cell>
          <cell r="T278">
            <v>5874</v>
          </cell>
          <cell r="U278">
            <v>2314</v>
          </cell>
          <cell r="V278">
            <v>0</v>
          </cell>
          <cell r="W278">
            <v>2504</v>
          </cell>
          <cell r="X278">
            <v>-439</v>
          </cell>
          <cell r="Y278">
            <v>1087</v>
          </cell>
          <cell r="Z278">
            <v>11244</v>
          </cell>
          <cell r="AA278">
            <v>9296</v>
          </cell>
          <cell r="AB278">
            <v>281</v>
          </cell>
          <cell r="AC278">
            <v>580</v>
          </cell>
          <cell r="AD278">
            <v>1087</v>
          </cell>
          <cell r="AE278">
            <v>96</v>
          </cell>
          <cell r="AF278">
            <v>-443</v>
          </cell>
          <cell r="AG278">
            <v>2694</v>
          </cell>
          <cell r="AH278">
            <v>19</v>
          </cell>
          <cell r="AI278">
            <v>162197</v>
          </cell>
          <cell r="AJ278">
            <v>98700</v>
          </cell>
          <cell r="AK278">
            <v>94</v>
          </cell>
          <cell r="AL278">
            <v>83</v>
          </cell>
          <cell r="AM278">
            <v>20062</v>
          </cell>
        </row>
        <row r="279">
          <cell r="A279" t="str">
            <v>新田县</v>
          </cell>
          <cell r="B279" t="str">
            <v>3P</v>
          </cell>
          <cell r="C279">
            <v>1776</v>
          </cell>
          <cell r="D279">
            <v>896</v>
          </cell>
          <cell r="E279">
            <v>405</v>
          </cell>
          <cell r="F279">
            <v>184</v>
          </cell>
          <cell r="G279">
            <v>117</v>
          </cell>
          <cell r="H279">
            <v>632</v>
          </cell>
          <cell r="I279">
            <v>-58</v>
          </cell>
          <cell r="J279">
            <v>306</v>
          </cell>
          <cell r="K279">
            <v>4384</v>
          </cell>
          <cell r="L279">
            <v>0</v>
          </cell>
          <cell r="M279">
            <v>365</v>
          </cell>
          <cell r="N279">
            <v>212</v>
          </cell>
          <cell r="O279">
            <v>2038</v>
          </cell>
          <cell r="P279">
            <v>759</v>
          </cell>
          <cell r="Q279">
            <v>259</v>
          </cell>
          <cell r="R279">
            <v>751</v>
          </cell>
          <cell r="S279">
            <v>4616</v>
          </cell>
          <cell r="T279">
            <v>1776</v>
          </cell>
          <cell r="U279">
            <v>2476</v>
          </cell>
          <cell r="V279">
            <v>0</v>
          </cell>
          <cell r="W279">
            <v>666</v>
          </cell>
          <cell r="X279">
            <v>-625</v>
          </cell>
          <cell r="Y279">
            <v>323</v>
          </cell>
          <cell r="Z279">
            <v>5016</v>
          </cell>
          <cell r="AA279">
            <v>4384</v>
          </cell>
          <cell r="AB279">
            <v>18</v>
          </cell>
          <cell r="AC279">
            <v>291</v>
          </cell>
          <cell r="AD279">
            <v>323</v>
          </cell>
          <cell r="AE279">
            <v>-400</v>
          </cell>
          <cell r="AF279">
            <v>-550</v>
          </cell>
          <cell r="AG279">
            <v>1231</v>
          </cell>
          <cell r="AH279">
            <v>2331</v>
          </cell>
          <cell r="AI279">
            <v>61185</v>
          </cell>
          <cell r="AJ279">
            <v>35384</v>
          </cell>
          <cell r="AK279">
            <v>36</v>
          </cell>
          <cell r="AL279">
            <v>23</v>
          </cell>
          <cell r="AM279">
            <v>7897</v>
          </cell>
        </row>
        <row r="280">
          <cell r="A280" t="str">
            <v>新化县</v>
          </cell>
          <cell r="B280" t="str">
            <v>3P</v>
          </cell>
          <cell r="C280">
            <v>6406</v>
          </cell>
          <cell r="D280">
            <v>3301</v>
          </cell>
          <cell r="E280">
            <v>1109</v>
          </cell>
          <cell r="F280">
            <v>682</v>
          </cell>
          <cell r="G280">
            <v>313</v>
          </cell>
          <cell r="H280">
            <v>1226</v>
          </cell>
          <cell r="I280">
            <v>292</v>
          </cell>
          <cell r="J280">
            <v>1587</v>
          </cell>
          <cell r="K280">
            <v>11406</v>
          </cell>
          <cell r="L280">
            <v>328</v>
          </cell>
          <cell r="M280">
            <v>634</v>
          </cell>
          <cell r="N280">
            <v>615</v>
          </cell>
          <cell r="O280">
            <v>5006</v>
          </cell>
          <cell r="P280">
            <v>1394</v>
          </cell>
          <cell r="Q280">
            <v>633</v>
          </cell>
          <cell r="R280">
            <v>2796</v>
          </cell>
          <cell r="S280">
            <v>13884</v>
          </cell>
          <cell r="T280">
            <v>6406</v>
          </cell>
          <cell r="U280">
            <v>3105</v>
          </cell>
          <cell r="V280">
            <v>0</v>
          </cell>
          <cell r="W280">
            <v>2366</v>
          </cell>
          <cell r="X280">
            <v>588</v>
          </cell>
          <cell r="Y280">
            <v>1419</v>
          </cell>
          <cell r="Z280">
            <v>13462</v>
          </cell>
          <cell r="AA280">
            <v>11406</v>
          </cell>
          <cell r="AB280">
            <v>746</v>
          </cell>
          <cell r="AC280">
            <v>650</v>
          </cell>
          <cell r="AD280">
            <v>660</v>
          </cell>
          <cell r="AE280">
            <v>422</v>
          </cell>
          <cell r="AF280">
            <v>332</v>
          </cell>
          <cell r="AG280">
            <v>4925</v>
          </cell>
          <cell r="AH280">
            <v>2</v>
          </cell>
          <cell r="AI280">
            <v>198191</v>
          </cell>
          <cell r="AJ280">
            <v>136990</v>
          </cell>
          <cell r="AK280">
            <v>124</v>
          </cell>
          <cell r="AL280">
            <v>102</v>
          </cell>
          <cell r="AM280">
            <v>21169</v>
          </cell>
        </row>
        <row r="281">
          <cell r="A281" t="str">
            <v>沅陵县</v>
          </cell>
          <cell r="B281" t="str">
            <v>3P</v>
          </cell>
          <cell r="C281">
            <v>8800</v>
          </cell>
          <cell r="D281">
            <v>4212</v>
          </cell>
          <cell r="E281">
            <v>488</v>
          </cell>
          <cell r="F281">
            <v>2731</v>
          </cell>
          <cell r="G281">
            <v>284</v>
          </cell>
          <cell r="H281">
            <v>3389</v>
          </cell>
          <cell r="I281">
            <v>48</v>
          </cell>
          <cell r="J281">
            <v>1151</v>
          </cell>
          <cell r="K281">
            <v>10027</v>
          </cell>
          <cell r="L281">
            <v>0</v>
          </cell>
          <cell r="M281">
            <v>390</v>
          </cell>
          <cell r="N281">
            <v>489</v>
          </cell>
          <cell r="O281">
            <v>3483</v>
          </cell>
          <cell r="P281">
            <v>2249</v>
          </cell>
          <cell r="Q281">
            <v>723</v>
          </cell>
          <cell r="R281">
            <v>2693</v>
          </cell>
          <cell r="S281">
            <v>11456</v>
          </cell>
          <cell r="T281">
            <v>8800</v>
          </cell>
          <cell r="U281">
            <v>1101</v>
          </cell>
          <cell r="V281">
            <v>0</v>
          </cell>
          <cell r="W281">
            <v>2327</v>
          </cell>
          <cell r="X281">
            <v>-1558</v>
          </cell>
          <cell r="Y281">
            <v>786</v>
          </cell>
          <cell r="Z281">
            <v>11642</v>
          </cell>
          <cell r="AA281">
            <v>10027</v>
          </cell>
          <cell r="AB281">
            <v>268</v>
          </cell>
          <cell r="AC281">
            <v>561</v>
          </cell>
          <cell r="AD281">
            <v>786</v>
          </cell>
          <cell r="AE281">
            <v>-186</v>
          </cell>
          <cell r="AF281">
            <v>-202</v>
          </cell>
          <cell r="AG281">
            <v>2220</v>
          </cell>
          <cell r="AH281">
            <v>21</v>
          </cell>
          <cell r="AI281">
            <v>143450</v>
          </cell>
          <cell r="AJ281">
            <v>70834</v>
          </cell>
          <cell r="AK281">
            <v>62</v>
          </cell>
          <cell r="AL281">
            <v>54</v>
          </cell>
          <cell r="AM281">
            <v>14568</v>
          </cell>
        </row>
        <row r="282">
          <cell r="A282" t="str">
            <v>花垣县</v>
          </cell>
          <cell r="B282" t="str">
            <v>3P</v>
          </cell>
          <cell r="C282">
            <v>1359</v>
          </cell>
          <cell r="D282">
            <v>826</v>
          </cell>
          <cell r="E282">
            <v>382</v>
          </cell>
          <cell r="F282">
            <v>154</v>
          </cell>
          <cell r="G282">
            <v>69</v>
          </cell>
          <cell r="H282">
            <v>316</v>
          </cell>
          <cell r="I282">
            <v>-9</v>
          </cell>
          <cell r="J282">
            <v>226</v>
          </cell>
          <cell r="K282">
            <v>5317</v>
          </cell>
          <cell r="L282">
            <v>0</v>
          </cell>
          <cell r="M282">
            <v>352</v>
          </cell>
          <cell r="N282">
            <v>337</v>
          </cell>
          <cell r="O282">
            <v>2124</v>
          </cell>
          <cell r="P282">
            <v>850</v>
          </cell>
          <cell r="Q282">
            <v>287</v>
          </cell>
          <cell r="R282">
            <v>1367</v>
          </cell>
          <cell r="S282">
            <v>4256</v>
          </cell>
          <cell r="T282">
            <v>1359</v>
          </cell>
          <cell r="U282">
            <v>865</v>
          </cell>
          <cell r="V282">
            <v>1054</v>
          </cell>
          <cell r="W282">
            <v>816</v>
          </cell>
          <cell r="X282">
            <v>-269</v>
          </cell>
          <cell r="Y282">
            <v>431</v>
          </cell>
          <cell r="Z282">
            <v>5778</v>
          </cell>
          <cell r="AA282">
            <v>5317</v>
          </cell>
          <cell r="AB282">
            <v>0</v>
          </cell>
          <cell r="AC282">
            <v>30</v>
          </cell>
          <cell r="AD282">
            <v>431</v>
          </cell>
          <cell r="AE282">
            <v>-1522</v>
          </cell>
          <cell r="AF282">
            <v>-1967</v>
          </cell>
          <cell r="AG282">
            <v>1146</v>
          </cell>
          <cell r="AH282">
            <v>7</v>
          </cell>
          <cell r="AI282">
            <v>38543</v>
          </cell>
          <cell r="AJ282">
            <v>22456</v>
          </cell>
          <cell r="AK282">
            <v>25</v>
          </cell>
          <cell r="AL282">
            <v>22</v>
          </cell>
          <cell r="AM282">
            <v>6249</v>
          </cell>
        </row>
        <row r="283">
          <cell r="A283" t="str">
            <v>保靖县</v>
          </cell>
          <cell r="B283" t="str">
            <v>3P</v>
          </cell>
          <cell r="C283">
            <v>961</v>
          </cell>
          <cell r="D283">
            <v>461</v>
          </cell>
          <cell r="E283">
            <v>165</v>
          </cell>
          <cell r="F283">
            <v>117</v>
          </cell>
          <cell r="G283">
            <v>31</v>
          </cell>
          <cell r="H283">
            <v>313</v>
          </cell>
          <cell r="I283">
            <v>-50</v>
          </cell>
          <cell r="J283">
            <v>237</v>
          </cell>
          <cell r="K283">
            <v>4586</v>
          </cell>
          <cell r="L283">
            <v>0</v>
          </cell>
          <cell r="M283">
            <v>242</v>
          </cell>
          <cell r="N283">
            <v>254</v>
          </cell>
          <cell r="O283">
            <v>2071</v>
          </cell>
          <cell r="P283">
            <v>885</v>
          </cell>
          <cell r="Q283">
            <v>265</v>
          </cell>
          <cell r="R283">
            <v>869</v>
          </cell>
          <cell r="S283">
            <v>3723</v>
          </cell>
          <cell r="T283">
            <v>961</v>
          </cell>
          <cell r="U283">
            <v>428</v>
          </cell>
          <cell r="V283">
            <v>1008</v>
          </cell>
          <cell r="W283">
            <v>1147</v>
          </cell>
          <cell r="X283">
            <v>-108</v>
          </cell>
          <cell r="Y283">
            <v>287</v>
          </cell>
          <cell r="Z283">
            <v>4883</v>
          </cell>
          <cell r="AA283">
            <v>4586</v>
          </cell>
          <cell r="AB283">
            <v>0</v>
          </cell>
          <cell r="AC283">
            <v>11</v>
          </cell>
          <cell r="AD283">
            <v>286</v>
          </cell>
          <cell r="AE283">
            <v>-1160</v>
          </cell>
          <cell r="AF283">
            <v>-1846</v>
          </cell>
          <cell r="AG283">
            <v>501</v>
          </cell>
          <cell r="AH283">
            <v>26</v>
          </cell>
          <cell r="AI283">
            <v>31410</v>
          </cell>
          <cell r="AJ283">
            <v>15218</v>
          </cell>
          <cell r="AK283">
            <v>26</v>
          </cell>
          <cell r="AL283">
            <v>23</v>
          </cell>
          <cell r="AM283">
            <v>8179</v>
          </cell>
        </row>
        <row r="284">
          <cell r="A284" t="str">
            <v>永顺县</v>
          </cell>
          <cell r="B284" t="str">
            <v>3P</v>
          </cell>
          <cell r="C284">
            <v>2299</v>
          </cell>
          <cell r="D284">
            <v>1220</v>
          </cell>
          <cell r="E284">
            <v>487</v>
          </cell>
          <cell r="F284">
            <v>281</v>
          </cell>
          <cell r="G284">
            <v>147</v>
          </cell>
          <cell r="H284">
            <v>697</v>
          </cell>
          <cell r="I284">
            <v>-70</v>
          </cell>
          <cell r="J284">
            <v>452</v>
          </cell>
          <cell r="K284">
            <v>10101</v>
          </cell>
          <cell r="L284">
            <v>0</v>
          </cell>
          <cell r="M284">
            <v>352</v>
          </cell>
          <cell r="N284">
            <v>487</v>
          </cell>
          <cell r="O284">
            <v>3215</v>
          </cell>
          <cell r="P284">
            <v>1384</v>
          </cell>
          <cell r="Q284">
            <v>426</v>
          </cell>
          <cell r="R284">
            <v>4237</v>
          </cell>
          <cell r="S284">
            <v>8143</v>
          </cell>
          <cell r="T284">
            <v>2299</v>
          </cell>
          <cell r="U284">
            <v>3851</v>
          </cell>
          <cell r="V284">
            <v>684</v>
          </cell>
          <cell r="W284">
            <v>2146</v>
          </cell>
          <cell r="X284">
            <v>-1261</v>
          </cell>
          <cell r="Y284">
            <v>424</v>
          </cell>
          <cell r="Z284">
            <v>11374</v>
          </cell>
          <cell r="AA284">
            <v>10101</v>
          </cell>
          <cell r="AB284">
            <v>0</v>
          </cell>
          <cell r="AC284">
            <v>849</v>
          </cell>
          <cell r="AD284">
            <v>424</v>
          </cell>
          <cell r="AE284">
            <v>-3231</v>
          </cell>
          <cell r="AF284">
            <v>-3526</v>
          </cell>
          <cell r="AG284">
            <v>1460</v>
          </cell>
          <cell r="AH284">
            <v>3918</v>
          </cell>
          <cell r="AI284">
            <v>54084</v>
          </cell>
          <cell r="AJ284">
            <v>27760</v>
          </cell>
          <cell r="AK284">
            <v>46</v>
          </cell>
          <cell r="AL284">
            <v>41</v>
          </cell>
          <cell r="AM284">
            <v>11077</v>
          </cell>
        </row>
        <row r="285">
          <cell r="A285" t="str">
            <v>2028</v>
          </cell>
        </row>
        <row r="286">
          <cell r="A286" t="str">
            <v>广东省</v>
          </cell>
          <cell r="B286">
            <v>0</v>
          </cell>
          <cell r="C286">
            <v>7709</v>
          </cell>
          <cell r="D286">
            <v>4054</v>
          </cell>
          <cell r="E286">
            <v>1709</v>
          </cell>
          <cell r="F286">
            <v>1473</v>
          </cell>
          <cell r="G286">
            <v>314</v>
          </cell>
          <cell r="H286">
            <v>1349</v>
          </cell>
          <cell r="I286">
            <v>1125</v>
          </cell>
          <cell r="J286">
            <v>1181</v>
          </cell>
          <cell r="K286">
            <v>32058</v>
          </cell>
          <cell r="L286">
            <v>65</v>
          </cell>
          <cell r="M286">
            <v>2034</v>
          </cell>
          <cell r="N286">
            <v>1109</v>
          </cell>
          <cell r="O286">
            <v>12486</v>
          </cell>
          <cell r="P286">
            <v>4943</v>
          </cell>
          <cell r="Q286">
            <v>1406</v>
          </cell>
          <cell r="R286">
            <v>10015</v>
          </cell>
          <cell r="S286">
            <v>35576</v>
          </cell>
          <cell r="T286">
            <v>7709</v>
          </cell>
          <cell r="U286">
            <v>4398</v>
          </cell>
          <cell r="V286">
            <v>2226</v>
          </cell>
          <cell r="W286">
            <v>15526</v>
          </cell>
          <cell r="X286">
            <v>2264</v>
          </cell>
          <cell r="Y286">
            <v>3453</v>
          </cell>
          <cell r="Z286">
            <v>34920</v>
          </cell>
          <cell r="AA286">
            <v>32058</v>
          </cell>
          <cell r="AB286">
            <v>61</v>
          </cell>
          <cell r="AC286">
            <v>540</v>
          </cell>
          <cell r="AD286">
            <v>2261</v>
          </cell>
          <cell r="AE286">
            <v>656</v>
          </cell>
          <cell r="AF286">
            <v>325</v>
          </cell>
          <cell r="AG286">
            <v>5138</v>
          </cell>
          <cell r="AH286">
            <v>17</v>
          </cell>
          <cell r="AI286">
            <v>308625</v>
          </cell>
          <cell r="AJ286">
            <v>140356</v>
          </cell>
          <cell r="AK286">
            <v>116</v>
          </cell>
          <cell r="AL286">
            <v>96</v>
          </cell>
          <cell r="AM286">
            <v>29763</v>
          </cell>
        </row>
        <row r="287">
          <cell r="A287" t="str">
            <v>乳源县</v>
          </cell>
          <cell r="B287" t="str">
            <v>3P</v>
          </cell>
          <cell r="C287">
            <v>2366</v>
          </cell>
          <cell r="D287">
            <v>756</v>
          </cell>
          <cell r="E287">
            <v>416</v>
          </cell>
          <cell r="F287">
            <v>211</v>
          </cell>
          <cell r="G287">
            <v>63</v>
          </cell>
          <cell r="H287">
            <v>317</v>
          </cell>
          <cell r="I287">
            <v>1203</v>
          </cell>
          <cell r="J287">
            <v>90</v>
          </cell>
          <cell r="K287">
            <v>6596</v>
          </cell>
          <cell r="L287">
            <v>65</v>
          </cell>
          <cell r="M287">
            <v>358</v>
          </cell>
          <cell r="N287">
            <v>275</v>
          </cell>
          <cell r="O287">
            <v>2640</v>
          </cell>
          <cell r="P287">
            <v>1166</v>
          </cell>
          <cell r="Q287">
            <v>348</v>
          </cell>
          <cell r="R287">
            <v>1744</v>
          </cell>
          <cell r="S287">
            <v>7407</v>
          </cell>
          <cell r="T287">
            <v>2366</v>
          </cell>
          <cell r="U287">
            <v>1091</v>
          </cell>
          <cell r="V287">
            <v>3</v>
          </cell>
          <cell r="W287">
            <v>2828</v>
          </cell>
          <cell r="X287">
            <v>436</v>
          </cell>
          <cell r="Y287">
            <v>683</v>
          </cell>
          <cell r="Z287">
            <v>7227</v>
          </cell>
          <cell r="AA287">
            <v>6596</v>
          </cell>
          <cell r="AB287">
            <v>0</v>
          </cell>
          <cell r="AC287">
            <v>156</v>
          </cell>
          <cell r="AD287">
            <v>475</v>
          </cell>
          <cell r="AE287">
            <v>180</v>
          </cell>
          <cell r="AF287">
            <v>123</v>
          </cell>
          <cell r="AG287">
            <v>1248</v>
          </cell>
          <cell r="AH287">
            <v>0</v>
          </cell>
          <cell r="AI287">
            <v>59887</v>
          </cell>
          <cell r="AJ287">
            <v>34328</v>
          </cell>
          <cell r="AK287">
            <v>19</v>
          </cell>
          <cell r="AL287">
            <v>16</v>
          </cell>
          <cell r="AM287">
            <v>5420</v>
          </cell>
        </row>
        <row r="288">
          <cell r="A288" t="str">
            <v>连山县</v>
          </cell>
          <cell r="B288" t="str">
            <v>3M</v>
          </cell>
          <cell r="C288">
            <v>787</v>
          </cell>
          <cell r="D288">
            <v>453</v>
          </cell>
          <cell r="E288">
            <v>209</v>
          </cell>
          <cell r="F288">
            <v>140</v>
          </cell>
          <cell r="G288">
            <v>33</v>
          </cell>
          <cell r="H288">
            <v>298</v>
          </cell>
          <cell r="I288">
            <v>-2</v>
          </cell>
          <cell r="J288">
            <v>38</v>
          </cell>
          <cell r="K288">
            <v>5755</v>
          </cell>
          <cell r="L288">
            <v>0</v>
          </cell>
          <cell r="M288">
            <v>100</v>
          </cell>
          <cell r="N288">
            <v>224</v>
          </cell>
          <cell r="O288">
            <v>1814</v>
          </cell>
          <cell r="P288">
            <v>823</v>
          </cell>
          <cell r="Q288">
            <v>232</v>
          </cell>
          <cell r="R288">
            <v>2562</v>
          </cell>
          <cell r="S288">
            <v>6193</v>
          </cell>
          <cell r="T288">
            <v>787</v>
          </cell>
          <cell r="U288">
            <v>547</v>
          </cell>
          <cell r="V288">
            <v>873</v>
          </cell>
          <cell r="W288">
            <v>3149</v>
          </cell>
          <cell r="X288">
            <v>405</v>
          </cell>
          <cell r="Y288">
            <v>432</v>
          </cell>
          <cell r="Z288">
            <v>6110</v>
          </cell>
          <cell r="AA288">
            <v>5755</v>
          </cell>
          <cell r="AB288">
            <v>0</v>
          </cell>
          <cell r="AC288">
            <v>68</v>
          </cell>
          <cell r="AD288">
            <v>287</v>
          </cell>
          <cell r="AE288">
            <v>83</v>
          </cell>
          <cell r="AF288">
            <v>51</v>
          </cell>
          <cell r="AG288">
            <v>628</v>
          </cell>
          <cell r="AH288">
            <v>4</v>
          </cell>
          <cell r="AI288">
            <v>30238</v>
          </cell>
          <cell r="AJ288">
            <v>11628</v>
          </cell>
          <cell r="AK288">
            <v>11</v>
          </cell>
          <cell r="AL288">
            <v>9</v>
          </cell>
          <cell r="AM288">
            <v>4404</v>
          </cell>
        </row>
        <row r="289">
          <cell r="A289" t="str">
            <v>连南县</v>
          </cell>
          <cell r="B289" t="str">
            <v>3M</v>
          </cell>
          <cell r="C289">
            <v>873</v>
          </cell>
          <cell r="D289">
            <v>588</v>
          </cell>
          <cell r="E289">
            <v>221</v>
          </cell>
          <cell r="F289">
            <v>247</v>
          </cell>
          <cell r="G289">
            <v>47</v>
          </cell>
          <cell r="H289">
            <v>212</v>
          </cell>
          <cell r="I289">
            <v>1</v>
          </cell>
          <cell r="J289">
            <v>72</v>
          </cell>
          <cell r="K289">
            <v>6373</v>
          </cell>
          <cell r="L289">
            <v>0</v>
          </cell>
          <cell r="M289">
            <v>495</v>
          </cell>
          <cell r="N289">
            <v>180</v>
          </cell>
          <cell r="O289">
            <v>1837</v>
          </cell>
          <cell r="P289">
            <v>1008</v>
          </cell>
          <cell r="Q289">
            <v>265</v>
          </cell>
          <cell r="R289">
            <v>2588</v>
          </cell>
          <cell r="S289">
            <v>6921</v>
          </cell>
          <cell r="T289">
            <v>873</v>
          </cell>
          <cell r="U289">
            <v>597</v>
          </cell>
          <cell r="V289">
            <v>1032</v>
          </cell>
          <cell r="W289">
            <v>3505</v>
          </cell>
          <cell r="X289">
            <v>412</v>
          </cell>
          <cell r="Y289">
            <v>502</v>
          </cell>
          <cell r="Z289">
            <v>6843</v>
          </cell>
          <cell r="AA289">
            <v>6373</v>
          </cell>
          <cell r="AB289">
            <v>0</v>
          </cell>
          <cell r="AC289">
            <v>98</v>
          </cell>
          <cell r="AD289">
            <v>372</v>
          </cell>
          <cell r="AE289">
            <v>78</v>
          </cell>
          <cell r="AF289">
            <v>52</v>
          </cell>
          <cell r="AG289">
            <v>675</v>
          </cell>
          <cell r="AH289">
            <v>1</v>
          </cell>
          <cell r="AI289">
            <v>36000</v>
          </cell>
          <cell r="AJ289">
            <v>21000</v>
          </cell>
          <cell r="AK289">
            <v>15</v>
          </cell>
          <cell r="AL289">
            <v>11</v>
          </cell>
          <cell r="AM289">
            <v>4730</v>
          </cell>
        </row>
        <row r="290">
          <cell r="A290" t="str">
            <v>陆河县</v>
          </cell>
          <cell r="B290" t="str">
            <v>3P</v>
          </cell>
          <cell r="C290">
            <v>822</v>
          </cell>
          <cell r="D290">
            <v>330</v>
          </cell>
          <cell r="E290">
            <v>104</v>
          </cell>
          <cell r="F290">
            <v>162</v>
          </cell>
          <cell r="G290">
            <v>32</v>
          </cell>
          <cell r="H290">
            <v>239</v>
          </cell>
          <cell r="I290">
            <v>-132</v>
          </cell>
          <cell r="J290">
            <v>385</v>
          </cell>
          <cell r="K290">
            <v>4172</v>
          </cell>
          <cell r="L290">
            <v>0</v>
          </cell>
          <cell r="M290">
            <v>164</v>
          </cell>
          <cell r="N290">
            <v>74</v>
          </cell>
          <cell r="O290">
            <v>1840</v>
          </cell>
          <cell r="P290">
            <v>624</v>
          </cell>
          <cell r="Q290">
            <v>157</v>
          </cell>
          <cell r="R290">
            <v>1313</v>
          </cell>
          <cell r="S290">
            <v>4625</v>
          </cell>
          <cell r="T290">
            <v>822</v>
          </cell>
          <cell r="U290">
            <v>293</v>
          </cell>
          <cell r="V290">
            <v>318</v>
          </cell>
          <cell r="W290">
            <v>2489</v>
          </cell>
          <cell r="X290">
            <v>388</v>
          </cell>
          <cell r="Y290">
            <v>315</v>
          </cell>
          <cell r="Z290">
            <v>4370</v>
          </cell>
          <cell r="AA290">
            <v>4172</v>
          </cell>
          <cell r="AB290">
            <v>0</v>
          </cell>
          <cell r="AC290">
            <v>42</v>
          </cell>
          <cell r="AD290">
            <v>156</v>
          </cell>
          <cell r="AE290">
            <v>255</v>
          </cell>
          <cell r="AF290">
            <v>65</v>
          </cell>
          <cell r="AG290">
            <v>311</v>
          </cell>
          <cell r="AH290">
            <v>0</v>
          </cell>
          <cell r="AI290">
            <v>43800</v>
          </cell>
          <cell r="AJ290">
            <v>16400</v>
          </cell>
          <cell r="AK290">
            <v>23</v>
          </cell>
          <cell r="AL290">
            <v>18</v>
          </cell>
          <cell r="AM290">
            <v>4584</v>
          </cell>
        </row>
        <row r="291">
          <cell r="A291" t="str">
            <v>阳山县</v>
          </cell>
          <cell r="B291" t="str">
            <v>3P</v>
          </cell>
          <cell r="C291">
            <v>2861</v>
          </cell>
          <cell r="D291">
            <v>1927</v>
          </cell>
          <cell r="E291">
            <v>759</v>
          </cell>
          <cell r="F291">
            <v>713</v>
          </cell>
          <cell r="G291">
            <v>139</v>
          </cell>
          <cell r="H291">
            <v>283</v>
          </cell>
          <cell r="I291">
            <v>55</v>
          </cell>
          <cell r="J291">
            <v>596</v>
          </cell>
          <cell r="K291">
            <v>9162</v>
          </cell>
          <cell r="L291">
            <v>0</v>
          </cell>
          <cell r="M291">
            <v>917</v>
          </cell>
          <cell r="N291">
            <v>356</v>
          </cell>
          <cell r="O291">
            <v>4355</v>
          </cell>
          <cell r="P291">
            <v>1322</v>
          </cell>
          <cell r="Q291">
            <v>404</v>
          </cell>
          <cell r="R291">
            <v>1808</v>
          </cell>
          <cell r="S291">
            <v>10430</v>
          </cell>
          <cell r="T291">
            <v>2861</v>
          </cell>
          <cell r="U291">
            <v>1870</v>
          </cell>
          <cell r="V291">
            <v>0</v>
          </cell>
          <cell r="W291">
            <v>3555</v>
          </cell>
          <cell r="X291">
            <v>623</v>
          </cell>
          <cell r="Y291">
            <v>1521</v>
          </cell>
          <cell r="Z291">
            <v>10370</v>
          </cell>
          <cell r="AA291">
            <v>9162</v>
          </cell>
          <cell r="AB291">
            <v>61</v>
          </cell>
          <cell r="AC291">
            <v>176</v>
          </cell>
          <cell r="AD291">
            <v>971</v>
          </cell>
          <cell r="AE291">
            <v>60</v>
          </cell>
          <cell r="AF291">
            <v>34</v>
          </cell>
          <cell r="AG291">
            <v>2276</v>
          </cell>
          <cell r="AH291">
            <v>12</v>
          </cell>
          <cell r="AI291">
            <v>138700</v>
          </cell>
          <cell r="AJ291">
            <v>57000</v>
          </cell>
          <cell r="AK291">
            <v>48</v>
          </cell>
          <cell r="AL291">
            <v>42</v>
          </cell>
          <cell r="AM291">
            <v>10625</v>
          </cell>
        </row>
        <row r="292">
          <cell r="A292" t="str">
            <v>广西壮族自治区</v>
          </cell>
          <cell r="B292">
            <v>0</v>
          </cell>
          <cell r="C292">
            <v>53316</v>
          </cell>
          <cell r="D292">
            <v>26800</v>
          </cell>
          <cell r="E292">
            <v>11173</v>
          </cell>
          <cell r="F292">
            <v>9384</v>
          </cell>
          <cell r="G292">
            <v>2149</v>
          </cell>
          <cell r="H292">
            <v>14585</v>
          </cell>
          <cell r="I292">
            <v>6069</v>
          </cell>
          <cell r="J292">
            <v>5862</v>
          </cell>
          <cell r="K292">
            <v>134811</v>
          </cell>
          <cell r="L292">
            <v>648</v>
          </cell>
          <cell r="M292">
            <v>8190</v>
          </cell>
          <cell r="N292">
            <v>6157</v>
          </cell>
          <cell r="O292">
            <v>55194</v>
          </cell>
          <cell r="P292">
            <v>24195</v>
          </cell>
          <cell r="Q292">
            <v>6868</v>
          </cell>
          <cell r="R292">
            <v>33559</v>
          </cell>
          <cell r="S292">
            <v>138775</v>
          </cell>
          <cell r="T292">
            <v>53316</v>
          </cell>
          <cell r="U292">
            <v>24518</v>
          </cell>
          <cell r="V292">
            <v>33722</v>
          </cell>
          <cell r="W292">
            <v>24128</v>
          </cell>
          <cell r="X292">
            <v>-4557</v>
          </cell>
          <cell r="Y292">
            <v>7648</v>
          </cell>
          <cell r="Z292">
            <v>144803</v>
          </cell>
          <cell r="AA292">
            <v>134811</v>
          </cell>
          <cell r="AB292">
            <v>139</v>
          </cell>
          <cell r="AC292">
            <v>2305</v>
          </cell>
          <cell r="AD292">
            <v>7548</v>
          </cell>
          <cell r="AE292">
            <v>-6028</v>
          </cell>
          <cell r="AF292">
            <v>-19225</v>
          </cell>
          <cell r="AG292">
            <v>33666</v>
          </cell>
          <cell r="AH292">
            <v>1788</v>
          </cell>
          <cell r="AI292">
            <v>1030233</v>
          </cell>
          <cell r="AJ292">
            <v>486051</v>
          </cell>
          <cell r="AK292">
            <v>868</v>
          </cell>
          <cell r="AL292">
            <v>783</v>
          </cell>
          <cell r="AM292">
            <v>187754</v>
          </cell>
        </row>
        <row r="293">
          <cell r="A293" t="str">
            <v>马山</v>
          </cell>
          <cell r="B293" t="str">
            <v>3P</v>
          </cell>
          <cell r="C293">
            <v>2274</v>
          </cell>
          <cell r="D293">
            <v>896</v>
          </cell>
          <cell r="E293">
            <v>253</v>
          </cell>
          <cell r="F293">
            <v>473</v>
          </cell>
          <cell r="G293">
            <v>53</v>
          </cell>
          <cell r="H293">
            <v>807</v>
          </cell>
          <cell r="I293">
            <v>345</v>
          </cell>
          <cell r="J293">
            <v>226</v>
          </cell>
          <cell r="K293">
            <v>6027</v>
          </cell>
          <cell r="L293">
            <v>0</v>
          </cell>
          <cell r="M293">
            <v>697</v>
          </cell>
          <cell r="N293">
            <v>292</v>
          </cell>
          <cell r="O293">
            <v>2545</v>
          </cell>
          <cell r="P293">
            <v>1013</v>
          </cell>
          <cell r="Q293">
            <v>262</v>
          </cell>
          <cell r="R293">
            <v>1218</v>
          </cell>
          <cell r="S293">
            <v>6721</v>
          </cell>
          <cell r="T293">
            <v>2274</v>
          </cell>
          <cell r="U293">
            <v>590</v>
          </cell>
          <cell r="V293">
            <v>2286</v>
          </cell>
          <cell r="W293">
            <v>1313</v>
          </cell>
          <cell r="X293">
            <v>-46</v>
          </cell>
          <cell r="Y293">
            <v>304</v>
          </cell>
          <cell r="Z293">
            <v>6411</v>
          </cell>
          <cell r="AA293">
            <v>6027</v>
          </cell>
          <cell r="AB293">
            <v>0</v>
          </cell>
          <cell r="AC293">
            <v>83</v>
          </cell>
          <cell r="AD293">
            <v>301</v>
          </cell>
          <cell r="AE293">
            <v>310</v>
          </cell>
          <cell r="AF293">
            <v>-312</v>
          </cell>
          <cell r="AG293">
            <v>759</v>
          </cell>
          <cell r="AH293">
            <v>15</v>
          </cell>
          <cell r="AI293">
            <v>47668</v>
          </cell>
          <cell r="AJ293">
            <v>19396</v>
          </cell>
          <cell r="AK293">
            <v>47</v>
          </cell>
          <cell r="AL293">
            <v>44</v>
          </cell>
          <cell r="AM293">
            <v>8904</v>
          </cell>
        </row>
        <row r="294">
          <cell r="A294" t="str">
            <v>隆安</v>
          </cell>
          <cell r="B294" t="str">
            <v>3P</v>
          </cell>
          <cell r="C294">
            <v>2993</v>
          </cell>
          <cell r="D294">
            <v>1158</v>
          </cell>
          <cell r="E294">
            <v>638</v>
          </cell>
          <cell r="F294">
            <v>360</v>
          </cell>
          <cell r="G294">
            <v>58</v>
          </cell>
          <cell r="H294">
            <v>859</v>
          </cell>
          <cell r="I294">
            <v>788</v>
          </cell>
          <cell r="J294">
            <v>188</v>
          </cell>
          <cell r="K294">
            <v>5350</v>
          </cell>
          <cell r="L294">
            <v>16</v>
          </cell>
          <cell r="M294">
            <v>308</v>
          </cell>
          <cell r="N294">
            <v>224</v>
          </cell>
          <cell r="O294">
            <v>1903</v>
          </cell>
          <cell r="P294">
            <v>1019</v>
          </cell>
          <cell r="Q294">
            <v>305</v>
          </cell>
          <cell r="R294">
            <v>1575</v>
          </cell>
          <cell r="S294">
            <v>5153</v>
          </cell>
          <cell r="T294">
            <v>2993</v>
          </cell>
          <cell r="U294">
            <v>1598</v>
          </cell>
          <cell r="V294">
            <v>0</v>
          </cell>
          <cell r="W294">
            <v>972</v>
          </cell>
          <cell r="X294">
            <v>-688</v>
          </cell>
          <cell r="Y294">
            <v>278</v>
          </cell>
          <cell r="Z294">
            <v>5862</v>
          </cell>
          <cell r="AA294">
            <v>5350</v>
          </cell>
          <cell r="AB294">
            <v>139</v>
          </cell>
          <cell r="AC294">
            <v>95</v>
          </cell>
          <cell r="AD294">
            <v>278</v>
          </cell>
          <cell r="AE294">
            <v>-709</v>
          </cell>
          <cell r="AF294">
            <v>-1265</v>
          </cell>
          <cell r="AG294">
            <v>1915</v>
          </cell>
          <cell r="AH294">
            <v>102</v>
          </cell>
          <cell r="AI294">
            <v>41324</v>
          </cell>
          <cell r="AJ294">
            <v>28730</v>
          </cell>
          <cell r="AK294">
            <v>36</v>
          </cell>
          <cell r="AL294">
            <v>33</v>
          </cell>
          <cell r="AM294">
            <v>7907</v>
          </cell>
        </row>
        <row r="295">
          <cell r="A295" t="str">
            <v>天等</v>
          </cell>
          <cell r="B295" t="str">
            <v>3P</v>
          </cell>
          <cell r="C295">
            <v>1297</v>
          </cell>
          <cell r="D295">
            <v>493</v>
          </cell>
          <cell r="E295">
            <v>222</v>
          </cell>
          <cell r="F295">
            <v>141</v>
          </cell>
          <cell r="G295">
            <v>48</v>
          </cell>
          <cell r="H295">
            <v>486</v>
          </cell>
          <cell r="I295">
            <v>123</v>
          </cell>
          <cell r="J295">
            <v>195</v>
          </cell>
          <cell r="K295">
            <v>4425</v>
          </cell>
          <cell r="L295">
            <v>0</v>
          </cell>
          <cell r="M295">
            <v>183</v>
          </cell>
          <cell r="N295">
            <v>205</v>
          </cell>
          <cell r="O295">
            <v>2185</v>
          </cell>
          <cell r="P295">
            <v>793</v>
          </cell>
          <cell r="Q295">
            <v>261</v>
          </cell>
          <cell r="R295">
            <v>798</v>
          </cell>
          <cell r="S295">
            <v>4622</v>
          </cell>
          <cell r="T295">
            <v>1297</v>
          </cell>
          <cell r="U295">
            <v>508</v>
          </cell>
          <cell r="V295">
            <v>2122</v>
          </cell>
          <cell r="W295">
            <v>712</v>
          </cell>
          <cell r="X295">
            <v>-409</v>
          </cell>
          <cell r="Y295">
            <v>392</v>
          </cell>
          <cell r="Z295">
            <v>4872</v>
          </cell>
          <cell r="AA295">
            <v>4425</v>
          </cell>
          <cell r="AB295">
            <v>0</v>
          </cell>
          <cell r="AC295">
            <v>55</v>
          </cell>
          <cell r="AD295">
            <v>392</v>
          </cell>
          <cell r="AE295">
            <v>-250</v>
          </cell>
          <cell r="AF295">
            <v>-749</v>
          </cell>
          <cell r="AG295">
            <v>667</v>
          </cell>
          <cell r="AH295">
            <v>21</v>
          </cell>
          <cell r="AI295">
            <v>25702</v>
          </cell>
          <cell r="AJ295">
            <v>6974</v>
          </cell>
          <cell r="AK295">
            <v>40</v>
          </cell>
          <cell r="AL295">
            <v>37</v>
          </cell>
          <cell r="AM295">
            <v>7498</v>
          </cell>
        </row>
        <row r="296">
          <cell r="A296" t="str">
            <v>龙州</v>
          </cell>
          <cell r="B296" t="str">
            <v>3P</v>
          </cell>
          <cell r="C296">
            <v>3126</v>
          </cell>
          <cell r="D296">
            <v>1322</v>
          </cell>
          <cell r="E296">
            <v>760</v>
          </cell>
          <cell r="F296">
            <v>282</v>
          </cell>
          <cell r="G296">
            <v>169</v>
          </cell>
          <cell r="H296">
            <v>749</v>
          </cell>
          <cell r="I296">
            <v>533</v>
          </cell>
          <cell r="J296">
            <v>522</v>
          </cell>
          <cell r="K296">
            <v>5564</v>
          </cell>
          <cell r="L296">
            <v>120</v>
          </cell>
          <cell r="M296">
            <v>275</v>
          </cell>
          <cell r="N296">
            <v>171</v>
          </cell>
          <cell r="O296">
            <v>2033</v>
          </cell>
          <cell r="P296">
            <v>998</v>
          </cell>
          <cell r="Q296">
            <v>274</v>
          </cell>
          <cell r="R296">
            <v>1693</v>
          </cell>
          <cell r="S296">
            <v>7030</v>
          </cell>
          <cell r="T296">
            <v>3126</v>
          </cell>
          <cell r="U296">
            <v>1883</v>
          </cell>
          <cell r="V296">
            <v>513</v>
          </cell>
          <cell r="W296">
            <v>394</v>
          </cell>
          <cell r="X296">
            <v>642</v>
          </cell>
          <cell r="Y296">
            <v>472</v>
          </cell>
          <cell r="Z296">
            <v>6121</v>
          </cell>
          <cell r="AA296">
            <v>5564</v>
          </cell>
          <cell r="AB296">
            <v>0</v>
          </cell>
          <cell r="AC296">
            <v>85</v>
          </cell>
          <cell r="AD296">
            <v>472</v>
          </cell>
          <cell r="AE296">
            <v>909</v>
          </cell>
          <cell r="AF296">
            <v>85</v>
          </cell>
          <cell r="AG296">
            <v>2279</v>
          </cell>
          <cell r="AH296">
            <v>141</v>
          </cell>
          <cell r="AI296">
            <v>64153</v>
          </cell>
          <cell r="AJ296">
            <v>31609</v>
          </cell>
          <cell r="AK296">
            <v>27</v>
          </cell>
          <cell r="AL296">
            <v>23</v>
          </cell>
          <cell r="AM296">
            <v>6480</v>
          </cell>
        </row>
        <row r="297">
          <cell r="A297" t="str">
            <v>三江</v>
          </cell>
          <cell r="B297" t="str">
            <v>3P</v>
          </cell>
          <cell r="C297">
            <v>1391</v>
          </cell>
          <cell r="D297">
            <v>542</v>
          </cell>
          <cell r="E297">
            <v>200</v>
          </cell>
          <cell r="F297">
            <v>222</v>
          </cell>
          <cell r="G297">
            <v>35</v>
          </cell>
          <cell r="H297">
            <v>536</v>
          </cell>
          <cell r="I297">
            <v>147</v>
          </cell>
          <cell r="J297">
            <v>166</v>
          </cell>
          <cell r="K297">
            <v>4915</v>
          </cell>
          <cell r="L297">
            <v>0</v>
          </cell>
          <cell r="M297">
            <v>401</v>
          </cell>
          <cell r="N297">
            <v>181</v>
          </cell>
          <cell r="O297">
            <v>2263</v>
          </cell>
          <cell r="P297">
            <v>816</v>
          </cell>
          <cell r="Q297">
            <v>231</v>
          </cell>
          <cell r="R297">
            <v>1023</v>
          </cell>
          <cell r="S297">
            <v>3689</v>
          </cell>
          <cell r="T297">
            <v>1391</v>
          </cell>
          <cell r="U297">
            <v>423</v>
          </cell>
          <cell r="V297">
            <v>1019</v>
          </cell>
          <cell r="W297">
            <v>700</v>
          </cell>
          <cell r="X297">
            <v>-140</v>
          </cell>
          <cell r="Y297">
            <v>296</v>
          </cell>
          <cell r="Z297">
            <v>5180</v>
          </cell>
          <cell r="AA297">
            <v>4915</v>
          </cell>
          <cell r="AB297">
            <v>0</v>
          </cell>
          <cell r="AC297">
            <v>18</v>
          </cell>
          <cell r="AD297">
            <v>247</v>
          </cell>
          <cell r="AE297">
            <v>-1491</v>
          </cell>
          <cell r="AF297">
            <v>-1603</v>
          </cell>
          <cell r="AG297">
            <v>564</v>
          </cell>
          <cell r="AH297">
            <v>5</v>
          </cell>
          <cell r="AI297">
            <v>54925</v>
          </cell>
          <cell r="AJ297">
            <v>30831</v>
          </cell>
          <cell r="AK297">
            <v>33</v>
          </cell>
          <cell r="AL297">
            <v>31</v>
          </cell>
          <cell r="AM297">
            <v>6192</v>
          </cell>
        </row>
        <row r="298">
          <cell r="A298" t="str">
            <v>融水</v>
          </cell>
          <cell r="B298" t="str">
            <v>3P</v>
          </cell>
          <cell r="C298">
            <v>3633</v>
          </cell>
          <cell r="D298">
            <v>1846</v>
          </cell>
          <cell r="E298">
            <v>815</v>
          </cell>
          <cell r="F298">
            <v>444</v>
          </cell>
          <cell r="G298">
            <v>116</v>
          </cell>
          <cell r="H298">
            <v>1234</v>
          </cell>
          <cell r="I298">
            <v>246</v>
          </cell>
          <cell r="J298">
            <v>307</v>
          </cell>
          <cell r="K298">
            <v>7814</v>
          </cell>
          <cell r="L298">
            <v>0</v>
          </cell>
          <cell r="M298">
            <v>256</v>
          </cell>
          <cell r="N298">
            <v>450</v>
          </cell>
          <cell r="O298">
            <v>3657</v>
          </cell>
          <cell r="P298">
            <v>1315</v>
          </cell>
          <cell r="Q298">
            <v>400</v>
          </cell>
          <cell r="R298">
            <v>1736</v>
          </cell>
          <cell r="S298">
            <v>6675</v>
          </cell>
          <cell r="T298">
            <v>3633</v>
          </cell>
          <cell r="U298">
            <v>1638</v>
          </cell>
          <cell r="V298">
            <v>608</v>
          </cell>
          <cell r="W298">
            <v>937</v>
          </cell>
          <cell r="X298">
            <v>-739</v>
          </cell>
          <cell r="Y298">
            <v>598</v>
          </cell>
          <cell r="Z298">
            <v>8441</v>
          </cell>
          <cell r="AA298">
            <v>7814</v>
          </cell>
          <cell r="AB298">
            <v>0</v>
          </cell>
          <cell r="AC298">
            <v>33</v>
          </cell>
          <cell r="AD298">
            <v>594</v>
          </cell>
          <cell r="AE298">
            <v>-1766</v>
          </cell>
          <cell r="AF298">
            <v>-2077</v>
          </cell>
          <cell r="AG298">
            <v>2448</v>
          </cell>
          <cell r="AH298">
            <v>7</v>
          </cell>
          <cell r="AI298">
            <v>93857</v>
          </cell>
          <cell r="AJ298">
            <v>48705</v>
          </cell>
          <cell r="AK298">
            <v>45</v>
          </cell>
          <cell r="AL298">
            <v>41</v>
          </cell>
          <cell r="AM298">
            <v>10877</v>
          </cell>
        </row>
        <row r="299">
          <cell r="A299" t="str">
            <v>金秀</v>
          </cell>
          <cell r="B299" t="str">
            <v>3P</v>
          </cell>
          <cell r="C299">
            <v>1032</v>
          </cell>
          <cell r="D299">
            <v>472</v>
          </cell>
          <cell r="E299">
            <v>176</v>
          </cell>
          <cell r="F299">
            <v>144</v>
          </cell>
          <cell r="G299">
            <v>23</v>
          </cell>
          <cell r="H299">
            <v>279</v>
          </cell>
          <cell r="I299">
            <v>160</v>
          </cell>
          <cell r="J299">
            <v>121</v>
          </cell>
          <cell r="K299">
            <v>2977</v>
          </cell>
          <cell r="L299">
            <v>0</v>
          </cell>
          <cell r="M299">
            <v>128</v>
          </cell>
          <cell r="N299">
            <v>234</v>
          </cell>
          <cell r="O299">
            <v>1235</v>
          </cell>
          <cell r="P299">
            <v>691</v>
          </cell>
          <cell r="Q299">
            <v>184</v>
          </cell>
          <cell r="R299">
            <v>505</v>
          </cell>
          <cell r="S299">
            <v>2603</v>
          </cell>
          <cell r="T299">
            <v>1032</v>
          </cell>
          <cell r="U299">
            <v>481</v>
          </cell>
          <cell r="V299">
            <v>819</v>
          </cell>
          <cell r="W299">
            <v>753</v>
          </cell>
          <cell r="X299">
            <v>-662</v>
          </cell>
          <cell r="Y299">
            <v>180</v>
          </cell>
          <cell r="Z299">
            <v>3172</v>
          </cell>
          <cell r="AA299">
            <v>2977</v>
          </cell>
          <cell r="AB299">
            <v>0</v>
          </cell>
          <cell r="AC299">
            <v>15</v>
          </cell>
          <cell r="AD299">
            <v>180</v>
          </cell>
          <cell r="AE299">
            <v>-569</v>
          </cell>
          <cell r="AF299">
            <v>-846</v>
          </cell>
          <cell r="AG299">
            <v>545</v>
          </cell>
          <cell r="AH299">
            <v>8</v>
          </cell>
          <cell r="AI299">
            <v>3374</v>
          </cell>
          <cell r="AJ299">
            <v>1239</v>
          </cell>
          <cell r="AK299">
            <v>14</v>
          </cell>
          <cell r="AL299">
            <v>13</v>
          </cell>
          <cell r="AM299">
            <v>4282</v>
          </cell>
        </row>
        <row r="300">
          <cell r="A300" t="str">
            <v>忻城</v>
          </cell>
          <cell r="B300" t="str">
            <v>3P</v>
          </cell>
          <cell r="C300">
            <v>1563</v>
          </cell>
          <cell r="D300">
            <v>890</v>
          </cell>
          <cell r="E300">
            <v>532</v>
          </cell>
          <cell r="F300">
            <v>174</v>
          </cell>
          <cell r="G300">
            <v>50</v>
          </cell>
          <cell r="H300">
            <v>321</v>
          </cell>
          <cell r="I300">
            <v>227</v>
          </cell>
          <cell r="J300">
            <v>125</v>
          </cell>
          <cell r="K300">
            <v>5219</v>
          </cell>
          <cell r="L300">
            <v>0</v>
          </cell>
          <cell r="M300">
            <v>312</v>
          </cell>
          <cell r="N300">
            <v>178</v>
          </cell>
          <cell r="O300">
            <v>2106</v>
          </cell>
          <cell r="P300">
            <v>839</v>
          </cell>
          <cell r="Q300">
            <v>206</v>
          </cell>
          <cell r="R300">
            <v>1578</v>
          </cell>
          <cell r="S300">
            <v>4564</v>
          </cell>
          <cell r="T300">
            <v>1563</v>
          </cell>
          <cell r="U300">
            <v>1248</v>
          </cell>
          <cell r="V300">
            <v>1014</v>
          </cell>
          <cell r="W300">
            <v>1172</v>
          </cell>
          <cell r="X300">
            <v>-741</v>
          </cell>
          <cell r="Y300">
            <v>308</v>
          </cell>
          <cell r="Z300">
            <v>5543</v>
          </cell>
          <cell r="AA300">
            <v>5219</v>
          </cell>
          <cell r="AB300">
            <v>0</v>
          </cell>
          <cell r="AC300">
            <v>30</v>
          </cell>
          <cell r="AD300">
            <v>294</v>
          </cell>
          <cell r="AE300">
            <v>-979</v>
          </cell>
          <cell r="AF300">
            <v>-1205</v>
          </cell>
          <cell r="AG300">
            <v>1597</v>
          </cell>
          <cell r="AH300">
            <v>23</v>
          </cell>
          <cell r="AI300">
            <v>49864</v>
          </cell>
          <cell r="AJ300">
            <v>25338</v>
          </cell>
          <cell r="AK300">
            <v>39</v>
          </cell>
          <cell r="AL300">
            <v>37</v>
          </cell>
          <cell r="AM300">
            <v>7042</v>
          </cell>
        </row>
        <row r="301">
          <cell r="A301" t="str">
            <v>龙胜</v>
          </cell>
          <cell r="B301" t="str">
            <v>3P</v>
          </cell>
          <cell r="C301">
            <v>1896</v>
          </cell>
          <cell r="D301">
            <v>726</v>
          </cell>
          <cell r="E301">
            <v>249</v>
          </cell>
          <cell r="F301">
            <v>214</v>
          </cell>
          <cell r="G301">
            <v>34</v>
          </cell>
          <cell r="H301">
            <v>473</v>
          </cell>
          <cell r="I301">
            <v>312</v>
          </cell>
          <cell r="J301">
            <v>385</v>
          </cell>
          <cell r="K301">
            <v>3746</v>
          </cell>
          <cell r="L301">
            <v>0</v>
          </cell>
          <cell r="M301">
            <v>177</v>
          </cell>
          <cell r="N301">
            <v>104</v>
          </cell>
          <cell r="O301">
            <v>1496</v>
          </cell>
          <cell r="P301">
            <v>893</v>
          </cell>
          <cell r="Q301">
            <v>298</v>
          </cell>
          <cell r="R301">
            <v>778</v>
          </cell>
          <cell r="S301">
            <v>4640</v>
          </cell>
          <cell r="T301">
            <v>1896</v>
          </cell>
          <cell r="U301">
            <v>647</v>
          </cell>
          <cell r="V301">
            <v>774</v>
          </cell>
          <cell r="W301">
            <v>581</v>
          </cell>
          <cell r="X301">
            <v>320</v>
          </cell>
          <cell r="Y301">
            <v>422</v>
          </cell>
          <cell r="Z301">
            <v>4244</v>
          </cell>
          <cell r="AA301">
            <v>3746</v>
          </cell>
          <cell r="AB301">
            <v>0</v>
          </cell>
          <cell r="AC301">
            <v>76</v>
          </cell>
          <cell r="AD301">
            <v>422</v>
          </cell>
          <cell r="AE301">
            <v>396</v>
          </cell>
          <cell r="AF301">
            <v>220</v>
          </cell>
          <cell r="AG301">
            <v>747</v>
          </cell>
          <cell r="AH301">
            <v>4</v>
          </cell>
          <cell r="AI301">
            <v>3008</v>
          </cell>
          <cell r="AJ301">
            <v>1218</v>
          </cell>
          <cell r="AK301">
            <v>17</v>
          </cell>
          <cell r="AL301">
            <v>15</v>
          </cell>
          <cell r="AM301">
            <v>5452</v>
          </cell>
        </row>
        <row r="302">
          <cell r="A302" t="str">
            <v>田东</v>
          </cell>
          <cell r="B302" t="str">
            <v>3P</v>
          </cell>
          <cell r="C302">
            <v>2999</v>
          </cell>
          <cell r="D302">
            <v>1967</v>
          </cell>
          <cell r="E302">
            <v>840</v>
          </cell>
          <cell r="F302">
            <v>642</v>
          </cell>
          <cell r="G302">
            <v>194</v>
          </cell>
          <cell r="H302">
            <v>392</v>
          </cell>
          <cell r="I302">
            <v>365</v>
          </cell>
          <cell r="J302">
            <v>275</v>
          </cell>
          <cell r="K302">
            <v>6695</v>
          </cell>
          <cell r="L302">
            <v>0</v>
          </cell>
          <cell r="M302">
            <v>486</v>
          </cell>
          <cell r="N302">
            <v>418</v>
          </cell>
          <cell r="O302">
            <v>2941</v>
          </cell>
          <cell r="P302">
            <v>1012</v>
          </cell>
          <cell r="Q302">
            <v>298</v>
          </cell>
          <cell r="R302">
            <v>1540</v>
          </cell>
          <cell r="S302">
            <v>7523</v>
          </cell>
          <cell r="T302">
            <v>2999</v>
          </cell>
          <cell r="U302">
            <v>2186</v>
          </cell>
          <cell r="V302">
            <v>362</v>
          </cell>
          <cell r="W302">
            <v>1088</v>
          </cell>
          <cell r="X302">
            <v>491</v>
          </cell>
          <cell r="Y302">
            <v>397</v>
          </cell>
          <cell r="Z302">
            <v>7396</v>
          </cell>
          <cell r="AA302">
            <v>6695</v>
          </cell>
          <cell r="AB302">
            <v>0</v>
          </cell>
          <cell r="AC302">
            <v>314</v>
          </cell>
          <cell r="AD302">
            <v>387</v>
          </cell>
          <cell r="AE302">
            <v>127</v>
          </cell>
          <cell r="AF302">
            <v>-415</v>
          </cell>
          <cell r="AG302">
            <v>2519</v>
          </cell>
          <cell r="AH302">
            <v>947</v>
          </cell>
          <cell r="AI302">
            <v>97314</v>
          </cell>
          <cell r="AJ302">
            <v>52524</v>
          </cell>
          <cell r="AK302">
            <v>38</v>
          </cell>
          <cell r="AL302">
            <v>33</v>
          </cell>
          <cell r="AM302">
            <v>9112</v>
          </cell>
        </row>
        <row r="303">
          <cell r="A303" t="str">
            <v>平果</v>
          </cell>
          <cell r="B303" t="str">
            <v>3P</v>
          </cell>
          <cell r="C303">
            <v>3285</v>
          </cell>
          <cell r="D303">
            <v>2169</v>
          </cell>
          <cell r="E303">
            <v>482</v>
          </cell>
          <cell r="F303">
            <v>1120</v>
          </cell>
          <cell r="G303">
            <v>184</v>
          </cell>
          <cell r="H303">
            <v>580</v>
          </cell>
          <cell r="I303">
            <v>292</v>
          </cell>
          <cell r="J303">
            <v>244</v>
          </cell>
          <cell r="K303">
            <v>5967</v>
          </cell>
          <cell r="L303">
            <v>0</v>
          </cell>
          <cell r="M303">
            <v>247</v>
          </cell>
          <cell r="N303">
            <v>284</v>
          </cell>
          <cell r="O303">
            <v>2898</v>
          </cell>
          <cell r="P303">
            <v>1089</v>
          </cell>
          <cell r="Q303">
            <v>305</v>
          </cell>
          <cell r="R303">
            <v>1144</v>
          </cell>
          <cell r="S303">
            <v>5694</v>
          </cell>
          <cell r="T303">
            <v>3285</v>
          </cell>
          <cell r="U303">
            <v>1150</v>
          </cell>
          <cell r="V303">
            <v>798</v>
          </cell>
          <cell r="W303">
            <v>797</v>
          </cell>
          <cell r="X303">
            <v>-666</v>
          </cell>
          <cell r="Y303">
            <v>330</v>
          </cell>
          <cell r="Z303">
            <v>6423</v>
          </cell>
          <cell r="AA303">
            <v>5967</v>
          </cell>
          <cell r="AB303">
            <v>0</v>
          </cell>
          <cell r="AC303">
            <v>126</v>
          </cell>
          <cell r="AD303">
            <v>330</v>
          </cell>
          <cell r="AE303">
            <v>-729</v>
          </cell>
          <cell r="AF303">
            <v>-1350</v>
          </cell>
          <cell r="AG303">
            <v>1448</v>
          </cell>
          <cell r="AH303">
            <v>41</v>
          </cell>
          <cell r="AI303">
            <v>50320</v>
          </cell>
          <cell r="AJ303">
            <v>20252</v>
          </cell>
          <cell r="AK303">
            <v>44</v>
          </cell>
          <cell r="AL303">
            <v>39</v>
          </cell>
          <cell r="AM303">
            <v>7780</v>
          </cell>
        </row>
        <row r="304">
          <cell r="A304" t="str">
            <v>德保</v>
          </cell>
          <cell r="B304" t="str">
            <v>3P</v>
          </cell>
          <cell r="C304">
            <v>1148</v>
          </cell>
          <cell r="D304">
            <v>608</v>
          </cell>
          <cell r="E304">
            <v>285</v>
          </cell>
          <cell r="F304">
            <v>173</v>
          </cell>
          <cell r="G304">
            <v>65</v>
          </cell>
          <cell r="H304">
            <v>421</v>
          </cell>
          <cell r="I304">
            <v>-51</v>
          </cell>
          <cell r="J304">
            <v>170</v>
          </cell>
          <cell r="K304">
            <v>4174</v>
          </cell>
          <cell r="L304">
            <v>0</v>
          </cell>
          <cell r="M304">
            <v>186</v>
          </cell>
          <cell r="N304">
            <v>222</v>
          </cell>
          <cell r="O304">
            <v>1901</v>
          </cell>
          <cell r="P304">
            <v>677</v>
          </cell>
          <cell r="Q304">
            <v>200</v>
          </cell>
          <cell r="R304">
            <v>988</v>
          </cell>
          <cell r="S304">
            <v>3704</v>
          </cell>
          <cell r="T304">
            <v>1148</v>
          </cell>
          <cell r="U304">
            <v>842</v>
          </cell>
          <cell r="V304">
            <v>1577</v>
          </cell>
          <cell r="W304">
            <v>985</v>
          </cell>
          <cell r="X304">
            <v>-1222</v>
          </cell>
          <cell r="Y304">
            <v>374</v>
          </cell>
          <cell r="Z304">
            <v>4632</v>
          </cell>
          <cell r="AA304">
            <v>4174</v>
          </cell>
          <cell r="AB304">
            <v>0</v>
          </cell>
          <cell r="AC304">
            <v>98</v>
          </cell>
          <cell r="AD304">
            <v>360</v>
          </cell>
          <cell r="AE304">
            <v>-928</v>
          </cell>
          <cell r="AF304">
            <v>-1667</v>
          </cell>
          <cell r="AG304">
            <v>855</v>
          </cell>
          <cell r="AH304">
            <v>189</v>
          </cell>
          <cell r="AI304">
            <v>5079</v>
          </cell>
          <cell r="AJ304">
            <v>1087</v>
          </cell>
          <cell r="AK304">
            <v>34</v>
          </cell>
          <cell r="AL304">
            <v>32</v>
          </cell>
          <cell r="AM304">
            <v>6563</v>
          </cell>
        </row>
        <row r="305">
          <cell r="A305" t="str">
            <v>靖西</v>
          </cell>
          <cell r="B305" t="str">
            <v>3P</v>
          </cell>
          <cell r="C305">
            <v>1636</v>
          </cell>
          <cell r="D305">
            <v>618</v>
          </cell>
          <cell r="E305">
            <v>268</v>
          </cell>
          <cell r="F305">
            <v>181</v>
          </cell>
          <cell r="G305">
            <v>47</v>
          </cell>
          <cell r="H305">
            <v>545</v>
          </cell>
          <cell r="I305">
            <v>31</v>
          </cell>
          <cell r="J305">
            <v>442</v>
          </cell>
          <cell r="K305">
            <v>5117</v>
          </cell>
          <cell r="L305">
            <v>0</v>
          </cell>
          <cell r="M305">
            <v>104</v>
          </cell>
          <cell r="N305">
            <v>215</v>
          </cell>
          <cell r="O305">
            <v>2617</v>
          </cell>
          <cell r="P305">
            <v>851</v>
          </cell>
          <cell r="Q305">
            <v>219</v>
          </cell>
          <cell r="R305">
            <v>1111</v>
          </cell>
          <cell r="S305">
            <v>5833</v>
          </cell>
          <cell r="T305">
            <v>1636</v>
          </cell>
          <cell r="U305">
            <v>605</v>
          </cell>
          <cell r="V305">
            <v>2208</v>
          </cell>
          <cell r="W305">
            <v>1117</v>
          </cell>
          <cell r="X305">
            <v>-344</v>
          </cell>
          <cell r="Y305">
            <v>611</v>
          </cell>
          <cell r="Z305">
            <v>5823</v>
          </cell>
          <cell r="AA305">
            <v>5117</v>
          </cell>
          <cell r="AB305">
            <v>0</v>
          </cell>
          <cell r="AC305">
            <v>95</v>
          </cell>
          <cell r="AD305">
            <v>611</v>
          </cell>
          <cell r="AE305">
            <v>10</v>
          </cell>
          <cell r="AF305">
            <v>-1657</v>
          </cell>
          <cell r="AG305">
            <v>803</v>
          </cell>
          <cell r="AH305">
            <v>15</v>
          </cell>
          <cell r="AI305">
            <v>66232</v>
          </cell>
          <cell r="AJ305">
            <v>14300</v>
          </cell>
          <cell r="AK305">
            <v>56</v>
          </cell>
          <cell r="AL305">
            <v>52</v>
          </cell>
          <cell r="AM305">
            <v>10518</v>
          </cell>
        </row>
        <row r="306">
          <cell r="A306" t="str">
            <v>那坡</v>
          </cell>
          <cell r="B306" t="str">
            <v>3P</v>
          </cell>
          <cell r="C306">
            <v>627</v>
          </cell>
          <cell r="D306">
            <v>301</v>
          </cell>
          <cell r="E306">
            <v>114</v>
          </cell>
          <cell r="F306">
            <v>109</v>
          </cell>
          <cell r="G306">
            <v>25</v>
          </cell>
          <cell r="H306">
            <v>266</v>
          </cell>
          <cell r="I306">
            <v>-54</v>
          </cell>
          <cell r="J306">
            <v>114</v>
          </cell>
          <cell r="K306">
            <v>3100</v>
          </cell>
          <cell r="L306">
            <v>0</v>
          </cell>
          <cell r="M306">
            <v>163</v>
          </cell>
          <cell r="N306">
            <v>157</v>
          </cell>
          <cell r="O306">
            <v>1256</v>
          </cell>
          <cell r="P306">
            <v>629</v>
          </cell>
          <cell r="Q306">
            <v>182</v>
          </cell>
          <cell r="R306">
            <v>713</v>
          </cell>
          <cell r="S306">
            <v>3463</v>
          </cell>
          <cell r="T306">
            <v>627</v>
          </cell>
          <cell r="U306">
            <v>250</v>
          </cell>
          <cell r="V306">
            <v>1653</v>
          </cell>
          <cell r="W306">
            <v>768</v>
          </cell>
          <cell r="X306">
            <v>41</v>
          </cell>
          <cell r="Y306">
            <v>124</v>
          </cell>
          <cell r="Z306">
            <v>3249</v>
          </cell>
          <cell r="AA306">
            <v>3100</v>
          </cell>
          <cell r="AB306">
            <v>0</v>
          </cell>
          <cell r="AC306">
            <v>25</v>
          </cell>
          <cell r="AD306">
            <v>124</v>
          </cell>
          <cell r="AE306">
            <v>214</v>
          </cell>
          <cell r="AF306">
            <v>-392</v>
          </cell>
          <cell r="AG306">
            <v>343</v>
          </cell>
          <cell r="AH306">
            <v>8</v>
          </cell>
          <cell r="AI306">
            <v>12850</v>
          </cell>
          <cell r="AJ306">
            <v>3900</v>
          </cell>
          <cell r="AK306">
            <v>19</v>
          </cell>
          <cell r="AL306">
            <v>17</v>
          </cell>
          <cell r="AM306">
            <v>5426</v>
          </cell>
        </row>
        <row r="307">
          <cell r="A307" t="str">
            <v>凌云</v>
          </cell>
          <cell r="B307" t="str">
            <v>3P</v>
          </cell>
          <cell r="C307">
            <v>743</v>
          </cell>
          <cell r="D307">
            <v>313</v>
          </cell>
          <cell r="E307">
            <v>111</v>
          </cell>
          <cell r="F307">
            <v>113</v>
          </cell>
          <cell r="G307">
            <v>27</v>
          </cell>
          <cell r="H307">
            <v>153</v>
          </cell>
          <cell r="I307">
            <v>170</v>
          </cell>
          <cell r="J307">
            <v>107</v>
          </cell>
          <cell r="K307">
            <v>3052</v>
          </cell>
          <cell r="L307">
            <v>0</v>
          </cell>
          <cell r="M307">
            <v>150</v>
          </cell>
          <cell r="N307">
            <v>174</v>
          </cell>
          <cell r="O307">
            <v>1226</v>
          </cell>
          <cell r="P307">
            <v>631</v>
          </cell>
          <cell r="Q307">
            <v>203</v>
          </cell>
          <cell r="R307">
            <v>668</v>
          </cell>
          <cell r="S307">
            <v>2891</v>
          </cell>
          <cell r="T307">
            <v>743</v>
          </cell>
          <cell r="U307">
            <v>230</v>
          </cell>
          <cell r="V307">
            <v>1337</v>
          </cell>
          <cell r="W307">
            <v>691</v>
          </cell>
          <cell r="X307">
            <v>-213</v>
          </cell>
          <cell r="Y307">
            <v>103</v>
          </cell>
          <cell r="Z307">
            <v>3180</v>
          </cell>
          <cell r="AA307">
            <v>3052</v>
          </cell>
          <cell r="AB307">
            <v>0</v>
          </cell>
          <cell r="AC307">
            <v>25</v>
          </cell>
          <cell r="AD307">
            <v>103</v>
          </cell>
          <cell r="AE307">
            <v>-289</v>
          </cell>
          <cell r="AF307">
            <v>-785</v>
          </cell>
          <cell r="AG307">
            <v>332</v>
          </cell>
          <cell r="AH307">
            <v>9</v>
          </cell>
          <cell r="AI307">
            <v>19687</v>
          </cell>
          <cell r="AJ307">
            <v>8412</v>
          </cell>
          <cell r="AK307">
            <v>17</v>
          </cell>
          <cell r="AL307">
            <v>16</v>
          </cell>
          <cell r="AM307">
            <v>4065</v>
          </cell>
        </row>
        <row r="308">
          <cell r="A308" t="str">
            <v>乐业</v>
          </cell>
          <cell r="B308" t="str">
            <v>3P</v>
          </cell>
          <cell r="C308">
            <v>544</v>
          </cell>
          <cell r="D308">
            <v>237</v>
          </cell>
          <cell r="E308">
            <v>78</v>
          </cell>
          <cell r="F308">
            <v>88</v>
          </cell>
          <cell r="G308">
            <v>15</v>
          </cell>
          <cell r="H308">
            <v>213</v>
          </cell>
          <cell r="I308">
            <v>27</v>
          </cell>
          <cell r="J308">
            <v>67</v>
          </cell>
          <cell r="K308">
            <v>2407</v>
          </cell>
          <cell r="L308">
            <v>0</v>
          </cell>
          <cell r="M308">
            <v>94</v>
          </cell>
          <cell r="N308">
            <v>103</v>
          </cell>
          <cell r="O308">
            <v>893</v>
          </cell>
          <cell r="P308">
            <v>587</v>
          </cell>
          <cell r="Q308">
            <v>171</v>
          </cell>
          <cell r="R308">
            <v>559</v>
          </cell>
          <cell r="S308">
            <v>2510</v>
          </cell>
          <cell r="T308">
            <v>544</v>
          </cell>
          <cell r="U308">
            <v>173</v>
          </cell>
          <cell r="V308">
            <v>970</v>
          </cell>
          <cell r="W308">
            <v>623</v>
          </cell>
          <cell r="X308">
            <v>110</v>
          </cell>
          <cell r="Y308">
            <v>90</v>
          </cell>
          <cell r="Z308">
            <v>2514</v>
          </cell>
          <cell r="AA308">
            <v>2407</v>
          </cell>
          <cell r="AB308">
            <v>0</v>
          </cell>
          <cell r="AC308">
            <v>17</v>
          </cell>
          <cell r="AD308">
            <v>90</v>
          </cell>
          <cell r="AE308">
            <v>-4</v>
          </cell>
          <cell r="AF308">
            <v>-461</v>
          </cell>
          <cell r="AG308">
            <v>235</v>
          </cell>
          <cell r="AH308">
            <v>3</v>
          </cell>
          <cell r="AI308">
            <v>14752</v>
          </cell>
          <cell r="AJ308">
            <v>5502</v>
          </cell>
          <cell r="AK308">
            <v>14</v>
          </cell>
          <cell r="AL308">
            <v>13</v>
          </cell>
          <cell r="AM308">
            <v>3785</v>
          </cell>
        </row>
        <row r="309">
          <cell r="A309" t="str">
            <v>田林</v>
          </cell>
          <cell r="B309" t="str">
            <v>3P</v>
          </cell>
          <cell r="C309">
            <v>1893</v>
          </cell>
          <cell r="D309">
            <v>843</v>
          </cell>
          <cell r="E309">
            <v>215</v>
          </cell>
          <cell r="F309">
            <v>511</v>
          </cell>
          <cell r="G309">
            <v>39</v>
          </cell>
          <cell r="H309">
            <v>436</v>
          </cell>
          <cell r="I309">
            <v>359</v>
          </cell>
          <cell r="J309">
            <v>255</v>
          </cell>
          <cell r="K309">
            <v>3808</v>
          </cell>
          <cell r="L309">
            <v>0</v>
          </cell>
          <cell r="M309">
            <v>139</v>
          </cell>
          <cell r="N309">
            <v>227</v>
          </cell>
          <cell r="O309">
            <v>1518</v>
          </cell>
          <cell r="P309">
            <v>767</v>
          </cell>
          <cell r="Q309">
            <v>284</v>
          </cell>
          <cell r="R309">
            <v>873</v>
          </cell>
          <cell r="S309">
            <v>3784</v>
          </cell>
          <cell r="T309">
            <v>1893</v>
          </cell>
          <cell r="U309">
            <v>531</v>
          </cell>
          <cell r="V309">
            <v>936</v>
          </cell>
          <cell r="W309">
            <v>604</v>
          </cell>
          <cell r="X309">
            <v>-391</v>
          </cell>
          <cell r="Y309">
            <v>211</v>
          </cell>
          <cell r="Z309">
            <v>4080</v>
          </cell>
          <cell r="AA309">
            <v>3808</v>
          </cell>
          <cell r="AB309">
            <v>0</v>
          </cell>
          <cell r="AC309">
            <v>61</v>
          </cell>
          <cell r="AD309">
            <v>211</v>
          </cell>
          <cell r="AE309">
            <v>-296</v>
          </cell>
          <cell r="AF309">
            <v>-454</v>
          </cell>
          <cell r="AG309">
            <v>645</v>
          </cell>
          <cell r="AH309">
            <v>40</v>
          </cell>
          <cell r="AI309">
            <v>22528</v>
          </cell>
          <cell r="AJ309">
            <v>7715</v>
          </cell>
          <cell r="AK309">
            <v>22</v>
          </cell>
          <cell r="AL309">
            <v>20</v>
          </cell>
          <cell r="AM309">
            <v>5535</v>
          </cell>
        </row>
        <row r="310">
          <cell r="A310" t="str">
            <v>隆林</v>
          </cell>
          <cell r="B310" t="str">
            <v>3P</v>
          </cell>
          <cell r="C310">
            <v>2199</v>
          </cell>
          <cell r="D310">
            <v>1678</v>
          </cell>
          <cell r="E310">
            <v>389</v>
          </cell>
          <cell r="F310">
            <v>967</v>
          </cell>
          <cell r="G310">
            <v>62</v>
          </cell>
          <cell r="H310">
            <v>232</v>
          </cell>
          <cell r="I310">
            <v>166</v>
          </cell>
          <cell r="J310">
            <v>123</v>
          </cell>
          <cell r="K310">
            <v>5985</v>
          </cell>
          <cell r="L310">
            <v>0</v>
          </cell>
          <cell r="M310">
            <v>422</v>
          </cell>
          <cell r="N310">
            <v>255</v>
          </cell>
          <cell r="O310">
            <v>2255</v>
          </cell>
          <cell r="P310">
            <v>1154</v>
          </cell>
          <cell r="Q310">
            <v>347</v>
          </cell>
          <cell r="R310">
            <v>1552</v>
          </cell>
          <cell r="S310">
            <v>5139</v>
          </cell>
          <cell r="T310">
            <v>2199</v>
          </cell>
          <cell r="U310">
            <v>823</v>
          </cell>
          <cell r="V310">
            <v>1345</v>
          </cell>
          <cell r="W310">
            <v>729</v>
          </cell>
          <cell r="X310">
            <v>-92</v>
          </cell>
          <cell r="Y310">
            <v>135</v>
          </cell>
          <cell r="Z310">
            <v>6206</v>
          </cell>
          <cell r="AA310">
            <v>5985</v>
          </cell>
          <cell r="AB310">
            <v>0</v>
          </cell>
          <cell r="AC310">
            <v>86</v>
          </cell>
          <cell r="AD310">
            <v>135</v>
          </cell>
          <cell r="AE310">
            <v>-1067</v>
          </cell>
          <cell r="AF310">
            <v>-1352</v>
          </cell>
          <cell r="AG310">
            <v>1166</v>
          </cell>
          <cell r="AH310">
            <v>3</v>
          </cell>
          <cell r="AI310">
            <v>17568</v>
          </cell>
          <cell r="AJ310">
            <v>5196</v>
          </cell>
          <cell r="AK310">
            <v>34</v>
          </cell>
          <cell r="AL310">
            <v>31</v>
          </cell>
          <cell r="AM310">
            <v>6493</v>
          </cell>
        </row>
        <row r="311">
          <cell r="A311" t="str">
            <v>罗城</v>
          </cell>
          <cell r="B311" t="str">
            <v>3P</v>
          </cell>
          <cell r="C311">
            <v>2313</v>
          </cell>
          <cell r="D311">
            <v>1326</v>
          </cell>
          <cell r="E311">
            <v>536</v>
          </cell>
          <cell r="F311">
            <v>460</v>
          </cell>
          <cell r="G311">
            <v>93</v>
          </cell>
          <cell r="H311">
            <v>565</v>
          </cell>
          <cell r="I311">
            <v>252</v>
          </cell>
          <cell r="J311">
            <v>170</v>
          </cell>
          <cell r="K311">
            <v>5632</v>
          </cell>
          <cell r="L311">
            <v>0</v>
          </cell>
          <cell r="M311">
            <v>530</v>
          </cell>
          <cell r="N311">
            <v>243</v>
          </cell>
          <cell r="O311">
            <v>2143</v>
          </cell>
          <cell r="P311">
            <v>891</v>
          </cell>
          <cell r="Q311">
            <v>238</v>
          </cell>
          <cell r="R311">
            <v>1587</v>
          </cell>
          <cell r="S311">
            <v>6585</v>
          </cell>
          <cell r="T311">
            <v>2313</v>
          </cell>
          <cell r="U311">
            <v>1382</v>
          </cell>
          <cell r="V311">
            <v>1105</v>
          </cell>
          <cell r="W311">
            <v>1426</v>
          </cell>
          <cell r="X311">
            <v>74</v>
          </cell>
          <cell r="Y311">
            <v>285</v>
          </cell>
          <cell r="Z311">
            <v>6054</v>
          </cell>
          <cell r="AA311">
            <v>5632</v>
          </cell>
          <cell r="AB311">
            <v>0</v>
          </cell>
          <cell r="AC311">
            <v>139</v>
          </cell>
          <cell r="AD311">
            <v>283</v>
          </cell>
          <cell r="AE311">
            <v>531</v>
          </cell>
          <cell r="AF311">
            <v>97</v>
          </cell>
          <cell r="AG311">
            <v>1609</v>
          </cell>
          <cell r="AH311">
            <v>16</v>
          </cell>
          <cell r="AI311">
            <v>57488</v>
          </cell>
          <cell r="AJ311">
            <v>31880</v>
          </cell>
          <cell r="AK311">
            <v>35</v>
          </cell>
          <cell r="AL311">
            <v>30</v>
          </cell>
          <cell r="AM311">
            <v>7412</v>
          </cell>
        </row>
        <row r="312">
          <cell r="A312" t="str">
            <v>环江</v>
          </cell>
          <cell r="B312" t="str">
            <v>3P</v>
          </cell>
          <cell r="C312">
            <v>2060</v>
          </cell>
          <cell r="D312">
            <v>1158</v>
          </cell>
          <cell r="E312">
            <v>590</v>
          </cell>
          <cell r="F312">
            <v>283</v>
          </cell>
          <cell r="G312">
            <v>57</v>
          </cell>
          <cell r="H312">
            <v>382</v>
          </cell>
          <cell r="I312">
            <v>310</v>
          </cell>
          <cell r="J312">
            <v>210</v>
          </cell>
          <cell r="K312">
            <v>5395</v>
          </cell>
          <cell r="L312">
            <v>0</v>
          </cell>
          <cell r="M312">
            <v>464</v>
          </cell>
          <cell r="N312">
            <v>229</v>
          </cell>
          <cell r="O312">
            <v>1913</v>
          </cell>
          <cell r="P312">
            <v>811</v>
          </cell>
          <cell r="Q312">
            <v>206</v>
          </cell>
          <cell r="R312">
            <v>1772</v>
          </cell>
          <cell r="S312">
            <v>6199</v>
          </cell>
          <cell r="T312">
            <v>2060</v>
          </cell>
          <cell r="U312">
            <v>1443</v>
          </cell>
          <cell r="V312">
            <v>893</v>
          </cell>
          <cell r="W312">
            <v>1037</v>
          </cell>
          <cell r="X312">
            <v>415</v>
          </cell>
          <cell r="Y312">
            <v>351</v>
          </cell>
          <cell r="Z312">
            <v>5887</v>
          </cell>
          <cell r="AA312">
            <v>5395</v>
          </cell>
          <cell r="AB312">
            <v>0</v>
          </cell>
          <cell r="AC312">
            <v>141</v>
          </cell>
          <cell r="AD312">
            <v>351</v>
          </cell>
          <cell r="AE312">
            <v>312</v>
          </cell>
          <cell r="AF312">
            <v>28</v>
          </cell>
          <cell r="AG312">
            <v>1771</v>
          </cell>
          <cell r="AH312">
            <v>8</v>
          </cell>
          <cell r="AI312">
            <v>8693</v>
          </cell>
          <cell r="AJ312">
            <v>4694</v>
          </cell>
          <cell r="AK312">
            <v>34</v>
          </cell>
          <cell r="AL312">
            <v>28</v>
          </cell>
          <cell r="AM312">
            <v>6682</v>
          </cell>
        </row>
        <row r="313">
          <cell r="A313" t="str">
            <v>南丹</v>
          </cell>
          <cell r="B313" t="str">
            <v>3P</v>
          </cell>
          <cell r="C313">
            <v>5466</v>
          </cell>
          <cell r="D313">
            <v>2916</v>
          </cell>
          <cell r="E313">
            <v>1636</v>
          </cell>
          <cell r="F313">
            <v>654</v>
          </cell>
          <cell r="G313">
            <v>398</v>
          </cell>
          <cell r="H313">
            <v>554</v>
          </cell>
          <cell r="I313">
            <v>1488</v>
          </cell>
          <cell r="J313">
            <v>508</v>
          </cell>
          <cell r="K313">
            <v>8457</v>
          </cell>
          <cell r="L313">
            <v>512</v>
          </cell>
          <cell r="M313">
            <v>837</v>
          </cell>
          <cell r="N313">
            <v>307</v>
          </cell>
          <cell r="O313">
            <v>2356</v>
          </cell>
          <cell r="P313">
            <v>1479</v>
          </cell>
          <cell r="Q313">
            <v>332</v>
          </cell>
          <cell r="R313">
            <v>2634</v>
          </cell>
          <cell r="S313">
            <v>9718</v>
          </cell>
          <cell r="T313">
            <v>5466</v>
          </cell>
          <cell r="U313">
            <v>2497</v>
          </cell>
          <cell r="V313">
            <v>419</v>
          </cell>
          <cell r="W313">
            <v>584</v>
          </cell>
          <cell r="X313">
            <v>532</v>
          </cell>
          <cell r="Y313">
            <v>220</v>
          </cell>
          <cell r="Z313">
            <v>8948</v>
          </cell>
          <cell r="AA313">
            <v>8457</v>
          </cell>
          <cell r="AB313">
            <v>0</v>
          </cell>
          <cell r="AC313">
            <v>271</v>
          </cell>
          <cell r="AD313">
            <v>220</v>
          </cell>
          <cell r="AE313">
            <v>770</v>
          </cell>
          <cell r="AF313">
            <v>243</v>
          </cell>
          <cell r="AG313">
            <v>5071</v>
          </cell>
          <cell r="AH313">
            <v>16</v>
          </cell>
          <cell r="AI313">
            <v>73487</v>
          </cell>
          <cell r="AJ313">
            <v>50812</v>
          </cell>
          <cell r="AK313">
            <v>27</v>
          </cell>
          <cell r="AL313">
            <v>21</v>
          </cell>
          <cell r="AM313">
            <v>6702</v>
          </cell>
        </row>
        <row r="314">
          <cell r="A314" t="str">
            <v>天峨</v>
          </cell>
          <cell r="B314" t="str">
            <v>3P</v>
          </cell>
          <cell r="C314">
            <v>912</v>
          </cell>
          <cell r="D314">
            <v>313</v>
          </cell>
          <cell r="E314">
            <v>87</v>
          </cell>
          <cell r="F314">
            <v>115</v>
          </cell>
          <cell r="G314">
            <v>22</v>
          </cell>
          <cell r="H314">
            <v>435</v>
          </cell>
          <cell r="I314">
            <v>-5</v>
          </cell>
          <cell r="J314">
            <v>169</v>
          </cell>
          <cell r="K314">
            <v>2632</v>
          </cell>
          <cell r="L314">
            <v>0</v>
          </cell>
          <cell r="M314">
            <v>116</v>
          </cell>
          <cell r="N314">
            <v>165</v>
          </cell>
          <cell r="O314">
            <v>985</v>
          </cell>
          <cell r="P314">
            <v>631</v>
          </cell>
          <cell r="Q314">
            <v>169</v>
          </cell>
          <cell r="R314">
            <v>566</v>
          </cell>
          <cell r="S314">
            <v>2796</v>
          </cell>
          <cell r="T314">
            <v>912</v>
          </cell>
          <cell r="U314">
            <v>160</v>
          </cell>
          <cell r="V314">
            <v>818</v>
          </cell>
          <cell r="W314">
            <v>567</v>
          </cell>
          <cell r="X314">
            <v>204</v>
          </cell>
          <cell r="Y314">
            <v>135</v>
          </cell>
          <cell r="Z314">
            <v>2804</v>
          </cell>
          <cell r="AA314">
            <v>2632</v>
          </cell>
          <cell r="AB314">
            <v>0</v>
          </cell>
          <cell r="AC314">
            <v>37</v>
          </cell>
          <cell r="AD314">
            <v>135</v>
          </cell>
          <cell r="AE314">
            <v>-8</v>
          </cell>
          <cell r="AF314">
            <v>-243</v>
          </cell>
          <cell r="AG314">
            <v>261</v>
          </cell>
          <cell r="AH314">
            <v>1</v>
          </cell>
          <cell r="AI314">
            <v>14697</v>
          </cell>
          <cell r="AJ314">
            <v>4908</v>
          </cell>
          <cell r="AK314">
            <v>14</v>
          </cell>
          <cell r="AL314">
            <v>12</v>
          </cell>
          <cell r="AM314">
            <v>3820</v>
          </cell>
        </row>
        <row r="315">
          <cell r="A315" t="str">
            <v>凤山</v>
          </cell>
          <cell r="B315" t="str">
            <v>3P</v>
          </cell>
          <cell r="C315">
            <v>493</v>
          </cell>
          <cell r="D315">
            <v>177</v>
          </cell>
          <cell r="E315">
            <v>52</v>
          </cell>
          <cell r="F315">
            <v>72</v>
          </cell>
          <cell r="G315">
            <v>12</v>
          </cell>
          <cell r="H315">
            <v>338</v>
          </cell>
          <cell r="I315">
            <v>-70</v>
          </cell>
          <cell r="J315">
            <v>48</v>
          </cell>
          <cell r="K315">
            <v>2474</v>
          </cell>
          <cell r="L315">
            <v>0</v>
          </cell>
          <cell r="M315">
            <v>102</v>
          </cell>
          <cell r="N315">
            <v>158</v>
          </cell>
          <cell r="O315">
            <v>1052</v>
          </cell>
          <cell r="P315">
            <v>531</v>
          </cell>
          <cell r="Q315">
            <v>134</v>
          </cell>
          <cell r="R315">
            <v>497</v>
          </cell>
          <cell r="S315">
            <v>2348</v>
          </cell>
          <cell r="T315">
            <v>493</v>
          </cell>
          <cell r="U315">
            <v>103</v>
          </cell>
          <cell r="V315">
            <v>1576</v>
          </cell>
          <cell r="W315">
            <v>431</v>
          </cell>
          <cell r="X315">
            <v>-255</v>
          </cell>
          <cell r="Y315">
            <v>0</v>
          </cell>
          <cell r="Z315">
            <v>2499</v>
          </cell>
          <cell r="AA315">
            <v>2474</v>
          </cell>
          <cell r="AB315">
            <v>0</v>
          </cell>
          <cell r="AC315">
            <v>25</v>
          </cell>
          <cell r="AD315">
            <v>0</v>
          </cell>
          <cell r="AE315">
            <v>-151</v>
          </cell>
          <cell r="AF315">
            <v>-528</v>
          </cell>
          <cell r="AG315">
            <v>154</v>
          </cell>
          <cell r="AH315">
            <v>5</v>
          </cell>
          <cell r="AI315">
            <v>15318</v>
          </cell>
          <cell r="AJ315">
            <v>4728</v>
          </cell>
          <cell r="AK315">
            <v>17</v>
          </cell>
          <cell r="AL315">
            <v>15</v>
          </cell>
          <cell r="AM315">
            <v>4749</v>
          </cell>
        </row>
        <row r="316">
          <cell r="A316" t="str">
            <v>东兰</v>
          </cell>
          <cell r="B316" t="str">
            <v>3P</v>
          </cell>
          <cell r="C316">
            <v>1292</v>
          </cell>
          <cell r="D316">
            <v>369</v>
          </cell>
          <cell r="E316">
            <v>158</v>
          </cell>
          <cell r="F316">
            <v>95</v>
          </cell>
          <cell r="G316">
            <v>35</v>
          </cell>
          <cell r="H316">
            <v>813</v>
          </cell>
          <cell r="I316">
            <v>-17</v>
          </cell>
          <cell r="J316">
            <v>127</v>
          </cell>
          <cell r="K316">
            <v>3823</v>
          </cell>
          <cell r="L316">
            <v>0</v>
          </cell>
          <cell r="M316">
            <v>195</v>
          </cell>
          <cell r="N316">
            <v>205</v>
          </cell>
          <cell r="O316">
            <v>1680</v>
          </cell>
          <cell r="P316">
            <v>640</v>
          </cell>
          <cell r="Q316">
            <v>197</v>
          </cell>
          <cell r="R316">
            <v>906</v>
          </cell>
          <cell r="S316">
            <v>4118</v>
          </cell>
          <cell r="T316">
            <v>1292</v>
          </cell>
          <cell r="U316">
            <v>398</v>
          </cell>
          <cell r="V316">
            <v>1520</v>
          </cell>
          <cell r="W316">
            <v>878</v>
          </cell>
          <cell r="X316">
            <v>-128</v>
          </cell>
          <cell r="Y316">
            <v>158</v>
          </cell>
          <cell r="Z316">
            <v>4035</v>
          </cell>
          <cell r="AA316">
            <v>3823</v>
          </cell>
          <cell r="AB316">
            <v>0</v>
          </cell>
          <cell r="AC316">
            <v>56</v>
          </cell>
          <cell r="AD316">
            <v>156</v>
          </cell>
          <cell r="AE316">
            <v>83</v>
          </cell>
          <cell r="AF316">
            <v>-592</v>
          </cell>
          <cell r="AG316">
            <v>472</v>
          </cell>
          <cell r="AH316">
            <v>5</v>
          </cell>
          <cell r="AI316">
            <v>3471</v>
          </cell>
          <cell r="AJ316">
            <v>1769</v>
          </cell>
          <cell r="AK316">
            <v>27</v>
          </cell>
          <cell r="AL316">
            <v>25</v>
          </cell>
          <cell r="AM316">
            <v>6137</v>
          </cell>
        </row>
        <row r="317">
          <cell r="A317" t="str">
            <v>巴马</v>
          </cell>
          <cell r="B317" t="str">
            <v>3P</v>
          </cell>
          <cell r="C317">
            <v>792</v>
          </cell>
          <cell r="D317">
            <v>322</v>
          </cell>
          <cell r="E317">
            <v>149</v>
          </cell>
          <cell r="F317">
            <v>89</v>
          </cell>
          <cell r="G317">
            <v>22</v>
          </cell>
          <cell r="H317">
            <v>367</v>
          </cell>
          <cell r="I317">
            <v>8</v>
          </cell>
          <cell r="J317">
            <v>95</v>
          </cell>
          <cell r="K317">
            <v>3530</v>
          </cell>
          <cell r="L317">
            <v>0</v>
          </cell>
          <cell r="M317">
            <v>218</v>
          </cell>
          <cell r="N317">
            <v>166</v>
          </cell>
          <cell r="O317">
            <v>1422</v>
          </cell>
          <cell r="P317">
            <v>615</v>
          </cell>
          <cell r="Q317">
            <v>155</v>
          </cell>
          <cell r="R317">
            <v>954</v>
          </cell>
          <cell r="S317">
            <v>4081</v>
          </cell>
          <cell r="T317">
            <v>792</v>
          </cell>
          <cell r="U317">
            <v>479</v>
          </cell>
          <cell r="V317">
            <v>1638</v>
          </cell>
          <cell r="W317">
            <v>936</v>
          </cell>
          <cell r="X317">
            <v>-44</v>
          </cell>
          <cell r="Y317">
            <v>280</v>
          </cell>
          <cell r="Z317">
            <v>3853</v>
          </cell>
          <cell r="AA317">
            <v>3530</v>
          </cell>
          <cell r="AB317">
            <v>0</v>
          </cell>
          <cell r="AC317">
            <v>43</v>
          </cell>
          <cell r="AD317">
            <v>280</v>
          </cell>
          <cell r="AE317">
            <v>228</v>
          </cell>
          <cell r="AF317">
            <v>-414</v>
          </cell>
          <cell r="AG317">
            <v>448</v>
          </cell>
          <cell r="AH317">
            <v>37</v>
          </cell>
          <cell r="AI317">
            <v>32647</v>
          </cell>
          <cell r="AJ317">
            <v>9511</v>
          </cell>
          <cell r="AK317">
            <v>23</v>
          </cell>
          <cell r="AL317">
            <v>21</v>
          </cell>
          <cell r="AM317">
            <v>5333</v>
          </cell>
        </row>
        <row r="318">
          <cell r="A318" t="str">
            <v>都安</v>
          </cell>
          <cell r="B318" t="str">
            <v>3P</v>
          </cell>
          <cell r="C318">
            <v>1185</v>
          </cell>
          <cell r="D318">
            <v>751</v>
          </cell>
          <cell r="E318">
            <v>277</v>
          </cell>
          <cell r="F318">
            <v>298</v>
          </cell>
          <cell r="G318">
            <v>51</v>
          </cell>
          <cell r="H318">
            <v>262</v>
          </cell>
          <cell r="I318">
            <v>1</v>
          </cell>
          <cell r="J318">
            <v>171</v>
          </cell>
          <cell r="K318">
            <v>6131</v>
          </cell>
          <cell r="L318">
            <v>0</v>
          </cell>
          <cell r="M318">
            <v>410</v>
          </cell>
          <cell r="N318">
            <v>212</v>
          </cell>
          <cell r="O318">
            <v>2918</v>
          </cell>
          <cell r="P318">
            <v>816</v>
          </cell>
          <cell r="Q318">
            <v>243</v>
          </cell>
          <cell r="R318">
            <v>1532</v>
          </cell>
          <cell r="S318">
            <v>6128</v>
          </cell>
          <cell r="T318">
            <v>1185</v>
          </cell>
          <cell r="U318">
            <v>683</v>
          </cell>
          <cell r="V318">
            <v>2971</v>
          </cell>
          <cell r="W318">
            <v>1620</v>
          </cell>
          <cell r="X318">
            <v>-671</v>
          </cell>
          <cell r="Y318">
            <v>340</v>
          </cell>
          <cell r="Z318">
            <v>6537</v>
          </cell>
          <cell r="AA318">
            <v>6131</v>
          </cell>
          <cell r="AB318">
            <v>0</v>
          </cell>
          <cell r="AC318">
            <v>68</v>
          </cell>
          <cell r="AD318">
            <v>338</v>
          </cell>
          <cell r="AE318">
            <v>-409</v>
          </cell>
          <cell r="AF318">
            <v>-820</v>
          </cell>
          <cell r="AG318">
            <v>832</v>
          </cell>
          <cell r="AH318">
            <v>20</v>
          </cell>
          <cell r="AI318">
            <v>59394</v>
          </cell>
          <cell r="AJ318">
            <v>13896</v>
          </cell>
          <cell r="AK318">
            <v>62</v>
          </cell>
          <cell r="AL318">
            <v>58</v>
          </cell>
          <cell r="AM318">
            <v>10572</v>
          </cell>
        </row>
        <row r="319">
          <cell r="A319" t="str">
            <v>西林</v>
          </cell>
          <cell r="B319" t="str">
            <v>3M</v>
          </cell>
          <cell r="C319">
            <v>614</v>
          </cell>
          <cell r="D319">
            <v>201</v>
          </cell>
          <cell r="E319">
            <v>94</v>
          </cell>
          <cell r="F319">
            <v>47</v>
          </cell>
          <cell r="G319">
            <v>19</v>
          </cell>
          <cell r="H319">
            <v>365</v>
          </cell>
          <cell r="I319">
            <v>-31</v>
          </cell>
          <cell r="J319">
            <v>79</v>
          </cell>
          <cell r="K319">
            <v>2335</v>
          </cell>
          <cell r="L319">
            <v>0</v>
          </cell>
          <cell r="M319">
            <v>150</v>
          </cell>
          <cell r="N319">
            <v>127</v>
          </cell>
          <cell r="O319">
            <v>900</v>
          </cell>
          <cell r="P319">
            <v>544</v>
          </cell>
          <cell r="Q319">
            <v>188</v>
          </cell>
          <cell r="R319">
            <v>426</v>
          </cell>
          <cell r="S319">
            <v>2163</v>
          </cell>
          <cell r="T319">
            <v>614</v>
          </cell>
          <cell r="U319">
            <v>294</v>
          </cell>
          <cell r="V319">
            <v>848</v>
          </cell>
          <cell r="W319">
            <v>616</v>
          </cell>
          <cell r="X319">
            <v>-319</v>
          </cell>
          <cell r="Y319">
            <v>110</v>
          </cell>
          <cell r="Z319">
            <v>2470</v>
          </cell>
          <cell r="AA319">
            <v>2335</v>
          </cell>
          <cell r="AB319">
            <v>0</v>
          </cell>
          <cell r="AC319">
            <v>25</v>
          </cell>
          <cell r="AD319">
            <v>110</v>
          </cell>
          <cell r="AE319">
            <v>-307</v>
          </cell>
          <cell r="AF319">
            <v>-662</v>
          </cell>
          <cell r="AG319">
            <v>281</v>
          </cell>
          <cell r="AH319">
            <v>97</v>
          </cell>
          <cell r="AI319">
            <v>13241</v>
          </cell>
          <cell r="AJ319">
            <v>5833</v>
          </cell>
          <cell r="AK319">
            <v>12</v>
          </cell>
          <cell r="AL319">
            <v>11</v>
          </cell>
          <cell r="AM319">
            <v>3711</v>
          </cell>
        </row>
        <row r="320">
          <cell r="A320" t="str">
            <v>大化</v>
          </cell>
          <cell r="B320" t="str">
            <v>3P</v>
          </cell>
          <cell r="C320">
            <v>3910</v>
          </cell>
          <cell r="D320">
            <v>2188</v>
          </cell>
          <cell r="E320">
            <v>967</v>
          </cell>
          <cell r="F320">
            <v>913</v>
          </cell>
          <cell r="G320">
            <v>196</v>
          </cell>
          <cell r="H320">
            <v>1522</v>
          </cell>
          <cell r="I320">
            <v>-53</v>
          </cell>
          <cell r="J320">
            <v>253</v>
          </cell>
          <cell r="K320">
            <v>8060</v>
          </cell>
          <cell r="L320">
            <v>0</v>
          </cell>
          <cell r="M320">
            <v>440</v>
          </cell>
          <cell r="N320">
            <v>251</v>
          </cell>
          <cell r="O320">
            <v>2897</v>
          </cell>
          <cell r="P320">
            <v>1463</v>
          </cell>
          <cell r="Q320">
            <v>376</v>
          </cell>
          <cell r="R320">
            <v>2633</v>
          </cell>
          <cell r="S320">
            <v>8401</v>
          </cell>
          <cell r="T320">
            <v>3910</v>
          </cell>
          <cell r="U320">
            <v>1273</v>
          </cell>
          <cell r="V320">
            <v>1593</v>
          </cell>
          <cell r="W320">
            <v>1097</v>
          </cell>
          <cell r="X320">
            <v>384</v>
          </cell>
          <cell r="Y320">
            <v>144</v>
          </cell>
          <cell r="Z320">
            <v>8367</v>
          </cell>
          <cell r="AA320">
            <v>8060</v>
          </cell>
          <cell r="AB320">
            <v>0</v>
          </cell>
          <cell r="AC320">
            <v>163</v>
          </cell>
          <cell r="AD320">
            <v>144</v>
          </cell>
          <cell r="AE320">
            <v>34</v>
          </cell>
          <cell r="AF320">
            <v>-49</v>
          </cell>
          <cell r="AG320">
            <v>2900</v>
          </cell>
          <cell r="AH320">
            <v>2</v>
          </cell>
          <cell r="AI320">
            <v>61592</v>
          </cell>
          <cell r="AJ320">
            <v>45092</v>
          </cell>
          <cell r="AK320">
            <v>41</v>
          </cell>
          <cell r="AL320">
            <v>35</v>
          </cell>
          <cell r="AM320">
            <v>8725</v>
          </cell>
        </row>
        <row r="321">
          <cell r="A321" t="str">
            <v>海南省</v>
          </cell>
          <cell r="B321">
            <v>0</v>
          </cell>
          <cell r="C321">
            <v>24921</v>
          </cell>
          <cell r="D321">
            <v>10782</v>
          </cell>
          <cell r="E321">
            <v>2475</v>
          </cell>
          <cell r="F321">
            <v>4552</v>
          </cell>
          <cell r="G321">
            <v>459</v>
          </cell>
          <cell r="H321">
            <v>11432</v>
          </cell>
          <cell r="I321">
            <v>-868</v>
          </cell>
          <cell r="J321">
            <v>3575</v>
          </cell>
          <cell r="K321">
            <v>53121</v>
          </cell>
          <cell r="L321">
            <v>243</v>
          </cell>
          <cell r="M321">
            <v>3711</v>
          </cell>
          <cell r="N321">
            <v>1959</v>
          </cell>
          <cell r="O321">
            <v>18435</v>
          </cell>
          <cell r="P321">
            <v>11464</v>
          </cell>
          <cell r="Q321">
            <v>2941</v>
          </cell>
          <cell r="R321">
            <v>14368</v>
          </cell>
          <cell r="S321">
            <v>61901</v>
          </cell>
          <cell r="T321">
            <v>24921</v>
          </cell>
          <cell r="U321">
            <v>5256</v>
          </cell>
          <cell r="V321">
            <v>7482</v>
          </cell>
          <cell r="W321">
            <v>18073</v>
          </cell>
          <cell r="X321">
            <v>1169</v>
          </cell>
          <cell r="Y321">
            <v>5000</v>
          </cell>
          <cell r="Z321">
            <v>57817</v>
          </cell>
          <cell r="AA321">
            <v>53121</v>
          </cell>
          <cell r="AB321">
            <v>71</v>
          </cell>
          <cell r="AC321">
            <v>5</v>
          </cell>
          <cell r="AD321">
            <v>4620</v>
          </cell>
          <cell r="AE321">
            <v>4084</v>
          </cell>
          <cell r="AF321">
            <v>100</v>
          </cell>
          <cell r="AG321">
            <v>7459</v>
          </cell>
          <cell r="AH321">
            <v>59</v>
          </cell>
          <cell r="AI321">
            <v>373004</v>
          </cell>
          <cell r="AJ321">
            <v>103147</v>
          </cell>
          <cell r="AK321">
            <v>215</v>
          </cell>
          <cell r="AL321">
            <v>163</v>
          </cell>
          <cell r="AM321">
            <v>55111</v>
          </cell>
        </row>
        <row r="322">
          <cell r="A322" t="str">
            <v>屯昌县</v>
          </cell>
          <cell r="B322" t="str">
            <v>3P</v>
          </cell>
          <cell r="C322">
            <v>2791</v>
          </cell>
          <cell r="D322">
            <v>859</v>
          </cell>
          <cell r="E322">
            <v>121</v>
          </cell>
          <cell r="F322">
            <v>493</v>
          </cell>
          <cell r="G322">
            <v>43</v>
          </cell>
          <cell r="H322">
            <v>1809</v>
          </cell>
          <cell r="I322">
            <v>-124</v>
          </cell>
          <cell r="J322">
            <v>247</v>
          </cell>
          <cell r="K322">
            <v>5569</v>
          </cell>
          <cell r="L322">
            <v>0</v>
          </cell>
          <cell r="M322">
            <v>490</v>
          </cell>
          <cell r="N322">
            <v>230</v>
          </cell>
          <cell r="O322">
            <v>1493</v>
          </cell>
          <cell r="P322">
            <v>1132</v>
          </cell>
          <cell r="Q322">
            <v>274</v>
          </cell>
          <cell r="R322">
            <v>1950</v>
          </cell>
          <cell r="S322">
            <v>6211</v>
          </cell>
          <cell r="T322">
            <v>2791</v>
          </cell>
          <cell r="U322">
            <v>339</v>
          </cell>
          <cell r="V322">
            <v>796</v>
          </cell>
          <cell r="W322">
            <v>1934</v>
          </cell>
          <cell r="X322">
            <v>-14</v>
          </cell>
          <cell r="Y322">
            <v>365</v>
          </cell>
          <cell r="Z322">
            <v>6134</v>
          </cell>
          <cell r="AA322">
            <v>5569</v>
          </cell>
          <cell r="AB322">
            <v>0</v>
          </cell>
          <cell r="AC322">
            <v>0</v>
          </cell>
          <cell r="AD322">
            <v>565</v>
          </cell>
          <cell r="AE322">
            <v>77</v>
          </cell>
          <cell r="AF322">
            <v>63</v>
          </cell>
          <cell r="AG322">
            <v>390</v>
          </cell>
          <cell r="AH322">
            <v>5</v>
          </cell>
          <cell r="AI322">
            <v>40614</v>
          </cell>
          <cell r="AJ322">
            <v>16700</v>
          </cell>
          <cell r="AK322">
            <v>25</v>
          </cell>
          <cell r="AL322">
            <v>18</v>
          </cell>
          <cell r="AM322">
            <v>5574</v>
          </cell>
        </row>
        <row r="323">
          <cell r="A323" t="str">
            <v>乐东县</v>
          </cell>
          <cell r="B323" t="str">
            <v>3M</v>
          </cell>
          <cell r="C323">
            <v>2821</v>
          </cell>
          <cell r="D323">
            <v>1277</v>
          </cell>
          <cell r="E323">
            <v>399</v>
          </cell>
          <cell r="F323">
            <v>376</v>
          </cell>
          <cell r="G323">
            <v>44</v>
          </cell>
          <cell r="H323">
            <v>1412</v>
          </cell>
          <cell r="I323">
            <v>-152</v>
          </cell>
          <cell r="J323">
            <v>284</v>
          </cell>
          <cell r="K323">
            <v>7044</v>
          </cell>
          <cell r="L323">
            <v>0</v>
          </cell>
          <cell r="M323">
            <v>478</v>
          </cell>
          <cell r="N323">
            <v>261</v>
          </cell>
          <cell r="O323">
            <v>3502</v>
          </cell>
          <cell r="P323">
            <v>1305</v>
          </cell>
          <cell r="Q323">
            <v>305</v>
          </cell>
          <cell r="R323">
            <v>1193</v>
          </cell>
          <cell r="S323">
            <v>7846</v>
          </cell>
          <cell r="T323">
            <v>2821</v>
          </cell>
          <cell r="U323">
            <v>1048</v>
          </cell>
          <cell r="V323">
            <v>1442</v>
          </cell>
          <cell r="W323">
            <v>2465</v>
          </cell>
          <cell r="X323">
            <v>70</v>
          </cell>
          <cell r="Y323">
            <v>0</v>
          </cell>
          <cell r="Z323">
            <v>7115</v>
          </cell>
          <cell r="AA323">
            <v>7044</v>
          </cell>
          <cell r="AB323">
            <v>71</v>
          </cell>
          <cell r="AC323">
            <v>0</v>
          </cell>
          <cell r="AD323">
            <v>0</v>
          </cell>
          <cell r="AE323">
            <v>731</v>
          </cell>
          <cell r="AF323">
            <v>45</v>
          </cell>
          <cell r="AG323">
            <v>1196</v>
          </cell>
          <cell r="AH323">
            <v>10</v>
          </cell>
          <cell r="AI323">
            <v>96417</v>
          </cell>
          <cell r="AJ323">
            <v>13744</v>
          </cell>
          <cell r="AK323">
            <v>44</v>
          </cell>
          <cell r="AL323">
            <v>34</v>
          </cell>
          <cell r="AM323">
            <v>9930</v>
          </cell>
        </row>
        <row r="324">
          <cell r="A324" t="str">
            <v>东方县</v>
          </cell>
          <cell r="B324" t="str">
            <v>3M</v>
          </cell>
          <cell r="C324">
            <v>3920</v>
          </cell>
          <cell r="D324">
            <v>1818</v>
          </cell>
          <cell r="E324">
            <v>180</v>
          </cell>
          <cell r="F324">
            <v>1091</v>
          </cell>
          <cell r="G324">
            <v>78</v>
          </cell>
          <cell r="H324">
            <v>1670</v>
          </cell>
          <cell r="I324">
            <v>-16</v>
          </cell>
          <cell r="J324">
            <v>448</v>
          </cell>
          <cell r="K324">
            <v>7668</v>
          </cell>
          <cell r="L324">
            <v>0</v>
          </cell>
          <cell r="M324">
            <v>578</v>
          </cell>
          <cell r="N324">
            <v>233</v>
          </cell>
          <cell r="O324">
            <v>2734</v>
          </cell>
          <cell r="P324">
            <v>1487</v>
          </cell>
          <cell r="Q324">
            <v>451</v>
          </cell>
          <cell r="R324">
            <v>2185</v>
          </cell>
          <cell r="S324">
            <v>9661</v>
          </cell>
          <cell r="T324">
            <v>3920</v>
          </cell>
          <cell r="U324">
            <v>426</v>
          </cell>
          <cell r="V324">
            <v>885</v>
          </cell>
          <cell r="W324">
            <v>2390</v>
          </cell>
          <cell r="X324">
            <v>245</v>
          </cell>
          <cell r="Y324">
            <v>1795</v>
          </cell>
          <cell r="Z324">
            <v>9063</v>
          </cell>
          <cell r="AA324">
            <v>7668</v>
          </cell>
          <cell r="AB324">
            <v>0</v>
          </cell>
          <cell r="AC324">
            <v>0</v>
          </cell>
          <cell r="AD324">
            <v>1395</v>
          </cell>
          <cell r="AE324">
            <v>598</v>
          </cell>
          <cell r="AF324">
            <v>28</v>
          </cell>
          <cell r="AG324">
            <v>532</v>
          </cell>
          <cell r="AH324">
            <v>0</v>
          </cell>
          <cell r="AI324">
            <v>40871</v>
          </cell>
          <cell r="AJ324">
            <v>17445</v>
          </cell>
          <cell r="AK324">
            <v>33</v>
          </cell>
          <cell r="AL324">
            <v>26</v>
          </cell>
          <cell r="AM324">
            <v>8569</v>
          </cell>
        </row>
        <row r="325">
          <cell r="A325" t="str">
            <v>昌江县</v>
          </cell>
          <cell r="B325" t="str">
            <v>3M</v>
          </cell>
          <cell r="C325">
            <v>3651</v>
          </cell>
          <cell r="D325">
            <v>2922</v>
          </cell>
          <cell r="E325">
            <v>1133</v>
          </cell>
          <cell r="F325">
            <v>423</v>
          </cell>
          <cell r="G325">
            <v>76</v>
          </cell>
          <cell r="H325">
            <v>502</v>
          </cell>
          <cell r="I325">
            <v>7</v>
          </cell>
          <cell r="J325">
            <v>220</v>
          </cell>
          <cell r="K325">
            <v>6965</v>
          </cell>
          <cell r="L325">
            <v>40</v>
          </cell>
          <cell r="M325">
            <v>479</v>
          </cell>
          <cell r="N325">
            <v>293</v>
          </cell>
          <cell r="O325">
            <v>2302</v>
          </cell>
          <cell r="P325">
            <v>1517</v>
          </cell>
          <cell r="Q325">
            <v>399</v>
          </cell>
          <cell r="R325">
            <v>1935</v>
          </cell>
          <cell r="S325">
            <v>8687</v>
          </cell>
          <cell r="T325">
            <v>3651</v>
          </cell>
          <cell r="U325">
            <v>1861</v>
          </cell>
          <cell r="V325">
            <v>127</v>
          </cell>
          <cell r="W325">
            <v>1787</v>
          </cell>
          <cell r="X325">
            <v>700</v>
          </cell>
          <cell r="Y325">
            <v>561</v>
          </cell>
          <cell r="Z325">
            <v>7426</v>
          </cell>
          <cell r="AA325">
            <v>6965</v>
          </cell>
          <cell r="AB325">
            <v>0</v>
          </cell>
          <cell r="AC325">
            <v>0</v>
          </cell>
          <cell r="AD325">
            <v>461</v>
          </cell>
          <cell r="AE325">
            <v>1261</v>
          </cell>
          <cell r="AF325">
            <v>56</v>
          </cell>
          <cell r="AG325">
            <v>3419</v>
          </cell>
          <cell r="AH325">
            <v>0</v>
          </cell>
          <cell r="AI325">
            <v>30340</v>
          </cell>
          <cell r="AJ325">
            <v>8596</v>
          </cell>
          <cell r="AK325">
            <v>22</v>
          </cell>
          <cell r="AL325">
            <v>14</v>
          </cell>
          <cell r="AM325">
            <v>4794</v>
          </cell>
        </row>
        <row r="326">
          <cell r="A326" t="str">
            <v>白沙县</v>
          </cell>
          <cell r="B326" t="str">
            <v>3M</v>
          </cell>
          <cell r="C326">
            <v>2466</v>
          </cell>
          <cell r="D326">
            <v>646</v>
          </cell>
          <cell r="E326">
            <v>189</v>
          </cell>
          <cell r="F326">
            <v>276</v>
          </cell>
          <cell r="G326">
            <v>30</v>
          </cell>
          <cell r="H326">
            <v>1845</v>
          </cell>
          <cell r="I326">
            <v>-106</v>
          </cell>
          <cell r="J326">
            <v>81</v>
          </cell>
          <cell r="K326">
            <v>5264</v>
          </cell>
          <cell r="L326">
            <v>163</v>
          </cell>
          <cell r="M326">
            <v>432</v>
          </cell>
          <cell r="N326">
            <v>243</v>
          </cell>
          <cell r="O326">
            <v>1716</v>
          </cell>
          <cell r="P326">
            <v>1017</v>
          </cell>
          <cell r="Q326">
            <v>273</v>
          </cell>
          <cell r="R326">
            <v>1420</v>
          </cell>
          <cell r="S326">
            <v>5893</v>
          </cell>
          <cell r="T326">
            <v>2466</v>
          </cell>
          <cell r="U326">
            <v>488</v>
          </cell>
          <cell r="V326">
            <v>675</v>
          </cell>
          <cell r="W326">
            <v>1696</v>
          </cell>
          <cell r="X326">
            <v>246</v>
          </cell>
          <cell r="Y326">
            <v>322</v>
          </cell>
          <cell r="Z326">
            <v>5586</v>
          </cell>
          <cell r="AA326">
            <v>5264</v>
          </cell>
          <cell r="AB326">
            <v>0</v>
          </cell>
          <cell r="AC326">
            <v>0</v>
          </cell>
          <cell r="AD326">
            <v>322</v>
          </cell>
          <cell r="AE326">
            <v>307</v>
          </cell>
          <cell r="AF326">
            <v>71</v>
          </cell>
          <cell r="AG326">
            <v>570</v>
          </cell>
          <cell r="AH326">
            <v>2</v>
          </cell>
          <cell r="AI326">
            <v>46535</v>
          </cell>
          <cell r="AJ326">
            <v>15944</v>
          </cell>
          <cell r="AK326">
            <v>16</v>
          </cell>
          <cell r="AL326">
            <v>14</v>
          </cell>
          <cell r="AM326">
            <v>4716</v>
          </cell>
        </row>
        <row r="327">
          <cell r="A327" t="str">
            <v>陵水县</v>
          </cell>
          <cell r="B327" t="str">
            <v>3P</v>
          </cell>
          <cell r="C327">
            <v>2463</v>
          </cell>
          <cell r="D327">
            <v>1070</v>
          </cell>
          <cell r="E327">
            <v>118</v>
          </cell>
          <cell r="F327">
            <v>740</v>
          </cell>
          <cell r="G327">
            <v>48</v>
          </cell>
          <cell r="H327">
            <v>560</v>
          </cell>
          <cell r="I327">
            <v>-223</v>
          </cell>
          <cell r="J327">
            <v>1056</v>
          </cell>
          <cell r="K327">
            <v>6504</v>
          </cell>
          <cell r="L327">
            <v>0</v>
          </cell>
          <cell r="M327">
            <v>314</v>
          </cell>
          <cell r="N327">
            <v>209</v>
          </cell>
          <cell r="O327">
            <v>2467</v>
          </cell>
          <cell r="P327">
            <v>1811</v>
          </cell>
          <cell r="Q327">
            <v>323</v>
          </cell>
          <cell r="R327">
            <v>1380</v>
          </cell>
          <cell r="S327">
            <v>6839</v>
          </cell>
          <cell r="T327">
            <v>2463</v>
          </cell>
          <cell r="U327">
            <v>308</v>
          </cell>
          <cell r="V327">
            <v>1481</v>
          </cell>
          <cell r="W327">
            <v>2193</v>
          </cell>
          <cell r="X327">
            <v>43</v>
          </cell>
          <cell r="Y327">
            <v>351</v>
          </cell>
          <cell r="Z327">
            <v>6829</v>
          </cell>
          <cell r="AA327">
            <v>6504</v>
          </cell>
          <cell r="AB327">
            <v>0</v>
          </cell>
          <cell r="AC327">
            <v>0</v>
          </cell>
          <cell r="AD327">
            <v>325</v>
          </cell>
          <cell r="AE327">
            <v>10</v>
          </cell>
          <cell r="AF327">
            <v>2</v>
          </cell>
          <cell r="AG327">
            <v>344</v>
          </cell>
          <cell r="AH327">
            <v>35</v>
          </cell>
          <cell r="AI327">
            <v>63099</v>
          </cell>
          <cell r="AJ327">
            <v>11889</v>
          </cell>
          <cell r="AK327">
            <v>30</v>
          </cell>
          <cell r="AL327">
            <v>24</v>
          </cell>
          <cell r="AM327">
            <v>8502</v>
          </cell>
        </row>
        <row r="328">
          <cell r="A328" t="str">
            <v>琼中县</v>
          </cell>
          <cell r="B328" t="str">
            <v>3P</v>
          </cell>
          <cell r="C328">
            <v>2896</v>
          </cell>
          <cell r="D328">
            <v>589</v>
          </cell>
          <cell r="E328">
            <v>104</v>
          </cell>
          <cell r="F328">
            <v>253</v>
          </cell>
          <cell r="G328">
            <v>32</v>
          </cell>
          <cell r="H328">
            <v>2278</v>
          </cell>
          <cell r="I328">
            <v>-98</v>
          </cell>
          <cell r="J328">
            <v>127</v>
          </cell>
          <cell r="K328">
            <v>5181</v>
          </cell>
          <cell r="L328">
            <v>0</v>
          </cell>
          <cell r="M328">
            <v>427</v>
          </cell>
          <cell r="N328">
            <v>223</v>
          </cell>
          <cell r="O328">
            <v>1729</v>
          </cell>
          <cell r="P328">
            <v>1242</v>
          </cell>
          <cell r="Q328">
            <v>333</v>
          </cell>
          <cell r="R328">
            <v>1227</v>
          </cell>
          <cell r="S328">
            <v>5511</v>
          </cell>
          <cell r="T328">
            <v>2896</v>
          </cell>
          <cell r="U328">
            <v>241</v>
          </cell>
          <cell r="V328">
            <v>715</v>
          </cell>
          <cell r="W328">
            <v>1806</v>
          </cell>
          <cell r="X328">
            <v>-317</v>
          </cell>
          <cell r="Y328">
            <v>170</v>
          </cell>
          <cell r="Z328">
            <v>5338</v>
          </cell>
          <cell r="AA328">
            <v>5181</v>
          </cell>
          <cell r="AB328">
            <v>0</v>
          </cell>
          <cell r="AC328">
            <v>0</v>
          </cell>
          <cell r="AD328">
            <v>157</v>
          </cell>
          <cell r="AE328">
            <v>173</v>
          </cell>
          <cell r="AF328">
            <v>-205</v>
          </cell>
          <cell r="AG328">
            <v>314</v>
          </cell>
          <cell r="AH328">
            <v>3</v>
          </cell>
          <cell r="AI328">
            <v>20052</v>
          </cell>
          <cell r="AJ328">
            <v>4507</v>
          </cell>
          <cell r="AK328">
            <v>20</v>
          </cell>
          <cell r="AL328">
            <v>16</v>
          </cell>
          <cell r="AM328">
            <v>5444</v>
          </cell>
        </row>
        <row r="329">
          <cell r="A329" t="str">
            <v>保亭县</v>
          </cell>
          <cell r="B329" t="str">
            <v>3P</v>
          </cell>
          <cell r="C329">
            <v>1488</v>
          </cell>
          <cell r="D329">
            <v>515</v>
          </cell>
          <cell r="E329">
            <v>90</v>
          </cell>
          <cell r="F329">
            <v>242</v>
          </cell>
          <cell r="G329">
            <v>27</v>
          </cell>
          <cell r="H329">
            <v>1063</v>
          </cell>
          <cell r="I329">
            <v>-145</v>
          </cell>
          <cell r="J329">
            <v>55</v>
          </cell>
          <cell r="K329">
            <v>3983</v>
          </cell>
          <cell r="L329">
            <v>40</v>
          </cell>
          <cell r="M329">
            <v>324</v>
          </cell>
          <cell r="N329">
            <v>159</v>
          </cell>
          <cell r="O329">
            <v>1299</v>
          </cell>
          <cell r="P329">
            <v>797</v>
          </cell>
          <cell r="Q329">
            <v>242</v>
          </cell>
          <cell r="R329">
            <v>1122</v>
          </cell>
          <cell r="S329">
            <v>4646</v>
          </cell>
          <cell r="T329">
            <v>1488</v>
          </cell>
          <cell r="U329">
            <v>220</v>
          </cell>
          <cell r="V329">
            <v>743</v>
          </cell>
          <cell r="W329">
            <v>1763</v>
          </cell>
          <cell r="X329">
            <v>101</v>
          </cell>
          <cell r="Y329">
            <v>331</v>
          </cell>
          <cell r="Z329">
            <v>4273</v>
          </cell>
          <cell r="AA329">
            <v>3983</v>
          </cell>
          <cell r="AB329">
            <v>0</v>
          </cell>
          <cell r="AC329">
            <v>0</v>
          </cell>
          <cell r="AD329">
            <v>290</v>
          </cell>
          <cell r="AE329">
            <v>373</v>
          </cell>
          <cell r="AF329">
            <v>12</v>
          </cell>
          <cell r="AG329">
            <v>271</v>
          </cell>
          <cell r="AH329">
            <v>3</v>
          </cell>
          <cell r="AI329">
            <v>9465</v>
          </cell>
          <cell r="AJ329">
            <v>1102</v>
          </cell>
          <cell r="AK329">
            <v>15</v>
          </cell>
          <cell r="AL329">
            <v>12</v>
          </cell>
          <cell r="AM329">
            <v>3817</v>
          </cell>
        </row>
        <row r="330">
          <cell r="A330" t="str">
            <v>通什市</v>
          </cell>
          <cell r="B330" t="str">
            <v>3P</v>
          </cell>
          <cell r="C330">
            <v>2425</v>
          </cell>
          <cell r="D330">
            <v>1086</v>
          </cell>
          <cell r="E330">
            <v>141</v>
          </cell>
          <cell r="F330">
            <v>658</v>
          </cell>
          <cell r="G330">
            <v>81</v>
          </cell>
          <cell r="H330">
            <v>293</v>
          </cell>
          <cell r="I330">
            <v>-11</v>
          </cell>
          <cell r="J330">
            <v>1057</v>
          </cell>
          <cell r="K330">
            <v>4943</v>
          </cell>
          <cell r="L330">
            <v>0</v>
          </cell>
          <cell r="M330">
            <v>189</v>
          </cell>
          <cell r="N330">
            <v>108</v>
          </cell>
          <cell r="O330">
            <v>1193</v>
          </cell>
          <cell r="P330">
            <v>1156</v>
          </cell>
          <cell r="Q330">
            <v>341</v>
          </cell>
          <cell r="R330">
            <v>1956</v>
          </cell>
          <cell r="S330">
            <v>6607</v>
          </cell>
          <cell r="T330">
            <v>2425</v>
          </cell>
          <cell r="U330">
            <v>325</v>
          </cell>
          <cell r="V330">
            <v>618</v>
          </cell>
          <cell r="W330">
            <v>2039</v>
          </cell>
          <cell r="X330">
            <v>95</v>
          </cell>
          <cell r="Y330">
            <v>1105</v>
          </cell>
          <cell r="Z330">
            <v>6053</v>
          </cell>
          <cell r="AA330">
            <v>4943</v>
          </cell>
          <cell r="AB330">
            <v>0</v>
          </cell>
          <cell r="AC330">
            <v>5</v>
          </cell>
          <cell r="AD330">
            <v>1105</v>
          </cell>
          <cell r="AE330">
            <v>554</v>
          </cell>
          <cell r="AF330">
            <v>28</v>
          </cell>
          <cell r="AG330">
            <v>423</v>
          </cell>
          <cell r="AH330">
            <v>1</v>
          </cell>
          <cell r="AI330">
            <v>25611</v>
          </cell>
          <cell r="AJ330">
            <v>13220</v>
          </cell>
          <cell r="AK330">
            <v>10</v>
          </cell>
          <cell r="AL330">
            <v>5</v>
          </cell>
          <cell r="AM330">
            <v>3765</v>
          </cell>
        </row>
        <row r="331">
          <cell r="A331" t="str">
            <v>四川省</v>
          </cell>
          <cell r="B331">
            <v>0</v>
          </cell>
          <cell r="C331">
            <v>102878</v>
          </cell>
          <cell r="D331">
            <v>45403</v>
          </cell>
          <cell r="E331">
            <v>16954</v>
          </cell>
          <cell r="F331">
            <v>14235</v>
          </cell>
          <cell r="G331">
            <v>3836</v>
          </cell>
          <cell r="H331">
            <v>37757</v>
          </cell>
          <cell r="I331">
            <v>8050</v>
          </cell>
          <cell r="J331">
            <v>11668</v>
          </cell>
          <cell r="K331">
            <v>237115</v>
          </cell>
          <cell r="L331">
            <v>3233</v>
          </cell>
          <cell r="M331">
            <v>12832</v>
          </cell>
          <cell r="N331">
            <v>13453</v>
          </cell>
          <cell r="O331">
            <v>91095</v>
          </cell>
          <cell r="P331">
            <v>49844</v>
          </cell>
          <cell r="Q331">
            <v>13262</v>
          </cell>
          <cell r="R331">
            <v>53396</v>
          </cell>
          <cell r="S331">
            <v>239051</v>
          </cell>
          <cell r="T331">
            <v>102878</v>
          </cell>
          <cell r="U331">
            <v>56574</v>
          </cell>
          <cell r="V331">
            <v>19755</v>
          </cell>
          <cell r="W331">
            <v>39452</v>
          </cell>
          <cell r="X331">
            <v>-18502</v>
          </cell>
          <cell r="Y331">
            <v>38894</v>
          </cell>
          <cell r="Z331">
            <v>265978</v>
          </cell>
          <cell r="AA331">
            <v>237115</v>
          </cell>
          <cell r="AB331">
            <v>7455</v>
          </cell>
          <cell r="AC331">
            <v>3347</v>
          </cell>
          <cell r="AD331">
            <v>18061</v>
          </cell>
          <cell r="AE331">
            <v>-26927</v>
          </cell>
          <cell r="AF331">
            <v>-31118</v>
          </cell>
          <cell r="AG331">
            <v>50940</v>
          </cell>
          <cell r="AH331">
            <v>29096</v>
          </cell>
          <cell r="AI331">
            <v>2904304</v>
          </cell>
          <cell r="AJ331">
            <v>1479034</v>
          </cell>
          <cell r="AK331">
            <v>2099</v>
          </cell>
          <cell r="AL331">
            <v>1899</v>
          </cell>
          <cell r="AM331">
            <v>382510</v>
          </cell>
        </row>
        <row r="332">
          <cell r="A332" t="str">
            <v>叙 永 县</v>
          </cell>
          <cell r="B332" t="str">
            <v>3P</v>
          </cell>
          <cell r="C332">
            <v>2695</v>
          </cell>
          <cell r="D332">
            <v>1123</v>
          </cell>
          <cell r="E332">
            <v>517</v>
          </cell>
          <cell r="F332">
            <v>256</v>
          </cell>
          <cell r="G332">
            <v>152</v>
          </cell>
          <cell r="H332">
            <v>1085</v>
          </cell>
          <cell r="I332">
            <v>139</v>
          </cell>
          <cell r="J332">
            <v>348</v>
          </cell>
          <cell r="K332">
            <v>5964</v>
          </cell>
          <cell r="L332">
            <v>19</v>
          </cell>
          <cell r="M332">
            <v>312</v>
          </cell>
          <cell r="N332">
            <v>434</v>
          </cell>
          <cell r="O332">
            <v>2757</v>
          </cell>
          <cell r="P332">
            <v>1295</v>
          </cell>
          <cell r="Q332">
            <v>436</v>
          </cell>
          <cell r="R332">
            <v>711</v>
          </cell>
          <cell r="S332">
            <v>4330</v>
          </cell>
          <cell r="T332">
            <v>2695</v>
          </cell>
          <cell r="U332">
            <v>1371</v>
          </cell>
          <cell r="V332">
            <v>0</v>
          </cell>
          <cell r="W332">
            <v>940</v>
          </cell>
          <cell r="X332">
            <v>-1679</v>
          </cell>
          <cell r="Y332">
            <v>1003</v>
          </cell>
          <cell r="Z332">
            <v>6648</v>
          </cell>
          <cell r="AA332">
            <v>5964</v>
          </cell>
          <cell r="AB332">
            <v>5</v>
          </cell>
          <cell r="AC332">
            <v>89</v>
          </cell>
          <cell r="AD332">
            <v>590</v>
          </cell>
          <cell r="AE332">
            <v>-2318</v>
          </cell>
          <cell r="AF332">
            <v>-2318</v>
          </cell>
          <cell r="AG332">
            <v>1551</v>
          </cell>
          <cell r="AH332">
            <v>922</v>
          </cell>
          <cell r="AI332">
            <v>79168</v>
          </cell>
          <cell r="AJ332">
            <v>48961</v>
          </cell>
          <cell r="AK332">
            <v>62</v>
          </cell>
          <cell r="AL332">
            <v>54</v>
          </cell>
          <cell r="AM332">
            <v>11585</v>
          </cell>
        </row>
        <row r="333">
          <cell r="A333" t="str">
            <v>峨 边 县</v>
          </cell>
          <cell r="B333" t="str">
            <v>3M</v>
          </cell>
          <cell r="C333">
            <v>1983</v>
          </cell>
          <cell r="D333">
            <v>922</v>
          </cell>
          <cell r="E333">
            <v>491</v>
          </cell>
          <cell r="F333">
            <v>261</v>
          </cell>
          <cell r="G333">
            <v>79</v>
          </cell>
          <cell r="H333">
            <v>726</v>
          </cell>
          <cell r="I333">
            <v>204</v>
          </cell>
          <cell r="J333">
            <v>131</v>
          </cell>
          <cell r="K333">
            <v>3723</v>
          </cell>
          <cell r="L333">
            <v>348</v>
          </cell>
          <cell r="M333">
            <v>160</v>
          </cell>
          <cell r="N333">
            <v>197</v>
          </cell>
          <cell r="O333">
            <v>1206</v>
          </cell>
          <cell r="P333">
            <v>746</v>
          </cell>
          <cell r="Q333">
            <v>249</v>
          </cell>
          <cell r="R333">
            <v>817</v>
          </cell>
          <cell r="S333">
            <v>4034</v>
          </cell>
          <cell r="T333">
            <v>1983</v>
          </cell>
          <cell r="U333">
            <v>1053</v>
          </cell>
          <cell r="V333">
            <v>0</v>
          </cell>
          <cell r="W333">
            <v>680</v>
          </cell>
          <cell r="X333">
            <v>-45</v>
          </cell>
          <cell r="Y333">
            <v>363</v>
          </cell>
          <cell r="Z333">
            <v>4162</v>
          </cell>
          <cell r="AA333">
            <v>3723</v>
          </cell>
          <cell r="AB333">
            <v>235</v>
          </cell>
          <cell r="AC333">
            <v>0</v>
          </cell>
          <cell r="AD333">
            <v>204</v>
          </cell>
          <cell r="AE333">
            <v>-128</v>
          </cell>
          <cell r="AF333">
            <v>-257</v>
          </cell>
          <cell r="AG333">
            <v>1474</v>
          </cell>
          <cell r="AH333">
            <v>5</v>
          </cell>
          <cell r="AI333">
            <v>43101</v>
          </cell>
          <cell r="AJ333">
            <v>30440</v>
          </cell>
          <cell r="AK333">
            <v>13</v>
          </cell>
          <cell r="AL333">
            <v>11</v>
          </cell>
          <cell r="AM333">
            <v>4060</v>
          </cell>
        </row>
        <row r="334">
          <cell r="A334" t="str">
            <v>马 边 县</v>
          </cell>
          <cell r="B334" t="str">
            <v>3M</v>
          </cell>
          <cell r="C334">
            <v>1862</v>
          </cell>
          <cell r="D334">
            <v>294</v>
          </cell>
          <cell r="E334">
            <v>111</v>
          </cell>
          <cell r="F334">
            <v>112</v>
          </cell>
          <cell r="G334">
            <v>22</v>
          </cell>
          <cell r="H334">
            <v>734</v>
          </cell>
          <cell r="I334">
            <v>789</v>
          </cell>
          <cell r="J334">
            <v>45</v>
          </cell>
          <cell r="K334">
            <v>3525</v>
          </cell>
          <cell r="L334">
            <v>27</v>
          </cell>
          <cell r="M334">
            <v>162</v>
          </cell>
          <cell r="N334">
            <v>234</v>
          </cell>
          <cell r="O334">
            <v>1373</v>
          </cell>
          <cell r="P334">
            <v>838</v>
          </cell>
          <cell r="Q334">
            <v>228</v>
          </cell>
          <cell r="R334">
            <v>663</v>
          </cell>
          <cell r="S334">
            <v>2396</v>
          </cell>
          <cell r="T334">
            <v>1862</v>
          </cell>
          <cell r="U334">
            <v>195</v>
          </cell>
          <cell r="V334">
            <v>373</v>
          </cell>
          <cell r="W334">
            <v>613</v>
          </cell>
          <cell r="X334">
            <v>-798</v>
          </cell>
          <cell r="Y334">
            <v>151</v>
          </cell>
          <cell r="Z334">
            <v>3559</v>
          </cell>
          <cell r="AA334">
            <v>3525</v>
          </cell>
          <cell r="AB334">
            <v>0</v>
          </cell>
          <cell r="AC334">
            <v>1</v>
          </cell>
          <cell r="AD334">
            <v>33</v>
          </cell>
          <cell r="AE334">
            <v>-1163</v>
          </cell>
          <cell r="AF334">
            <v>-1180</v>
          </cell>
          <cell r="AG334">
            <v>333</v>
          </cell>
          <cell r="AH334">
            <v>3</v>
          </cell>
          <cell r="AI334">
            <v>29756</v>
          </cell>
          <cell r="AJ334">
            <v>13401</v>
          </cell>
          <cell r="AK334">
            <v>16</v>
          </cell>
          <cell r="AL334">
            <v>15</v>
          </cell>
          <cell r="AM334">
            <v>4618</v>
          </cell>
        </row>
        <row r="335">
          <cell r="A335" t="str">
            <v>古 蔺 县</v>
          </cell>
          <cell r="B335" t="str">
            <v>3P</v>
          </cell>
          <cell r="C335">
            <v>3625</v>
          </cell>
          <cell r="D335">
            <v>1360</v>
          </cell>
          <cell r="E335">
            <v>639</v>
          </cell>
          <cell r="F335">
            <v>354</v>
          </cell>
          <cell r="G335">
            <v>216</v>
          </cell>
          <cell r="H335">
            <v>1197</v>
          </cell>
          <cell r="I335">
            <v>889</v>
          </cell>
          <cell r="J335">
            <v>179</v>
          </cell>
          <cell r="K335">
            <v>6500</v>
          </cell>
          <cell r="L335">
            <v>6</v>
          </cell>
          <cell r="M335">
            <v>326</v>
          </cell>
          <cell r="N335">
            <v>342</v>
          </cell>
          <cell r="O335">
            <v>2966</v>
          </cell>
          <cell r="P335">
            <v>1364</v>
          </cell>
          <cell r="Q335">
            <v>325</v>
          </cell>
          <cell r="R335">
            <v>1171</v>
          </cell>
          <cell r="S335">
            <v>6940</v>
          </cell>
          <cell r="T335">
            <v>3625</v>
          </cell>
          <cell r="U335">
            <v>2138</v>
          </cell>
          <cell r="V335">
            <v>0</v>
          </cell>
          <cell r="W335">
            <v>666</v>
          </cell>
          <cell r="X335">
            <v>-629</v>
          </cell>
          <cell r="Y335">
            <v>1140</v>
          </cell>
          <cell r="Z335">
            <v>7585</v>
          </cell>
          <cell r="AA335">
            <v>6500</v>
          </cell>
          <cell r="AB335">
            <v>339</v>
          </cell>
          <cell r="AC335">
            <v>130</v>
          </cell>
          <cell r="AD335">
            <v>616</v>
          </cell>
          <cell r="AE335">
            <v>-645</v>
          </cell>
          <cell r="AF335">
            <v>-645</v>
          </cell>
          <cell r="AG335">
            <v>1917</v>
          </cell>
          <cell r="AH335">
            <v>2027</v>
          </cell>
          <cell r="AI335">
            <v>76264</v>
          </cell>
          <cell r="AJ335">
            <v>38185</v>
          </cell>
          <cell r="AK335">
            <v>70</v>
          </cell>
          <cell r="AL335">
            <v>65</v>
          </cell>
          <cell r="AM335">
            <v>11529</v>
          </cell>
        </row>
        <row r="336">
          <cell r="A336" t="str">
            <v>朝 天 区</v>
          </cell>
          <cell r="B336" t="str">
            <v>3P</v>
          </cell>
          <cell r="C336">
            <v>792</v>
          </cell>
          <cell r="D336">
            <v>417</v>
          </cell>
          <cell r="E336">
            <v>92</v>
          </cell>
          <cell r="F336">
            <v>238</v>
          </cell>
          <cell r="G336">
            <v>23</v>
          </cell>
          <cell r="H336">
            <v>222</v>
          </cell>
          <cell r="I336">
            <v>33</v>
          </cell>
          <cell r="J336">
            <v>120</v>
          </cell>
          <cell r="K336">
            <v>1778</v>
          </cell>
          <cell r="L336">
            <v>0</v>
          </cell>
          <cell r="M336">
            <v>137</v>
          </cell>
          <cell r="N336">
            <v>115</v>
          </cell>
          <cell r="O336">
            <v>665</v>
          </cell>
          <cell r="P336">
            <v>434</v>
          </cell>
          <cell r="Q336">
            <v>87</v>
          </cell>
          <cell r="R336">
            <v>340</v>
          </cell>
          <cell r="S336">
            <v>1763</v>
          </cell>
          <cell r="T336">
            <v>792</v>
          </cell>
          <cell r="U336">
            <v>223</v>
          </cell>
          <cell r="V336">
            <v>250</v>
          </cell>
          <cell r="W336">
            <v>480</v>
          </cell>
          <cell r="X336">
            <v>-75</v>
          </cell>
          <cell r="Y336">
            <v>93</v>
          </cell>
          <cell r="Z336">
            <v>1790</v>
          </cell>
          <cell r="AA336">
            <v>1778</v>
          </cell>
          <cell r="AB336">
            <v>0</v>
          </cell>
          <cell r="AC336">
            <v>12</v>
          </cell>
          <cell r="AD336">
            <v>0</v>
          </cell>
          <cell r="AE336">
            <v>-27</v>
          </cell>
          <cell r="AF336">
            <v>-27</v>
          </cell>
          <cell r="AG336">
            <v>276</v>
          </cell>
          <cell r="AH336">
            <v>10</v>
          </cell>
          <cell r="AI336">
            <v>36714</v>
          </cell>
          <cell r="AJ336">
            <v>23613</v>
          </cell>
          <cell r="AK336">
            <v>19</v>
          </cell>
          <cell r="AL336">
            <v>18</v>
          </cell>
          <cell r="AM336">
            <v>3116</v>
          </cell>
        </row>
        <row r="337">
          <cell r="A337" t="str">
            <v>旺 苍 县</v>
          </cell>
          <cell r="B337" t="str">
            <v>3P</v>
          </cell>
          <cell r="C337">
            <v>2715</v>
          </cell>
          <cell r="D337">
            <v>1898</v>
          </cell>
          <cell r="E337">
            <v>903</v>
          </cell>
          <cell r="F337">
            <v>544</v>
          </cell>
          <cell r="G337">
            <v>120</v>
          </cell>
          <cell r="H337">
            <v>429</v>
          </cell>
          <cell r="I337">
            <v>123</v>
          </cell>
          <cell r="J337">
            <v>265</v>
          </cell>
          <cell r="K337">
            <v>5389</v>
          </cell>
          <cell r="L337">
            <v>29</v>
          </cell>
          <cell r="M337">
            <v>503</v>
          </cell>
          <cell r="N337">
            <v>268</v>
          </cell>
          <cell r="O337">
            <v>2045</v>
          </cell>
          <cell r="P337">
            <v>1140</v>
          </cell>
          <cell r="Q337">
            <v>362</v>
          </cell>
          <cell r="R337">
            <v>1042</v>
          </cell>
          <cell r="S337">
            <v>6700</v>
          </cell>
          <cell r="T337">
            <v>2715</v>
          </cell>
          <cell r="U337">
            <v>2245</v>
          </cell>
          <cell r="V337">
            <v>0</v>
          </cell>
          <cell r="W337">
            <v>765</v>
          </cell>
          <cell r="X337">
            <v>-334</v>
          </cell>
          <cell r="Y337">
            <v>1309</v>
          </cell>
          <cell r="Z337">
            <v>6924</v>
          </cell>
          <cell r="AA337">
            <v>5389</v>
          </cell>
          <cell r="AB337">
            <v>695</v>
          </cell>
          <cell r="AC337">
            <v>6</v>
          </cell>
          <cell r="AD337">
            <v>834</v>
          </cell>
          <cell r="AE337">
            <v>-224</v>
          </cell>
          <cell r="AF337">
            <v>-224</v>
          </cell>
          <cell r="AG337">
            <v>2709</v>
          </cell>
          <cell r="AH337">
            <v>9</v>
          </cell>
          <cell r="AI337">
            <v>157155</v>
          </cell>
          <cell r="AJ337">
            <v>58658</v>
          </cell>
          <cell r="AK337">
            <v>43</v>
          </cell>
          <cell r="AL337">
            <v>34</v>
          </cell>
          <cell r="AM337">
            <v>8816</v>
          </cell>
        </row>
        <row r="338">
          <cell r="A338" t="str">
            <v>苍 溪 县</v>
          </cell>
          <cell r="B338" t="str">
            <v>3P</v>
          </cell>
          <cell r="C338">
            <v>3958</v>
          </cell>
          <cell r="D338">
            <v>2213</v>
          </cell>
          <cell r="E338">
            <v>672</v>
          </cell>
          <cell r="F338">
            <v>744</v>
          </cell>
          <cell r="G338">
            <v>141</v>
          </cell>
          <cell r="H338">
            <v>1277</v>
          </cell>
          <cell r="I338">
            <v>266</v>
          </cell>
          <cell r="J338">
            <v>202</v>
          </cell>
          <cell r="K338">
            <v>8416</v>
          </cell>
          <cell r="L338">
            <v>90</v>
          </cell>
          <cell r="M338">
            <v>563</v>
          </cell>
          <cell r="N338">
            <v>477</v>
          </cell>
          <cell r="O338">
            <v>3525</v>
          </cell>
          <cell r="P338">
            <v>1498</v>
          </cell>
          <cell r="Q338">
            <v>388</v>
          </cell>
          <cell r="R338">
            <v>1875</v>
          </cell>
          <cell r="S338">
            <v>8920</v>
          </cell>
          <cell r="T338">
            <v>3958</v>
          </cell>
          <cell r="U338">
            <v>1711</v>
          </cell>
          <cell r="V338">
            <v>853</v>
          </cell>
          <cell r="W338">
            <v>1705</v>
          </cell>
          <cell r="X338">
            <v>-73</v>
          </cell>
          <cell r="Y338">
            <v>766</v>
          </cell>
          <cell r="Z338">
            <v>8920</v>
          </cell>
          <cell r="AA338">
            <v>8416</v>
          </cell>
          <cell r="AB338">
            <v>0</v>
          </cell>
          <cell r="AC338">
            <v>8</v>
          </cell>
          <cell r="AD338">
            <v>496</v>
          </cell>
          <cell r="AE338">
            <v>0</v>
          </cell>
          <cell r="AF338">
            <v>0</v>
          </cell>
          <cell r="AG338">
            <v>2016</v>
          </cell>
          <cell r="AH338">
            <v>45</v>
          </cell>
          <cell r="AI338">
            <v>173941</v>
          </cell>
          <cell r="AJ338">
            <v>83353</v>
          </cell>
          <cell r="AK338">
            <v>76</v>
          </cell>
          <cell r="AL338">
            <v>71</v>
          </cell>
          <cell r="AM338">
            <v>14788</v>
          </cell>
        </row>
        <row r="339">
          <cell r="A339" t="str">
            <v>天 城 区</v>
          </cell>
          <cell r="B339" t="str">
            <v>3P</v>
          </cell>
          <cell r="C339">
            <v>3483</v>
          </cell>
          <cell r="D339">
            <v>1872</v>
          </cell>
          <cell r="E339">
            <v>618</v>
          </cell>
          <cell r="F339">
            <v>815</v>
          </cell>
          <cell r="G339">
            <v>84</v>
          </cell>
          <cell r="H339">
            <v>929</v>
          </cell>
          <cell r="I339">
            <v>69</v>
          </cell>
          <cell r="J339">
            <v>613</v>
          </cell>
          <cell r="K339">
            <v>6307</v>
          </cell>
          <cell r="L339">
            <v>41</v>
          </cell>
          <cell r="M339">
            <v>277</v>
          </cell>
          <cell r="N339">
            <v>409</v>
          </cell>
          <cell r="O339">
            <v>2412</v>
          </cell>
          <cell r="P339">
            <v>1104</v>
          </cell>
          <cell r="Q339">
            <v>475</v>
          </cell>
          <cell r="R339">
            <v>1589</v>
          </cell>
          <cell r="S339">
            <v>7681</v>
          </cell>
          <cell r="T339">
            <v>3483</v>
          </cell>
          <cell r="U339">
            <v>1485</v>
          </cell>
          <cell r="V339">
            <v>271</v>
          </cell>
          <cell r="W339">
            <v>827</v>
          </cell>
          <cell r="X339">
            <v>215</v>
          </cell>
          <cell r="Y339">
            <v>1400</v>
          </cell>
          <cell r="Z339">
            <v>7161</v>
          </cell>
          <cell r="AA339">
            <v>6307</v>
          </cell>
          <cell r="AB339">
            <v>0</v>
          </cell>
          <cell r="AC339">
            <v>122</v>
          </cell>
          <cell r="AD339">
            <v>732</v>
          </cell>
          <cell r="AE339">
            <v>520</v>
          </cell>
          <cell r="AF339">
            <v>196</v>
          </cell>
          <cell r="AG339">
            <v>1853</v>
          </cell>
          <cell r="AH339">
            <v>7</v>
          </cell>
          <cell r="AI339">
            <v>142595</v>
          </cell>
          <cell r="AJ339">
            <v>117962</v>
          </cell>
          <cell r="AK339">
            <v>54</v>
          </cell>
          <cell r="AL339">
            <v>47</v>
          </cell>
          <cell r="AM339">
            <v>9419</v>
          </cell>
        </row>
        <row r="340">
          <cell r="A340" t="str">
            <v>五 桥 区</v>
          </cell>
          <cell r="B340" t="str">
            <v>3P</v>
          </cell>
          <cell r="C340">
            <v>1878</v>
          </cell>
          <cell r="D340">
            <v>687</v>
          </cell>
          <cell r="E340">
            <v>254</v>
          </cell>
          <cell r="F340">
            <v>230</v>
          </cell>
          <cell r="G340">
            <v>36</v>
          </cell>
          <cell r="H340">
            <v>1033</v>
          </cell>
          <cell r="I340">
            <v>14</v>
          </cell>
          <cell r="J340">
            <v>144</v>
          </cell>
          <cell r="K340">
            <v>5066</v>
          </cell>
          <cell r="L340">
            <v>74</v>
          </cell>
          <cell r="M340">
            <v>306</v>
          </cell>
          <cell r="N340">
            <v>327</v>
          </cell>
          <cell r="O340">
            <v>1881</v>
          </cell>
          <cell r="P340">
            <v>1139</v>
          </cell>
          <cell r="Q340">
            <v>293</v>
          </cell>
          <cell r="R340">
            <v>1046</v>
          </cell>
          <cell r="S340">
            <v>3413</v>
          </cell>
          <cell r="T340">
            <v>1878</v>
          </cell>
          <cell r="U340">
            <v>670</v>
          </cell>
          <cell r="V340">
            <v>510</v>
          </cell>
          <cell r="W340">
            <v>980</v>
          </cell>
          <cell r="X340">
            <v>-788</v>
          </cell>
          <cell r="Y340">
            <v>163</v>
          </cell>
          <cell r="Z340">
            <v>5275</v>
          </cell>
          <cell r="AA340">
            <v>5066</v>
          </cell>
          <cell r="AB340">
            <v>0</v>
          </cell>
          <cell r="AC340">
            <v>74</v>
          </cell>
          <cell r="AD340">
            <v>135</v>
          </cell>
          <cell r="AE340">
            <v>-1862</v>
          </cell>
          <cell r="AF340">
            <v>-2157</v>
          </cell>
          <cell r="AG340">
            <v>762</v>
          </cell>
          <cell r="AH340">
            <v>23</v>
          </cell>
          <cell r="AI340">
            <v>61839</v>
          </cell>
          <cell r="AJ340">
            <v>33221</v>
          </cell>
          <cell r="AK340">
            <v>60</v>
          </cell>
          <cell r="AL340">
            <v>58</v>
          </cell>
          <cell r="AM340">
            <v>8571</v>
          </cell>
        </row>
        <row r="341">
          <cell r="A341" t="str">
            <v>忠    县</v>
          </cell>
          <cell r="B341" t="str">
            <v>3P</v>
          </cell>
          <cell r="C341">
            <v>5124</v>
          </cell>
          <cell r="D341">
            <v>2604</v>
          </cell>
          <cell r="E341">
            <v>784</v>
          </cell>
          <cell r="F341">
            <v>698</v>
          </cell>
          <cell r="G341">
            <v>109</v>
          </cell>
          <cell r="H341">
            <v>1833</v>
          </cell>
          <cell r="I341">
            <v>182</v>
          </cell>
          <cell r="J341">
            <v>505</v>
          </cell>
          <cell r="K341">
            <v>9599</v>
          </cell>
          <cell r="L341">
            <v>42</v>
          </cell>
          <cell r="M341">
            <v>200</v>
          </cell>
          <cell r="N341">
            <v>439</v>
          </cell>
          <cell r="O341">
            <v>4180</v>
          </cell>
          <cell r="P341">
            <v>1463</v>
          </cell>
          <cell r="Q341">
            <v>546</v>
          </cell>
          <cell r="R341">
            <v>2729</v>
          </cell>
          <cell r="S341">
            <v>10788</v>
          </cell>
          <cell r="T341">
            <v>5124</v>
          </cell>
          <cell r="U341">
            <v>2050</v>
          </cell>
          <cell r="V341">
            <v>792</v>
          </cell>
          <cell r="W341">
            <v>1244</v>
          </cell>
          <cell r="X341">
            <v>-352</v>
          </cell>
          <cell r="Y341">
            <v>1930</v>
          </cell>
          <cell r="Z341">
            <v>11017</v>
          </cell>
          <cell r="AA341">
            <v>9599</v>
          </cell>
          <cell r="AB341">
            <v>0</v>
          </cell>
          <cell r="AC341">
            <v>111</v>
          </cell>
          <cell r="AD341">
            <v>1307</v>
          </cell>
          <cell r="AE341">
            <v>-229</v>
          </cell>
          <cell r="AF341">
            <v>-541</v>
          </cell>
          <cell r="AG341">
            <v>2350</v>
          </cell>
          <cell r="AH341">
            <v>41</v>
          </cell>
          <cell r="AI341">
            <v>126479</v>
          </cell>
          <cell r="AJ341">
            <v>72494</v>
          </cell>
          <cell r="AK341">
            <v>97</v>
          </cell>
          <cell r="AL341">
            <v>89</v>
          </cell>
          <cell r="AM341">
            <v>16102</v>
          </cell>
        </row>
        <row r="342">
          <cell r="A342" t="str">
            <v>云 阳 县</v>
          </cell>
          <cell r="B342" t="str">
            <v>3P</v>
          </cell>
          <cell r="C342">
            <v>3887</v>
          </cell>
          <cell r="D342">
            <v>1670</v>
          </cell>
          <cell r="E342">
            <v>503</v>
          </cell>
          <cell r="F342">
            <v>640</v>
          </cell>
          <cell r="G342">
            <v>87</v>
          </cell>
          <cell r="H342">
            <v>1539</v>
          </cell>
          <cell r="I342">
            <v>-37</v>
          </cell>
          <cell r="J342">
            <v>715</v>
          </cell>
          <cell r="K342">
            <v>9365</v>
          </cell>
          <cell r="L342">
            <v>41</v>
          </cell>
          <cell r="M342">
            <v>628</v>
          </cell>
          <cell r="N342">
            <v>642</v>
          </cell>
          <cell r="O342">
            <v>4682</v>
          </cell>
          <cell r="P342">
            <v>1721</v>
          </cell>
          <cell r="Q342">
            <v>557</v>
          </cell>
          <cell r="R342">
            <v>1094</v>
          </cell>
          <cell r="S342">
            <v>6565</v>
          </cell>
          <cell r="T342">
            <v>3887</v>
          </cell>
          <cell r="U342">
            <v>1340</v>
          </cell>
          <cell r="V342">
            <v>726</v>
          </cell>
          <cell r="W342">
            <v>1312</v>
          </cell>
          <cell r="X342">
            <v>-1641</v>
          </cell>
          <cell r="Y342">
            <v>941</v>
          </cell>
          <cell r="Z342">
            <v>10013</v>
          </cell>
          <cell r="AA342">
            <v>9365</v>
          </cell>
          <cell r="AB342">
            <v>0</v>
          </cell>
          <cell r="AC342">
            <v>106</v>
          </cell>
          <cell r="AD342">
            <v>542</v>
          </cell>
          <cell r="AE342">
            <v>-3448</v>
          </cell>
          <cell r="AF342">
            <v>-3448</v>
          </cell>
          <cell r="AG342">
            <v>1508</v>
          </cell>
          <cell r="AH342">
            <v>27</v>
          </cell>
          <cell r="AI342">
            <v>118499</v>
          </cell>
          <cell r="AJ342">
            <v>66363</v>
          </cell>
          <cell r="AK342">
            <v>122</v>
          </cell>
          <cell r="AL342">
            <v>113</v>
          </cell>
          <cell r="AM342">
            <v>19099</v>
          </cell>
        </row>
        <row r="343">
          <cell r="A343" t="str">
            <v>巫 溪 县</v>
          </cell>
          <cell r="B343" t="str">
            <v>3P</v>
          </cell>
          <cell r="C343">
            <v>1417</v>
          </cell>
          <cell r="D343">
            <v>772</v>
          </cell>
          <cell r="E343">
            <v>296</v>
          </cell>
          <cell r="F343">
            <v>226</v>
          </cell>
          <cell r="G343">
            <v>33</v>
          </cell>
          <cell r="H343">
            <v>468</v>
          </cell>
          <cell r="I343">
            <v>0</v>
          </cell>
          <cell r="J343">
            <v>177</v>
          </cell>
          <cell r="K343">
            <v>4610</v>
          </cell>
          <cell r="L343">
            <v>90</v>
          </cell>
          <cell r="M343">
            <v>448</v>
          </cell>
          <cell r="N343">
            <v>251</v>
          </cell>
          <cell r="O343">
            <v>1701</v>
          </cell>
          <cell r="P343">
            <v>942</v>
          </cell>
          <cell r="Q343">
            <v>290</v>
          </cell>
          <cell r="R343">
            <v>888</v>
          </cell>
          <cell r="S343">
            <v>2618</v>
          </cell>
          <cell r="T343">
            <v>1417</v>
          </cell>
          <cell r="U343">
            <v>795</v>
          </cell>
          <cell r="V343">
            <v>635</v>
          </cell>
          <cell r="W343">
            <v>714</v>
          </cell>
          <cell r="X343">
            <v>-1542</v>
          </cell>
          <cell r="Y343">
            <v>599</v>
          </cell>
          <cell r="Z343">
            <v>5018</v>
          </cell>
          <cell r="AA343">
            <v>4610</v>
          </cell>
          <cell r="AB343">
            <v>0</v>
          </cell>
          <cell r="AC343">
            <v>7</v>
          </cell>
          <cell r="AD343">
            <v>401</v>
          </cell>
          <cell r="AE343">
            <v>-2400</v>
          </cell>
          <cell r="AF343">
            <v>-2418</v>
          </cell>
          <cell r="AG343">
            <v>889</v>
          </cell>
          <cell r="AH343">
            <v>120</v>
          </cell>
          <cell r="AI343">
            <v>42951</v>
          </cell>
          <cell r="AJ343">
            <v>20907</v>
          </cell>
          <cell r="AK343">
            <v>49</v>
          </cell>
          <cell r="AL343">
            <v>45</v>
          </cell>
          <cell r="AM343">
            <v>10261</v>
          </cell>
        </row>
        <row r="344">
          <cell r="A344" t="str">
            <v>城 口 县</v>
          </cell>
          <cell r="B344" t="str">
            <v>3P</v>
          </cell>
          <cell r="C344">
            <v>901</v>
          </cell>
          <cell r="D344">
            <v>333</v>
          </cell>
          <cell r="E344">
            <v>163</v>
          </cell>
          <cell r="F344">
            <v>74</v>
          </cell>
          <cell r="G344">
            <v>19</v>
          </cell>
          <cell r="H344">
            <v>413</v>
          </cell>
          <cell r="I344">
            <v>26</v>
          </cell>
          <cell r="J344">
            <v>129</v>
          </cell>
          <cell r="K344">
            <v>3064</v>
          </cell>
          <cell r="L344">
            <v>43</v>
          </cell>
          <cell r="M344">
            <v>48</v>
          </cell>
          <cell r="N344">
            <v>255</v>
          </cell>
          <cell r="O344">
            <v>1158</v>
          </cell>
          <cell r="P344">
            <v>904</v>
          </cell>
          <cell r="Q344">
            <v>205</v>
          </cell>
          <cell r="R344">
            <v>451</v>
          </cell>
          <cell r="S344">
            <v>2121</v>
          </cell>
          <cell r="T344">
            <v>901</v>
          </cell>
          <cell r="U344">
            <v>407</v>
          </cell>
          <cell r="V344">
            <v>552</v>
          </cell>
          <cell r="W344">
            <v>525</v>
          </cell>
          <cell r="X344">
            <v>-481</v>
          </cell>
          <cell r="Y344">
            <v>217</v>
          </cell>
          <cell r="Z344">
            <v>3201</v>
          </cell>
          <cell r="AA344">
            <v>3064</v>
          </cell>
          <cell r="AB344">
            <v>0</v>
          </cell>
          <cell r="AC344">
            <v>9</v>
          </cell>
          <cell r="AD344">
            <v>128</v>
          </cell>
          <cell r="AE344">
            <v>-1080</v>
          </cell>
          <cell r="AF344">
            <v>-1254</v>
          </cell>
          <cell r="AG344">
            <v>490</v>
          </cell>
          <cell r="AH344">
            <v>27</v>
          </cell>
          <cell r="AI344">
            <v>16874</v>
          </cell>
          <cell r="AJ344">
            <v>7349</v>
          </cell>
          <cell r="AK344">
            <v>23</v>
          </cell>
          <cell r="AL344">
            <v>20</v>
          </cell>
          <cell r="AM344">
            <v>6136</v>
          </cell>
        </row>
        <row r="345">
          <cell r="A345" t="str">
            <v>嘉 陵 区</v>
          </cell>
          <cell r="B345" t="str">
            <v>3P</v>
          </cell>
          <cell r="C345">
            <v>2498</v>
          </cell>
          <cell r="D345">
            <v>1181</v>
          </cell>
          <cell r="E345">
            <v>301</v>
          </cell>
          <cell r="F345">
            <v>323</v>
          </cell>
          <cell r="G345">
            <v>48</v>
          </cell>
          <cell r="H345">
            <v>1019</v>
          </cell>
          <cell r="I345">
            <v>18</v>
          </cell>
          <cell r="J345">
            <v>280</v>
          </cell>
          <cell r="K345">
            <v>4834</v>
          </cell>
          <cell r="L345">
            <v>235</v>
          </cell>
          <cell r="M345">
            <v>199</v>
          </cell>
          <cell r="N345">
            <v>143</v>
          </cell>
          <cell r="O345">
            <v>2033</v>
          </cell>
          <cell r="P345">
            <v>1047</v>
          </cell>
          <cell r="Q345">
            <v>341</v>
          </cell>
          <cell r="R345">
            <v>836</v>
          </cell>
          <cell r="S345">
            <v>4803</v>
          </cell>
          <cell r="T345">
            <v>2498</v>
          </cell>
          <cell r="U345">
            <v>769</v>
          </cell>
          <cell r="V345">
            <v>227</v>
          </cell>
          <cell r="W345">
            <v>1050</v>
          </cell>
          <cell r="X345">
            <v>-498</v>
          </cell>
          <cell r="Y345">
            <v>757</v>
          </cell>
          <cell r="Z345">
            <v>5175</v>
          </cell>
          <cell r="AA345">
            <v>4834</v>
          </cell>
          <cell r="AB345">
            <v>0</v>
          </cell>
          <cell r="AC345">
            <v>188</v>
          </cell>
          <cell r="AD345">
            <v>153</v>
          </cell>
          <cell r="AE345">
            <v>-372</v>
          </cell>
          <cell r="AF345">
            <v>-559</v>
          </cell>
          <cell r="AG345">
            <v>903</v>
          </cell>
          <cell r="AH345">
            <v>9</v>
          </cell>
          <cell r="AI345">
            <v>94194</v>
          </cell>
          <cell r="AJ345">
            <v>32910</v>
          </cell>
          <cell r="AK345">
            <v>66</v>
          </cell>
          <cell r="AL345">
            <v>65</v>
          </cell>
          <cell r="AM345">
            <v>7476</v>
          </cell>
        </row>
        <row r="346">
          <cell r="A346" t="str">
            <v>南 部 县</v>
          </cell>
          <cell r="B346" t="str">
            <v>3P</v>
          </cell>
          <cell r="C346">
            <v>4555</v>
          </cell>
          <cell r="D346">
            <v>1947</v>
          </cell>
          <cell r="E346">
            <v>632</v>
          </cell>
          <cell r="F346">
            <v>640</v>
          </cell>
          <cell r="G346">
            <v>146</v>
          </cell>
          <cell r="H346">
            <v>1696</v>
          </cell>
          <cell r="I346">
            <v>256</v>
          </cell>
          <cell r="J346">
            <v>656</v>
          </cell>
          <cell r="K346">
            <v>7880</v>
          </cell>
          <cell r="L346">
            <v>110</v>
          </cell>
          <cell r="M346">
            <v>244</v>
          </cell>
          <cell r="N346">
            <v>342</v>
          </cell>
          <cell r="O346">
            <v>3025</v>
          </cell>
          <cell r="P346">
            <v>1557</v>
          </cell>
          <cell r="Q346">
            <v>493</v>
          </cell>
          <cell r="R346">
            <v>2109</v>
          </cell>
          <cell r="S346">
            <v>7875</v>
          </cell>
          <cell r="T346">
            <v>4555</v>
          </cell>
          <cell r="U346">
            <v>1891</v>
          </cell>
          <cell r="V346">
            <v>395</v>
          </cell>
          <cell r="W346">
            <v>1191</v>
          </cell>
          <cell r="X346">
            <v>-1290</v>
          </cell>
          <cell r="Y346">
            <v>1133</v>
          </cell>
          <cell r="Z346">
            <v>9191</v>
          </cell>
          <cell r="AA346">
            <v>7880</v>
          </cell>
          <cell r="AB346">
            <v>0</v>
          </cell>
          <cell r="AC346">
            <v>607</v>
          </cell>
          <cell r="AD346">
            <v>704</v>
          </cell>
          <cell r="AE346">
            <v>-1316</v>
          </cell>
          <cell r="AF346">
            <v>-1495</v>
          </cell>
          <cell r="AG346">
            <v>1895</v>
          </cell>
          <cell r="AH346">
            <v>386</v>
          </cell>
          <cell r="AI346">
            <v>136900</v>
          </cell>
          <cell r="AJ346">
            <v>61800</v>
          </cell>
          <cell r="AK346">
            <v>126</v>
          </cell>
          <cell r="AL346">
            <v>110</v>
          </cell>
          <cell r="AM346">
            <v>18832</v>
          </cell>
        </row>
        <row r="347">
          <cell r="A347" t="str">
            <v>仪 陇 县</v>
          </cell>
          <cell r="B347" t="str">
            <v>3P</v>
          </cell>
          <cell r="C347">
            <v>2979</v>
          </cell>
          <cell r="D347">
            <v>1151</v>
          </cell>
          <cell r="E347">
            <v>387</v>
          </cell>
          <cell r="F347">
            <v>359</v>
          </cell>
          <cell r="G347">
            <v>71</v>
          </cell>
          <cell r="H347">
            <v>1230</v>
          </cell>
          <cell r="I347">
            <v>51</v>
          </cell>
          <cell r="J347">
            <v>547</v>
          </cell>
          <cell r="K347">
            <v>5911</v>
          </cell>
          <cell r="L347">
            <v>0</v>
          </cell>
          <cell r="M347">
            <v>91</v>
          </cell>
          <cell r="N347">
            <v>257</v>
          </cell>
          <cell r="O347">
            <v>2768</v>
          </cell>
          <cell r="P347">
            <v>1167</v>
          </cell>
          <cell r="Q347">
            <v>330</v>
          </cell>
          <cell r="R347">
            <v>1298</v>
          </cell>
          <cell r="S347">
            <v>5392</v>
          </cell>
          <cell r="T347">
            <v>2979</v>
          </cell>
          <cell r="U347">
            <v>1100</v>
          </cell>
          <cell r="V347">
            <v>528</v>
          </cell>
          <cell r="W347">
            <v>1008</v>
          </cell>
          <cell r="X347">
            <v>-1336</v>
          </cell>
          <cell r="Y347">
            <v>1113</v>
          </cell>
          <cell r="Z347">
            <v>6557</v>
          </cell>
          <cell r="AA347">
            <v>5911</v>
          </cell>
          <cell r="AB347">
            <v>0</v>
          </cell>
          <cell r="AC347">
            <v>292</v>
          </cell>
          <cell r="AD347">
            <v>354</v>
          </cell>
          <cell r="AE347">
            <v>-1165</v>
          </cell>
          <cell r="AF347">
            <v>-1165</v>
          </cell>
          <cell r="AG347">
            <v>1163</v>
          </cell>
          <cell r="AH347">
            <v>100</v>
          </cell>
          <cell r="AI347">
            <v>63183</v>
          </cell>
          <cell r="AJ347">
            <v>24315</v>
          </cell>
          <cell r="AK347">
            <v>95</v>
          </cell>
          <cell r="AL347">
            <v>80</v>
          </cell>
          <cell r="AM347">
            <v>13908</v>
          </cell>
        </row>
        <row r="348">
          <cell r="A348" t="str">
            <v>阆 中 市</v>
          </cell>
          <cell r="B348" t="str">
            <v>3P</v>
          </cell>
          <cell r="C348">
            <v>4306</v>
          </cell>
          <cell r="D348">
            <v>2432</v>
          </cell>
          <cell r="E348">
            <v>1112</v>
          </cell>
          <cell r="F348">
            <v>702</v>
          </cell>
          <cell r="G348">
            <v>212</v>
          </cell>
          <cell r="H348">
            <v>1163</v>
          </cell>
          <cell r="I348">
            <v>29</v>
          </cell>
          <cell r="J348">
            <v>682</v>
          </cell>
          <cell r="K348">
            <v>8573</v>
          </cell>
          <cell r="L348">
            <v>0</v>
          </cell>
          <cell r="M348">
            <v>266</v>
          </cell>
          <cell r="N348">
            <v>316</v>
          </cell>
          <cell r="O348">
            <v>3646</v>
          </cell>
          <cell r="P348">
            <v>1754</v>
          </cell>
          <cell r="Q348">
            <v>525</v>
          </cell>
          <cell r="R348">
            <v>2066</v>
          </cell>
          <cell r="S348">
            <v>11560</v>
          </cell>
          <cell r="T348">
            <v>4306</v>
          </cell>
          <cell r="U348">
            <v>2806</v>
          </cell>
          <cell r="V348">
            <v>0</v>
          </cell>
          <cell r="W348">
            <v>1681</v>
          </cell>
          <cell r="X348">
            <v>300</v>
          </cell>
          <cell r="Y348">
            <v>2467</v>
          </cell>
          <cell r="Z348">
            <v>11136</v>
          </cell>
          <cell r="AA348">
            <v>8573</v>
          </cell>
          <cell r="AB348">
            <v>307</v>
          </cell>
          <cell r="AC348">
            <v>482</v>
          </cell>
          <cell r="AD348">
            <v>1774</v>
          </cell>
          <cell r="AE348">
            <v>424</v>
          </cell>
          <cell r="AF348">
            <v>254</v>
          </cell>
          <cell r="AG348">
            <v>3335</v>
          </cell>
          <cell r="AH348">
            <v>37</v>
          </cell>
          <cell r="AI348">
            <v>198605</v>
          </cell>
          <cell r="AJ348">
            <v>122240</v>
          </cell>
          <cell r="AK348">
            <v>85</v>
          </cell>
          <cell r="AL348">
            <v>79</v>
          </cell>
          <cell r="AM348">
            <v>15737</v>
          </cell>
        </row>
        <row r="349">
          <cell r="A349" t="str">
            <v>武 隆 县</v>
          </cell>
          <cell r="B349" t="str">
            <v>3P</v>
          </cell>
          <cell r="C349">
            <v>2945</v>
          </cell>
          <cell r="D349">
            <v>1556</v>
          </cell>
          <cell r="E349">
            <v>396</v>
          </cell>
          <cell r="F349">
            <v>532</v>
          </cell>
          <cell r="G349">
            <v>88</v>
          </cell>
          <cell r="H349">
            <v>1141</v>
          </cell>
          <cell r="I349">
            <v>92</v>
          </cell>
          <cell r="J349">
            <v>156</v>
          </cell>
          <cell r="K349">
            <v>5826</v>
          </cell>
          <cell r="L349">
            <v>41</v>
          </cell>
          <cell r="M349">
            <v>585</v>
          </cell>
          <cell r="N349">
            <v>361</v>
          </cell>
          <cell r="O349">
            <v>1972</v>
          </cell>
          <cell r="P349">
            <v>1629</v>
          </cell>
          <cell r="Q349">
            <v>430</v>
          </cell>
          <cell r="R349">
            <v>808</v>
          </cell>
          <cell r="S349">
            <v>5924</v>
          </cell>
          <cell r="T349">
            <v>2945</v>
          </cell>
          <cell r="U349">
            <v>1214</v>
          </cell>
          <cell r="V349">
            <v>147</v>
          </cell>
          <cell r="W349">
            <v>933</v>
          </cell>
          <cell r="X349">
            <v>110</v>
          </cell>
          <cell r="Y349">
            <v>575</v>
          </cell>
          <cell r="Z349">
            <v>6230</v>
          </cell>
          <cell r="AA349">
            <v>5826</v>
          </cell>
          <cell r="AB349">
            <v>0</v>
          </cell>
          <cell r="AC349">
            <v>60</v>
          </cell>
          <cell r="AD349">
            <v>344</v>
          </cell>
          <cell r="AE349">
            <v>-306</v>
          </cell>
          <cell r="AF349">
            <v>-391</v>
          </cell>
          <cell r="AG349">
            <v>1186</v>
          </cell>
          <cell r="AH349">
            <v>22</v>
          </cell>
          <cell r="AI349">
            <v>55931</v>
          </cell>
          <cell r="AJ349">
            <v>2588</v>
          </cell>
          <cell r="AK349">
            <v>39</v>
          </cell>
          <cell r="AL349">
            <v>35</v>
          </cell>
          <cell r="AM349">
            <v>8477</v>
          </cell>
        </row>
        <row r="350">
          <cell r="A350" t="str">
            <v>黔 江 县</v>
          </cell>
          <cell r="B350" t="str">
            <v>3P</v>
          </cell>
          <cell r="C350">
            <v>4323</v>
          </cell>
          <cell r="D350">
            <v>2764</v>
          </cell>
          <cell r="E350">
            <v>1001</v>
          </cell>
          <cell r="F350">
            <v>530</v>
          </cell>
          <cell r="G350">
            <v>960</v>
          </cell>
          <cell r="H350">
            <v>1405</v>
          </cell>
          <cell r="I350">
            <v>1</v>
          </cell>
          <cell r="J350">
            <v>153</v>
          </cell>
          <cell r="K350">
            <v>15043</v>
          </cell>
          <cell r="L350">
            <v>801</v>
          </cell>
          <cell r="M350">
            <v>1556</v>
          </cell>
          <cell r="N350">
            <v>391</v>
          </cell>
          <cell r="O350">
            <v>2955</v>
          </cell>
          <cell r="P350">
            <v>1670</v>
          </cell>
          <cell r="Q350">
            <v>382</v>
          </cell>
          <cell r="R350">
            <v>7288</v>
          </cell>
          <cell r="S350">
            <v>20207</v>
          </cell>
          <cell r="T350">
            <v>4323</v>
          </cell>
          <cell r="U350">
            <v>13541</v>
          </cell>
          <cell r="V350">
            <v>0</v>
          </cell>
          <cell r="W350">
            <v>976</v>
          </cell>
          <cell r="X350">
            <v>499</v>
          </cell>
          <cell r="Y350">
            <v>868</v>
          </cell>
          <cell r="Z350">
            <v>19954</v>
          </cell>
          <cell r="AA350">
            <v>15043</v>
          </cell>
          <cell r="AB350">
            <v>4569</v>
          </cell>
          <cell r="AC350">
            <v>60</v>
          </cell>
          <cell r="AD350">
            <v>282</v>
          </cell>
          <cell r="AE350">
            <v>253</v>
          </cell>
          <cell r="AF350">
            <v>0</v>
          </cell>
          <cell r="AG350">
            <v>3003</v>
          </cell>
          <cell r="AH350">
            <v>15069</v>
          </cell>
          <cell r="AI350">
            <v>129070</v>
          </cell>
          <cell r="AJ350">
            <v>90840</v>
          </cell>
          <cell r="AK350">
            <v>46</v>
          </cell>
          <cell r="AL350">
            <v>41</v>
          </cell>
          <cell r="AM350">
            <v>9177</v>
          </cell>
        </row>
        <row r="351">
          <cell r="A351" t="str">
            <v>石 柱 县</v>
          </cell>
          <cell r="B351" t="str">
            <v>3P</v>
          </cell>
          <cell r="C351">
            <v>2396</v>
          </cell>
          <cell r="D351">
            <v>1179</v>
          </cell>
          <cell r="E351">
            <v>666</v>
          </cell>
          <cell r="F351">
            <v>279</v>
          </cell>
          <cell r="G351">
            <v>48</v>
          </cell>
          <cell r="H351">
            <v>1017</v>
          </cell>
          <cell r="I351">
            <v>88</v>
          </cell>
          <cell r="J351">
            <v>112</v>
          </cell>
          <cell r="K351">
            <v>6642</v>
          </cell>
          <cell r="L351">
            <v>127</v>
          </cell>
          <cell r="M351">
            <v>452</v>
          </cell>
          <cell r="N351">
            <v>250</v>
          </cell>
          <cell r="O351">
            <v>2076</v>
          </cell>
          <cell r="P351">
            <v>1462</v>
          </cell>
          <cell r="Q351">
            <v>292</v>
          </cell>
          <cell r="R351">
            <v>1983</v>
          </cell>
          <cell r="S351">
            <v>7112</v>
          </cell>
          <cell r="T351">
            <v>2396</v>
          </cell>
          <cell r="U351">
            <v>2055</v>
          </cell>
          <cell r="V351">
            <v>424</v>
          </cell>
          <cell r="W351">
            <v>1056</v>
          </cell>
          <cell r="X351">
            <v>-340</v>
          </cell>
          <cell r="Y351">
            <v>1521</v>
          </cell>
          <cell r="Z351">
            <v>7097</v>
          </cell>
          <cell r="AA351">
            <v>6642</v>
          </cell>
          <cell r="AB351">
            <v>0</v>
          </cell>
          <cell r="AC351">
            <v>5</v>
          </cell>
          <cell r="AD351">
            <v>450</v>
          </cell>
          <cell r="AE351">
            <v>15</v>
          </cell>
          <cell r="AF351">
            <v>15</v>
          </cell>
          <cell r="AG351">
            <v>1999</v>
          </cell>
          <cell r="AH351">
            <v>1654</v>
          </cell>
          <cell r="AI351">
            <v>115339</v>
          </cell>
          <cell r="AJ351">
            <v>67614</v>
          </cell>
          <cell r="AK351">
            <v>46</v>
          </cell>
          <cell r="AL351">
            <v>40</v>
          </cell>
          <cell r="AM351">
            <v>11212</v>
          </cell>
        </row>
        <row r="352">
          <cell r="A352" t="str">
            <v>彭 水 县</v>
          </cell>
          <cell r="B352" t="str">
            <v>3P</v>
          </cell>
          <cell r="C352">
            <v>3681</v>
          </cell>
          <cell r="D352">
            <v>1491</v>
          </cell>
          <cell r="E352">
            <v>635</v>
          </cell>
          <cell r="F352">
            <v>490</v>
          </cell>
          <cell r="G352">
            <v>83</v>
          </cell>
          <cell r="H352">
            <v>2149</v>
          </cell>
          <cell r="I352">
            <v>-59</v>
          </cell>
          <cell r="J352">
            <v>100</v>
          </cell>
          <cell r="K352">
            <v>7439</v>
          </cell>
          <cell r="L352">
            <v>75</v>
          </cell>
          <cell r="M352">
            <v>419</v>
          </cell>
          <cell r="N352">
            <v>348</v>
          </cell>
          <cell r="O352">
            <v>2865</v>
          </cell>
          <cell r="P352">
            <v>1544</v>
          </cell>
          <cell r="Q352">
            <v>291</v>
          </cell>
          <cell r="R352">
            <v>1897</v>
          </cell>
          <cell r="S352">
            <v>8226</v>
          </cell>
          <cell r="T352">
            <v>3681</v>
          </cell>
          <cell r="U352">
            <v>1980</v>
          </cell>
          <cell r="V352">
            <v>419</v>
          </cell>
          <cell r="W352">
            <v>924</v>
          </cell>
          <cell r="X352">
            <v>-154</v>
          </cell>
          <cell r="Y352">
            <v>1376</v>
          </cell>
          <cell r="Z352">
            <v>7843</v>
          </cell>
          <cell r="AA352">
            <v>7439</v>
          </cell>
          <cell r="AB352">
            <v>0</v>
          </cell>
          <cell r="AC352">
            <v>13</v>
          </cell>
          <cell r="AD352">
            <v>391</v>
          </cell>
          <cell r="AE352">
            <v>383</v>
          </cell>
          <cell r="AF352">
            <v>383</v>
          </cell>
          <cell r="AG352">
            <v>1903</v>
          </cell>
          <cell r="AH352">
            <v>1728</v>
          </cell>
          <cell r="AI352">
            <v>96898</v>
          </cell>
          <cell r="AJ352">
            <v>49574</v>
          </cell>
          <cell r="AK352">
            <v>56</v>
          </cell>
          <cell r="AL352">
            <v>53</v>
          </cell>
          <cell r="AM352">
            <v>10779</v>
          </cell>
        </row>
        <row r="353">
          <cell r="A353" t="str">
            <v>酉 阳 县</v>
          </cell>
          <cell r="B353" t="str">
            <v>3P</v>
          </cell>
          <cell r="C353">
            <v>2752</v>
          </cell>
          <cell r="D353">
            <v>941</v>
          </cell>
          <cell r="E353">
            <v>325</v>
          </cell>
          <cell r="F353">
            <v>360</v>
          </cell>
          <cell r="G353">
            <v>128</v>
          </cell>
          <cell r="H353">
            <v>1154</v>
          </cell>
          <cell r="I353">
            <v>48</v>
          </cell>
          <cell r="J353">
            <v>609</v>
          </cell>
          <cell r="K353">
            <v>6870</v>
          </cell>
          <cell r="L353">
            <v>88</v>
          </cell>
          <cell r="M353">
            <v>597</v>
          </cell>
          <cell r="N353">
            <v>341</v>
          </cell>
          <cell r="O353">
            <v>2190</v>
          </cell>
          <cell r="P353">
            <v>1129</v>
          </cell>
          <cell r="Q353">
            <v>383</v>
          </cell>
          <cell r="R353">
            <v>2142</v>
          </cell>
          <cell r="S353">
            <v>8157</v>
          </cell>
          <cell r="T353">
            <v>2752</v>
          </cell>
          <cell r="U353">
            <v>1765</v>
          </cell>
          <cell r="V353">
            <v>560</v>
          </cell>
          <cell r="W353">
            <v>858</v>
          </cell>
          <cell r="X353">
            <v>363</v>
          </cell>
          <cell r="Y353">
            <v>1859</v>
          </cell>
          <cell r="Z353">
            <v>7333</v>
          </cell>
          <cell r="AA353">
            <v>6870</v>
          </cell>
          <cell r="AB353">
            <v>0</v>
          </cell>
          <cell r="AC353">
            <v>12</v>
          </cell>
          <cell r="AD353">
            <v>451</v>
          </cell>
          <cell r="AE353">
            <v>824</v>
          </cell>
          <cell r="AF353">
            <v>824</v>
          </cell>
          <cell r="AG353">
            <v>976</v>
          </cell>
          <cell r="AH353">
            <v>3601</v>
          </cell>
          <cell r="AI353">
            <v>103384</v>
          </cell>
          <cell r="AJ353">
            <v>54602</v>
          </cell>
          <cell r="AK353">
            <v>68</v>
          </cell>
          <cell r="AL353">
            <v>62</v>
          </cell>
          <cell r="AM353">
            <v>11729</v>
          </cell>
        </row>
        <row r="354">
          <cell r="A354" t="str">
            <v>秀 山 县</v>
          </cell>
          <cell r="B354" t="str">
            <v>3P</v>
          </cell>
          <cell r="C354">
            <v>2552</v>
          </cell>
          <cell r="D354">
            <v>1442</v>
          </cell>
          <cell r="E354">
            <v>790</v>
          </cell>
          <cell r="F354">
            <v>290</v>
          </cell>
          <cell r="G354">
            <v>168</v>
          </cell>
          <cell r="H354">
            <v>937</v>
          </cell>
          <cell r="I354">
            <v>31</v>
          </cell>
          <cell r="J354">
            <v>142</v>
          </cell>
          <cell r="K354">
            <v>6899</v>
          </cell>
          <cell r="L354">
            <v>79</v>
          </cell>
          <cell r="M354">
            <v>215</v>
          </cell>
          <cell r="N354">
            <v>344</v>
          </cell>
          <cell r="O354">
            <v>1995</v>
          </cell>
          <cell r="P354">
            <v>980</v>
          </cell>
          <cell r="Q354">
            <v>320</v>
          </cell>
          <cell r="R354">
            <v>2966</v>
          </cell>
          <cell r="S354">
            <v>7262</v>
          </cell>
          <cell r="T354">
            <v>2552</v>
          </cell>
          <cell r="U354">
            <v>1819</v>
          </cell>
          <cell r="V354">
            <v>430</v>
          </cell>
          <cell r="W354">
            <v>721</v>
          </cell>
          <cell r="X354">
            <v>206</v>
          </cell>
          <cell r="Y354">
            <v>1534</v>
          </cell>
          <cell r="Z354">
            <v>7262</v>
          </cell>
          <cell r="AA354">
            <v>6899</v>
          </cell>
          <cell r="AB354">
            <v>0</v>
          </cell>
          <cell r="AC354">
            <v>15</v>
          </cell>
          <cell r="AD354">
            <v>348</v>
          </cell>
          <cell r="AE354">
            <v>0</v>
          </cell>
          <cell r="AF354">
            <v>0</v>
          </cell>
          <cell r="AG354">
            <v>2369</v>
          </cell>
          <cell r="AH354">
            <v>2257</v>
          </cell>
          <cell r="AI354">
            <v>120072</v>
          </cell>
          <cell r="AJ354">
            <v>73538</v>
          </cell>
          <cell r="AK354">
            <v>55</v>
          </cell>
          <cell r="AL354">
            <v>51</v>
          </cell>
          <cell r="AM354">
            <v>10590</v>
          </cell>
        </row>
        <row r="355">
          <cell r="A355" t="str">
            <v>兴 文 县</v>
          </cell>
          <cell r="B355" t="str">
            <v>3P</v>
          </cell>
          <cell r="C355">
            <v>1857</v>
          </cell>
          <cell r="D355">
            <v>682</v>
          </cell>
          <cell r="E355">
            <v>293</v>
          </cell>
          <cell r="F355">
            <v>112</v>
          </cell>
          <cell r="G355">
            <v>50</v>
          </cell>
          <cell r="H355">
            <v>557</v>
          </cell>
          <cell r="I355">
            <v>179</v>
          </cell>
          <cell r="J355">
            <v>439</v>
          </cell>
          <cell r="K355">
            <v>4240</v>
          </cell>
          <cell r="L355">
            <v>72</v>
          </cell>
          <cell r="M355">
            <v>288</v>
          </cell>
          <cell r="N355">
            <v>249</v>
          </cell>
          <cell r="O355">
            <v>1922</v>
          </cell>
          <cell r="P355">
            <v>743</v>
          </cell>
          <cell r="Q355">
            <v>281</v>
          </cell>
          <cell r="R355">
            <v>685</v>
          </cell>
          <cell r="S355">
            <v>4777</v>
          </cell>
          <cell r="T355">
            <v>1857</v>
          </cell>
          <cell r="U355">
            <v>867</v>
          </cell>
          <cell r="V355">
            <v>292</v>
          </cell>
          <cell r="W355">
            <v>1624</v>
          </cell>
          <cell r="X355">
            <v>-480</v>
          </cell>
          <cell r="Y355">
            <v>617</v>
          </cell>
          <cell r="Z355">
            <v>4628</v>
          </cell>
          <cell r="AA355">
            <v>4240</v>
          </cell>
          <cell r="AB355">
            <v>0</v>
          </cell>
          <cell r="AC355">
            <v>64</v>
          </cell>
          <cell r="AD355">
            <v>324</v>
          </cell>
          <cell r="AE355">
            <v>149</v>
          </cell>
          <cell r="AF355">
            <v>1</v>
          </cell>
          <cell r="AG355">
            <v>958</v>
          </cell>
          <cell r="AH355">
            <v>22</v>
          </cell>
          <cell r="AI355">
            <v>46885</v>
          </cell>
          <cell r="AJ355">
            <v>14126</v>
          </cell>
          <cell r="AK355">
            <v>41</v>
          </cell>
          <cell r="AL355">
            <v>37</v>
          </cell>
          <cell r="AM355">
            <v>7686</v>
          </cell>
        </row>
        <row r="356">
          <cell r="A356" t="str">
            <v>广 安 县</v>
          </cell>
          <cell r="B356" t="str">
            <v>3P</v>
          </cell>
          <cell r="C356">
            <v>5680</v>
          </cell>
          <cell r="D356">
            <v>2113</v>
          </cell>
          <cell r="E356">
            <v>652</v>
          </cell>
          <cell r="F356">
            <v>872</v>
          </cell>
          <cell r="G356">
            <v>144</v>
          </cell>
          <cell r="H356">
            <v>1905</v>
          </cell>
          <cell r="I356">
            <v>181</v>
          </cell>
          <cell r="J356">
            <v>1481</v>
          </cell>
          <cell r="K356">
            <v>8545</v>
          </cell>
          <cell r="L356">
            <v>0</v>
          </cell>
          <cell r="M356">
            <v>413</v>
          </cell>
          <cell r="N356">
            <v>471</v>
          </cell>
          <cell r="O356">
            <v>3722</v>
          </cell>
          <cell r="P356">
            <v>1805</v>
          </cell>
          <cell r="Q356">
            <v>576</v>
          </cell>
          <cell r="R356">
            <v>1558</v>
          </cell>
          <cell r="S356">
            <v>9491</v>
          </cell>
          <cell r="T356">
            <v>5680</v>
          </cell>
          <cell r="U356">
            <v>1731</v>
          </cell>
          <cell r="V356">
            <v>52</v>
          </cell>
          <cell r="W356">
            <v>1007</v>
          </cell>
          <cell r="X356">
            <v>-605</v>
          </cell>
          <cell r="Y356">
            <v>1626</v>
          </cell>
          <cell r="Z356">
            <v>9893</v>
          </cell>
          <cell r="AA356">
            <v>8545</v>
          </cell>
          <cell r="AB356">
            <v>0</v>
          </cell>
          <cell r="AC356">
            <v>493</v>
          </cell>
          <cell r="AD356">
            <v>855</v>
          </cell>
          <cell r="AE356">
            <v>-402</v>
          </cell>
          <cell r="AF356">
            <v>-431</v>
          </cell>
          <cell r="AG356">
            <v>1955</v>
          </cell>
          <cell r="AH356">
            <v>83</v>
          </cell>
          <cell r="AI356">
            <v>181823</v>
          </cell>
          <cell r="AJ356">
            <v>108823</v>
          </cell>
          <cell r="AK356">
            <v>112</v>
          </cell>
          <cell r="AL356">
            <v>102</v>
          </cell>
          <cell r="AM356">
            <v>16619</v>
          </cell>
        </row>
        <row r="357">
          <cell r="A357" t="str">
            <v>宣 汉 县</v>
          </cell>
          <cell r="B357" t="str">
            <v>3P</v>
          </cell>
          <cell r="C357">
            <v>4993</v>
          </cell>
          <cell r="D357">
            <v>2211</v>
          </cell>
          <cell r="E357">
            <v>697</v>
          </cell>
          <cell r="F357">
            <v>932</v>
          </cell>
          <cell r="G357">
            <v>102</v>
          </cell>
          <cell r="H357">
            <v>2010</v>
          </cell>
          <cell r="I357">
            <v>208</v>
          </cell>
          <cell r="J357">
            <v>564</v>
          </cell>
          <cell r="K357">
            <v>9164</v>
          </cell>
          <cell r="L357">
            <v>0</v>
          </cell>
          <cell r="M357">
            <v>502</v>
          </cell>
          <cell r="N357">
            <v>433</v>
          </cell>
          <cell r="O357">
            <v>3694</v>
          </cell>
          <cell r="P357">
            <v>1740</v>
          </cell>
          <cell r="Q357">
            <v>392</v>
          </cell>
          <cell r="R357">
            <v>2403</v>
          </cell>
          <cell r="S357">
            <v>10044</v>
          </cell>
          <cell r="T357">
            <v>4993</v>
          </cell>
          <cell r="U357">
            <v>1767</v>
          </cell>
          <cell r="V357">
            <v>421</v>
          </cell>
          <cell r="W357">
            <v>1625</v>
          </cell>
          <cell r="X357">
            <v>152</v>
          </cell>
          <cell r="Y357">
            <v>1086</v>
          </cell>
          <cell r="Z357">
            <v>10026</v>
          </cell>
          <cell r="AA357">
            <v>9164</v>
          </cell>
          <cell r="AB357">
            <v>0</v>
          </cell>
          <cell r="AC357">
            <v>93</v>
          </cell>
          <cell r="AD357">
            <v>769</v>
          </cell>
          <cell r="AE357">
            <v>18</v>
          </cell>
          <cell r="AF357">
            <v>2</v>
          </cell>
          <cell r="AG357">
            <v>2092</v>
          </cell>
          <cell r="AH357">
            <v>82</v>
          </cell>
          <cell r="AI357">
            <v>24463</v>
          </cell>
          <cell r="AJ357">
            <v>12863</v>
          </cell>
          <cell r="AK357">
            <v>113</v>
          </cell>
          <cell r="AL357">
            <v>101</v>
          </cell>
          <cell r="AM357">
            <v>16948</v>
          </cell>
        </row>
        <row r="358">
          <cell r="A358" t="str">
            <v>渠    县</v>
          </cell>
          <cell r="B358" t="str">
            <v>3P</v>
          </cell>
          <cell r="C358">
            <v>5777</v>
          </cell>
          <cell r="D358">
            <v>2911</v>
          </cell>
          <cell r="E358">
            <v>1245</v>
          </cell>
          <cell r="F358">
            <v>876</v>
          </cell>
          <cell r="G358">
            <v>168</v>
          </cell>
          <cell r="H358">
            <v>2247</v>
          </cell>
          <cell r="I358">
            <v>127</v>
          </cell>
          <cell r="J358">
            <v>492</v>
          </cell>
          <cell r="K358">
            <v>9690</v>
          </cell>
          <cell r="L358">
            <v>0</v>
          </cell>
          <cell r="M358">
            <v>308</v>
          </cell>
          <cell r="N358">
            <v>526</v>
          </cell>
          <cell r="O358">
            <v>3876</v>
          </cell>
          <cell r="P358">
            <v>1909</v>
          </cell>
          <cell r="Q358">
            <v>464</v>
          </cell>
          <cell r="R358">
            <v>2607</v>
          </cell>
          <cell r="S358">
            <v>12495</v>
          </cell>
          <cell r="T358">
            <v>5777</v>
          </cell>
          <cell r="U358">
            <v>3245</v>
          </cell>
          <cell r="V358">
            <v>0</v>
          </cell>
          <cell r="W358">
            <v>1618</v>
          </cell>
          <cell r="X358">
            <v>-220</v>
          </cell>
          <cell r="Y358">
            <v>2075</v>
          </cell>
          <cell r="Z358">
            <v>12488</v>
          </cell>
          <cell r="AA358">
            <v>9690</v>
          </cell>
          <cell r="AB358">
            <v>1305</v>
          </cell>
          <cell r="AC358">
            <v>71</v>
          </cell>
          <cell r="AD358">
            <v>1422</v>
          </cell>
          <cell r="AE358">
            <v>7</v>
          </cell>
          <cell r="AF358">
            <v>-164</v>
          </cell>
          <cell r="AG358">
            <v>3734</v>
          </cell>
          <cell r="AH358">
            <v>699</v>
          </cell>
          <cell r="AI358">
            <v>22931</v>
          </cell>
          <cell r="AJ358">
            <v>11411</v>
          </cell>
          <cell r="AK358">
            <v>130</v>
          </cell>
          <cell r="AL358">
            <v>119</v>
          </cell>
          <cell r="AM358">
            <v>19983</v>
          </cell>
        </row>
        <row r="359">
          <cell r="A359" t="str">
            <v>南 江 县</v>
          </cell>
          <cell r="B359" t="str">
            <v>3P</v>
          </cell>
          <cell r="C359">
            <v>2794</v>
          </cell>
          <cell r="D359">
            <v>1051</v>
          </cell>
          <cell r="E359">
            <v>287</v>
          </cell>
          <cell r="F359">
            <v>405</v>
          </cell>
          <cell r="G359">
            <v>46</v>
          </cell>
          <cell r="H359">
            <v>1047</v>
          </cell>
          <cell r="I359">
            <v>77</v>
          </cell>
          <cell r="J359">
            <v>619</v>
          </cell>
          <cell r="K359">
            <v>6551</v>
          </cell>
          <cell r="L359">
            <v>8</v>
          </cell>
          <cell r="M359">
            <v>426</v>
          </cell>
          <cell r="N359">
            <v>460</v>
          </cell>
          <cell r="O359">
            <v>2730</v>
          </cell>
          <cell r="P359">
            <v>1725</v>
          </cell>
          <cell r="Q359">
            <v>338</v>
          </cell>
          <cell r="R359">
            <v>864</v>
          </cell>
          <cell r="S359">
            <v>4835</v>
          </cell>
          <cell r="T359">
            <v>2794</v>
          </cell>
          <cell r="U359">
            <v>643</v>
          </cell>
          <cell r="V359">
            <v>600</v>
          </cell>
          <cell r="W359">
            <v>1111</v>
          </cell>
          <cell r="X359">
            <v>-1048</v>
          </cell>
          <cell r="Y359">
            <v>735</v>
          </cell>
          <cell r="Z359">
            <v>7122</v>
          </cell>
          <cell r="AA359">
            <v>6551</v>
          </cell>
          <cell r="AB359">
            <v>0</v>
          </cell>
          <cell r="AC359">
            <v>89</v>
          </cell>
          <cell r="AD359">
            <v>482</v>
          </cell>
          <cell r="AE359">
            <v>-2287</v>
          </cell>
          <cell r="AF359">
            <v>-2287</v>
          </cell>
          <cell r="AG359">
            <v>859</v>
          </cell>
          <cell r="AH359">
            <v>11</v>
          </cell>
          <cell r="AI359">
            <v>86171</v>
          </cell>
          <cell r="AJ359">
            <v>32597</v>
          </cell>
          <cell r="AK359">
            <v>57</v>
          </cell>
          <cell r="AL359">
            <v>52</v>
          </cell>
          <cell r="AM359">
            <v>11562</v>
          </cell>
        </row>
        <row r="360">
          <cell r="A360" t="str">
            <v>通 江 县</v>
          </cell>
          <cell r="B360" t="str">
            <v>3P</v>
          </cell>
          <cell r="C360">
            <v>3068</v>
          </cell>
          <cell r="D360">
            <v>1027</v>
          </cell>
          <cell r="E360">
            <v>307</v>
          </cell>
          <cell r="F360">
            <v>505</v>
          </cell>
          <cell r="G360">
            <v>47</v>
          </cell>
          <cell r="H360">
            <v>1496</v>
          </cell>
          <cell r="I360">
            <v>92</v>
          </cell>
          <cell r="J360">
            <v>453</v>
          </cell>
          <cell r="K360">
            <v>7091</v>
          </cell>
          <cell r="L360">
            <v>19</v>
          </cell>
          <cell r="M360">
            <v>405</v>
          </cell>
          <cell r="N360">
            <v>543</v>
          </cell>
          <cell r="O360">
            <v>3222</v>
          </cell>
          <cell r="P360">
            <v>1332</v>
          </cell>
          <cell r="Q360">
            <v>318</v>
          </cell>
          <cell r="R360">
            <v>1252</v>
          </cell>
          <cell r="S360">
            <v>6174</v>
          </cell>
          <cell r="T360">
            <v>3068</v>
          </cell>
          <cell r="U360">
            <v>799</v>
          </cell>
          <cell r="V360">
            <v>684</v>
          </cell>
          <cell r="W360">
            <v>1489</v>
          </cell>
          <cell r="X360">
            <v>-560</v>
          </cell>
          <cell r="Y360">
            <v>694</v>
          </cell>
          <cell r="Z360">
            <v>7573</v>
          </cell>
          <cell r="AA360">
            <v>7091</v>
          </cell>
          <cell r="AB360">
            <v>0</v>
          </cell>
          <cell r="AC360">
            <v>65</v>
          </cell>
          <cell r="AD360">
            <v>417</v>
          </cell>
          <cell r="AE360">
            <v>-1399</v>
          </cell>
          <cell r="AF360">
            <v>-1399</v>
          </cell>
          <cell r="AG360">
            <v>922</v>
          </cell>
          <cell r="AH360">
            <v>20</v>
          </cell>
          <cell r="AI360">
            <v>107743</v>
          </cell>
          <cell r="AJ360">
            <v>33149</v>
          </cell>
          <cell r="AK360">
            <v>66</v>
          </cell>
          <cell r="AL360">
            <v>61</v>
          </cell>
          <cell r="AM360">
            <v>14056</v>
          </cell>
        </row>
        <row r="361">
          <cell r="A361" t="str">
            <v>黑 水 县</v>
          </cell>
          <cell r="B361" t="str">
            <v>3P</v>
          </cell>
          <cell r="C361">
            <v>595</v>
          </cell>
          <cell r="D361">
            <v>102</v>
          </cell>
          <cell r="E361">
            <v>34</v>
          </cell>
          <cell r="F361">
            <v>38</v>
          </cell>
          <cell r="G361">
            <v>17</v>
          </cell>
          <cell r="H361">
            <v>347</v>
          </cell>
          <cell r="I361">
            <v>138</v>
          </cell>
          <cell r="J361">
            <v>8</v>
          </cell>
          <cell r="K361">
            <v>2085</v>
          </cell>
          <cell r="L361">
            <v>4</v>
          </cell>
          <cell r="M361">
            <v>39</v>
          </cell>
          <cell r="N361">
            <v>160</v>
          </cell>
          <cell r="O361">
            <v>644</v>
          </cell>
          <cell r="P361">
            <v>874</v>
          </cell>
          <cell r="Q361">
            <v>197</v>
          </cell>
          <cell r="R361">
            <v>167</v>
          </cell>
          <cell r="S361">
            <v>514</v>
          </cell>
          <cell r="T361">
            <v>595</v>
          </cell>
          <cell r="U361">
            <v>85</v>
          </cell>
          <cell r="V361">
            <v>237</v>
          </cell>
          <cell r="W361">
            <v>435</v>
          </cell>
          <cell r="X361">
            <v>-1162</v>
          </cell>
          <cell r="Y361">
            <v>324</v>
          </cell>
          <cell r="Z361">
            <v>2186</v>
          </cell>
          <cell r="AA361">
            <v>2085</v>
          </cell>
          <cell r="AB361">
            <v>0</v>
          </cell>
          <cell r="AC361">
            <v>7</v>
          </cell>
          <cell r="AD361">
            <v>94</v>
          </cell>
          <cell r="AE361">
            <v>-1672</v>
          </cell>
          <cell r="AF361">
            <v>-1672</v>
          </cell>
          <cell r="AG361">
            <v>103</v>
          </cell>
          <cell r="AH361">
            <v>6</v>
          </cell>
          <cell r="AI361">
            <v>5602</v>
          </cell>
          <cell r="AJ361">
            <v>1452</v>
          </cell>
          <cell r="AK361">
            <v>6</v>
          </cell>
          <cell r="AL361">
            <v>5</v>
          </cell>
          <cell r="AM361">
            <v>2087</v>
          </cell>
        </row>
        <row r="362">
          <cell r="A362" t="str">
            <v>壤 塘 县</v>
          </cell>
          <cell r="B362" t="str">
            <v>3P</v>
          </cell>
          <cell r="C362">
            <v>321</v>
          </cell>
          <cell r="D362">
            <v>71</v>
          </cell>
          <cell r="E362">
            <v>30</v>
          </cell>
          <cell r="F362">
            <v>20</v>
          </cell>
          <cell r="G362">
            <v>7</v>
          </cell>
          <cell r="H362">
            <v>179</v>
          </cell>
          <cell r="I362">
            <v>60</v>
          </cell>
          <cell r="J362">
            <v>11</v>
          </cell>
          <cell r="K362">
            <v>1755</v>
          </cell>
          <cell r="L362">
            <v>12</v>
          </cell>
          <cell r="M362">
            <v>10</v>
          </cell>
          <cell r="N362">
            <v>150</v>
          </cell>
          <cell r="O362">
            <v>560</v>
          </cell>
          <cell r="P362">
            <v>686</v>
          </cell>
          <cell r="Q362">
            <v>166</v>
          </cell>
          <cell r="R362">
            <v>171</v>
          </cell>
          <cell r="S362">
            <v>471</v>
          </cell>
          <cell r="T362">
            <v>321</v>
          </cell>
          <cell r="U362">
            <v>79</v>
          </cell>
          <cell r="V362">
            <v>250</v>
          </cell>
          <cell r="W362">
            <v>392</v>
          </cell>
          <cell r="X362">
            <v>-841</v>
          </cell>
          <cell r="Y362">
            <v>270</v>
          </cell>
          <cell r="Z362">
            <v>1811</v>
          </cell>
          <cell r="AA362">
            <v>1755</v>
          </cell>
          <cell r="AB362">
            <v>0</v>
          </cell>
          <cell r="AC362">
            <v>3</v>
          </cell>
          <cell r="AD362">
            <v>53</v>
          </cell>
          <cell r="AE362">
            <v>-1340</v>
          </cell>
          <cell r="AF362">
            <v>-1415</v>
          </cell>
          <cell r="AG362">
            <v>90</v>
          </cell>
          <cell r="AH362">
            <v>0</v>
          </cell>
          <cell r="AI362">
            <v>3321</v>
          </cell>
          <cell r="AJ362">
            <v>730</v>
          </cell>
          <cell r="AK362">
            <v>3</v>
          </cell>
          <cell r="AL362">
            <v>2</v>
          </cell>
          <cell r="AM362">
            <v>1690</v>
          </cell>
        </row>
        <row r="363">
          <cell r="A363" t="str">
            <v>白 玉 县</v>
          </cell>
          <cell r="B363" t="str">
            <v>3P</v>
          </cell>
          <cell r="C363">
            <v>389</v>
          </cell>
          <cell r="D363">
            <v>142</v>
          </cell>
          <cell r="E363">
            <v>38</v>
          </cell>
          <cell r="F363">
            <v>55</v>
          </cell>
          <cell r="G363">
            <v>4</v>
          </cell>
          <cell r="H363">
            <v>243</v>
          </cell>
          <cell r="I363">
            <v>-9</v>
          </cell>
          <cell r="J363">
            <v>13</v>
          </cell>
          <cell r="K363">
            <v>1334</v>
          </cell>
          <cell r="L363">
            <v>16</v>
          </cell>
          <cell r="M363">
            <v>27</v>
          </cell>
          <cell r="N363">
            <v>83</v>
          </cell>
          <cell r="O363">
            <v>455</v>
          </cell>
          <cell r="P363">
            <v>573</v>
          </cell>
          <cell r="Q363">
            <v>109</v>
          </cell>
          <cell r="R363">
            <v>71</v>
          </cell>
          <cell r="S363">
            <v>1373</v>
          </cell>
          <cell r="T363">
            <v>389</v>
          </cell>
          <cell r="U363">
            <v>98</v>
          </cell>
          <cell r="V363">
            <v>288</v>
          </cell>
          <cell r="W363">
            <v>550</v>
          </cell>
          <cell r="X363">
            <v>-90</v>
          </cell>
          <cell r="Y363">
            <v>138</v>
          </cell>
          <cell r="Z363">
            <v>1390</v>
          </cell>
          <cell r="AA363">
            <v>1334</v>
          </cell>
          <cell r="AB363">
            <v>0</v>
          </cell>
          <cell r="AC363">
            <v>1</v>
          </cell>
          <cell r="AD363">
            <v>55</v>
          </cell>
          <cell r="AE363">
            <v>-17</v>
          </cell>
          <cell r="AF363">
            <v>-319</v>
          </cell>
          <cell r="AG363">
            <v>113</v>
          </cell>
          <cell r="AH363">
            <v>1</v>
          </cell>
          <cell r="AI363">
            <v>6522</v>
          </cell>
          <cell r="AJ363">
            <v>2577</v>
          </cell>
          <cell r="AK363">
            <v>4</v>
          </cell>
          <cell r="AL363">
            <v>3</v>
          </cell>
          <cell r="AM363">
            <v>1284</v>
          </cell>
        </row>
        <row r="364">
          <cell r="A364" t="str">
            <v>巴 塘 县</v>
          </cell>
          <cell r="B364" t="str">
            <v>3P</v>
          </cell>
          <cell r="C364">
            <v>196</v>
          </cell>
          <cell r="D364">
            <v>61</v>
          </cell>
          <cell r="E364">
            <v>35</v>
          </cell>
          <cell r="F364">
            <v>15</v>
          </cell>
          <cell r="G364">
            <v>3</v>
          </cell>
          <cell r="H364">
            <v>83</v>
          </cell>
          <cell r="I364">
            <v>31</v>
          </cell>
          <cell r="J364">
            <v>21</v>
          </cell>
          <cell r="K364">
            <v>1308</v>
          </cell>
          <cell r="L364">
            <v>0</v>
          </cell>
          <cell r="M364">
            <v>14</v>
          </cell>
          <cell r="N364">
            <v>94</v>
          </cell>
          <cell r="O364">
            <v>514</v>
          </cell>
          <cell r="P364">
            <v>429</v>
          </cell>
          <cell r="Q364">
            <v>110</v>
          </cell>
          <cell r="R364">
            <v>147</v>
          </cell>
          <cell r="S364">
            <v>1086</v>
          </cell>
          <cell r="T364">
            <v>196</v>
          </cell>
          <cell r="U364">
            <v>85</v>
          </cell>
          <cell r="V364">
            <v>402</v>
          </cell>
          <cell r="W364">
            <v>604</v>
          </cell>
          <cell r="X364">
            <v>-447</v>
          </cell>
          <cell r="Y364">
            <v>246</v>
          </cell>
          <cell r="Z364">
            <v>1411</v>
          </cell>
          <cell r="AA364">
            <v>1308</v>
          </cell>
          <cell r="AB364">
            <v>0</v>
          </cell>
          <cell r="AC364">
            <v>1</v>
          </cell>
          <cell r="AD364">
            <v>102</v>
          </cell>
          <cell r="AE364">
            <v>-325</v>
          </cell>
          <cell r="AF364">
            <v>-683</v>
          </cell>
          <cell r="AG364">
            <v>104</v>
          </cell>
          <cell r="AH364">
            <v>1</v>
          </cell>
          <cell r="AI364">
            <v>3279</v>
          </cell>
          <cell r="AJ364">
            <v>921</v>
          </cell>
          <cell r="AK364">
            <v>4</v>
          </cell>
          <cell r="AL364">
            <v>4</v>
          </cell>
          <cell r="AM364">
            <v>2035</v>
          </cell>
        </row>
        <row r="365">
          <cell r="A365" t="str">
            <v>乡 城 县</v>
          </cell>
          <cell r="B365" t="str">
            <v>3P</v>
          </cell>
          <cell r="C365">
            <v>183</v>
          </cell>
          <cell r="D365">
            <v>50</v>
          </cell>
          <cell r="E365">
            <v>27</v>
          </cell>
          <cell r="F365">
            <v>8</v>
          </cell>
          <cell r="G365">
            <v>5</v>
          </cell>
          <cell r="H365">
            <v>133</v>
          </cell>
          <cell r="I365">
            <v>-11</v>
          </cell>
          <cell r="J365">
            <v>11</v>
          </cell>
          <cell r="K365">
            <v>940</v>
          </cell>
          <cell r="L365">
            <v>24</v>
          </cell>
          <cell r="M365">
            <v>4</v>
          </cell>
          <cell r="N365">
            <v>78</v>
          </cell>
          <cell r="O365">
            <v>307</v>
          </cell>
          <cell r="P365">
            <v>371</v>
          </cell>
          <cell r="Q365">
            <v>79</v>
          </cell>
          <cell r="R365">
            <v>77</v>
          </cell>
          <cell r="S365">
            <v>698</v>
          </cell>
          <cell r="T365">
            <v>183</v>
          </cell>
          <cell r="U365">
            <v>69</v>
          </cell>
          <cell r="V365">
            <v>272</v>
          </cell>
          <cell r="W365">
            <v>558</v>
          </cell>
          <cell r="X365">
            <v>-521</v>
          </cell>
          <cell r="Y365">
            <v>137</v>
          </cell>
          <cell r="Z365">
            <v>998</v>
          </cell>
          <cell r="AA365">
            <v>940</v>
          </cell>
          <cell r="AB365">
            <v>0</v>
          </cell>
          <cell r="AC365">
            <v>1</v>
          </cell>
          <cell r="AD365">
            <v>57</v>
          </cell>
          <cell r="AE365">
            <v>-300</v>
          </cell>
          <cell r="AF365">
            <v>-825</v>
          </cell>
          <cell r="AG365">
            <v>83</v>
          </cell>
          <cell r="AH365">
            <v>0</v>
          </cell>
          <cell r="AI365">
            <v>2888</v>
          </cell>
          <cell r="AJ365">
            <v>883</v>
          </cell>
          <cell r="AK365">
            <v>3</v>
          </cell>
          <cell r="AL365">
            <v>2</v>
          </cell>
          <cell r="AM365">
            <v>1432</v>
          </cell>
        </row>
        <row r="366">
          <cell r="A366" t="str">
            <v>得 荣 县</v>
          </cell>
          <cell r="B366" t="str">
            <v>3P</v>
          </cell>
          <cell r="C366">
            <v>58</v>
          </cell>
          <cell r="D366">
            <v>30</v>
          </cell>
          <cell r="E366">
            <v>13</v>
          </cell>
          <cell r="F366">
            <v>9</v>
          </cell>
          <cell r="G366">
            <v>1</v>
          </cell>
          <cell r="H366">
            <v>39</v>
          </cell>
          <cell r="I366">
            <v>-13</v>
          </cell>
          <cell r="J366">
            <v>2</v>
          </cell>
          <cell r="K366">
            <v>980</v>
          </cell>
          <cell r="L366">
            <v>3</v>
          </cell>
          <cell r="M366">
            <v>33</v>
          </cell>
          <cell r="N366">
            <v>93</v>
          </cell>
          <cell r="O366">
            <v>284</v>
          </cell>
          <cell r="P366">
            <v>343</v>
          </cell>
          <cell r="Q366">
            <v>65</v>
          </cell>
          <cell r="R366">
            <v>159</v>
          </cell>
          <cell r="S366">
            <v>530</v>
          </cell>
          <cell r="T366">
            <v>58</v>
          </cell>
          <cell r="U366">
            <v>33</v>
          </cell>
          <cell r="V366">
            <v>319</v>
          </cell>
          <cell r="W366">
            <v>494</v>
          </cell>
          <cell r="X366">
            <v>-470</v>
          </cell>
          <cell r="Y366">
            <v>96</v>
          </cell>
          <cell r="Z366">
            <v>1007</v>
          </cell>
          <cell r="AA366">
            <v>980</v>
          </cell>
          <cell r="AB366">
            <v>0</v>
          </cell>
          <cell r="AC366">
            <v>0</v>
          </cell>
          <cell r="AD366">
            <v>27</v>
          </cell>
          <cell r="AE366">
            <v>-477</v>
          </cell>
          <cell r="AF366">
            <v>-809</v>
          </cell>
          <cell r="AG366">
            <v>40</v>
          </cell>
          <cell r="AH366">
            <v>0</v>
          </cell>
          <cell r="AI366">
            <v>1770</v>
          </cell>
          <cell r="AJ366">
            <v>224</v>
          </cell>
          <cell r="AK366">
            <v>2</v>
          </cell>
          <cell r="AL366">
            <v>2</v>
          </cell>
          <cell r="AM366">
            <v>1116</v>
          </cell>
        </row>
        <row r="367">
          <cell r="A367" t="str">
            <v>木 里 县</v>
          </cell>
          <cell r="B367" t="str">
            <v>3P</v>
          </cell>
          <cell r="C367">
            <v>2304</v>
          </cell>
          <cell r="D367">
            <v>318</v>
          </cell>
          <cell r="E367">
            <v>91</v>
          </cell>
          <cell r="F367">
            <v>109</v>
          </cell>
          <cell r="G367">
            <v>11</v>
          </cell>
          <cell r="H367">
            <v>845</v>
          </cell>
          <cell r="I367">
            <v>1055</v>
          </cell>
          <cell r="J367">
            <v>86</v>
          </cell>
          <cell r="K367">
            <v>4089</v>
          </cell>
          <cell r="L367">
            <v>172</v>
          </cell>
          <cell r="M367">
            <v>181</v>
          </cell>
          <cell r="N367">
            <v>332</v>
          </cell>
          <cell r="O367">
            <v>1549</v>
          </cell>
          <cell r="P367">
            <v>983</v>
          </cell>
          <cell r="Q367">
            <v>179</v>
          </cell>
          <cell r="R367">
            <v>693</v>
          </cell>
          <cell r="S367">
            <v>4078</v>
          </cell>
          <cell r="T367">
            <v>2304</v>
          </cell>
          <cell r="U367">
            <v>225</v>
          </cell>
          <cell r="V367">
            <v>434</v>
          </cell>
          <cell r="W367">
            <v>521</v>
          </cell>
          <cell r="X367">
            <v>153</v>
          </cell>
          <cell r="Y367">
            <v>441</v>
          </cell>
          <cell r="Z367">
            <v>4373</v>
          </cell>
          <cell r="AA367">
            <v>4089</v>
          </cell>
          <cell r="AB367">
            <v>0</v>
          </cell>
          <cell r="AC367">
            <v>6</v>
          </cell>
          <cell r="AD367">
            <v>278</v>
          </cell>
          <cell r="AE367">
            <v>-295</v>
          </cell>
          <cell r="AF367">
            <v>-295</v>
          </cell>
          <cell r="AG367">
            <v>272</v>
          </cell>
          <cell r="AH367">
            <v>1</v>
          </cell>
          <cell r="AI367">
            <v>19298</v>
          </cell>
          <cell r="AJ367">
            <v>11096</v>
          </cell>
          <cell r="AK367">
            <v>12</v>
          </cell>
          <cell r="AL367">
            <v>10</v>
          </cell>
          <cell r="AM367">
            <v>3325</v>
          </cell>
        </row>
        <row r="368">
          <cell r="A368" t="str">
            <v>盐 源 县</v>
          </cell>
          <cell r="B368" t="str">
            <v>3P</v>
          </cell>
          <cell r="C368">
            <v>2735</v>
          </cell>
          <cell r="D368">
            <v>492</v>
          </cell>
          <cell r="E368">
            <v>157</v>
          </cell>
          <cell r="F368">
            <v>74</v>
          </cell>
          <cell r="G368">
            <v>38</v>
          </cell>
          <cell r="H368">
            <v>804</v>
          </cell>
          <cell r="I368">
            <v>1350</v>
          </cell>
          <cell r="J368">
            <v>89</v>
          </cell>
          <cell r="K368">
            <v>4653</v>
          </cell>
          <cell r="L368">
            <v>26</v>
          </cell>
          <cell r="M368">
            <v>238</v>
          </cell>
          <cell r="N368">
            <v>426</v>
          </cell>
          <cell r="O368">
            <v>1915</v>
          </cell>
          <cell r="P368">
            <v>1008</v>
          </cell>
          <cell r="Q368">
            <v>254</v>
          </cell>
          <cell r="R368">
            <v>786</v>
          </cell>
          <cell r="S368">
            <v>4990</v>
          </cell>
          <cell r="T368">
            <v>2735</v>
          </cell>
          <cell r="U368">
            <v>381</v>
          </cell>
          <cell r="V368">
            <v>590</v>
          </cell>
          <cell r="W368">
            <v>639</v>
          </cell>
          <cell r="X368">
            <v>100</v>
          </cell>
          <cell r="Y368">
            <v>545</v>
          </cell>
          <cell r="Z368">
            <v>5001</v>
          </cell>
          <cell r="AA368">
            <v>4653</v>
          </cell>
          <cell r="AB368">
            <v>0</v>
          </cell>
          <cell r="AC368">
            <v>8</v>
          </cell>
          <cell r="AD368">
            <v>340</v>
          </cell>
          <cell r="AE368">
            <v>-11</v>
          </cell>
          <cell r="AF368">
            <v>-11</v>
          </cell>
          <cell r="AG368">
            <v>470</v>
          </cell>
          <cell r="AH368">
            <v>0</v>
          </cell>
          <cell r="AI368">
            <v>33420</v>
          </cell>
          <cell r="AJ368">
            <v>11105</v>
          </cell>
          <cell r="AK368">
            <v>29</v>
          </cell>
          <cell r="AL368">
            <v>27</v>
          </cell>
          <cell r="AM368">
            <v>5784</v>
          </cell>
        </row>
        <row r="369">
          <cell r="A369" t="str">
            <v>普 格 县</v>
          </cell>
          <cell r="B369" t="str">
            <v>3P</v>
          </cell>
          <cell r="C369">
            <v>700</v>
          </cell>
          <cell r="D369">
            <v>215</v>
          </cell>
          <cell r="E369">
            <v>86</v>
          </cell>
          <cell r="F369">
            <v>53</v>
          </cell>
          <cell r="G369">
            <v>19</v>
          </cell>
          <cell r="H369">
            <v>97</v>
          </cell>
          <cell r="I369">
            <v>350</v>
          </cell>
          <cell r="J369">
            <v>38</v>
          </cell>
          <cell r="K369">
            <v>2641</v>
          </cell>
          <cell r="L369">
            <v>0</v>
          </cell>
          <cell r="M369">
            <v>147</v>
          </cell>
          <cell r="N369">
            <v>239</v>
          </cell>
          <cell r="O369">
            <v>1003</v>
          </cell>
          <cell r="P369">
            <v>765</v>
          </cell>
          <cell r="Q369">
            <v>164</v>
          </cell>
          <cell r="R369">
            <v>323</v>
          </cell>
          <cell r="S369">
            <v>2740</v>
          </cell>
          <cell r="T369">
            <v>700</v>
          </cell>
          <cell r="U369">
            <v>225</v>
          </cell>
          <cell r="V369">
            <v>662</v>
          </cell>
          <cell r="W369">
            <v>470</v>
          </cell>
          <cell r="X369">
            <v>54</v>
          </cell>
          <cell r="Y369">
            <v>629</v>
          </cell>
          <cell r="Z369">
            <v>2832</v>
          </cell>
          <cell r="AA369">
            <v>2641</v>
          </cell>
          <cell r="AB369">
            <v>0</v>
          </cell>
          <cell r="AC369">
            <v>4</v>
          </cell>
          <cell r="AD369">
            <v>187</v>
          </cell>
          <cell r="AE369">
            <v>-92</v>
          </cell>
          <cell r="AF369">
            <v>-92</v>
          </cell>
          <cell r="AG369">
            <v>257</v>
          </cell>
          <cell r="AH369">
            <v>4</v>
          </cell>
          <cell r="AI369">
            <v>14254</v>
          </cell>
          <cell r="AJ369">
            <v>3681</v>
          </cell>
          <cell r="AK369">
            <v>13</v>
          </cell>
          <cell r="AL369">
            <v>12</v>
          </cell>
          <cell r="AM369">
            <v>3366</v>
          </cell>
        </row>
        <row r="370">
          <cell r="A370" t="str">
            <v>布 拖 县</v>
          </cell>
          <cell r="B370" t="str">
            <v>3P</v>
          </cell>
          <cell r="C370">
            <v>187</v>
          </cell>
          <cell r="D370">
            <v>92</v>
          </cell>
          <cell r="E370">
            <v>25</v>
          </cell>
          <cell r="F370">
            <v>29</v>
          </cell>
          <cell r="G370">
            <v>7</v>
          </cell>
          <cell r="H370">
            <v>38</v>
          </cell>
          <cell r="I370">
            <v>9</v>
          </cell>
          <cell r="J370">
            <v>48</v>
          </cell>
          <cell r="K370">
            <v>3096</v>
          </cell>
          <cell r="L370">
            <v>294</v>
          </cell>
          <cell r="M370">
            <v>167</v>
          </cell>
          <cell r="N370">
            <v>189</v>
          </cell>
          <cell r="O370">
            <v>922</v>
          </cell>
          <cell r="P370">
            <v>666</v>
          </cell>
          <cell r="Q370">
            <v>145</v>
          </cell>
          <cell r="R370">
            <v>713</v>
          </cell>
          <cell r="S370">
            <v>2635</v>
          </cell>
          <cell r="T370">
            <v>187</v>
          </cell>
          <cell r="U370">
            <v>64</v>
          </cell>
          <cell r="V370">
            <v>914</v>
          </cell>
          <cell r="W370">
            <v>1009</v>
          </cell>
          <cell r="X370">
            <v>-536</v>
          </cell>
          <cell r="Y370">
            <v>997</v>
          </cell>
          <cell r="Z370">
            <v>3197</v>
          </cell>
          <cell r="AA370">
            <v>3096</v>
          </cell>
          <cell r="AB370">
            <v>0</v>
          </cell>
          <cell r="AC370">
            <v>2</v>
          </cell>
          <cell r="AD370">
            <v>99</v>
          </cell>
          <cell r="AE370">
            <v>-562</v>
          </cell>
          <cell r="AF370">
            <v>-562</v>
          </cell>
          <cell r="AG370">
            <v>76</v>
          </cell>
          <cell r="AH370">
            <v>3</v>
          </cell>
          <cell r="AI370">
            <v>9217</v>
          </cell>
          <cell r="AJ370">
            <v>1517</v>
          </cell>
          <cell r="AK370">
            <v>13</v>
          </cell>
          <cell r="AL370">
            <v>12</v>
          </cell>
          <cell r="AM370">
            <v>3737</v>
          </cell>
        </row>
        <row r="371">
          <cell r="A371" t="str">
            <v>金 阳 县</v>
          </cell>
          <cell r="B371" t="str">
            <v>3P</v>
          </cell>
          <cell r="C371">
            <v>197</v>
          </cell>
          <cell r="D371">
            <v>137</v>
          </cell>
          <cell r="E371">
            <v>43</v>
          </cell>
          <cell r="F371">
            <v>47</v>
          </cell>
          <cell r="G371">
            <v>6</v>
          </cell>
          <cell r="H371">
            <v>47</v>
          </cell>
          <cell r="I371">
            <v>-6</v>
          </cell>
          <cell r="J371">
            <v>19</v>
          </cell>
          <cell r="K371">
            <v>3083</v>
          </cell>
          <cell r="L371">
            <v>63</v>
          </cell>
          <cell r="M371">
            <v>218</v>
          </cell>
          <cell r="N371">
            <v>218</v>
          </cell>
          <cell r="O371">
            <v>1088</v>
          </cell>
          <cell r="P371">
            <v>729</v>
          </cell>
          <cell r="Q371">
            <v>169</v>
          </cell>
          <cell r="R371">
            <v>598</v>
          </cell>
          <cell r="S371">
            <v>2654</v>
          </cell>
          <cell r="T371">
            <v>197</v>
          </cell>
          <cell r="U371">
            <v>117</v>
          </cell>
          <cell r="V371">
            <v>876</v>
          </cell>
          <cell r="W371">
            <v>704</v>
          </cell>
          <cell r="X371">
            <v>-452</v>
          </cell>
          <cell r="Y371">
            <v>1212</v>
          </cell>
          <cell r="Z371">
            <v>3234</v>
          </cell>
          <cell r="AA371">
            <v>3083</v>
          </cell>
          <cell r="AB371">
            <v>0</v>
          </cell>
          <cell r="AC371">
            <v>2</v>
          </cell>
          <cell r="AD371">
            <v>149</v>
          </cell>
          <cell r="AE371">
            <v>-580</v>
          </cell>
          <cell r="AF371">
            <v>-580</v>
          </cell>
          <cell r="AG371">
            <v>132</v>
          </cell>
          <cell r="AH371">
            <v>2</v>
          </cell>
          <cell r="AI371">
            <v>17472</v>
          </cell>
          <cell r="AJ371">
            <v>5067</v>
          </cell>
          <cell r="AK371">
            <v>13</v>
          </cell>
          <cell r="AL371">
            <v>12</v>
          </cell>
          <cell r="AM371">
            <v>3108</v>
          </cell>
        </row>
        <row r="372">
          <cell r="A372" t="str">
            <v>昭 觉 县</v>
          </cell>
          <cell r="B372" t="str">
            <v>3P</v>
          </cell>
          <cell r="C372">
            <v>368</v>
          </cell>
          <cell r="D372">
            <v>250</v>
          </cell>
          <cell r="E372">
            <v>109</v>
          </cell>
          <cell r="F372">
            <v>60</v>
          </cell>
          <cell r="G372">
            <v>14</v>
          </cell>
          <cell r="H372">
            <v>52</v>
          </cell>
          <cell r="I372">
            <v>39</v>
          </cell>
          <cell r="J372">
            <v>27</v>
          </cell>
          <cell r="K372">
            <v>2877</v>
          </cell>
          <cell r="L372">
            <v>35</v>
          </cell>
          <cell r="M372">
            <v>77</v>
          </cell>
          <cell r="N372">
            <v>222</v>
          </cell>
          <cell r="O372">
            <v>1054</v>
          </cell>
          <cell r="P372">
            <v>812</v>
          </cell>
          <cell r="Q372">
            <v>180</v>
          </cell>
          <cell r="R372">
            <v>497</v>
          </cell>
          <cell r="S372">
            <v>3124</v>
          </cell>
          <cell r="T372">
            <v>368</v>
          </cell>
          <cell r="U372">
            <v>231</v>
          </cell>
          <cell r="V372">
            <v>1171</v>
          </cell>
          <cell r="W372">
            <v>665</v>
          </cell>
          <cell r="X372">
            <v>0</v>
          </cell>
          <cell r="Y372">
            <v>689</v>
          </cell>
          <cell r="Z372">
            <v>3124</v>
          </cell>
          <cell r="AA372">
            <v>2877</v>
          </cell>
          <cell r="AB372">
            <v>0</v>
          </cell>
          <cell r="AC372">
            <v>3</v>
          </cell>
          <cell r="AD372">
            <v>244</v>
          </cell>
          <cell r="AE372">
            <v>0</v>
          </cell>
          <cell r="AF372">
            <v>0</v>
          </cell>
          <cell r="AG372">
            <v>329</v>
          </cell>
          <cell r="AH372">
            <v>11</v>
          </cell>
          <cell r="AI372">
            <v>16318</v>
          </cell>
          <cell r="AJ372">
            <v>2851</v>
          </cell>
          <cell r="AK372">
            <v>21</v>
          </cell>
          <cell r="AL372">
            <v>20</v>
          </cell>
          <cell r="AM372">
            <v>4034</v>
          </cell>
        </row>
        <row r="373">
          <cell r="A373" t="str">
            <v>喜 德 县</v>
          </cell>
          <cell r="B373" t="str">
            <v>3P</v>
          </cell>
          <cell r="C373">
            <v>608</v>
          </cell>
          <cell r="D373">
            <v>418</v>
          </cell>
          <cell r="E373">
            <v>171</v>
          </cell>
          <cell r="F373">
            <v>67</v>
          </cell>
          <cell r="G373">
            <v>28</v>
          </cell>
          <cell r="H373">
            <v>43</v>
          </cell>
          <cell r="I373">
            <v>78</v>
          </cell>
          <cell r="J373">
            <v>69</v>
          </cell>
          <cell r="K373">
            <v>2487</v>
          </cell>
          <cell r="L373">
            <v>43</v>
          </cell>
          <cell r="M373">
            <v>96</v>
          </cell>
          <cell r="N373">
            <v>188</v>
          </cell>
          <cell r="O373">
            <v>1076</v>
          </cell>
          <cell r="P373">
            <v>668</v>
          </cell>
          <cell r="Q373">
            <v>153</v>
          </cell>
          <cell r="R373">
            <v>263</v>
          </cell>
          <cell r="S373">
            <v>2801</v>
          </cell>
          <cell r="T373">
            <v>608</v>
          </cell>
          <cell r="U373">
            <v>433</v>
          </cell>
          <cell r="V373">
            <v>819</v>
          </cell>
          <cell r="W373">
            <v>471</v>
          </cell>
          <cell r="X373">
            <v>-135</v>
          </cell>
          <cell r="Y373">
            <v>605</v>
          </cell>
          <cell r="Z373">
            <v>2709</v>
          </cell>
          <cell r="AA373">
            <v>2487</v>
          </cell>
          <cell r="AB373">
            <v>0</v>
          </cell>
          <cell r="AC373">
            <v>6</v>
          </cell>
          <cell r="AD373">
            <v>216</v>
          </cell>
          <cell r="AE373">
            <v>92</v>
          </cell>
          <cell r="AF373">
            <v>0</v>
          </cell>
          <cell r="AG373">
            <v>512</v>
          </cell>
          <cell r="AH373">
            <v>8</v>
          </cell>
          <cell r="AI373">
            <v>18713</v>
          </cell>
          <cell r="AJ373">
            <v>9813</v>
          </cell>
          <cell r="AK373">
            <v>12</v>
          </cell>
          <cell r="AL373">
            <v>11</v>
          </cell>
          <cell r="AM373">
            <v>3146</v>
          </cell>
        </row>
        <row r="374">
          <cell r="A374" t="str">
            <v>越 西 县</v>
          </cell>
          <cell r="B374" t="str">
            <v>3P</v>
          </cell>
          <cell r="C374">
            <v>807</v>
          </cell>
          <cell r="D374">
            <v>323</v>
          </cell>
          <cell r="E374">
            <v>139</v>
          </cell>
          <cell r="F374">
            <v>113</v>
          </cell>
          <cell r="G374">
            <v>17</v>
          </cell>
          <cell r="H374">
            <v>188</v>
          </cell>
          <cell r="I374">
            <v>183</v>
          </cell>
          <cell r="J374">
            <v>113</v>
          </cell>
          <cell r="K374">
            <v>4346</v>
          </cell>
          <cell r="L374">
            <v>18</v>
          </cell>
          <cell r="M374">
            <v>218</v>
          </cell>
          <cell r="N374">
            <v>298</v>
          </cell>
          <cell r="O374">
            <v>1856</v>
          </cell>
          <cell r="P374">
            <v>1144</v>
          </cell>
          <cell r="Q374">
            <v>297</v>
          </cell>
          <cell r="R374">
            <v>515</v>
          </cell>
          <cell r="S374">
            <v>3455</v>
          </cell>
          <cell r="T374">
            <v>807</v>
          </cell>
          <cell r="U374">
            <v>353</v>
          </cell>
          <cell r="V374">
            <v>1010</v>
          </cell>
          <cell r="W374">
            <v>597</v>
          </cell>
          <cell r="X374">
            <v>-406</v>
          </cell>
          <cell r="Y374">
            <v>1094</v>
          </cell>
          <cell r="Z374">
            <v>4621</v>
          </cell>
          <cell r="AA374">
            <v>4346</v>
          </cell>
          <cell r="AB374">
            <v>0</v>
          </cell>
          <cell r="AC374">
            <v>11</v>
          </cell>
          <cell r="AD374">
            <v>264</v>
          </cell>
          <cell r="AE374">
            <v>-1166</v>
          </cell>
          <cell r="AF374">
            <v>-1166</v>
          </cell>
          <cell r="AG374">
            <v>418</v>
          </cell>
          <cell r="AH374">
            <v>7</v>
          </cell>
          <cell r="AI374">
            <v>25513</v>
          </cell>
          <cell r="AJ374">
            <v>10698</v>
          </cell>
          <cell r="AK374">
            <v>22</v>
          </cell>
          <cell r="AL374">
            <v>15</v>
          </cell>
          <cell r="AM374">
            <v>5269</v>
          </cell>
        </row>
        <row r="375">
          <cell r="A375" t="str">
            <v>美 姑 县</v>
          </cell>
          <cell r="B375" t="str">
            <v>3P</v>
          </cell>
          <cell r="C375">
            <v>668</v>
          </cell>
          <cell r="D375">
            <v>172</v>
          </cell>
          <cell r="E375">
            <v>74</v>
          </cell>
          <cell r="F375">
            <v>47</v>
          </cell>
          <cell r="G375">
            <v>11</v>
          </cell>
          <cell r="H375">
            <v>203</v>
          </cell>
          <cell r="I375">
            <v>271</v>
          </cell>
          <cell r="J375">
            <v>22</v>
          </cell>
          <cell r="K375">
            <v>2977</v>
          </cell>
          <cell r="L375">
            <v>15</v>
          </cell>
          <cell r="M375">
            <v>78</v>
          </cell>
          <cell r="N375">
            <v>256</v>
          </cell>
          <cell r="O375">
            <v>1049</v>
          </cell>
          <cell r="P375">
            <v>922</v>
          </cell>
          <cell r="Q375">
            <v>180</v>
          </cell>
          <cell r="R375">
            <v>477</v>
          </cell>
          <cell r="S375">
            <v>2288</v>
          </cell>
          <cell r="T375">
            <v>668</v>
          </cell>
          <cell r="U375">
            <v>154</v>
          </cell>
          <cell r="V375">
            <v>767</v>
          </cell>
          <cell r="W375">
            <v>436</v>
          </cell>
          <cell r="X375">
            <v>-250</v>
          </cell>
          <cell r="Y375">
            <v>513</v>
          </cell>
          <cell r="Z375">
            <v>3144</v>
          </cell>
          <cell r="AA375">
            <v>2977</v>
          </cell>
          <cell r="AB375">
            <v>0</v>
          </cell>
          <cell r="AC375">
            <v>3</v>
          </cell>
          <cell r="AD375">
            <v>164</v>
          </cell>
          <cell r="AE375">
            <v>-856</v>
          </cell>
          <cell r="AF375">
            <v>-856</v>
          </cell>
          <cell r="AG375">
            <v>221</v>
          </cell>
          <cell r="AH375">
            <v>2</v>
          </cell>
          <cell r="AI375">
            <v>20050</v>
          </cell>
          <cell r="AJ375">
            <v>4472</v>
          </cell>
          <cell r="AK375">
            <v>15</v>
          </cell>
          <cell r="AL375">
            <v>14</v>
          </cell>
          <cell r="AM375">
            <v>3594</v>
          </cell>
        </row>
        <row r="376">
          <cell r="A376" t="str">
            <v>雷 波 县</v>
          </cell>
          <cell r="B376" t="str">
            <v>3P</v>
          </cell>
          <cell r="C376">
            <v>1086</v>
          </cell>
          <cell r="D376">
            <v>286</v>
          </cell>
          <cell r="E376">
            <v>113</v>
          </cell>
          <cell r="F376">
            <v>92</v>
          </cell>
          <cell r="G376">
            <v>18</v>
          </cell>
          <cell r="H376">
            <v>358</v>
          </cell>
          <cell r="I376">
            <v>409</v>
          </cell>
          <cell r="J376">
            <v>33</v>
          </cell>
          <cell r="K376">
            <v>3960</v>
          </cell>
          <cell r="L376">
            <v>3</v>
          </cell>
          <cell r="M376">
            <v>249</v>
          </cell>
          <cell r="N376">
            <v>262</v>
          </cell>
          <cell r="O376">
            <v>1577</v>
          </cell>
          <cell r="P376">
            <v>1090</v>
          </cell>
          <cell r="Q376">
            <v>218</v>
          </cell>
          <cell r="R376">
            <v>561</v>
          </cell>
          <cell r="S376">
            <v>3011</v>
          </cell>
          <cell r="T376">
            <v>1086</v>
          </cell>
          <cell r="U376">
            <v>267</v>
          </cell>
          <cell r="V376">
            <v>603</v>
          </cell>
          <cell r="W376">
            <v>584</v>
          </cell>
          <cell r="X376">
            <v>-376</v>
          </cell>
          <cell r="Y376">
            <v>847</v>
          </cell>
          <cell r="Z376">
            <v>4159</v>
          </cell>
          <cell r="AA376">
            <v>3960</v>
          </cell>
          <cell r="AB376">
            <v>0</v>
          </cell>
          <cell r="AC376">
            <v>5</v>
          </cell>
          <cell r="AD376">
            <v>194</v>
          </cell>
          <cell r="AE376">
            <v>-1148</v>
          </cell>
          <cell r="AF376">
            <v>-1148</v>
          </cell>
          <cell r="AG376">
            <v>340</v>
          </cell>
          <cell r="AH376">
            <v>4</v>
          </cell>
          <cell r="AI376">
            <v>17739</v>
          </cell>
          <cell r="AJ376">
            <v>4050</v>
          </cell>
          <cell r="AK376">
            <v>22</v>
          </cell>
          <cell r="AL376">
            <v>20</v>
          </cell>
          <cell r="AM376">
            <v>4632</v>
          </cell>
        </row>
        <row r="377">
          <cell r="A377" t="str">
            <v>贵州省</v>
          </cell>
          <cell r="B377">
            <v>0</v>
          </cell>
          <cell r="C377">
            <v>72220</v>
          </cell>
          <cell r="D377">
            <v>20144</v>
          </cell>
          <cell r="E377">
            <v>5854</v>
          </cell>
          <cell r="F377">
            <v>7082</v>
          </cell>
          <cell r="G377">
            <v>1976</v>
          </cell>
          <cell r="H377">
            <v>35240</v>
          </cell>
          <cell r="I377">
            <v>5949</v>
          </cell>
          <cell r="J377">
            <v>10887</v>
          </cell>
          <cell r="K377">
            <v>170440</v>
          </cell>
          <cell r="L377">
            <v>455</v>
          </cell>
          <cell r="M377">
            <v>8599</v>
          </cell>
          <cell r="N377">
            <v>12725</v>
          </cell>
          <cell r="O377">
            <v>69707</v>
          </cell>
          <cell r="P377">
            <v>37967</v>
          </cell>
          <cell r="Q377">
            <v>9872</v>
          </cell>
          <cell r="R377">
            <v>31115</v>
          </cell>
          <cell r="S377">
            <v>161600</v>
          </cell>
          <cell r="T377">
            <v>72220</v>
          </cell>
          <cell r="U377">
            <v>28316</v>
          </cell>
          <cell r="V377">
            <v>15383</v>
          </cell>
          <cell r="W377">
            <v>40907</v>
          </cell>
          <cell r="X377">
            <v>-7253</v>
          </cell>
          <cell r="Y377">
            <v>12027</v>
          </cell>
          <cell r="Z377">
            <v>179131</v>
          </cell>
          <cell r="AA377">
            <v>170440</v>
          </cell>
          <cell r="AB377">
            <v>0</v>
          </cell>
          <cell r="AC377">
            <v>3958</v>
          </cell>
          <cell r="AD377">
            <v>4733</v>
          </cell>
          <cell r="AE377">
            <v>-17531</v>
          </cell>
          <cell r="AF377">
            <v>-22894</v>
          </cell>
          <cell r="AG377">
            <v>29281</v>
          </cell>
          <cell r="AH377">
            <v>2206</v>
          </cell>
          <cell r="AI377">
            <v>1541139</v>
          </cell>
          <cell r="AJ377">
            <v>498824</v>
          </cell>
          <cell r="AK377">
            <v>1819</v>
          </cell>
          <cell r="AL377">
            <v>1700</v>
          </cell>
          <cell r="AM377">
            <v>347132</v>
          </cell>
        </row>
        <row r="378">
          <cell r="A378" t="str">
            <v>六枝特区</v>
          </cell>
          <cell r="B378" t="str">
            <v>3P</v>
          </cell>
          <cell r="C378">
            <v>2030</v>
          </cell>
          <cell r="D378">
            <v>1192</v>
          </cell>
          <cell r="E378">
            <v>377</v>
          </cell>
          <cell r="F378">
            <v>324</v>
          </cell>
          <cell r="G378">
            <v>143</v>
          </cell>
          <cell r="H378">
            <v>642</v>
          </cell>
          <cell r="I378">
            <v>32</v>
          </cell>
          <cell r="J378">
            <v>164</v>
          </cell>
          <cell r="K378">
            <v>5513</v>
          </cell>
          <cell r="L378">
            <v>3</v>
          </cell>
          <cell r="M378">
            <v>224</v>
          </cell>
          <cell r="N378">
            <v>428</v>
          </cell>
          <cell r="O378">
            <v>2313</v>
          </cell>
          <cell r="P378">
            <v>1134</v>
          </cell>
          <cell r="Q378">
            <v>350</v>
          </cell>
          <cell r="R378">
            <v>1061</v>
          </cell>
          <cell r="S378">
            <v>5646</v>
          </cell>
          <cell r="T378">
            <v>2030</v>
          </cell>
          <cell r="U378">
            <v>1633</v>
          </cell>
          <cell r="V378">
            <v>137</v>
          </cell>
          <cell r="W378">
            <v>1061</v>
          </cell>
          <cell r="X378">
            <v>-171</v>
          </cell>
          <cell r="Y378">
            <v>956</v>
          </cell>
          <cell r="Z378">
            <v>5932</v>
          </cell>
          <cell r="AA378">
            <v>5513</v>
          </cell>
          <cell r="AB378">
            <v>0</v>
          </cell>
          <cell r="AC378">
            <v>115</v>
          </cell>
          <cell r="AD378">
            <v>304</v>
          </cell>
          <cell r="AE378">
            <v>-286</v>
          </cell>
          <cell r="AF378">
            <v>-633</v>
          </cell>
          <cell r="AG378">
            <v>1885</v>
          </cell>
          <cell r="AH378">
            <v>5</v>
          </cell>
          <cell r="AI378">
            <v>71711</v>
          </cell>
          <cell r="AJ378">
            <v>42282</v>
          </cell>
          <cell r="AK378">
            <v>54</v>
          </cell>
          <cell r="AL378">
            <v>46</v>
          </cell>
          <cell r="AM378">
            <v>9164</v>
          </cell>
        </row>
        <row r="379">
          <cell r="A379" t="str">
            <v>盘县特区</v>
          </cell>
          <cell r="B379" t="str">
            <v>3P</v>
          </cell>
          <cell r="C379">
            <v>5802</v>
          </cell>
          <cell r="D379">
            <v>3887</v>
          </cell>
          <cell r="E379">
            <v>1109</v>
          </cell>
          <cell r="F379">
            <v>1471</v>
          </cell>
          <cell r="G379">
            <v>441</v>
          </cell>
          <cell r="H379">
            <v>1353</v>
          </cell>
          <cell r="I379">
            <v>42</v>
          </cell>
          <cell r="J379">
            <v>520</v>
          </cell>
          <cell r="K379">
            <v>11512</v>
          </cell>
          <cell r="L379">
            <v>15</v>
          </cell>
          <cell r="M379">
            <v>1191</v>
          </cell>
          <cell r="N379">
            <v>638</v>
          </cell>
          <cell r="O379">
            <v>4175</v>
          </cell>
          <cell r="P379">
            <v>2326</v>
          </cell>
          <cell r="Q379">
            <v>699</v>
          </cell>
          <cell r="R379">
            <v>2468</v>
          </cell>
          <cell r="S379">
            <v>10836</v>
          </cell>
          <cell r="T379">
            <v>5802</v>
          </cell>
          <cell r="U379">
            <v>2478</v>
          </cell>
          <cell r="V379">
            <v>0</v>
          </cell>
          <cell r="W379">
            <v>2045</v>
          </cell>
          <cell r="X379">
            <v>-205</v>
          </cell>
          <cell r="Y379">
            <v>716</v>
          </cell>
          <cell r="Z379">
            <v>12052</v>
          </cell>
          <cell r="AA379">
            <v>11512</v>
          </cell>
          <cell r="AB379">
            <v>0</v>
          </cell>
          <cell r="AC379">
            <v>297</v>
          </cell>
          <cell r="AD379">
            <v>243</v>
          </cell>
          <cell r="AE379">
            <v>-1216</v>
          </cell>
          <cell r="AF379">
            <v>-1392</v>
          </cell>
          <cell r="AG379">
            <v>5543</v>
          </cell>
          <cell r="AH379">
            <v>16</v>
          </cell>
          <cell r="AI379">
            <v>66563</v>
          </cell>
          <cell r="AJ379">
            <v>36246</v>
          </cell>
          <cell r="AK379">
            <v>100</v>
          </cell>
          <cell r="AL379">
            <v>90</v>
          </cell>
          <cell r="AM379">
            <v>14087</v>
          </cell>
        </row>
        <row r="380">
          <cell r="A380" t="str">
            <v>水城县</v>
          </cell>
          <cell r="B380" t="str">
            <v>3P</v>
          </cell>
          <cell r="C380">
            <v>991</v>
          </cell>
          <cell r="D380">
            <v>509</v>
          </cell>
          <cell r="E380">
            <v>116</v>
          </cell>
          <cell r="F380">
            <v>248</v>
          </cell>
          <cell r="G380">
            <v>31</v>
          </cell>
          <cell r="H380">
            <v>437</v>
          </cell>
          <cell r="I380">
            <v>-58</v>
          </cell>
          <cell r="J380">
            <v>103</v>
          </cell>
          <cell r="K380">
            <v>5235</v>
          </cell>
          <cell r="L380">
            <v>0</v>
          </cell>
          <cell r="M380">
            <v>298</v>
          </cell>
          <cell r="N380">
            <v>385</v>
          </cell>
          <cell r="O380">
            <v>1804</v>
          </cell>
          <cell r="P380">
            <v>1596</v>
          </cell>
          <cell r="Q380">
            <v>319</v>
          </cell>
          <cell r="R380">
            <v>833</v>
          </cell>
          <cell r="S380">
            <v>4975</v>
          </cell>
          <cell r="T380">
            <v>991</v>
          </cell>
          <cell r="U380">
            <v>617</v>
          </cell>
          <cell r="V380">
            <v>1531</v>
          </cell>
          <cell r="W380">
            <v>1140</v>
          </cell>
          <cell r="X380">
            <v>-443</v>
          </cell>
          <cell r="Y380">
            <v>1139</v>
          </cell>
          <cell r="Z380">
            <v>5270</v>
          </cell>
          <cell r="AA380">
            <v>5235</v>
          </cell>
          <cell r="AB380">
            <v>0</v>
          </cell>
          <cell r="AC380">
            <v>25</v>
          </cell>
          <cell r="AD380">
            <v>10</v>
          </cell>
          <cell r="AE380">
            <v>-295</v>
          </cell>
          <cell r="AF380">
            <v>-295</v>
          </cell>
          <cell r="AG380">
            <v>579</v>
          </cell>
          <cell r="AH380">
            <v>32</v>
          </cell>
          <cell r="AI380">
            <v>36253</v>
          </cell>
          <cell r="AJ380">
            <v>15584</v>
          </cell>
          <cell r="AK380">
            <v>65</v>
          </cell>
          <cell r="AL380">
            <v>64</v>
          </cell>
          <cell r="AM380">
            <v>9323</v>
          </cell>
        </row>
        <row r="381">
          <cell r="A381" t="str">
            <v>凤岗县</v>
          </cell>
          <cell r="B381" t="str">
            <v>3P</v>
          </cell>
          <cell r="C381">
            <v>1777</v>
          </cell>
          <cell r="D381">
            <v>268</v>
          </cell>
          <cell r="E381">
            <v>68</v>
          </cell>
          <cell r="F381">
            <v>113</v>
          </cell>
          <cell r="G381">
            <v>23</v>
          </cell>
          <cell r="H381">
            <v>1352</v>
          </cell>
          <cell r="I381">
            <v>40</v>
          </cell>
          <cell r="J381">
            <v>117</v>
          </cell>
          <cell r="K381">
            <v>3775</v>
          </cell>
          <cell r="L381">
            <v>18</v>
          </cell>
          <cell r="M381">
            <v>240</v>
          </cell>
          <cell r="N381">
            <v>215</v>
          </cell>
          <cell r="O381">
            <v>1304</v>
          </cell>
          <cell r="P381">
            <v>1110</v>
          </cell>
          <cell r="Q381">
            <v>262</v>
          </cell>
          <cell r="R381">
            <v>626</v>
          </cell>
          <cell r="S381">
            <v>2655</v>
          </cell>
          <cell r="T381">
            <v>1777</v>
          </cell>
          <cell r="U381">
            <v>343</v>
          </cell>
          <cell r="V381">
            <v>102</v>
          </cell>
          <cell r="W381">
            <v>882</v>
          </cell>
          <cell r="X381">
            <v>-1012</v>
          </cell>
          <cell r="Y381">
            <v>563</v>
          </cell>
          <cell r="Z381">
            <v>3964</v>
          </cell>
          <cell r="AA381">
            <v>3775</v>
          </cell>
          <cell r="AB381">
            <v>0</v>
          </cell>
          <cell r="AC381">
            <v>70</v>
          </cell>
          <cell r="AD381">
            <v>119</v>
          </cell>
          <cell r="AE381">
            <v>-1309</v>
          </cell>
          <cell r="AF381">
            <v>-1309</v>
          </cell>
          <cell r="AG381">
            <v>339</v>
          </cell>
          <cell r="AH381">
            <v>22</v>
          </cell>
          <cell r="AI381">
            <v>45714</v>
          </cell>
          <cell r="AJ381">
            <v>6640</v>
          </cell>
          <cell r="AK381">
            <v>36</v>
          </cell>
          <cell r="AL381">
            <v>34</v>
          </cell>
          <cell r="AM381">
            <v>9502</v>
          </cell>
        </row>
        <row r="382">
          <cell r="A382" t="str">
            <v>习水县</v>
          </cell>
          <cell r="B382" t="str">
            <v>3P</v>
          </cell>
          <cell r="C382">
            <v>1785</v>
          </cell>
          <cell r="D382">
            <v>436</v>
          </cell>
          <cell r="E382">
            <v>190</v>
          </cell>
          <cell r="F382">
            <v>118</v>
          </cell>
          <cell r="G382">
            <v>37</v>
          </cell>
          <cell r="H382">
            <v>993</v>
          </cell>
          <cell r="I382">
            <v>256</v>
          </cell>
          <cell r="J382">
            <v>100</v>
          </cell>
          <cell r="K382">
            <v>6246</v>
          </cell>
          <cell r="L382">
            <v>18</v>
          </cell>
          <cell r="M382">
            <v>243</v>
          </cell>
          <cell r="N382">
            <v>553</v>
          </cell>
          <cell r="O382">
            <v>2705</v>
          </cell>
          <cell r="P382">
            <v>1550</v>
          </cell>
          <cell r="Q382">
            <v>274</v>
          </cell>
          <cell r="R382">
            <v>903</v>
          </cell>
          <cell r="S382">
            <v>6181</v>
          </cell>
          <cell r="T382">
            <v>1785</v>
          </cell>
          <cell r="U382">
            <v>2926</v>
          </cell>
          <cell r="V382">
            <v>41</v>
          </cell>
          <cell r="W382">
            <v>873</v>
          </cell>
          <cell r="X382">
            <v>141</v>
          </cell>
          <cell r="Y382">
            <v>415</v>
          </cell>
          <cell r="Z382">
            <v>6616</v>
          </cell>
          <cell r="AA382">
            <v>6246</v>
          </cell>
          <cell r="AB382">
            <v>0</v>
          </cell>
          <cell r="AC382">
            <v>84</v>
          </cell>
          <cell r="AD382">
            <v>286</v>
          </cell>
          <cell r="AE382">
            <v>-435</v>
          </cell>
          <cell r="AF382">
            <v>-435</v>
          </cell>
          <cell r="AG382">
            <v>947</v>
          </cell>
          <cell r="AH382">
            <v>882</v>
          </cell>
          <cell r="AI382">
            <v>69390</v>
          </cell>
          <cell r="AJ382">
            <v>22159</v>
          </cell>
          <cell r="AK382">
            <v>61</v>
          </cell>
          <cell r="AL382">
            <v>57</v>
          </cell>
          <cell r="AM382">
            <v>9491</v>
          </cell>
        </row>
        <row r="383">
          <cell r="A383" t="str">
            <v>正安县</v>
          </cell>
          <cell r="B383" t="str">
            <v>3P</v>
          </cell>
          <cell r="C383">
            <v>1813</v>
          </cell>
          <cell r="D383">
            <v>254</v>
          </cell>
          <cell r="E383">
            <v>60</v>
          </cell>
          <cell r="F383">
            <v>118</v>
          </cell>
          <cell r="G383">
            <v>23</v>
          </cell>
          <cell r="H383">
            <v>1539</v>
          </cell>
          <cell r="I383">
            <v>-28</v>
          </cell>
          <cell r="J383">
            <v>48</v>
          </cell>
          <cell r="K383">
            <v>4075</v>
          </cell>
          <cell r="L383">
            <v>4</v>
          </cell>
          <cell r="M383">
            <v>319</v>
          </cell>
          <cell r="N383">
            <v>402</v>
          </cell>
          <cell r="O383">
            <v>1675</v>
          </cell>
          <cell r="P383">
            <v>914</v>
          </cell>
          <cell r="Q383">
            <v>227</v>
          </cell>
          <cell r="R383">
            <v>534</v>
          </cell>
          <cell r="S383">
            <v>2921</v>
          </cell>
          <cell r="T383">
            <v>1813</v>
          </cell>
          <cell r="U383">
            <v>322</v>
          </cell>
          <cell r="V383">
            <v>333</v>
          </cell>
          <cell r="W383">
            <v>1034</v>
          </cell>
          <cell r="X383">
            <v>-676</v>
          </cell>
          <cell r="Y383">
            <v>95</v>
          </cell>
          <cell r="Z383">
            <v>4152</v>
          </cell>
          <cell r="AA383">
            <v>4075</v>
          </cell>
          <cell r="AB383">
            <v>0</v>
          </cell>
          <cell r="AC383">
            <v>79</v>
          </cell>
          <cell r="AD383">
            <v>-2</v>
          </cell>
          <cell r="AE383">
            <v>-1231</v>
          </cell>
          <cell r="AF383">
            <v>-1231</v>
          </cell>
          <cell r="AG383">
            <v>298</v>
          </cell>
          <cell r="AH383">
            <v>8</v>
          </cell>
          <cell r="AI383">
            <v>72190</v>
          </cell>
          <cell r="AJ383">
            <v>4715</v>
          </cell>
          <cell r="AK383">
            <v>54</v>
          </cell>
          <cell r="AL383">
            <v>51</v>
          </cell>
          <cell r="AM383">
            <v>9464</v>
          </cell>
        </row>
        <row r="384">
          <cell r="A384" t="str">
            <v>务川县</v>
          </cell>
          <cell r="B384" t="str">
            <v>3P</v>
          </cell>
          <cell r="C384">
            <v>1783</v>
          </cell>
          <cell r="D384">
            <v>278</v>
          </cell>
          <cell r="E384">
            <v>61</v>
          </cell>
          <cell r="F384">
            <v>152</v>
          </cell>
          <cell r="G384">
            <v>24</v>
          </cell>
          <cell r="H384">
            <v>1532</v>
          </cell>
          <cell r="I384">
            <v>-76</v>
          </cell>
          <cell r="J384">
            <v>49</v>
          </cell>
          <cell r="K384">
            <v>3911</v>
          </cell>
          <cell r="L384">
            <v>8</v>
          </cell>
          <cell r="M384">
            <v>90</v>
          </cell>
          <cell r="N384">
            <v>315</v>
          </cell>
          <cell r="O384">
            <v>1496</v>
          </cell>
          <cell r="P384">
            <v>961</v>
          </cell>
          <cell r="Q384">
            <v>288</v>
          </cell>
          <cell r="R384">
            <v>753</v>
          </cell>
          <cell r="S384">
            <v>2775</v>
          </cell>
          <cell r="T384">
            <v>1783</v>
          </cell>
          <cell r="U384">
            <v>306</v>
          </cell>
          <cell r="V384">
            <v>291</v>
          </cell>
          <cell r="W384">
            <v>748</v>
          </cell>
          <cell r="X384">
            <v>-564</v>
          </cell>
          <cell r="Y384">
            <v>211</v>
          </cell>
          <cell r="Z384">
            <v>4083</v>
          </cell>
          <cell r="AA384">
            <v>3911</v>
          </cell>
          <cell r="AB384">
            <v>0</v>
          </cell>
          <cell r="AC384">
            <v>57</v>
          </cell>
          <cell r="AD384">
            <v>115</v>
          </cell>
          <cell r="AE384">
            <v>-1308</v>
          </cell>
          <cell r="AF384">
            <v>-1308</v>
          </cell>
          <cell r="AG384">
            <v>304</v>
          </cell>
          <cell r="AH384">
            <v>13</v>
          </cell>
          <cell r="AI384">
            <v>27918</v>
          </cell>
          <cell r="AJ384">
            <v>3292</v>
          </cell>
          <cell r="AK384">
            <v>37</v>
          </cell>
          <cell r="AL384">
            <v>35</v>
          </cell>
          <cell r="AM384">
            <v>8140</v>
          </cell>
        </row>
        <row r="385">
          <cell r="A385" t="str">
            <v>息烽县</v>
          </cell>
          <cell r="B385" t="str">
            <v>3P</v>
          </cell>
          <cell r="C385">
            <v>1811</v>
          </cell>
          <cell r="D385">
            <v>590</v>
          </cell>
          <cell r="E385">
            <v>181</v>
          </cell>
          <cell r="F385">
            <v>269</v>
          </cell>
          <cell r="G385">
            <v>40</v>
          </cell>
          <cell r="H385">
            <v>592</v>
          </cell>
          <cell r="I385">
            <v>86</v>
          </cell>
          <cell r="J385">
            <v>543</v>
          </cell>
          <cell r="K385">
            <v>3140</v>
          </cell>
          <cell r="L385">
            <v>8</v>
          </cell>
          <cell r="M385">
            <v>389</v>
          </cell>
          <cell r="N385">
            <v>181</v>
          </cell>
          <cell r="O385">
            <v>1252</v>
          </cell>
          <cell r="P385">
            <v>578</v>
          </cell>
          <cell r="Q385">
            <v>134</v>
          </cell>
          <cell r="R385">
            <v>598</v>
          </cell>
          <cell r="S385">
            <v>3163</v>
          </cell>
          <cell r="T385">
            <v>1811</v>
          </cell>
          <cell r="U385">
            <v>688</v>
          </cell>
          <cell r="V385">
            <v>0</v>
          </cell>
          <cell r="W385">
            <v>653</v>
          </cell>
          <cell r="X385">
            <v>-162</v>
          </cell>
          <cell r="Y385">
            <v>173</v>
          </cell>
          <cell r="Z385">
            <v>3383</v>
          </cell>
          <cell r="AA385">
            <v>3140</v>
          </cell>
          <cell r="AB385">
            <v>0</v>
          </cell>
          <cell r="AC385">
            <v>93</v>
          </cell>
          <cell r="AD385">
            <v>150</v>
          </cell>
          <cell r="AE385">
            <v>-220</v>
          </cell>
          <cell r="AF385">
            <v>-220</v>
          </cell>
          <cell r="AG385">
            <v>907</v>
          </cell>
          <cell r="AH385">
            <v>13</v>
          </cell>
          <cell r="AI385">
            <v>41270</v>
          </cell>
          <cell r="AJ385">
            <v>30437</v>
          </cell>
          <cell r="AK385">
            <v>39</v>
          </cell>
          <cell r="AL385">
            <v>20</v>
          </cell>
          <cell r="AM385">
            <v>5149</v>
          </cell>
        </row>
        <row r="386">
          <cell r="A386" t="str">
            <v>普定县</v>
          </cell>
          <cell r="B386" t="str">
            <v>3P</v>
          </cell>
          <cell r="C386">
            <v>1499</v>
          </cell>
          <cell r="D386">
            <v>400</v>
          </cell>
          <cell r="E386">
            <v>95</v>
          </cell>
          <cell r="F386">
            <v>187</v>
          </cell>
          <cell r="G386">
            <v>25</v>
          </cell>
          <cell r="H386">
            <v>494</v>
          </cell>
          <cell r="I386">
            <v>23</v>
          </cell>
          <cell r="J386">
            <v>582</v>
          </cell>
          <cell r="K386">
            <v>3106</v>
          </cell>
          <cell r="L386">
            <v>11</v>
          </cell>
          <cell r="M386">
            <v>60</v>
          </cell>
          <cell r="N386">
            <v>221</v>
          </cell>
          <cell r="O386">
            <v>1325</v>
          </cell>
          <cell r="P386">
            <v>668</v>
          </cell>
          <cell r="Q386">
            <v>216</v>
          </cell>
          <cell r="R386">
            <v>605</v>
          </cell>
          <cell r="S386">
            <v>3012</v>
          </cell>
          <cell r="T386">
            <v>1499</v>
          </cell>
          <cell r="U386">
            <v>862</v>
          </cell>
          <cell r="V386">
            <v>0</v>
          </cell>
          <cell r="W386">
            <v>737</v>
          </cell>
          <cell r="X386">
            <v>-242</v>
          </cell>
          <cell r="Y386">
            <v>156</v>
          </cell>
          <cell r="Z386">
            <v>3274</v>
          </cell>
          <cell r="AA386">
            <v>3106</v>
          </cell>
          <cell r="AB386">
            <v>0</v>
          </cell>
          <cell r="AC386">
            <v>80</v>
          </cell>
          <cell r="AD386">
            <v>88</v>
          </cell>
          <cell r="AE386">
            <v>-262</v>
          </cell>
          <cell r="AF386">
            <v>-262</v>
          </cell>
          <cell r="AG386">
            <v>477</v>
          </cell>
          <cell r="AH386">
            <v>1</v>
          </cell>
          <cell r="AI386">
            <v>18907</v>
          </cell>
          <cell r="AJ386">
            <v>7056</v>
          </cell>
          <cell r="AK386">
            <v>36</v>
          </cell>
          <cell r="AL386">
            <v>34</v>
          </cell>
          <cell r="AM386">
            <v>6570</v>
          </cell>
        </row>
        <row r="387">
          <cell r="A387" t="str">
            <v>镇宁县</v>
          </cell>
          <cell r="B387" t="str">
            <v>3P</v>
          </cell>
          <cell r="C387">
            <v>1340</v>
          </cell>
          <cell r="D387">
            <v>456</v>
          </cell>
          <cell r="E387">
            <v>138</v>
          </cell>
          <cell r="F387">
            <v>105</v>
          </cell>
          <cell r="G387">
            <v>103</v>
          </cell>
          <cell r="H387">
            <v>453</v>
          </cell>
          <cell r="I387">
            <v>112</v>
          </cell>
          <cell r="J387">
            <v>319</v>
          </cell>
          <cell r="K387">
            <v>3086</v>
          </cell>
          <cell r="L387">
            <v>68</v>
          </cell>
          <cell r="M387">
            <v>35</v>
          </cell>
          <cell r="N387">
            <v>198</v>
          </cell>
          <cell r="O387">
            <v>1170</v>
          </cell>
          <cell r="P387">
            <v>684</v>
          </cell>
          <cell r="Q387">
            <v>157</v>
          </cell>
          <cell r="R387">
            <v>774</v>
          </cell>
          <cell r="S387">
            <v>3789</v>
          </cell>
          <cell r="T387">
            <v>1340</v>
          </cell>
          <cell r="U387">
            <v>729</v>
          </cell>
          <cell r="V387">
            <v>0</v>
          </cell>
          <cell r="W387">
            <v>749</v>
          </cell>
          <cell r="X387">
            <v>925</v>
          </cell>
          <cell r="Y387">
            <v>46</v>
          </cell>
          <cell r="Z387">
            <v>3212</v>
          </cell>
          <cell r="AA387">
            <v>3086</v>
          </cell>
          <cell r="AB387">
            <v>0</v>
          </cell>
          <cell r="AC387">
            <v>105</v>
          </cell>
          <cell r="AD387">
            <v>21</v>
          </cell>
          <cell r="AE387">
            <v>577</v>
          </cell>
          <cell r="AF387">
            <v>12</v>
          </cell>
          <cell r="AG387">
            <v>690</v>
          </cell>
          <cell r="AH387">
            <v>81</v>
          </cell>
          <cell r="AI387">
            <v>21242</v>
          </cell>
          <cell r="AJ387">
            <v>7333</v>
          </cell>
          <cell r="AK387">
            <v>31</v>
          </cell>
          <cell r="AL387">
            <v>30</v>
          </cell>
          <cell r="AM387">
            <v>6364</v>
          </cell>
        </row>
        <row r="388">
          <cell r="A388" t="str">
            <v>关岭县</v>
          </cell>
          <cell r="B388" t="str">
            <v>3P</v>
          </cell>
          <cell r="C388">
            <v>956</v>
          </cell>
          <cell r="D388">
            <v>185</v>
          </cell>
          <cell r="E388">
            <v>43</v>
          </cell>
          <cell r="F388">
            <v>83</v>
          </cell>
          <cell r="G388">
            <v>17</v>
          </cell>
          <cell r="H388">
            <v>407</v>
          </cell>
          <cell r="I388">
            <v>80</v>
          </cell>
          <cell r="J388">
            <v>284</v>
          </cell>
          <cell r="K388">
            <v>2492</v>
          </cell>
          <cell r="L388">
            <v>0</v>
          </cell>
          <cell r="M388">
            <v>97</v>
          </cell>
          <cell r="N388">
            <v>174</v>
          </cell>
          <cell r="O388">
            <v>1027</v>
          </cell>
          <cell r="P388">
            <v>649</v>
          </cell>
          <cell r="Q388">
            <v>149</v>
          </cell>
          <cell r="R388">
            <v>396</v>
          </cell>
          <cell r="S388">
            <v>2122</v>
          </cell>
          <cell r="T388">
            <v>956</v>
          </cell>
          <cell r="U388">
            <v>677</v>
          </cell>
          <cell r="V388">
            <v>0</v>
          </cell>
          <cell r="W388">
            <v>799</v>
          </cell>
          <cell r="X388">
            <v>-409</v>
          </cell>
          <cell r="Y388">
            <v>99</v>
          </cell>
          <cell r="Z388">
            <v>2608</v>
          </cell>
          <cell r="AA388">
            <v>2492</v>
          </cell>
          <cell r="AB388">
            <v>0</v>
          </cell>
          <cell r="AC388">
            <v>57</v>
          </cell>
          <cell r="AD388">
            <v>59</v>
          </cell>
          <cell r="AE388">
            <v>-486</v>
          </cell>
          <cell r="AF388">
            <v>-486</v>
          </cell>
          <cell r="AG388">
            <v>216</v>
          </cell>
          <cell r="AH388">
            <v>3</v>
          </cell>
          <cell r="AI388">
            <v>18137</v>
          </cell>
          <cell r="AJ388">
            <v>2838</v>
          </cell>
          <cell r="AK388">
            <v>28</v>
          </cell>
          <cell r="AL388">
            <v>27</v>
          </cell>
          <cell r="AM388">
            <v>4584</v>
          </cell>
        </row>
        <row r="389">
          <cell r="A389" t="str">
            <v>紫云县</v>
          </cell>
          <cell r="B389" t="str">
            <v>3P</v>
          </cell>
          <cell r="C389">
            <v>846</v>
          </cell>
          <cell r="D389">
            <v>226</v>
          </cell>
          <cell r="E389">
            <v>39</v>
          </cell>
          <cell r="F389">
            <v>90</v>
          </cell>
          <cell r="G389">
            <v>25</v>
          </cell>
          <cell r="H389">
            <v>383</v>
          </cell>
          <cell r="I389">
            <v>57</v>
          </cell>
          <cell r="J389">
            <v>180</v>
          </cell>
          <cell r="K389">
            <v>2380</v>
          </cell>
          <cell r="L389">
            <v>0</v>
          </cell>
          <cell r="M389">
            <v>50</v>
          </cell>
          <cell r="N389">
            <v>132</v>
          </cell>
          <cell r="O389">
            <v>1121</v>
          </cell>
          <cell r="P389">
            <v>563</v>
          </cell>
          <cell r="Q389">
            <v>143</v>
          </cell>
          <cell r="R389">
            <v>371</v>
          </cell>
          <cell r="S389">
            <v>2254</v>
          </cell>
          <cell r="T389">
            <v>846</v>
          </cell>
          <cell r="U389">
            <v>610</v>
          </cell>
          <cell r="V389">
            <v>0</v>
          </cell>
          <cell r="W389">
            <v>836</v>
          </cell>
          <cell r="X389">
            <v>-191</v>
          </cell>
          <cell r="Y389">
            <v>153</v>
          </cell>
          <cell r="Z389">
            <v>2504</v>
          </cell>
          <cell r="AA389">
            <v>2380</v>
          </cell>
          <cell r="AB389">
            <v>0</v>
          </cell>
          <cell r="AC389">
            <v>46</v>
          </cell>
          <cell r="AD389">
            <v>78</v>
          </cell>
          <cell r="AE389">
            <v>-250</v>
          </cell>
          <cell r="AF389">
            <v>-250</v>
          </cell>
          <cell r="AG389">
            <v>196</v>
          </cell>
          <cell r="AH389">
            <v>0</v>
          </cell>
          <cell r="AI389">
            <v>19515</v>
          </cell>
          <cell r="AJ389">
            <v>2088</v>
          </cell>
          <cell r="AK389">
            <v>30</v>
          </cell>
          <cell r="AL389">
            <v>29</v>
          </cell>
          <cell r="AM389">
            <v>5244</v>
          </cell>
        </row>
        <row r="390">
          <cell r="A390" t="str">
            <v>独山县</v>
          </cell>
          <cell r="B390" t="str">
            <v>3P</v>
          </cell>
          <cell r="C390">
            <v>2081</v>
          </cell>
          <cell r="D390">
            <v>543</v>
          </cell>
          <cell r="E390">
            <v>242</v>
          </cell>
          <cell r="F390">
            <v>164</v>
          </cell>
          <cell r="G390">
            <v>48</v>
          </cell>
          <cell r="H390">
            <v>476</v>
          </cell>
          <cell r="I390">
            <v>895</v>
          </cell>
          <cell r="J390">
            <v>167</v>
          </cell>
          <cell r="K390">
            <v>3857</v>
          </cell>
          <cell r="L390">
            <v>0</v>
          </cell>
          <cell r="M390">
            <v>141</v>
          </cell>
          <cell r="N390">
            <v>231</v>
          </cell>
          <cell r="O390">
            <v>1780</v>
          </cell>
          <cell r="P390">
            <v>746</v>
          </cell>
          <cell r="Q390">
            <v>194</v>
          </cell>
          <cell r="R390">
            <v>765</v>
          </cell>
          <cell r="S390">
            <v>3637</v>
          </cell>
          <cell r="T390">
            <v>2081</v>
          </cell>
          <cell r="U390">
            <v>932</v>
          </cell>
          <cell r="V390">
            <v>0</v>
          </cell>
          <cell r="W390">
            <v>890</v>
          </cell>
          <cell r="X390">
            <v>-421</v>
          </cell>
          <cell r="Y390">
            <v>155</v>
          </cell>
          <cell r="Z390">
            <v>4043</v>
          </cell>
          <cell r="AA390">
            <v>3857</v>
          </cell>
          <cell r="AB390">
            <v>0</v>
          </cell>
          <cell r="AC390">
            <v>85</v>
          </cell>
          <cell r="AD390">
            <v>101</v>
          </cell>
          <cell r="AE390">
            <v>-406</v>
          </cell>
          <cell r="AF390">
            <v>-406</v>
          </cell>
          <cell r="AG390">
            <v>1208</v>
          </cell>
          <cell r="AH390">
            <v>2</v>
          </cell>
          <cell r="AI390">
            <v>48737</v>
          </cell>
          <cell r="AJ390">
            <v>26501</v>
          </cell>
          <cell r="AK390">
            <v>30</v>
          </cell>
          <cell r="AL390">
            <v>27</v>
          </cell>
          <cell r="AM390">
            <v>7141</v>
          </cell>
        </row>
        <row r="391">
          <cell r="A391" t="str">
            <v>平塘县</v>
          </cell>
          <cell r="B391" t="str">
            <v>3P</v>
          </cell>
          <cell r="C391">
            <v>949</v>
          </cell>
          <cell r="D391">
            <v>238</v>
          </cell>
          <cell r="E391">
            <v>50</v>
          </cell>
          <cell r="F391">
            <v>85</v>
          </cell>
          <cell r="G391">
            <v>16</v>
          </cell>
          <cell r="H391">
            <v>578</v>
          </cell>
          <cell r="I391">
            <v>18</v>
          </cell>
          <cell r="J391">
            <v>115</v>
          </cell>
          <cell r="K391">
            <v>2285</v>
          </cell>
          <cell r="L391">
            <v>0</v>
          </cell>
          <cell r="M391">
            <v>38</v>
          </cell>
          <cell r="N391">
            <v>170</v>
          </cell>
          <cell r="O391">
            <v>1102</v>
          </cell>
          <cell r="P391">
            <v>636</v>
          </cell>
          <cell r="Q391">
            <v>163</v>
          </cell>
          <cell r="R391">
            <v>176</v>
          </cell>
          <cell r="S391">
            <v>2117</v>
          </cell>
          <cell r="T391">
            <v>949</v>
          </cell>
          <cell r="U391">
            <v>277</v>
          </cell>
          <cell r="V391">
            <v>492</v>
          </cell>
          <cell r="W391">
            <v>652</v>
          </cell>
          <cell r="X391">
            <v>-319</v>
          </cell>
          <cell r="Y391">
            <v>66</v>
          </cell>
          <cell r="Z391">
            <v>2374</v>
          </cell>
          <cell r="AA391">
            <v>2285</v>
          </cell>
          <cell r="AB391">
            <v>0</v>
          </cell>
          <cell r="AC391">
            <v>83</v>
          </cell>
          <cell r="AD391">
            <v>6</v>
          </cell>
          <cell r="AE391">
            <v>-257</v>
          </cell>
          <cell r="AF391">
            <v>-257</v>
          </cell>
          <cell r="AG391">
            <v>279</v>
          </cell>
          <cell r="AH391">
            <v>6</v>
          </cell>
          <cell r="AI391">
            <v>23377</v>
          </cell>
          <cell r="AJ391">
            <v>7040</v>
          </cell>
          <cell r="AK391">
            <v>27</v>
          </cell>
          <cell r="AL391">
            <v>25</v>
          </cell>
          <cell r="AM391">
            <v>5790</v>
          </cell>
        </row>
        <row r="392">
          <cell r="A392" t="str">
            <v>荔波县</v>
          </cell>
          <cell r="B392" t="str">
            <v>3P</v>
          </cell>
          <cell r="C392">
            <v>1271</v>
          </cell>
          <cell r="D392">
            <v>528</v>
          </cell>
          <cell r="E392">
            <v>214</v>
          </cell>
          <cell r="F392">
            <v>164</v>
          </cell>
          <cell r="G392">
            <v>31</v>
          </cell>
          <cell r="H392">
            <v>267</v>
          </cell>
          <cell r="I392">
            <v>180</v>
          </cell>
          <cell r="J392">
            <v>296</v>
          </cell>
          <cell r="K392">
            <v>3338</v>
          </cell>
          <cell r="L392">
            <v>36</v>
          </cell>
          <cell r="M392">
            <v>165</v>
          </cell>
          <cell r="N392">
            <v>240</v>
          </cell>
          <cell r="O392">
            <v>1270</v>
          </cell>
          <cell r="P392">
            <v>621</v>
          </cell>
          <cell r="Q392">
            <v>161</v>
          </cell>
          <cell r="R392">
            <v>845</v>
          </cell>
          <cell r="S392">
            <v>2874</v>
          </cell>
          <cell r="T392">
            <v>1271</v>
          </cell>
          <cell r="U392">
            <v>742</v>
          </cell>
          <cell r="V392">
            <v>270</v>
          </cell>
          <cell r="W392">
            <v>646</v>
          </cell>
          <cell r="X392">
            <v>-141</v>
          </cell>
          <cell r="Y392">
            <v>86</v>
          </cell>
          <cell r="Z392">
            <v>3446</v>
          </cell>
          <cell r="AA392">
            <v>3338</v>
          </cell>
          <cell r="AB392">
            <v>0</v>
          </cell>
          <cell r="AC392">
            <v>36</v>
          </cell>
          <cell r="AD392">
            <v>72</v>
          </cell>
          <cell r="AE392">
            <v>-572</v>
          </cell>
          <cell r="AF392">
            <v>-786</v>
          </cell>
          <cell r="AG392">
            <v>1069</v>
          </cell>
          <cell r="AH392">
            <v>1</v>
          </cell>
          <cell r="AI392">
            <v>18572</v>
          </cell>
          <cell r="AJ392">
            <v>6900</v>
          </cell>
          <cell r="AK392">
            <v>15</v>
          </cell>
          <cell r="AL392">
            <v>14</v>
          </cell>
          <cell r="AM392">
            <v>4336</v>
          </cell>
        </row>
        <row r="393">
          <cell r="A393" t="str">
            <v>三都县</v>
          </cell>
          <cell r="B393" t="str">
            <v>3P</v>
          </cell>
          <cell r="C393">
            <v>1001</v>
          </cell>
          <cell r="D393">
            <v>384</v>
          </cell>
          <cell r="E393">
            <v>97</v>
          </cell>
          <cell r="F393">
            <v>35</v>
          </cell>
          <cell r="G393">
            <v>30</v>
          </cell>
          <cell r="H393">
            <v>413</v>
          </cell>
          <cell r="I393">
            <v>100</v>
          </cell>
          <cell r="J393">
            <v>104</v>
          </cell>
          <cell r="K393">
            <v>2585</v>
          </cell>
          <cell r="L393">
            <v>5</v>
          </cell>
          <cell r="M393">
            <v>65</v>
          </cell>
          <cell r="N393">
            <v>196</v>
          </cell>
          <cell r="O393">
            <v>1257</v>
          </cell>
          <cell r="P393">
            <v>599</v>
          </cell>
          <cell r="Q393">
            <v>168</v>
          </cell>
          <cell r="R393">
            <v>295</v>
          </cell>
          <cell r="S393">
            <v>2463</v>
          </cell>
          <cell r="T393">
            <v>1001</v>
          </cell>
          <cell r="U393">
            <v>344</v>
          </cell>
          <cell r="V393">
            <v>572</v>
          </cell>
          <cell r="W393">
            <v>808</v>
          </cell>
          <cell r="X393">
            <v>-337</v>
          </cell>
          <cell r="Y393">
            <v>75</v>
          </cell>
          <cell r="Z393">
            <v>2649</v>
          </cell>
          <cell r="AA393">
            <v>2585</v>
          </cell>
          <cell r="AB393">
            <v>0</v>
          </cell>
          <cell r="AC393">
            <v>57</v>
          </cell>
          <cell r="AD393">
            <v>7</v>
          </cell>
          <cell r="AE393">
            <v>-186</v>
          </cell>
          <cell r="AF393">
            <v>-191</v>
          </cell>
          <cell r="AG393">
            <v>484</v>
          </cell>
          <cell r="AH393">
            <v>2</v>
          </cell>
          <cell r="AI393">
            <v>26704</v>
          </cell>
          <cell r="AJ393">
            <v>10098</v>
          </cell>
          <cell r="AK393">
            <v>28</v>
          </cell>
          <cell r="AL393">
            <v>27</v>
          </cell>
          <cell r="AM393">
            <v>5669</v>
          </cell>
        </row>
        <row r="394">
          <cell r="A394" t="str">
            <v>长顺县</v>
          </cell>
          <cell r="B394" t="str">
            <v>3P</v>
          </cell>
          <cell r="C394">
            <v>621</v>
          </cell>
          <cell r="D394">
            <v>170</v>
          </cell>
          <cell r="E394">
            <v>64</v>
          </cell>
          <cell r="F394">
            <v>49</v>
          </cell>
          <cell r="G394">
            <v>17</v>
          </cell>
          <cell r="H394">
            <v>313</v>
          </cell>
          <cell r="I394">
            <v>69</v>
          </cell>
          <cell r="J394">
            <v>69</v>
          </cell>
          <cell r="K394">
            <v>2121</v>
          </cell>
          <cell r="L394">
            <v>0</v>
          </cell>
          <cell r="M394">
            <v>33</v>
          </cell>
          <cell r="N394">
            <v>160</v>
          </cell>
          <cell r="O394">
            <v>948</v>
          </cell>
          <cell r="P394">
            <v>538</v>
          </cell>
          <cell r="Q394">
            <v>145</v>
          </cell>
          <cell r="R394">
            <v>297</v>
          </cell>
          <cell r="S394">
            <v>2115</v>
          </cell>
          <cell r="T394">
            <v>621</v>
          </cell>
          <cell r="U394">
            <v>413</v>
          </cell>
          <cell r="V394">
            <v>382</v>
          </cell>
          <cell r="W394">
            <v>668</v>
          </cell>
          <cell r="X394">
            <v>-17</v>
          </cell>
          <cell r="Y394">
            <v>48</v>
          </cell>
          <cell r="Z394">
            <v>2173</v>
          </cell>
          <cell r="AA394">
            <v>2121</v>
          </cell>
          <cell r="AB394">
            <v>0</v>
          </cell>
          <cell r="AC394">
            <v>52</v>
          </cell>
          <cell r="AD394">
            <v>0</v>
          </cell>
          <cell r="AE394">
            <v>-58</v>
          </cell>
          <cell r="AF394">
            <v>-500</v>
          </cell>
          <cell r="AG394">
            <v>320</v>
          </cell>
          <cell r="AH394">
            <v>4</v>
          </cell>
          <cell r="AI394">
            <v>17055</v>
          </cell>
          <cell r="AJ394">
            <v>4750</v>
          </cell>
          <cell r="AK394">
            <v>22</v>
          </cell>
          <cell r="AL394">
            <v>20</v>
          </cell>
          <cell r="AM394">
            <v>4529</v>
          </cell>
        </row>
        <row r="395">
          <cell r="A395" t="str">
            <v>罗甸县</v>
          </cell>
          <cell r="B395" t="str">
            <v>3P</v>
          </cell>
          <cell r="C395">
            <v>793</v>
          </cell>
          <cell r="D395">
            <v>263</v>
          </cell>
          <cell r="E395">
            <v>72</v>
          </cell>
          <cell r="F395">
            <v>102</v>
          </cell>
          <cell r="G395">
            <v>26</v>
          </cell>
          <cell r="H395">
            <v>390</v>
          </cell>
          <cell r="I395">
            <v>66</v>
          </cell>
          <cell r="J395">
            <v>74</v>
          </cell>
          <cell r="K395">
            <v>2486</v>
          </cell>
          <cell r="L395">
            <v>2</v>
          </cell>
          <cell r="M395">
            <v>91</v>
          </cell>
          <cell r="N395">
            <v>170</v>
          </cell>
          <cell r="O395">
            <v>1188</v>
          </cell>
          <cell r="P395">
            <v>571</v>
          </cell>
          <cell r="Q395">
            <v>151</v>
          </cell>
          <cell r="R395">
            <v>313</v>
          </cell>
          <cell r="S395">
            <v>2674</v>
          </cell>
          <cell r="T395">
            <v>793</v>
          </cell>
          <cell r="U395">
            <v>388</v>
          </cell>
          <cell r="V395">
            <v>434</v>
          </cell>
          <cell r="W395">
            <v>872</v>
          </cell>
          <cell r="X395">
            <v>27</v>
          </cell>
          <cell r="Y395">
            <v>160</v>
          </cell>
          <cell r="Z395">
            <v>2628</v>
          </cell>
          <cell r="AA395">
            <v>2486</v>
          </cell>
          <cell r="AB395">
            <v>0</v>
          </cell>
          <cell r="AC395">
            <v>57</v>
          </cell>
          <cell r="AD395">
            <v>85</v>
          </cell>
          <cell r="AE395">
            <v>46</v>
          </cell>
          <cell r="AF395">
            <v>-349</v>
          </cell>
          <cell r="AG395">
            <v>360</v>
          </cell>
          <cell r="AH395">
            <v>10</v>
          </cell>
          <cell r="AI395">
            <v>28489</v>
          </cell>
          <cell r="AJ395">
            <v>8473</v>
          </cell>
          <cell r="AK395">
            <v>28</v>
          </cell>
          <cell r="AL395">
            <v>27</v>
          </cell>
          <cell r="AM395">
            <v>5547</v>
          </cell>
        </row>
        <row r="396">
          <cell r="A396" t="str">
            <v>黄平县</v>
          </cell>
          <cell r="B396" t="str">
            <v>3P</v>
          </cell>
          <cell r="C396">
            <v>870</v>
          </cell>
          <cell r="D396">
            <v>338</v>
          </cell>
          <cell r="E396">
            <v>154</v>
          </cell>
          <cell r="F396">
            <v>64</v>
          </cell>
          <cell r="G396">
            <v>23</v>
          </cell>
          <cell r="H396">
            <v>442</v>
          </cell>
          <cell r="I396">
            <v>-17</v>
          </cell>
          <cell r="J396">
            <v>107</v>
          </cell>
          <cell r="K396">
            <v>3003</v>
          </cell>
          <cell r="L396">
            <v>31</v>
          </cell>
          <cell r="M396">
            <v>204</v>
          </cell>
          <cell r="N396">
            <v>288</v>
          </cell>
          <cell r="O396">
            <v>1383</v>
          </cell>
          <cell r="P396">
            <v>620</v>
          </cell>
          <cell r="Q396">
            <v>189</v>
          </cell>
          <cell r="R396">
            <v>288</v>
          </cell>
          <cell r="S396">
            <v>2057</v>
          </cell>
          <cell r="T396">
            <v>870</v>
          </cell>
          <cell r="U396">
            <v>1106</v>
          </cell>
          <cell r="V396">
            <v>0</v>
          </cell>
          <cell r="W396">
            <v>730</v>
          </cell>
          <cell r="X396">
            <v>-786</v>
          </cell>
          <cell r="Y396">
            <v>137</v>
          </cell>
          <cell r="Z396">
            <v>3219</v>
          </cell>
          <cell r="AA396">
            <v>3003</v>
          </cell>
          <cell r="AB396">
            <v>0</v>
          </cell>
          <cell r="AC396">
            <v>196</v>
          </cell>
          <cell r="AD396">
            <v>20</v>
          </cell>
          <cell r="AE396">
            <v>-1162</v>
          </cell>
          <cell r="AF396">
            <v>-1162</v>
          </cell>
          <cell r="AG396">
            <v>772</v>
          </cell>
          <cell r="AH396">
            <v>698</v>
          </cell>
          <cell r="AI396">
            <v>28949</v>
          </cell>
          <cell r="AJ396">
            <v>9339</v>
          </cell>
          <cell r="AK396">
            <v>31</v>
          </cell>
          <cell r="AL396">
            <v>29</v>
          </cell>
          <cell r="AM396">
            <v>6347</v>
          </cell>
        </row>
        <row r="397">
          <cell r="A397" t="str">
            <v>麻江县</v>
          </cell>
          <cell r="B397" t="str">
            <v>3P</v>
          </cell>
          <cell r="C397">
            <v>815</v>
          </cell>
          <cell r="D397">
            <v>194</v>
          </cell>
          <cell r="E397">
            <v>53</v>
          </cell>
          <cell r="F397">
            <v>58</v>
          </cell>
          <cell r="G397">
            <v>22</v>
          </cell>
          <cell r="H397">
            <v>516</v>
          </cell>
          <cell r="I397">
            <v>37</v>
          </cell>
          <cell r="J397">
            <v>68</v>
          </cell>
          <cell r="K397">
            <v>1667</v>
          </cell>
          <cell r="L397">
            <v>6</v>
          </cell>
          <cell r="M397">
            <v>45</v>
          </cell>
          <cell r="N397">
            <v>142</v>
          </cell>
          <cell r="O397">
            <v>735</v>
          </cell>
          <cell r="P397">
            <v>427</v>
          </cell>
          <cell r="Q397">
            <v>124</v>
          </cell>
          <cell r="R397">
            <v>188</v>
          </cell>
          <cell r="S397">
            <v>1487</v>
          </cell>
          <cell r="T397">
            <v>815</v>
          </cell>
          <cell r="U397">
            <v>258</v>
          </cell>
          <cell r="V397">
            <v>93</v>
          </cell>
          <cell r="W397">
            <v>507</v>
          </cell>
          <cell r="X397">
            <v>-256</v>
          </cell>
          <cell r="Y397">
            <v>70</v>
          </cell>
          <cell r="Z397">
            <v>1758</v>
          </cell>
          <cell r="AA397">
            <v>1667</v>
          </cell>
          <cell r="AB397">
            <v>0</v>
          </cell>
          <cell r="AC397">
            <v>71</v>
          </cell>
          <cell r="AD397">
            <v>20</v>
          </cell>
          <cell r="AE397">
            <v>-271</v>
          </cell>
          <cell r="AF397">
            <v>-271</v>
          </cell>
          <cell r="AG397">
            <v>264</v>
          </cell>
          <cell r="AH397">
            <v>3</v>
          </cell>
          <cell r="AI397">
            <v>11999</v>
          </cell>
          <cell r="AJ397">
            <v>1672</v>
          </cell>
          <cell r="AK397">
            <v>19</v>
          </cell>
          <cell r="AL397">
            <v>18</v>
          </cell>
          <cell r="AM397">
            <v>4163</v>
          </cell>
        </row>
        <row r="398">
          <cell r="A398" t="str">
            <v>丹寨县</v>
          </cell>
          <cell r="B398" t="str">
            <v>3P</v>
          </cell>
          <cell r="C398">
            <v>434</v>
          </cell>
          <cell r="D398">
            <v>139</v>
          </cell>
          <cell r="E398">
            <v>35</v>
          </cell>
          <cell r="F398">
            <v>51</v>
          </cell>
          <cell r="G398">
            <v>14</v>
          </cell>
          <cell r="H398">
            <v>178</v>
          </cell>
          <cell r="I398">
            <v>13</v>
          </cell>
          <cell r="J398">
            <v>104</v>
          </cell>
          <cell r="K398">
            <v>1714</v>
          </cell>
          <cell r="L398">
            <v>0</v>
          </cell>
          <cell r="M398">
            <v>43</v>
          </cell>
          <cell r="N398">
            <v>158</v>
          </cell>
          <cell r="O398">
            <v>684</v>
          </cell>
          <cell r="P398">
            <v>421</v>
          </cell>
          <cell r="Q398">
            <v>102</v>
          </cell>
          <cell r="R398">
            <v>306</v>
          </cell>
          <cell r="S398">
            <v>1621</v>
          </cell>
          <cell r="T398">
            <v>434</v>
          </cell>
          <cell r="U398">
            <v>167</v>
          </cell>
          <cell r="V398">
            <v>363</v>
          </cell>
          <cell r="W398">
            <v>566</v>
          </cell>
          <cell r="X398">
            <v>-77</v>
          </cell>
          <cell r="Y398">
            <v>168</v>
          </cell>
          <cell r="Z398">
            <v>1858</v>
          </cell>
          <cell r="AA398">
            <v>1714</v>
          </cell>
          <cell r="AB398">
            <v>0</v>
          </cell>
          <cell r="AC398">
            <v>35</v>
          </cell>
          <cell r="AD398">
            <v>109</v>
          </cell>
          <cell r="AE398">
            <v>-237</v>
          </cell>
          <cell r="AF398">
            <v>-237</v>
          </cell>
          <cell r="AG398">
            <v>176</v>
          </cell>
          <cell r="AH398">
            <v>4</v>
          </cell>
          <cell r="AI398">
            <v>8619</v>
          </cell>
          <cell r="AJ398">
            <v>3174</v>
          </cell>
          <cell r="AK398">
            <v>13</v>
          </cell>
          <cell r="AL398">
            <v>12</v>
          </cell>
          <cell r="AM398">
            <v>4136</v>
          </cell>
        </row>
        <row r="399">
          <cell r="A399" t="str">
            <v>雷山县</v>
          </cell>
          <cell r="B399" t="str">
            <v>3P</v>
          </cell>
          <cell r="C399">
            <v>492</v>
          </cell>
          <cell r="D399">
            <v>147</v>
          </cell>
          <cell r="E399">
            <v>36</v>
          </cell>
          <cell r="F399">
            <v>43</v>
          </cell>
          <cell r="G399">
            <v>16</v>
          </cell>
          <cell r="H399">
            <v>178</v>
          </cell>
          <cell r="I399">
            <v>-30</v>
          </cell>
          <cell r="J399">
            <v>197</v>
          </cell>
          <cell r="K399">
            <v>1844</v>
          </cell>
          <cell r="L399">
            <v>0</v>
          </cell>
          <cell r="M399">
            <v>50</v>
          </cell>
          <cell r="N399">
            <v>152</v>
          </cell>
          <cell r="O399">
            <v>865</v>
          </cell>
          <cell r="P399">
            <v>357</v>
          </cell>
          <cell r="Q399">
            <v>103</v>
          </cell>
          <cell r="R399">
            <v>317</v>
          </cell>
          <cell r="S399">
            <v>1556</v>
          </cell>
          <cell r="T399">
            <v>492</v>
          </cell>
          <cell r="U399">
            <v>176</v>
          </cell>
          <cell r="V399">
            <v>453</v>
          </cell>
          <cell r="W399">
            <v>531</v>
          </cell>
          <cell r="X399">
            <v>-288</v>
          </cell>
          <cell r="Y399">
            <v>192</v>
          </cell>
          <cell r="Z399">
            <v>2018</v>
          </cell>
          <cell r="AA399">
            <v>1844</v>
          </cell>
          <cell r="AB399">
            <v>0</v>
          </cell>
          <cell r="AC399">
            <v>36</v>
          </cell>
          <cell r="AD399">
            <v>138</v>
          </cell>
          <cell r="AE399">
            <v>-462</v>
          </cell>
          <cell r="AF399">
            <v>-462</v>
          </cell>
          <cell r="AG399">
            <v>182</v>
          </cell>
          <cell r="AH399">
            <v>2</v>
          </cell>
          <cell r="AI399">
            <v>6630</v>
          </cell>
          <cell r="AJ399">
            <v>2117</v>
          </cell>
          <cell r="AK399">
            <v>15</v>
          </cell>
          <cell r="AL399">
            <v>14</v>
          </cell>
          <cell r="AM399">
            <v>3815</v>
          </cell>
        </row>
        <row r="400">
          <cell r="A400" t="str">
            <v>施秉县</v>
          </cell>
          <cell r="B400" t="str">
            <v>3P</v>
          </cell>
          <cell r="C400">
            <v>670</v>
          </cell>
          <cell r="D400">
            <v>180</v>
          </cell>
          <cell r="E400">
            <v>52</v>
          </cell>
          <cell r="F400">
            <v>44</v>
          </cell>
          <cell r="G400">
            <v>17</v>
          </cell>
          <cell r="H400">
            <v>370</v>
          </cell>
          <cell r="I400">
            <v>45</v>
          </cell>
          <cell r="J400">
            <v>75</v>
          </cell>
          <cell r="K400">
            <v>1863</v>
          </cell>
          <cell r="L400">
            <v>0</v>
          </cell>
          <cell r="M400">
            <v>71</v>
          </cell>
          <cell r="N400">
            <v>108</v>
          </cell>
          <cell r="O400">
            <v>704</v>
          </cell>
          <cell r="P400">
            <v>494</v>
          </cell>
          <cell r="Q400">
            <v>100</v>
          </cell>
          <cell r="R400">
            <v>386</v>
          </cell>
          <cell r="S400">
            <v>1781</v>
          </cell>
          <cell r="T400">
            <v>670</v>
          </cell>
          <cell r="U400">
            <v>240</v>
          </cell>
          <cell r="V400">
            <v>252</v>
          </cell>
          <cell r="W400">
            <v>605</v>
          </cell>
          <cell r="X400">
            <v>-133</v>
          </cell>
          <cell r="Y400">
            <v>147</v>
          </cell>
          <cell r="Z400">
            <v>2006</v>
          </cell>
          <cell r="AA400">
            <v>1863</v>
          </cell>
          <cell r="AB400">
            <v>0</v>
          </cell>
          <cell r="AC400">
            <v>38</v>
          </cell>
          <cell r="AD400">
            <v>105</v>
          </cell>
          <cell r="AE400">
            <v>-225</v>
          </cell>
          <cell r="AF400">
            <v>-225</v>
          </cell>
          <cell r="AG400">
            <v>260</v>
          </cell>
          <cell r="AH400">
            <v>4</v>
          </cell>
          <cell r="AI400">
            <v>11986</v>
          </cell>
          <cell r="AJ400">
            <v>2648</v>
          </cell>
          <cell r="AK400">
            <v>14</v>
          </cell>
          <cell r="AL400">
            <v>13</v>
          </cell>
          <cell r="AM400">
            <v>3792</v>
          </cell>
        </row>
        <row r="401">
          <cell r="A401" t="str">
            <v>三穗县</v>
          </cell>
          <cell r="B401" t="str">
            <v>3P</v>
          </cell>
          <cell r="C401">
            <v>569</v>
          </cell>
          <cell r="D401">
            <v>159</v>
          </cell>
          <cell r="E401">
            <v>35</v>
          </cell>
          <cell r="F401">
            <v>49</v>
          </cell>
          <cell r="G401">
            <v>15</v>
          </cell>
          <cell r="H401">
            <v>276</v>
          </cell>
          <cell r="I401">
            <v>20</v>
          </cell>
          <cell r="J401">
            <v>114</v>
          </cell>
          <cell r="K401">
            <v>1914</v>
          </cell>
          <cell r="L401">
            <v>2</v>
          </cell>
          <cell r="M401">
            <v>89</v>
          </cell>
          <cell r="N401">
            <v>150</v>
          </cell>
          <cell r="O401">
            <v>796</v>
          </cell>
          <cell r="P401">
            <v>450</v>
          </cell>
          <cell r="Q401">
            <v>130</v>
          </cell>
          <cell r="R401">
            <v>297</v>
          </cell>
          <cell r="S401">
            <v>1752</v>
          </cell>
          <cell r="T401">
            <v>569</v>
          </cell>
          <cell r="U401">
            <v>166</v>
          </cell>
          <cell r="V401">
            <v>401</v>
          </cell>
          <cell r="W401">
            <v>654</v>
          </cell>
          <cell r="X401">
            <v>-189</v>
          </cell>
          <cell r="Y401">
            <v>151</v>
          </cell>
          <cell r="Z401">
            <v>2064</v>
          </cell>
          <cell r="AA401">
            <v>1914</v>
          </cell>
          <cell r="AB401">
            <v>0</v>
          </cell>
          <cell r="AC401">
            <v>56</v>
          </cell>
          <cell r="AD401">
            <v>94</v>
          </cell>
          <cell r="AE401">
            <v>-312</v>
          </cell>
          <cell r="AF401">
            <v>-312</v>
          </cell>
          <cell r="AG401">
            <v>173</v>
          </cell>
          <cell r="AH401">
            <v>5</v>
          </cell>
          <cell r="AI401">
            <v>14726</v>
          </cell>
          <cell r="AJ401">
            <v>3737</v>
          </cell>
          <cell r="AK401">
            <v>18</v>
          </cell>
          <cell r="AL401">
            <v>17</v>
          </cell>
          <cell r="AM401">
            <v>4139</v>
          </cell>
        </row>
        <row r="402">
          <cell r="A402" t="str">
            <v>岑巩县</v>
          </cell>
          <cell r="B402" t="str">
            <v>3P</v>
          </cell>
          <cell r="C402">
            <v>748</v>
          </cell>
          <cell r="D402">
            <v>197</v>
          </cell>
          <cell r="E402">
            <v>46</v>
          </cell>
          <cell r="F402">
            <v>68</v>
          </cell>
          <cell r="G402">
            <v>14</v>
          </cell>
          <cell r="H402">
            <v>330</v>
          </cell>
          <cell r="I402">
            <v>25</v>
          </cell>
          <cell r="J402">
            <v>196</v>
          </cell>
          <cell r="K402">
            <v>2485</v>
          </cell>
          <cell r="L402">
            <v>3</v>
          </cell>
          <cell r="M402">
            <v>153</v>
          </cell>
          <cell r="N402">
            <v>196</v>
          </cell>
          <cell r="O402">
            <v>867</v>
          </cell>
          <cell r="P402">
            <v>494</v>
          </cell>
          <cell r="Q402">
            <v>133</v>
          </cell>
          <cell r="R402">
            <v>639</v>
          </cell>
          <cell r="S402">
            <v>1824</v>
          </cell>
          <cell r="T402">
            <v>748</v>
          </cell>
          <cell r="U402">
            <v>218</v>
          </cell>
          <cell r="V402">
            <v>356</v>
          </cell>
          <cell r="W402">
            <v>694</v>
          </cell>
          <cell r="X402">
            <v>-374</v>
          </cell>
          <cell r="Y402">
            <v>182</v>
          </cell>
          <cell r="Z402">
            <v>2669</v>
          </cell>
          <cell r="AA402">
            <v>2485</v>
          </cell>
          <cell r="AB402">
            <v>0</v>
          </cell>
          <cell r="AC402">
            <v>62</v>
          </cell>
          <cell r="AD402">
            <v>122</v>
          </cell>
          <cell r="AE402">
            <v>-845</v>
          </cell>
          <cell r="AF402">
            <v>-845</v>
          </cell>
          <cell r="AG402">
            <v>229</v>
          </cell>
          <cell r="AH402">
            <v>4</v>
          </cell>
          <cell r="AI402">
            <v>17779</v>
          </cell>
          <cell r="AJ402">
            <v>4259</v>
          </cell>
          <cell r="AK402">
            <v>19</v>
          </cell>
          <cell r="AL402">
            <v>18</v>
          </cell>
          <cell r="AM402">
            <v>4406</v>
          </cell>
        </row>
        <row r="403">
          <cell r="A403" t="str">
            <v>天柱县</v>
          </cell>
          <cell r="B403" t="str">
            <v>3P</v>
          </cell>
          <cell r="C403">
            <v>1780</v>
          </cell>
          <cell r="D403">
            <v>340</v>
          </cell>
          <cell r="E403">
            <v>97</v>
          </cell>
          <cell r="F403">
            <v>111</v>
          </cell>
          <cell r="G403">
            <v>36</v>
          </cell>
          <cell r="H403">
            <v>771</v>
          </cell>
          <cell r="I403">
            <v>201</v>
          </cell>
          <cell r="J403">
            <v>468</v>
          </cell>
          <cell r="K403">
            <v>3325</v>
          </cell>
          <cell r="L403">
            <v>0</v>
          </cell>
          <cell r="M403">
            <v>104</v>
          </cell>
          <cell r="N403">
            <v>247</v>
          </cell>
          <cell r="O403">
            <v>1470</v>
          </cell>
          <cell r="P403">
            <v>670</v>
          </cell>
          <cell r="Q403">
            <v>180</v>
          </cell>
          <cell r="R403">
            <v>654</v>
          </cell>
          <cell r="S403">
            <v>3377</v>
          </cell>
          <cell r="T403">
            <v>1780</v>
          </cell>
          <cell r="U403">
            <v>441</v>
          </cell>
          <cell r="V403">
            <v>149</v>
          </cell>
          <cell r="W403">
            <v>781</v>
          </cell>
          <cell r="X403">
            <v>-86</v>
          </cell>
          <cell r="Y403">
            <v>312</v>
          </cell>
          <cell r="Z403">
            <v>3655</v>
          </cell>
          <cell r="AA403">
            <v>3325</v>
          </cell>
          <cell r="AB403">
            <v>0</v>
          </cell>
          <cell r="AC403">
            <v>116</v>
          </cell>
          <cell r="AD403">
            <v>214</v>
          </cell>
          <cell r="AE403">
            <v>-278</v>
          </cell>
          <cell r="AF403">
            <v>-278</v>
          </cell>
          <cell r="AG403">
            <v>485</v>
          </cell>
          <cell r="AH403">
            <v>7</v>
          </cell>
          <cell r="AI403">
            <v>30709</v>
          </cell>
          <cell r="AJ403">
            <v>5930</v>
          </cell>
          <cell r="AK403">
            <v>37</v>
          </cell>
          <cell r="AL403">
            <v>35</v>
          </cell>
          <cell r="AM403">
            <v>6914</v>
          </cell>
        </row>
        <row r="404">
          <cell r="A404" t="str">
            <v>黎平县</v>
          </cell>
          <cell r="B404" t="str">
            <v>3P</v>
          </cell>
          <cell r="C404">
            <v>2425</v>
          </cell>
          <cell r="D404">
            <v>465</v>
          </cell>
          <cell r="E404">
            <v>115</v>
          </cell>
          <cell r="F404">
            <v>187</v>
          </cell>
          <cell r="G404">
            <v>35</v>
          </cell>
          <cell r="H404">
            <v>991</v>
          </cell>
          <cell r="I404">
            <v>504</v>
          </cell>
          <cell r="J404">
            <v>465</v>
          </cell>
          <cell r="K404">
            <v>4111</v>
          </cell>
          <cell r="L404">
            <v>0</v>
          </cell>
          <cell r="M404">
            <v>114</v>
          </cell>
          <cell r="N404">
            <v>333</v>
          </cell>
          <cell r="O404">
            <v>1873</v>
          </cell>
          <cell r="P404">
            <v>804</v>
          </cell>
          <cell r="Q404">
            <v>262</v>
          </cell>
          <cell r="R404">
            <v>725</v>
          </cell>
          <cell r="S404">
            <v>4203</v>
          </cell>
          <cell r="T404">
            <v>2425</v>
          </cell>
          <cell r="U404">
            <v>547</v>
          </cell>
          <cell r="V404">
            <v>102</v>
          </cell>
          <cell r="W404">
            <v>785</v>
          </cell>
          <cell r="X404">
            <v>33</v>
          </cell>
          <cell r="Y404">
            <v>311</v>
          </cell>
          <cell r="Z404">
            <v>4448</v>
          </cell>
          <cell r="AA404">
            <v>4111</v>
          </cell>
          <cell r="AB404">
            <v>0</v>
          </cell>
          <cell r="AC404">
            <v>147</v>
          </cell>
          <cell r="AD404">
            <v>190</v>
          </cell>
          <cell r="AE404">
            <v>-245</v>
          </cell>
          <cell r="AF404">
            <v>-245</v>
          </cell>
          <cell r="AG404">
            <v>576</v>
          </cell>
          <cell r="AH404">
            <v>15</v>
          </cell>
          <cell r="AI404">
            <v>33408</v>
          </cell>
          <cell r="AJ404">
            <v>4987</v>
          </cell>
          <cell r="AK404">
            <v>44</v>
          </cell>
          <cell r="AL404">
            <v>42</v>
          </cell>
          <cell r="AM404">
            <v>8781</v>
          </cell>
        </row>
        <row r="405">
          <cell r="A405" t="str">
            <v>榕江县</v>
          </cell>
          <cell r="B405" t="str">
            <v>3P</v>
          </cell>
          <cell r="C405">
            <v>1392</v>
          </cell>
          <cell r="D405">
            <v>307</v>
          </cell>
          <cell r="E405">
            <v>112</v>
          </cell>
          <cell r="F405">
            <v>80</v>
          </cell>
          <cell r="G405">
            <v>42</v>
          </cell>
          <cell r="H405">
            <v>556</v>
          </cell>
          <cell r="I405">
            <v>253</v>
          </cell>
          <cell r="J405">
            <v>276</v>
          </cell>
          <cell r="K405">
            <v>3063</v>
          </cell>
          <cell r="L405">
            <v>0</v>
          </cell>
          <cell r="M405">
            <v>152</v>
          </cell>
          <cell r="N405">
            <v>211</v>
          </cell>
          <cell r="O405">
            <v>1403</v>
          </cell>
          <cell r="P405">
            <v>643</v>
          </cell>
          <cell r="Q405">
            <v>171</v>
          </cell>
          <cell r="R405">
            <v>483</v>
          </cell>
          <cell r="S405">
            <v>2927</v>
          </cell>
          <cell r="T405">
            <v>1392</v>
          </cell>
          <cell r="U405">
            <v>510</v>
          </cell>
          <cell r="V405">
            <v>212</v>
          </cell>
          <cell r="W405">
            <v>676</v>
          </cell>
          <cell r="X405">
            <v>-117</v>
          </cell>
          <cell r="Y405">
            <v>254</v>
          </cell>
          <cell r="Z405">
            <v>3312</v>
          </cell>
          <cell r="AA405">
            <v>3063</v>
          </cell>
          <cell r="AB405">
            <v>0</v>
          </cell>
          <cell r="AC405">
            <v>73</v>
          </cell>
          <cell r="AD405">
            <v>176</v>
          </cell>
          <cell r="AE405">
            <v>-385</v>
          </cell>
          <cell r="AF405">
            <v>-385</v>
          </cell>
          <cell r="AG405">
            <v>560</v>
          </cell>
          <cell r="AH405">
            <v>9</v>
          </cell>
          <cell r="AI405">
            <v>25141</v>
          </cell>
          <cell r="AJ405">
            <v>5835</v>
          </cell>
          <cell r="AK405">
            <v>28</v>
          </cell>
          <cell r="AL405">
            <v>26</v>
          </cell>
          <cell r="AM405">
            <v>5813</v>
          </cell>
        </row>
        <row r="406">
          <cell r="A406" t="str">
            <v>从江县</v>
          </cell>
          <cell r="B406" t="str">
            <v>3P</v>
          </cell>
          <cell r="C406">
            <v>1410</v>
          </cell>
          <cell r="D406">
            <v>239</v>
          </cell>
          <cell r="E406">
            <v>82</v>
          </cell>
          <cell r="F406">
            <v>69</v>
          </cell>
          <cell r="G406">
            <v>44</v>
          </cell>
          <cell r="H406">
            <v>722</v>
          </cell>
          <cell r="I406">
            <v>216</v>
          </cell>
          <cell r="J406">
            <v>233</v>
          </cell>
          <cell r="K406">
            <v>2740</v>
          </cell>
          <cell r="L406">
            <v>0</v>
          </cell>
          <cell r="M406">
            <v>48</v>
          </cell>
          <cell r="N406">
            <v>202</v>
          </cell>
          <cell r="O406">
            <v>1151</v>
          </cell>
          <cell r="P406">
            <v>622</v>
          </cell>
          <cell r="Q406">
            <v>116</v>
          </cell>
          <cell r="R406">
            <v>601</v>
          </cell>
          <cell r="S406">
            <v>2785</v>
          </cell>
          <cell r="T406">
            <v>1410</v>
          </cell>
          <cell r="U406">
            <v>358</v>
          </cell>
          <cell r="V406">
            <v>284</v>
          </cell>
          <cell r="W406">
            <v>716</v>
          </cell>
          <cell r="X406">
            <v>-211</v>
          </cell>
          <cell r="Y406">
            <v>228</v>
          </cell>
          <cell r="Z406">
            <v>2974</v>
          </cell>
          <cell r="AA406">
            <v>2740</v>
          </cell>
          <cell r="AB406">
            <v>0</v>
          </cell>
          <cell r="AC406">
            <v>96</v>
          </cell>
          <cell r="AD406">
            <v>138</v>
          </cell>
          <cell r="AE406">
            <v>-189</v>
          </cell>
          <cell r="AF406">
            <v>-189</v>
          </cell>
          <cell r="AG406">
            <v>407</v>
          </cell>
          <cell r="AH406">
            <v>23</v>
          </cell>
          <cell r="AI406">
            <v>19196</v>
          </cell>
          <cell r="AJ406">
            <v>3005</v>
          </cell>
          <cell r="AK406">
            <v>28</v>
          </cell>
          <cell r="AL406">
            <v>27</v>
          </cell>
          <cell r="AM406">
            <v>5361</v>
          </cell>
        </row>
        <row r="407">
          <cell r="A407" t="str">
            <v>剑河县</v>
          </cell>
          <cell r="B407" t="str">
            <v>3P</v>
          </cell>
          <cell r="C407">
            <v>1603</v>
          </cell>
          <cell r="D407">
            <v>300</v>
          </cell>
          <cell r="E407">
            <v>72</v>
          </cell>
          <cell r="F407">
            <v>147</v>
          </cell>
          <cell r="G407">
            <v>25</v>
          </cell>
          <cell r="H407">
            <v>470</v>
          </cell>
          <cell r="I407">
            <v>705</v>
          </cell>
          <cell r="J407">
            <v>128</v>
          </cell>
          <cell r="K407">
            <v>2609</v>
          </cell>
          <cell r="L407">
            <v>5</v>
          </cell>
          <cell r="M407">
            <v>90</v>
          </cell>
          <cell r="N407">
            <v>172</v>
          </cell>
          <cell r="O407">
            <v>1041</v>
          </cell>
          <cell r="P407">
            <v>681</v>
          </cell>
          <cell r="Q407">
            <v>158</v>
          </cell>
          <cell r="R407">
            <v>462</v>
          </cell>
          <cell r="S407">
            <v>2622</v>
          </cell>
          <cell r="T407">
            <v>1603</v>
          </cell>
          <cell r="U407">
            <v>295</v>
          </cell>
          <cell r="V407">
            <v>210</v>
          </cell>
          <cell r="W407">
            <v>509</v>
          </cell>
          <cell r="X407">
            <v>-97</v>
          </cell>
          <cell r="Y407">
            <v>102</v>
          </cell>
          <cell r="Z407">
            <v>2705</v>
          </cell>
          <cell r="AA407">
            <v>2609</v>
          </cell>
          <cell r="AB407">
            <v>0</v>
          </cell>
          <cell r="AC407">
            <v>64</v>
          </cell>
          <cell r="AD407">
            <v>32</v>
          </cell>
          <cell r="AE407">
            <v>-83</v>
          </cell>
          <cell r="AF407">
            <v>-83</v>
          </cell>
          <cell r="AG407">
            <v>362</v>
          </cell>
          <cell r="AH407">
            <v>0</v>
          </cell>
          <cell r="AI407">
            <v>18173</v>
          </cell>
          <cell r="AJ407">
            <v>4718</v>
          </cell>
          <cell r="AK407">
            <v>19</v>
          </cell>
          <cell r="AL407">
            <v>18</v>
          </cell>
          <cell r="AM407">
            <v>4934</v>
          </cell>
        </row>
        <row r="408">
          <cell r="A408" t="str">
            <v>台江县</v>
          </cell>
          <cell r="B408" t="str">
            <v>3P</v>
          </cell>
          <cell r="C408">
            <v>614</v>
          </cell>
          <cell r="D408">
            <v>186</v>
          </cell>
          <cell r="E408">
            <v>45</v>
          </cell>
          <cell r="F408">
            <v>67</v>
          </cell>
          <cell r="G408">
            <v>20</v>
          </cell>
          <cell r="H408">
            <v>205</v>
          </cell>
          <cell r="I408">
            <v>70</v>
          </cell>
          <cell r="J408">
            <v>153</v>
          </cell>
          <cell r="K408">
            <v>1769</v>
          </cell>
          <cell r="L408">
            <v>7</v>
          </cell>
          <cell r="M408">
            <v>46</v>
          </cell>
          <cell r="N408">
            <v>147</v>
          </cell>
          <cell r="O408">
            <v>779</v>
          </cell>
          <cell r="P408">
            <v>437</v>
          </cell>
          <cell r="Q408">
            <v>121</v>
          </cell>
          <cell r="R408">
            <v>232</v>
          </cell>
          <cell r="S408">
            <v>1716</v>
          </cell>
          <cell r="T408">
            <v>614</v>
          </cell>
          <cell r="U408">
            <v>219</v>
          </cell>
          <cell r="V408">
            <v>324</v>
          </cell>
          <cell r="W408">
            <v>601</v>
          </cell>
          <cell r="X408">
            <v>-261</v>
          </cell>
          <cell r="Y408">
            <v>219</v>
          </cell>
          <cell r="Z408">
            <v>1875</v>
          </cell>
          <cell r="AA408">
            <v>1769</v>
          </cell>
          <cell r="AB408">
            <v>0</v>
          </cell>
          <cell r="AC408">
            <v>40</v>
          </cell>
          <cell r="AD408">
            <v>66</v>
          </cell>
          <cell r="AE408">
            <v>-159</v>
          </cell>
          <cell r="AF408">
            <v>-159</v>
          </cell>
          <cell r="AG408">
            <v>226</v>
          </cell>
          <cell r="AH408">
            <v>6</v>
          </cell>
          <cell r="AI408">
            <v>13592</v>
          </cell>
          <cell r="AJ408">
            <v>4287</v>
          </cell>
          <cell r="AK408">
            <v>15</v>
          </cell>
          <cell r="AL408">
            <v>14</v>
          </cell>
          <cell r="AM408">
            <v>3763</v>
          </cell>
        </row>
        <row r="409">
          <cell r="A409" t="str">
            <v>大方县</v>
          </cell>
          <cell r="B409" t="str">
            <v>3P</v>
          </cell>
          <cell r="C409">
            <v>3452</v>
          </cell>
          <cell r="D409">
            <v>532</v>
          </cell>
          <cell r="E409">
            <v>201</v>
          </cell>
          <cell r="F409">
            <v>106</v>
          </cell>
          <cell r="G409">
            <v>75</v>
          </cell>
          <cell r="H409">
            <v>2352</v>
          </cell>
          <cell r="I409">
            <v>-31</v>
          </cell>
          <cell r="J409">
            <v>599</v>
          </cell>
          <cell r="K409">
            <v>7596</v>
          </cell>
          <cell r="L409">
            <v>5</v>
          </cell>
          <cell r="M409">
            <v>531</v>
          </cell>
          <cell r="N409">
            <v>566</v>
          </cell>
          <cell r="O409">
            <v>3056</v>
          </cell>
          <cell r="P409">
            <v>1515</v>
          </cell>
          <cell r="Q409">
            <v>418</v>
          </cell>
          <cell r="R409">
            <v>1505</v>
          </cell>
          <cell r="S409">
            <v>6540</v>
          </cell>
          <cell r="T409">
            <v>3452</v>
          </cell>
          <cell r="U409">
            <v>956</v>
          </cell>
          <cell r="V409">
            <v>484</v>
          </cell>
          <cell r="W409">
            <v>1502</v>
          </cell>
          <cell r="X409">
            <v>-98</v>
          </cell>
          <cell r="Y409">
            <v>244</v>
          </cell>
          <cell r="Z409">
            <v>7862</v>
          </cell>
          <cell r="AA409">
            <v>7596</v>
          </cell>
          <cell r="AB409">
            <v>0</v>
          </cell>
          <cell r="AC409">
            <v>68</v>
          </cell>
          <cell r="AD409">
            <v>198</v>
          </cell>
          <cell r="AE409">
            <v>-1322</v>
          </cell>
          <cell r="AF409">
            <v>-1322</v>
          </cell>
          <cell r="AG409">
            <v>1007</v>
          </cell>
          <cell r="AH409">
            <v>6</v>
          </cell>
          <cell r="AI409">
            <v>57309</v>
          </cell>
          <cell r="AJ409">
            <v>21058</v>
          </cell>
          <cell r="AK409">
            <v>86</v>
          </cell>
          <cell r="AL409">
            <v>83</v>
          </cell>
          <cell r="AM409">
            <v>16234</v>
          </cell>
        </row>
        <row r="410">
          <cell r="A410" t="str">
            <v>织金县</v>
          </cell>
          <cell r="B410" t="str">
            <v>3P</v>
          </cell>
          <cell r="C410">
            <v>2908</v>
          </cell>
          <cell r="D410">
            <v>449</v>
          </cell>
          <cell r="E410">
            <v>98</v>
          </cell>
          <cell r="F410">
            <v>213</v>
          </cell>
          <cell r="G410">
            <v>32</v>
          </cell>
          <cell r="H410">
            <v>1855</v>
          </cell>
          <cell r="I410">
            <v>7</v>
          </cell>
          <cell r="J410">
            <v>597</v>
          </cell>
          <cell r="K410">
            <v>6449</v>
          </cell>
          <cell r="L410">
            <v>31</v>
          </cell>
          <cell r="M410">
            <v>532</v>
          </cell>
          <cell r="N410">
            <v>384</v>
          </cell>
          <cell r="O410">
            <v>2472</v>
          </cell>
          <cell r="P410">
            <v>1553</v>
          </cell>
          <cell r="Q410">
            <v>400</v>
          </cell>
          <cell r="R410">
            <v>1077</v>
          </cell>
          <cell r="S410">
            <v>6162</v>
          </cell>
          <cell r="T410">
            <v>2908</v>
          </cell>
          <cell r="U410">
            <v>481</v>
          </cell>
          <cell r="V410">
            <v>833</v>
          </cell>
          <cell r="W410">
            <v>1516</v>
          </cell>
          <cell r="X410">
            <v>375</v>
          </cell>
          <cell r="Y410">
            <v>49</v>
          </cell>
          <cell r="Z410">
            <v>6539</v>
          </cell>
          <cell r="AA410">
            <v>6449</v>
          </cell>
          <cell r="AB410">
            <v>0</v>
          </cell>
          <cell r="AC410">
            <v>91</v>
          </cell>
          <cell r="AD410">
            <v>-1</v>
          </cell>
          <cell r="AE410">
            <v>-377</v>
          </cell>
          <cell r="AF410">
            <v>-663</v>
          </cell>
          <cell r="AG410">
            <v>490</v>
          </cell>
          <cell r="AH410">
            <v>13</v>
          </cell>
          <cell r="AI410">
            <v>72081</v>
          </cell>
          <cell r="AJ410">
            <v>24289</v>
          </cell>
          <cell r="AK410">
            <v>82</v>
          </cell>
          <cell r="AL410">
            <v>79</v>
          </cell>
          <cell r="AM410">
            <v>10774</v>
          </cell>
        </row>
        <row r="411">
          <cell r="A411" t="str">
            <v>纳雍县</v>
          </cell>
          <cell r="B411" t="str">
            <v>3P</v>
          </cell>
          <cell r="C411">
            <v>1575</v>
          </cell>
          <cell r="D411">
            <v>348</v>
          </cell>
          <cell r="E411">
            <v>58</v>
          </cell>
          <cell r="F411">
            <v>117</v>
          </cell>
          <cell r="G411">
            <v>62</v>
          </cell>
          <cell r="H411">
            <v>1007</v>
          </cell>
          <cell r="I411">
            <v>44</v>
          </cell>
          <cell r="J411">
            <v>176</v>
          </cell>
          <cell r="K411">
            <v>4403</v>
          </cell>
          <cell r="L411">
            <v>24</v>
          </cell>
          <cell r="M411">
            <v>99</v>
          </cell>
          <cell r="N411">
            <v>374</v>
          </cell>
          <cell r="O411">
            <v>2000</v>
          </cell>
          <cell r="P411">
            <v>990</v>
          </cell>
          <cell r="Q411">
            <v>287</v>
          </cell>
          <cell r="R411">
            <v>629</v>
          </cell>
          <cell r="S411">
            <v>4567</v>
          </cell>
          <cell r="T411">
            <v>1575</v>
          </cell>
          <cell r="U411">
            <v>270</v>
          </cell>
          <cell r="V411">
            <v>877</v>
          </cell>
          <cell r="W411">
            <v>1513</v>
          </cell>
          <cell r="X411">
            <v>156</v>
          </cell>
          <cell r="Y411">
            <v>176</v>
          </cell>
          <cell r="Z411">
            <v>4578</v>
          </cell>
          <cell r="AA411">
            <v>4403</v>
          </cell>
          <cell r="AB411">
            <v>0</v>
          </cell>
          <cell r="AC411">
            <v>46</v>
          </cell>
          <cell r="AD411">
            <v>129</v>
          </cell>
          <cell r="AE411">
            <v>-11</v>
          </cell>
          <cell r="AF411">
            <v>-675</v>
          </cell>
          <cell r="AG411">
            <v>288</v>
          </cell>
          <cell r="AH411">
            <v>7</v>
          </cell>
          <cell r="AI411">
            <v>38370</v>
          </cell>
          <cell r="AJ411">
            <v>3062</v>
          </cell>
          <cell r="AK411">
            <v>67</v>
          </cell>
          <cell r="AL411">
            <v>64</v>
          </cell>
          <cell r="AM411">
            <v>13567</v>
          </cell>
        </row>
        <row r="412">
          <cell r="A412" t="str">
            <v>威宁县</v>
          </cell>
          <cell r="B412" t="str">
            <v>3P</v>
          </cell>
          <cell r="C412">
            <v>3320</v>
          </cell>
          <cell r="D412">
            <v>574</v>
          </cell>
          <cell r="E412">
            <v>139</v>
          </cell>
          <cell r="F412">
            <v>167</v>
          </cell>
          <cell r="G412">
            <v>48</v>
          </cell>
          <cell r="H412">
            <v>2001</v>
          </cell>
          <cell r="I412">
            <v>146</v>
          </cell>
          <cell r="J412">
            <v>599</v>
          </cell>
          <cell r="K412">
            <v>9053</v>
          </cell>
          <cell r="L412">
            <v>1</v>
          </cell>
          <cell r="M412">
            <v>1012</v>
          </cell>
          <cell r="N412">
            <v>532</v>
          </cell>
          <cell r="O412">
            <v>2990</v>
          </cell>
          <cell r="P412">
            <v>1612</v>
          </cell>
          <cell r="Q412">
            <v>366</v>
          </cell>
          <cell r="R412">
            <v>2540</v>
          </cell>
          <cell r="S412">
            <v>8539</v>
          </cell>
          <cell r="T412">
            <v>3320</v>
          </cell>
          <cell r="U412">
            <v>666</v>
          </cell>
          <cell r="V412">
            <v>1021</v>
          </cell>
          <cell r="W412">
            <v>1992</v>
          </cell>
          <cell r="X412">
            <v>424</v>
          </cell>
          <cell r="Y412">
            <v>1116</v>
          </cell>
          <cell r="Z412">
            <v>9175</v>
          </cell>
          <cell r="AA412">
            <v>9053</v>
          </cell>
          <cell r="AB412">
            <v>0</v>
          </cell>
          <cell r="AC412">
            <v>60</v>
          </cell>
          <cell r="AD412">
            <v>62</v>
          </cell>
          <cell r="AE412">
            <v>-636</v>
          </cell>
          <cell r="AF412">
            <v>-635</v>
          </cell>
          <cell r="AG412">
            <v>693</v>
          </cell>
          <cell r="AH412">
            <v>3</v>
          </cell>
          <cell r="AI412">
            <v>91909</v>
          </cell>
          <cell r="AJ412">
            <v>23005</v>
          </cell>
          <cell r="AK412">
            <v>93</v>
          </cell>
          <cell r="AL412">
            <v>89</v>
          </cell>
          <cell r="AM412">
            <v>14769</v>
          </cell>
        </row>
        <row r="413">
          <cell r="A413" t="str">
            <v>赫章县</v>
          </cell>
          <cell r="B413" t="str">
            <v>3P</v>
          </cell>
          <cell r="C413">
            <v>2697</v>
          </cell>
          <cell r="D413">
            <v>793</v>
          </cell>
          <cell r="E413">
            <v>251</v>
          </cell>
          <cell r="F413">
            <v>157</v>
          </cell>
          <cell r="G413">
            <v>79</v>
          </cell>
          <cell r="H413">
            <v>964</v>
          </cell>
          <cell r="I413">
            <v>382</v>
          </cell>
          <cell r="J413">
            <v>558</v>
          </cell>
          <cell r="K413">
            <v>5741</v>
          </cell>
          <cell r="L413">
            <v>0</v>
          </cell>
          <cell r="M413">
            <v>310</v>
          </cell>
          <cell r="N413">
            <v>356</v>
          </cell>
          <cell r="O413">
            <v>2015</v>
          </cell>
          <cell r="P413">
            <v>1210</v>
          </cell>
          <cell r="Q413">
            <v>294</v>
          </cell>
          <cell r="R413">
            <v>1556</v>
          </cell>
          <cell r="S413">
            <v>5766</v>
          </cell>
          <cell r="T413">
            <v>2697</v>
          </cell>
          <cell r="U413">
            <v>1260</v>
          </cell>
          <cell r="V413">
            <v>0</v>
          </cell>
          <cell r="W413">
            <v>1284</v>
          </cell>
          <cell r="X413">
            <v>376</v>
          </cell>
          <cell r="Y413">
            <v>149</v>
          </cell>
          <cell r="Z413">
            <v>5891</v>
          </cell>
          <cell r="AA413">
            <v>5741</v>
          </cell>
          <cell r="AB413">
            <v>0</v>
          </cell>
          <cell r="AC413">
            <v>37</v>
          </cell>
          <cell r="AD413">
            <v>113</v>
          </cell>
          <cell r="AE413">
            <v>-125</v>
          </cell>
          <cell r="AF413">
            <v>-515</v>
          </cell>
          <cell r="AG413">
            <v>1255</v>
          </cell>
          <cell r="AH413">
            <v>3</v>
          </cell>
          <cell r="AI413">
            <v>77534</v>
          </cell>
          <cell r="AJ413">
            <v>40458</v>
          </cell>
          <cell r="AK413">
            <v>55</v>
          </cell>
          <cell r="AL413">
            <v>52</v>
          </cell>
          <cell r="AM413">
            <v>11341</v>
          </cell>
        </row>
        <row r="414">
          <cell r="A414" t="str">
            <v>松桃县</v>
          </cell>
          <cell r="B414" t="str">
            <v>3P</v>
          </cell>
          <cell r="C414">
            <v>1152</v>
          </cell>
          <cell r="D414">
            <v>263</v>
          </cell>
          <cell r="E414">
            <v>80</v>
          </cell>
          <cell r="F414">
            <v>95</v>
          </cell>
          <cell r="G414">
            <v>16</v>
          </cell>
          <cell r="H414">
            <v>709</v>
          </cell>
          <cell r="I414">
            <v>80</v>
          </cell>
          <cell r="J414">
            <v>100</v>
          </cell>
          <cell r="K414">
            <v>3363</v>
          </cell>
          <cell r="L414">
            <v>12</v>
          </cell>
          <cell r="M414">
            <v>69</v>
          </cell>
          <cell r="N414">
            <v>270</v>
          </cell>
          <cell r="O414">
            <v>1738</v>
          </cell>
          <cell r="P414">
            <v>747</v>
          </cell>
          <cell r="Q414">
            <v>196</v>
          </cell>
          <cell r="R414">
            <v>331</v>
          </cell>
          <cell r="S414">
            <v>3186</v>
          </cell>
          <cell r="T414">
            <v>1152</v>
          </cell>
          <cell r="U414">
            <v>468</v>
          </cell>
          <cell r="V414">
            <v>532</v>
          </cell>
          <cell r="W414">
            <v>923</v>
          </cell>
          <cell r="X414">
            <v>-104</v>
          </cell>
          <cell r="Y414">
            <v>215</v>
          </cell>
          <cell r="Z414">
            <v>3543</v>
          </cell>
          <cell r="AA414">
            <v>3363</v>
          </cell>
          <cell r="AB414">
            <v>0</v>
          </cell>
          <cell r="AC414">
            <v>94</v>
          </cell>
          <cell r="AD414">
            <v>86</v>
          </cell>
          <cell r="AE414">
            <v>-357</v>
          </cell>
          <cell r="AF414">
            <v>-357</v>
          </cell>
          <cell r="AG414">
            <v>402</v>
          </cell>
          <cell r="AH414">
            <v>94</v>
          </cell>
          <cell r="AI414">
            <v>8065</v>
          </cell>
          <cell r="AJ414">
            <v>4025</v>
          </cell>
          <cell r="AK414">
            <v>57</v>
          </cell>
          <cell r="AL414">
            <v>56</v>
          </cell>
          <cell r="AM414">
            <v>10801</v>
          </cell>
        </row>
        <row r="415">
          <cell r="A415" t="str">
            <v>石阡县</v>
          </cell>
          <cell r="B415" t="str">
            <v>3P</v>
          </cell>
          <cell r="C415">
            <v>1352</v>
          </cell>
          <cell r="D415">
            <v>280</v>
          </cell>
          <cell r="E415">
            <v>65</v>
          </cell>
          <cell r="F415">
            <v>97</v>
          </cell>
          <cell r="G415">
            <v>31</v>
          </cell>
          <cell r="H415">
            <v>1071</v>
          </cell>
          <cell r="I415">
            <v>-55</v>
          </cell>
          <cell r="J415">
            <v>56</v>
          </cell>
          <cell r="K415">
            <v>2861</v>
          </cell>
          <cell r="L415">
            <v>0</v>
          </cell>
          <cell r="M415">
            <v>175</v>
          </cell>
          <cell r="N415">
            <v>277</v>
          </cell>
          <cell r="O415">
            <v>1176</v>
          </cell>
          <cell r="P415">
            <v>559</v>
          </cell>
          <cell r="Q415">
            <v>152</v>
          </cell>
          <cell r="R415">
            <v>522</v>
          </cell>
          <cell r="S415">
            <v>2686</v>
          </cell>
          <cell r="T415">
            <v>1352</v>
          </cell>
          <cell r="U415">
            <v>322</v>
          </cell>
          <cell r="V415">
            <v>290</v>
          </cell>
          <cell r="W415">
            <v>825</v>
          </cell>
          <cell r="X415">
            <v>-220</v>
          </cell>
          <cell r="Y415">
            <v>117</v>
          </cell>
          <cell r="Z415">
            <v>2934</v>
          </cell>
          <cell r="AA415">
            <v>2861</v>
          </cell>
          <cell r="AB415">
            <v>0</v>
          </cell>
          <cell r="AC415">
            <v>73</v>
          </cell>
          <cell r="AD415">
            <v>0</v>
          </cell>
          <cell r="AE415">
            <v>-248</v>
          </cell>
          <cell r="AF415">
            <v>-283</v>
          </cell>
          <cell r="AG415">
            <v>323</v>
          </cell>
          <cell r="AH415">
            <v>43</v>
          </cell>
          <cell r="AI415">
            <v>30456</v>
          </cell>
          <cell r="AJ415">
            <v>6256</v>
          </cell>
          <cell r="AK415">
            <v>34</v>
          </cell>
          <cell r="AL415">
            <v>32</v>
          </cell>
          <cell r="AM415">
            <v>8388</v>
          </cell>
        </row>
        <row r="416">
          <cell r="A416" t="str">
            <v>印江县</v>
          </cell>
          <cell r="B416" t="str">
            <v>3P</v>
          </cell>
          <cell r="C416">
            <v>1560</v>
          </cell>
          <cell r="D416">
            <v>221</v>
          </cell>
          <cell r="E416">
            <v>52</v>
          </cell>
          <cell r="F416">
            <v>80</v>
          </cell>
          <cell r="G416">
            <v>18</v>
          </cell>
          <cell r="H416">
            <v>926</v>
          </cell>
          <cell r="I416">
            <v>17</v>
          </cell>
          <cell r="J416">
            <v>396</v>
          </cell>
          <cell r="K416">
            <v>3061</v>
          </cell>
          <cell r="L416">
            <v>4</v>
          </cell>
          <cell r="M416">
            <v>98</v>
          </cell>
          <cell r="N416">
            <v>286</v>
          </cell>
          <cell r="O416">
            <v>1333</v>
          </cell>
          <cell r="P416">
            <v>674</v>
          </cell>
          <cell r="Q416">
            <v>193</v>
          </cell>
          <cell r="R416">
            <v>473</v>
          </cell>
          <cell r="S416">
            <v>3029</v>
          </cell>
          <cell r="T416">
            <v>1560</v>
          </cell>
          <cell r="U416">
            <v>259</v>
          </cell>
          <cell r="V416">
            <v>355</v>
          </cell>
          <cell r="W416">
            <v>650</v>
          </cell>
          <cell r="X416">
            <v>-28</v>
          </cell>
          <cell r="Y416">
            <v>233</v>
          </cell>
          <cell r="Z416">
            <v>3254</v>
          </cell>
          <cell r="AA416">
            <v>3061</v>
          </cell>
          <cell r="AB416">
            <v>0</v>
          </cell>
          <cell r="AC416">
            <v>62</v>
          </cell>
          <cell r="AD416">
            <v>131</v>
          </cell>
          <cell r="AE416">
            <v>-225</v>
          </cell>
          <cell r="AF416">
            <v>-225</v>
          </cell>
          <cell r="AG416">
            <v>261</v>
          </cell>
          <cell r="AH416">
            <v>9</v>
          </cell>
          <cell r="AI416">
            <v>23221</v>
          </cell>
          <cell r="AJ416">
            <v>2932</v>
          </cell>
          <cell r="AK416">
            <v>36</v>
          </cell>
          <cell r="AL416">
            <v>35</v>
          </cell>
          <cell r="AM416">
            <v>7399</v>
          </cell>
        </row>
        <row r="417">
          <cell r="A417" t="str">
            <v>德江县</v>
          </cell>
          <cell r="B417" t="str">
            <v>3P</v>
          </cell>
          <cell r="C417">
            <v>1900</v>
          </cell>
          <cell r="D417">
            <v>345</v>
          </cell>
          <cell r="E417">
            <v>99</v>
          </cell>
          <cell r="F417">
            <v>85</v>
          </cell>
          <cell r="G417">
            <v>25</v>
          </cell>
          <cell r="H417">
            <v>1285</v>
          </cell>
          <cell r="I417">
            <v>38</v>
          </cell>
          <cell r="J417">
            <v>232</v>
          </cell>
          <cell r="K417">
            <v>3018</v>
          </cell>
          <cell r="L417">
            <v>4</v>
          </cell>
          <cell r="M417">
            <v>59</v>
          </cell>
          <cell r="N417">
            <v>286</v>
          </cell>
          <cell r="O417">
            <v>1248</v>
          </cell>
          <cell r="P417">
            <v>764</v>
          </cell>
          <cell r="Q417">
            <v>230</v>
          </cell>
          <cell r="R417">
            <v>427</v>
          </cell>
          <cell r="S417">
            <v>3274</v>
          </cell>
          <cell r="T417">
            <v>1900</v>
          </cell>
          <cell r="U417">
            <v>495</v>
          </cell>
          <cell r="V417">
            <v>0</v>
          </cell>
          <cell r="W417">
            <v>538</v>
          </cell>
          <cell r="X417">
            <v>66</v>
          </cell>
          <cell r="Y417">
            <v>275</v>
          </cell>
          <cell r="Z417">
            <v>3256</v>
          </cell>
          <cell r="AA417">
            <v>3018</v>
          </cell>
          <cell r="AB417">
            <v>0</v>
          </cell>
          <cell r="AC417">
            <v>62</v>
          </cell>
          <cell r="AD417">
            <v>176</v>
          </cell>
          <cell r="AE417">
            <v>18</v>
          </cell>
          <cell r="AF417">
            <v>-297</v>
          </cell>
          <cell r="AG417">
            <v>492</v>
          </cell>
          <cell r="AH417">
            <v>90</v>
          </cell>
          <cell r="AI417">
            <v>41200</v>
          </cell>
          <cell r="AJ417">
            <v>8880</v>
          </cell>
          <cell r="AK417">
            <v>39</v>
          </cell>
          <cell r="AL417">
            <v>37</v>
          </cell>
          <cell r="AM417">
            <v>8122</v>
          </cell>
        </row>
        <row r="418">
          <cell r="A418" t="str">
            <v>沿河县</v>
          </cell>
          <cell r="B418" t="str">
            <v>3P</v>
          </cell>
          <cell r="C418">
            <v>1560</v>
          </cell>
          <cell r="D418">
            <v>300</v>
          </cell>
          <cell r="E418">
            <v>66</v>
          </cell>
          <cell r="F418">
            <v>128</v>
          </cell>
          <cell r="G418">
            <v>30</v>
          </cell>
          <cell r="H418">
            <v>1026</v>
          </cell>
          <cell r="I418">
            <v>-45</v>
          </cell>
          <cell r="J418">
            <v>279</v>
          </cell>
          <cell r="K418">
            <v>3877</v>
          </cell>
          <cell r="L418">
            <v>26</v>
          </cell>
          <cell r="M418">
            <v>140</v>
          </cell>
          <cell r="N418">
            <v>482</v>
          </cell>
          <cell r="O418">
            <v>1700</v>
          </cell>
          <cell r="P418">
            <v>789</v>
          </cell>
          <cell r="Q418">
            <v>221</v>
          </cell>
          <cell r="R418">
            <v>519</v>
          </cell>
          <cell r="S418">
            <v>3170</v>
          </cell>
          <cell r="T418">
            <v>1560</v>
          </cell>
          <cell r="U418">
            <v>336</v>
          </cell>
          <cell r="V418">
            <v>621</v>
          </cell>
          <cell r="W418">
            <v>814</v>
          </cell>
          <cell r="X418">
            <v>-447</v>
          </cell>
          <cell r="Y418">
            <v>286</v>
          </cell>
          <cell r="Z418">
            <v>4134</v>
          </cell>
          <cell r="AA418">
            <v>3877</v>
          </cell>
          <cell r="AB418">
            <v>0</v>
          </cell>
          <cell r="AC418">
            <v>60</v>
          </cell>
          <cell r="AD418">
            <v>197</v>
          </cell>
          <cell r="AE418">
            <v>-964</v>
          </cell>
          <cell r="AF418">
            <v>-964</v>
          </cell>
          <cell r="AG418">
            <v>329</v>
          </cell>
          <cell r="AH418">
            <v>13</v>
          </cell>
          <cell r="AI418">
            <v>33837</v>
          </cell>
          <cell r="AJ418">
            <v>6359</v>
          </cell>
          <cell r="AK418">
            <v>49</v>
          </cell>
          <cell r="AL418">
            <v>46</v>
          </cell>
          <cell r="AM418">
            <v>9269</v>
          </cell>
        </row>
        <row r="419">
          <cell r="A419" t="str">
            <v>兴仁县</v>
          </cell>
          <cell r="B419" t="str">
            <v>3P</v>
          </cell>
          <cell r="C419">
            <v>1560</v>
          </cell>
          <cell r="D419">
            <v>303</v>
          </cell>
          <cell r="E419">
            <v>111</v>
          </cell>
          <cell r="F419">
            <v>129</v>
          </cell>
          <cell r="G419">
            <v>14</v>
          </cell>
          <cell r="H419">
            <v>624</v>
          </cell>
          <cell r="I419">
            <v>296</v>
          </cell>
          <cell r="J419">
            <v>337</v>
          </cell>
          <cell r="K419">
            <v>3123</v>
          </cell>
          <cell r="L419">
            <v>0</v>
          </cell>
          <cell r="M419">
            <v>221</v>
          </cell>
          <cell r="N419">
            <v>268</v>
          </cell>
          <cell r="O419">
            <v>1387</v>
          </cell>
          <cell r="P419">
            <v>628</v>
          </cell>
          <cell r="Q419">
            <v>191</v>
          </cell>
          <cell r="R419">
            <v>428</v>
          </cell>
          <cell r="S419">
            <v>3631</v>
          </cell>
          <cell r="T419">
            <v>1560</v>
          </cell>
          <cell r="U419">
            <v>482</v>
          </cell>
          <cell r="V419">
            <v>0</v>
          </cell>
          <cell r="W419">
            <v>938</v>
          </cell>
          <cell r="X419">
            <v>382</v>
          </cell>
          <cell r="Y419">
            <v>269</v>
          </cell>
          <cell r="Z419">
            <v>3414</v>
          </cell>
          <cell r="AA419">
            <v>3123</v>
          </cell>
          <cell r="AB419">
            <v>0</v>
          </cell>
          <cell r="AC419">
            <v>153</v>
          </cell>
          <cell r="AD419">
            <v>138</v>
          </cell>
          <cell r="AE419">
            <v>217</v>
          </cell>
          <cell r="AF419">
            <v>1</v>
          </cell>
          <cell r="AG419">
            <v>553</v>
          </cell>
          <cell r="AH419">
            <v>2</v>
          </cell>
          <cell r="AI419">
            <v>29600</v>
          </cell>
          <cell r="AJ419">
            <v>10000</v>
          </cell>
          <cell r="AK419">
            <v>39</v>
          </cell>
          <cell r="AL419">
            <v>36</v>
          </cell>
          <cell r="AM419">
            <v>7811</v>
          </cell>
        </row>
        <row r="420">
          <cell r="A420" t="str">
            <v>贞丰县</v>
          </cell>
          <cell r="B420" t="str">
            <v>3P</v>
          </cell>
          <cell r="C420">
            <v>1031</v>
          </cell>
          <cell r="D420">
            <v>167</v>
          </cell>
          <cell r="E420">
            <v>76</v>
          </cell>
          <cell r="F420">
            <v>38</v>
          </cell>
          <cell r="G420">
            <v>17</v>
          </cell>
          <cell r="H420">
            <v>381</v>
          </cell>
          <cell r="I420">
            <v>370</v>
          </cell>
          <cell r="J420">
            <v>113</v>
          </cell>
          <cell r="K420">
            <v>2697</v>
          </cell>
          <cell r="L420">
            <v>8</v>
          </cell>
          <cell r="M420">
            <v>75</v>
          </cell>
          <cell r="N420">
            <v>195</v>
          </cell>
          <cell r="O420">
            <v>1096</v>
          </cell>
          <cell r="P420">
            <v>591</v>
          </cell>
          <cell r="Q420">
            <v>143</v>
          </cell>
          <cell r="R420">
            <v>589</v>
          </cell>
          <cell r="S420">
            <v>2681</v>
          </cell>
          <cell r="T420">
            <v>1031</v>
          </cell>
          <cell r="U420">
            <v>362</v>
          </cell>
          <cell r="V420">
            <v>413</v>
          </cell>
          <cell r="W420">
            <v>760</v>
          </cell>
          <cell r="X420">
            <v>-9</v>
          </cell>
          <cell r="Y420">
            <v>124</v>
          </cell>
          <cell r="Z420">
            <v>2739</v>
          </cell>
          <cell r="AA420">
            <v>2697</v>
          </cell>
          <cell r="AB420">
            <v>0</v>
          </cell>
          <cell r="AC420">
            <v>36</v>
          </cell>
          <cell r="AD420">
            <v>6</v>
          </cell>
          <cell r="AE420">
            <v>-58</v>
          </cell>
          <cell r="AF420">
            <v>-172</v>
          </cell>
          <cell r="AG420">
            <v>379</v>
          </cell>
          <cell r="AH420">
            <v>12</v>
          </cell>
          <cell r="AI420">
            <v>25558</v>
          </cell>
          <cell r="AJ420">
            <v>12558</v>
          </cell>
          <cell r="AK420">
            <v>29</v>
          </cell>
          <cell r="AL420">
            <v>28</v>
          </cell>
          <cell r="AM420">
            <v>5640</v>
          </cell>
        </row>
        <row r="421">
          <cell r="A421" t="str">
            <v>册亨县</v>
          </cell>
          <cell r="B421" t="str">
            <v>3P</v>
          </cell>
          <cell r="C421">
            <v>714</v>
          </cell>
          <cell r="D421">
            <v>308</v>
          </cell>
          <cell r="E421">
            <v>39</v>
          </cell>
          <cell r="F421">
            <v>199</v>
          </cell>
          <cell r="G421">
            <v>9</v>
          </cell>
          <cell r="H421">
            <v>262</v>
          </cell>
          <cell r="I421">
            <v>101</v>
          </cell>
          <cell r="J421">
            <v>43</v>
          </cell>
          <cell r="K421">
            <v>1960</v>
          </cell>
          <cell r="L421">
            <v>1</v>
          </cell>
          <cell r="M421">
            <v>26</v>
          </cell>
          <cell r="N421">
            <v>152</v>
          </cell>
          <cell r="O421">
            <v>747</v>
          </cell>
          <cell r="P421">
            <v>575</v>
          </cell>
          <cell r="Q421">
            <v>157</v>
          </cell>
          <cell r="R421">
            <v>302</v>
          </cell>
          <cell r="S421">
            <v>1781</v>
          </cell>
          <cell r="T421">
            <v>714</v>
          </cell>
          <cell r="U421">
            <v>196</v>
          </cell>
          <cell r="V421">
            <v>475</v>
          </cell>
          <cell r="W421">
            <v>578</v>
          </cell>
          <cell r="X421">
            <v>-326</v>
          </cell>
          <cell r="Y421">
            <v>144</v>
          </cell>
          <cell r="Z421">
            <v>2089</v>
          </cell>
          <cell r="AA421">
            <v>1960</v>
          </cell>
          <cell r="AB421">
            <v>0</v>
          </cell>
          <cell r="AC421">
            <v>65</v>
          </cell>
          <cell r="AD421">
            <v>64</v>
          </cell>
          <cell r="AE421">
            <v>-308</v>
          </cell>
          <cell r="AF421">
            <v>-523</v>
          </cell>
          <cell r="AG421">
            <v>196</v>
          </cell>
          <cell r="AH421">
            <v>1</v>
          </cell>
          <cell r="AI421">
            <v>13000</v>
          </cell>
          <cell r="AJ421">
            <v>4490</v>
          </cell>
          <cell r="AK421">
            <v>19</v>
          </cell>
          <cell r="AL421">
            <v>18</v>
          </cell>
          <cell r="AM421">
            <v>4564</v>
          </cell>
        </row>
        <row r="422">
          <cell r="A422" t="str">
            <v>望谟县</v>
          </cell>
          <cell r="B422" t="str">
            <v>3P</v>
          </cell>
          <cell r="C422">
            <v>448</v>
          </cell>
          <cell r="D422">
            <v>132</v>
          </cell>
          <cell r="E422">
            <v>76</v>
          </cell>
          <cell r="F422">
            <v>7</v>
          </cell>
          <cell r="G422">
            <v>14</v>
          </cell>
          <cell r="H422">
            <v>245</v>
          </cell>
          <cell r="I422">
            <v>-12</v>
          </cell>
          <cell r="J422">
            <v>83</v>
          </cell>
          <cell r="K422">
            <v>2045</v>
          </cell>
          <cell r="L422">
            <v>0</v>
          </cell>
          <cell r="M422">
            <v>29</v>
          </cell>
          <cell r="N422">
            <v>148</v>
          </cell>
          <cell r="O422">
            <v>936</v>
          </cell>
          <cell r="P422">
            <v>438</v>
          </cell>
          <cell r="Q422">
            <v>114</v>
          </cell>
          <cell r="R422">
            <v>380</v>
          </cell>
          <cell r="S422">
            <v>1949</v>
          </cell>
          <cell r="T422">
            <v>448</v>
          </cell>
          <cell r="U422">
            <v>397</v>
          </cell>
          <cell r="V422">
            <v>486</v>
          </cell>
          <cell r="W422">
            <v>581</v>
          </cell>
          <cell r="X422">
            <v>-329</v>
          </cell>
          <cell r="Y422">
            <v>366</v>
          </cell>
          <cell r="Z422">
            <v>2161</v>
          </cell>
          <cell r="AA422">
            <v>2045</v>
          </cell>
          <cell r="AB422">
            <v>0</v>
          </cell>
          <cell r="AC422">
            <v>31</v>
          </cell>
          <cell r="AD422">
            <v>85</v>
          </cell>
          <cell r="AE422">
            <v>-212</v>
          </cell>
          <cell r="AF422">
            <v>-503</v>
          </cell>
          <cell r="AG422">
            <v>378</v>
          </cell>
          <cell r="AH422">
            <v>13</v>
          </cell>
          <cell r="AI422">
            <v>14621</v>
          </cell>
          <cell r="AJ422">
            <v>1990</v>
          </cell>
          <cell r="AK422">
            <v>25</v>
          </cell>
          <cell r="AL422">
            <v>23</v>
          </cell>
          <cell r="AM422">
            <v>4988</v>
          </cell>
        </row>
        <row r="423">
          <cell r="A423" t="str">
            <v>普安县</v>
          </cell>
          <cell r="B423" t="str">
            <v>3P</v>
          </cell>
          <cell r="C423">
            <v>781</v>
          </cell>
          <cell r="D423">
            <v>222</v>
          </cell>
          <cell r="E423">
            <v>59</v>
          </cell>
          <cell r="F423">
            <v>80</v>
          </cell>
          <cell r="G423">
            <v>13</v>
          </cell>
          <cell r="H423">
            <v>345</v>
          </cell>
          <cell r="I423">
            <v>131</v>
          </cell>
          <cell r="J423">
            <v>83</v>
          </cell>
          <cell r="K423">
            <v>2161</v>
          </cell>
          <cell r="L423">
            <v>0</v>
          </cell>
          <cell r="M423">
            <v>91</v>
          </cell>
          <cell r="N423">
            <v>175</v>
          </cell>
          <cell r="O423">
            <v>944</v>
          </cell>
          <cell r="P423">
            <v>514</v>
          </cell>
          <cell r="Q423">
            <v>124</v>
          </cell>
          <cell r="R423">
            <v>313</v>
          </cell>
          <cell r="S423">
            <v>2104</v>
          </cell>
          <cell r="T423">
            <v>781</v>
          </cell>
          <cell r="U423">
            <v>285</v>
          </cell>
          <cell r="V423">
            <v>419</v>
          </cell>
          <cell r="W423">
            <v>565</v>
          </cell>
          <cell r="X423">
            <v>-191</v>
          </cell>
          <cell r="Y423">
            <v>245</v>
          </cell>
          <cell r="Z423">
            <v>2325</v>
          </cell>
          <cell r="AA423">
            <v>2161</v>
          </cell>
          <cell r="AB423">
            <v>0</v>
          </cell>
          <cell r="AC423">
            <v>24</v>
          </cell>
          <cell r="AD423">
            <v>140</v>
          </cell>
          <cell r="AE423">
            <v>-221</v>
          </cell>
          <cell r="AF423">
            <v>-493</v>
          </cell>
          <cell r="AG423">
            <v>294</v>
          </cell>
          <cell r="AH423">
            <v>9</v>
          </cell>
          <cell r="AI423">
            <v>15009</v>
          </cell>
          <cell r="AJ423">
            <v>5709</v>
          </cell>
          <cell r="AK423">
            <v>25</v>
          </cell>
          <cell r="AL423">
            <v>24</v>
          </cell>
          <cell r="AM423">
            <v>5005</v>
          </cell>
        </row>
        <row r="424">
          <cell r="A424" t="str">
            <v>晴隆县</v>
          </cell>
          <cell r="B424" t="str">
            <v>3P</v>
          </cell>
          <cell r="C424">
            <v>880</v>
          </cell>
          <cell r="D424">
            <v>190</v>
          </cell>
          <cell r="E424">
            <v>85</v>
          </cell>
          <cell r="F424">
            <v>34</v>
          </cell>
          <cell r="G424">
            <v>33</v>
          </cell>
          <cell r="H424">
            <v>382</v>
          </cell>
          <cell r="I424">
            <v>221</v>
          </cell>
          <cell r="J424">
            <v>87</v>
          </cell>
          <cell r="K424">
            <v>2366</v>
          </cell>
          <cell r="L424">
            <v>73</v>
          </cell>
          <cell r="M424">
            <v>81</v>
          </cell>
          <cell r="N424">
            <v>186</v>
          </cell>
          <cell r="O424">
            <v>827</v>
          </cell>
          <cell r="P424">
            <v>562</v>
          </cell>
          <cell r="Q424">
            <v>146</v>
          </cell>
          <cell r="R424">
            <v>491</v>
          </cell>
          <cell r="S424">
            <v>2306</v>
          </cell>
          <cell r="T424">
            <v>880</v>
          </cell>
          <cell r="U424">
            <v>412</v>
          </cell>
          <cell r="V424">
            <v>337</v>
          </cell>
          <cell r="W424">
            <v>795</v>
          </cell>
          <cell r="X424">
            <v>-227</v>
          </cell>
          <cell r="Y424">
            <v>109</v>
          </cell>
          <cell r="Z424">
            <v>2493</v>
          </cell>
          <cell r="AA424">
            <v>2366</v>
          </cell>
          <cell r="AB424">
            <v>0</v>
          </cell>
          <cell r="AC424">
            <v>85</v>
          </cell>
          <cell r="AD424">
            <v>42</v>
          </cell>
          <cell r="AE424">
            <v>-187</v>
          </cell>
          <cell r="AF424">
            <v>-326</v>
          </cell>
          <cell r="AG424">
            <v>426</v>
          </cell>
          <cell r="AH424">
            <v>6</v>
          </cell>
          <cell r="AI424">
            <v>25311</v>
          </cell>
          <cell r="AJ424">
            <v>15111</v>
          </cell>
          <cell r="AK424">
            <v>25</v>
          </cell>
          <cell r="AL424">
            <v>23</v>
          </cell>
          <cell r="AM424">
            <v>5106</v>
          </cell>
        </row>
        <row r="425">
          <cell r="A425" t="str">
            <v>安龙县</v>
          </cell>
          <cell r="B425" t="str">
            <v>3P</v>
          </cell>
          <cell r="C425">
            <v>2359</v>
          </cell>
          <cell r="D425">
            <v>719</v>
          </cell>
          <cell r="E425">
            <v>149</v>
          </cell>
          <cell r="F425">
            <v>435</v>
          </cell>
          <cell r="G425">
            <v>37</v>
          </cell>
          <cell r="H425">
            <v>1186</v>
          </cell>
          <cell r="I425">
            <v>323</v>
          </cell>
          <cell r="J425">
            <v>131</v>
          </cell>
          <cell r="K425">
            <v>3416</v>
          </cell>
          <cell r="L425">
            <v>16</v>
          </cell>
          <cell r="M425">
            <v>73</v>
          </cell>
          <cell r="N425">
            <v>273</v>
          </cell>
          <cell r="O425">
            <v>1379</v>
          </cell>
          <cell r="P425">
            <v>682</v>
          </cell>
          <cell r="Q425">
            <v>151</v>
          </cell>
          <cell r="R425">
            <v>842</v>
          </cell>
          <cell r="S425">
            <v>4312</v>
          </cell>
          <cell r="T425">
            <v>2359</v>
          </cell>
          <cell r="U425">
            <v>681</v>
          </cell>
          <cell r="V425">
            <v>456</v>
          </cell>
          <cell r="W425">
            <v>685</v>
          </cell>
          <cell r="X425">
            <v>6</v>
          </cell>
          <cell r="Y425">
            <v>125</v>
          </cell>
          <cell r="Z425">
            <v>3820</v>
          </cell>
          <cell r="AA425">
            <v>3416</v>
          </cell>
          <cell r="AB425">
            <v>0</v>
          </cell>
          <cell r="AC425">
            <v>403</v>
          </cell>
          <cell r="AD425">
            <v>1</v>
          </cell>
          <cell r="AE425">
            <v>492</v>
          </cell>
          <cell r="AF425">
            <v>209</v>
          </cell>
          <cell r="AG425">
            <v>742</v>
          </cell>
          <cell r="AH425">
            <v>1</v>
          </cell>
          <cell r="AI425">
            <v>31407</v>
          </cell>
          <cell r="AJ425">
            <v>8502</v>
          </cell>
          <cell r="AK425">
            <v>38</v>
          </cell>
          <cell r="AL425">
            <v>35</v>
          </cell>
          <cell r="AM425">
            <v>6896</v>
          </cell>
        </row>
        <row r="426">
          <cell r="A426" t="str">
            <v>云南省</v>
          </cell>
          <cell r="B426">
            <v>0</v>
          </cell>
          <cell r="C426">
            <v>120873</v>
          </cell>
          <cell r="D426">
            <v>49364</v>
          </cell>
          <cell r="E426">
            <v>21877</v>
          </cell>
          <cell r="F426">
            <v>12664</v>
          </cell>
          <cell r="G426">
            <v>4889</v>
          </cell>
          <cell r="H426">
            <v>56454</v>
          </cell>
          <cell r="I426">
            <v>5214</v>
          </cell>
          <cell r="J426">
            <v>9841</v>
          </cell>
          <cell r="K426">
            <v>444917</v>
          </cell>
          <cell r="L426">
            <v>4653</v>
          </cell>
          <cell r="M426">
            <v>51787</v>
          </cell>
          <cell r="N426">
            <v>29585</v>
          </cell>
          <cell r="O426">
            <v>168882</v>
          </cell>
          <cell r="P426">
            <v>86038</v>
          </cell>
          <cell r="Q426">
            <v>24393</v>
          </cell>
          <cell r="R426">
            <v>79579</v>
          </cell>
          <cell r="S426">
            <v>392148</v>
          </cell>
          <cell r="T426">
            <v>120873</v>
          </cell>
          <cell r="U426">
            <v>54908</v>
          </cell>
          <cell r="V426">
            <v>115983</v>
          </cell>
          <cell r="W426">
            <v>142501</v>
          </cell>
          <cell r="X426">
            <v>-53692</v>
          </cell>
          <cell r="Y426">
            <v>11575</v>
          </cell>
          <cell r="Z426">
            <v>456617</v>
          </cell>
          <cell r="AA426">
            <v>444917</v>
          </cell>
          <cell r="AB426">
            <v>1316</v>
          </cell>
          <cell r="AC426">
            <v>9808</v>
          </cell>
          <cell r="AD426">
            <v>576</v>
          </cell>
          <cell r="AE426">
            <v>-64469</v>
          </cell>
          <cell r="AF426">
            <v>-65067</v>
          </cell>
          <cell r="AG426">
            <v>65631</v>
          </cell>
          <cell r="AH426">
            <v>19726</v>
          </cell>
          <cell r="AI426">
            <v>2091929</v>
          </cell>
          <cell r="AJ426">
            <v>723194</v>
          </cell>
          <cell r="AK426">
            <v>2161</v>
          </cell>
          <cell r="AL426">
            <v>1996</v>
          </cell>
          <cell r="AM426">
            <v>504716</v>
          </cell>
        </row>
        <row r="427">
          <cell r="A427" t="str">
            <v>禄劝县</v>
          </cell>
          <cell r="B427" t="str">
            <v>3P</v>
          </cell>
          <cell r="C427">
            <v>1483</v>
          </cell>
          <cell r="D427">
            <v>614</v>
          </cell>
          <cell r="E427">
            <v>256</v>
          </cell>
          <cell r="F427">
            <v>154</v>
          </cell>
          <cell r="G427">
            <v>44</v>
          </cell>
          <cell r="H427">
            <v>1035</v>
          </cell>
          <cell r="I427">
            <v>-244</v>
          </cell>
          <cell r="J427">
            <v>78</v>
          </cell>
          <cell r="K427">
            <v>9647</v>
          </cell>
          <cell r="L427">
            <v>260</v>
          </cell>
          <cell r="M427">
            <v>1823</v>
          </cell>
          <cell r="N427">
            <v>651</v>
          </cell>
          <cell r="O427">
            <v>3541</v>
          </cell>
          <cell r="P427">
            <v>1717</v>
          </cell>
          <cell r="Q427">
            <v>421</v>
          </cell>
          <cell r="R427">
            <v>1234</v>
          </cell>
          <cell r="S427">
            <v>8282</v>
          </cell>
          <cell r="T427">
            <v>1483</v>
          </cell>
          <cell r="U427">
            <v>633</v>
          </cell>
          <cell r="V427">
            <v>711</v>
          </cell>
          <cell r="W427">
            <v>6496</v>
          </cell>
          <cell r="X427">
            <v>-1717</v>
          </cell>
          <cell r="Y427">
            <v>676</v>
          </cell>
          <cell r="Z427">
            <v>9787</v>
          </cell>
          <cell r="AA427">
            <v>9647</v>
          </cell>
          <cell r="AB427">
            <v>0</v>
          </cell>
          <cell r="AC427">
            <v>140</v>
          </cell>
          <cell r="AD427">
            <v>0</v>
          </cell>
          <cell r="AE427">
            <v>-1505</v>
          </cell>
          <cell r="AF427">
            <v>-1505</v>
          </cell>
          <cell r="AG427">
            <v>767</v>
          </cell>
          <cell r="AH427">
            <v>16</v>
          </cell>
          <cell r="AI427">
            <v>38646</v>
          </cell>
          <cell r="AJ427">
            <v>9195</v>
          </cell>
          <cell r="AK427">
            <v>42</v>
          </cell>
          <cell r="AL427">
            <v>39</v>
          </cell>
          <cell r="AM427">
            <v>10183</v>
          </cell>
        </row>
        <row r="428">
          <cell r="A428" t="str">
            <v>昭通市</v>
          </cell>
          <cell r="B428" t="str">
            <v>3P</v>
          </cell>
          <cell r="C428">
            <v>6219</v>
          </cell>
          <cell r="D428">
            <v>3785</v>
          </cell>
          <cell r="E428">
            <v>1838</v>
          </cell>
          <cell r="F428">
            <v>716</v>
          </cell>
          <cell r="G428">
            <v>552</v>
          </cell>
          <cell r="H428">
            <v>2213</v>
          </cell>
          <cell r="I428">
            <v>-100</v>
          </cell>
          <cell r="J428">
            <v>321</v>
          </cell>
          <cell r="K428">
            <v>12955</v>
          </cell>
          <cell r="L428">
            <v>211</v>
          </cell>
          <cell r="M428">
            <v>742</v>
          </cell>
          <cell r="N428">
            <v>729</v>
          </cell>
          <cell r="O428">
            <v>4620</v>
          </cell>
          <cell r="P428">
            <v>1824</v>
          </cell>
          <cell r="Q428">
            <v>617</v>
          </cell>
          <cell r="R428">
            <v>4212</v>
          </cell>
          <cell r="S428">
            <v>14623</v>
          </cell>
          <cell r="T428">
            <v>6219</v>
          </cell>
          <cell r="U428">
            <v>2510</v>
          </cell>
          <cell r="V428">
            <v>280</v>
          </cell>
          <cell r="W428">
            <v>5608</v>
          </cell>
          <cell r="X428">
            <v>-151</v>
          </cell>
          <cell r="Y428">
            <v>157</v>
          </cell>
          <cell r="Z428">
            <v>14828</v>
          </cell>
          <cell r="AA428">
            <v>12955</v>
          </cell>
          <cell r="AB428">
            <v>0</v>
          </cell>
          <cell r="AC428">
            <v>1873</v>
          </cell>
          <cell r="AD428">
            <v>0</v>
          </cell>
          <cell r="AE428">
            <v>-205</v>
          </cell>
          <cell r="AF428">
            <v>-205</v>
          </cell>
          <cell r="AG428">
            <v>5515</v>
          </cell>
          <cell r="AH428">
            <v>1</v>
          </cell>
          <cell r="AI428">
            <v>53529</v>
          </cell>
          <cell r="AJ428">
            <v>16079</v>
          </cell>
          <cell r="AK428">
            <v>67</v>
          </cell>
          <cell r="AL428">
            <v>57</v>
          </cell>
          <cell r="AM428">
            <v>12555</v>
          </cell>
        </row>
        <row r="429">
          <cell r="A429" t="str">
            <v>鲁甸县</v>
          </cell>
          <cell r="B429" t="str">
            <v>3P</v>
          </cell>
          <cell r="C429">
            <v>1169</v>
          </cell>
          <cell r="D429">
            <v>249</v>
          </cell>
          <cell r="E429">
            <v>128</v>
          </cell>
          <cell r="F429">
            <v>53</v>
          </cell>
          <cell r="G429">
            <v>14</v>
          </cell>
          <cell r="H429">
            <v>1025</v>
          </cell>
          <cell r="I429">
            <v>-124</v>
          </cell>
          <cell r="J429">
            <v>19</v>
          </cell>
          <cell r="K429">
            <v>6152</v>
          </cell>
          <cell r="L429">
            <v>69</v>
          </cell>
          <cell r="M429">
            <v>885</v>
          </cell>
          <cell r="N429">
            <v>468</v>
          </cell>
          <cell r="O429">
            <v>2205</v>
          </cell>
          <cell r="P429">
            <v>1189</v>
          </cell>
          <cell r="Q429">
            <v>413</v>
          </cell>
          <cell r="R429">
            <v>923</v>
          </cell>
          <cell r="S429">
            <v>4198</v>
          </cell>
          <cell r="T429">
            <v>1169</v>
          </cell>
          <cell r="U429">
            <v>360</v>
          </cell>
          <cell r="V429">
            <v>1538</v>
          </cell>
          <cell r="W429">
            <v>2319</v>
          </cell>
          <cell r="X429">
            <v>-1350</v>
          </cell>
          <cell r="Y429">
            <v>162</v>
          </cell>
          <cell r="Z429">
            <v>6246</v>
          </cell>
          <cell r="AA429">
            <v>6152</v>
          </cell>
          <cell r="AB429">
            <v>0</v>
          </cell>
          <cell r="AC429">
            <v>94</v>
          </cell>
          <cell r="AD429">
            <v>0</v>
          </cell>
          <cell r="AE429">
            <v>-2048</v>
          </cell>
          <cell r="AF429">
            <v>-2048</v>
          </cell>
          <cell r="AG429">
            <v>384</v>
          </cell>
          <cell r="AH429">
            <v>2</v>
          </cell>
          <cell r="AI429">
            <v>16444</v>
          </cell>
          <cell r="AJ429">
            <v>2554</v>
          </cell>
          <cell r="AK429">
            <v>33</v>
          </cell>
          <cell r="AL429">
            <v>30</v>
          </cell>
          <cell r="AM429">
            <v>5602</v>
          </cell>
        </row>
        <row r="430">
          <cell r="A430" t="str">
            <v>巧家县</v>
          </cell>
          <cell r="B430" t="str">
            <v>3P</v>
          </cell>
          <cell r="C430">
            <v>1125</v>
          </cell>
          <cell r="D430">
            <v>510</v>
          </cell>
          <cell r="E430">
            <v>233</v>
          </cell>
          <cell r="F430">
            <v>134</v>
          </cell>
          <cell r="G430">
            <v>45</v>
          </cell>
          <cell r="H430">
            <v>389</v>
          </cell>
          <cell r="I430">
            <v>125</v>
          </cell>
          <cell r="J430">
            <v>101</v>
          </cell>
          <cell r="K430">
            <v>6422</v>
          </cell>
          <cell r="L430">
            <v>0</v>
          </cell>
          <cell r="M430">
            <v>709</v>
          </cell>
          <cell r="N430">
            <v>517</v>
          </cell>
          <cell r="O430">
            <v>2583</v>
          </cell>
          <cell r="P430">
            <v>1305</v>
          </cell>
          <cell r="Q430">
            <v>447</v>
          </cell>
          <cell r="R430">
            <v>861</v>
          </cell>
          <cell r="S430">
            <v>6715</v>
          </cell>
          <cell r="T430">
            <v>1125</v>
          </cell>
          <cell r="U430">
            <v>638</v>
          </cell>
          <cell r="V430">
            <v>2711</v>
          </cell>
          <cell r="W430">
            <v>2429</v>
          </cell>
          <cell r="X430">
            <v>-332</v>
          </cell>
          <cell r="Y430">
            <v>144</v>
          </cell>
          <cell r="Z430">
            <v>6470</v>
          </cell>
          <cell r="AA430">
            <v>6422</v>
          </cell>
          <cell r="AB430">
            <v>0</v>
          </cell>
          <cell r="AC430">
            <v>48</v>
          </cell>
          <cell r="AD430">
            <v>0</v>
          </cell>
          <cell r="AE430">
            <v>245</v>
          </cell>
          <cell r="AF430">
            <v>184</v>
          </cell>
          <cell r="AG430">
            <v>698</v>
          </cell>
          <cell r="AH430">
            <v>20</v>
          </cell>
          <cell r="AI430">
            <v>28810</v>
          </cell>
          <cell r="AJ430">
            <v>7652</v>
          </cell>
          <cell r="AK430">
            <v>48</v>
          </cell>
          <cell r="AL430">
            <v>46</v>
          </cell>
          <cell r="AM430">
            <v>8642</v>
          </cell>
        </row>
        <row r="431">
          <cell r="A431" t="str">
            <v>盐津县</v>
          </cell>
          <cell r="B431" t="str">
            <v>3P</v>
          </cell>
          <cell r="C431">
            <v>725</v>
          </cell>
          <cell r="D431">
            <v>295</v>
          </cell>
          <cell r="E431">
            <v>106</v>
          </cell>
          <cell r="F431">
            <v>43</v>
          </cell>
          <cell r="G431">
            <v>23</v>
          </cell>
          <cell r="H431">
            <v>479</v>
          </cell>
          <cell r="I431">
            <v>-101</v>
          </cell>
          <cell r="J431">
            <v>52</v>
          </cell>
          <cell r="K431">
            <v>5460</v>
          </cell>
          <cell r="L431">
            <v>0</v>
          </cell>
          <cell r="M431">
            <v>756</v>
          </cell>
          <cell r="N431">
            <v>348</v>
          </cell>
          <cell r="O431">
            <v>2369</v>
          </cell>
          <cell r="P431">
            <v>915</v>
          </cell>
          <cell r="Q431">
            <v>401</v>
          </cell>
          <cell r="R431">
            <v>671</v>
          </cell>
          <cell r="S431">
            <v>4068</v>
          </cell>
          <cell r="T431">
            <v>725</v>
          </cell>
          <cell r="U431">
            <v>300</v>
          </cell>
          <cell r="V431">
            <v>1708</v>
          </cell>
          <cell r="W431">
            <v>2057</v>
          </cell>
          <cell r="X431">
            <v>-842</v>
          </cell>
          <cell r="Y431">
            <v>120</v>
          </cell>
          <cell r="Z431">
            <v>5495</v>
          </cell>
          <cell r="AA431">
            <v>5460</v>
          </cell>
          <cell r="AB431">
            <v>0</v>
          </cell>
          <cell r="AC431">
            <v>35</v>
          </cell>
          <cell r="AD431">
            <v>0</v>
          </cell>
          <cell r="AE431">
            <v>-1427</v>
          </cell>
          <cell r="AF431">
            <v>-1427</v>
          </cell>
          <cell r="AG431">
            <v>320</v>
          </cell>
          <cell r="AH431">
            <v>6</v>
          </cell>
          <cell r="AI431">
            <v>23644</v>
          </cell>
          <cell r="AJ431">
            <v>3323</v>
          </cell>
          <cell r="AK431">
            <v>32</v>
          </cell>
          <cell r="AL431">
            <v>30</v>
          </cell>
          <cell r="AM431">
            <v>5178</v>
          </cell>
        </row>
        <row r="432">
          <cell r="A432" t="str">
            <v>大关县</v>
          </cell>
          <cell r="B432" t="str">
            <v>3P</v>
          </cell>
          <cell r="C432">
            <v>685</v>
          </cell>
          <cell r="D432">
            <v>287</v>
          </cell>
          <cell r="E432">
            <v>112</v>
          </cell>
          <cell r="F432">
            <v>89</v>
          </cell>
          <cell r="G432">
            <v>22</v>
          </cell>
          <cell r="H432">
            <v>392</v>
          </cell>
          <cell r="I432">
            <v>-76</v>
          </cell>
          <cell r="J432">
            <v>82</v>
          </cell>
          <cell r="K432">
            <v>3974</v>
          </cell>
          <cell r="L432">
            <v>35</v>
          </cell>
          <cell r="M432">
            <v>513</v>
          </cell>
          <cell r="N432">
            <v>316</v>
          </cell>
          <cell r="O432">
            <v>1411</v>
          </cell>
          <cell r="P432">
            <v>754</v>
          </cell>
          <cell r="Q432">
            <v>246</v>
          </cell>
          <cell r="R432">
            <v>699</v>
          </cell>
          <cell r="S432">
            <v>2500</v>
          </cell>
          <cell r="T432">
            <v>685</v>
          </cell>
          <cell r="U432">
            <v>299</v>
          </cell>
          <cell r="V432">
            <v>1170</v>
          </cell>
          <cell r="W432">
            <v>1680</v>
          </cell>
          <cell r="X432">
            <v>-1430</v>
          </cell>
          <cell r="Y432">
            <v>96</v>
          </cell>
          <cell r="Z432">
            <v>4005</v>
          </cell>
          <cell r="AA432">
            <v>3974</v>
          </cell>
          <cell r="AB432">
            <v>0</v>
          </cell>
          <cell r="AC432">
            <v>31</v>
          </cell>
          <cell r="AD432">
            <v>0</v>
          </cell>
          <cell r="AE432">
            <v>-1505</v>
          </cell>
          <cell r="AF432">
            <v>-1505</v>
          </cell>
          <cell r="AG432">
            <v>335</v>
          </cell>
          <cell r="AH432">
            <v>6</v>
          </cell>
          <cell r="AI432">
            <v>16116</v>
          </cell>
          <cell r="AJ432">
            <v>1916</v>
          </cell>
          <cell r="AK432">
            <v>24</v>
          </cell>
          <cell r="AL432">
            <v>22</v>
          </cell>
          <cell r="AM432">
            <v>6652</v>
          </cell>
        </row>
        <row r="433">
          <cell r="A433" t="str">
            <v>永善县</v>
          </cell>
          <cell r="B433" t="str">
            <v>3P</v>
          </cell>
          <cell r="C433">
            <v>541</v>
          </cell>
          <cell r="D433">
            <v>344</v>
          </cell>
          <cell r="E433">
            <v>145</v>
          </cell>
          <cell r="F433">
            <v>96</v>
          </cell>
          <cell r="G433">
            <v>23</v>
          </cell>
          <cell r="H433">
            <v>308</v>
          </cell>
          <cell r="I433">
            <v>-152</v>
          </cell>
          <cell r="J433">
            <v>41</v>
          </cell>
          <cell r="K433">
            <v>5964</v>
          </cell>
          <cell r="L433">
            <v>0</v>
          </cell>
          <cell r="M433">
            <v>618</v>
          </cell>
          <cell r="N433">
            <v>584</v>
          </cell>
          <cell r="O433">
            <v>2554</v>
          </cell>
          <cell r="P433">
            <v>1190</v>
          </cell>
          <cell r="Q433">
            <v>352</v>
          </cell>
          <cell r="R433">
            <v>666</v>
          </cell>
          <cell r="S433">
            <v>5789</v>
          </cell>
          <cell r="T433">
            <v>541</v>
          </cell>
          <cell r="U433">
            <v>386</v>
          </cell>
          <cell r="V433">
            <v>2841</v>
          </cell>
          <cell r="W433">
            <v>2518</v>
          </cell>
          <cell r="X433">
            <v>-657</v>
          </cell>
          <cell r="Y433">
            <v>160</v>
          </cell>
          <cell r="Z433">
            <v>5997</v>
          </cell>
          <cell r="AA433">
            <v>5964</v>
          </cell>
          <cell r="AB433">
            <v>0</v>
          </cell>
          <cell r="AC433">
            <v>33</v>
          </cell>
          <cell r="AD433">
            <v>0</v>
          </cell>
          <cell r="AE433">
            <v>-208</v>
          </cell>
          <cell r="AF433">
            <v>-208</v>
          </cell>
          <cell r="AG433">
            <v>436</v>
          </cell>
          <cell r="AH433">
            <v>5</v>
          </cell>
          <cell r="AI433">
            <v>21600</v>
          </cell>
          <cell r="AJ433">
            <v>3521</v>
          </cell>
          <cell r="AK433">
            <v>38</v>
          </cell>
          <cell r="AL433">
            <v>36</v>
          </cell>
          <cell r="AM433">
            <v>8332</v>
          </cell>
        </row>
        <row r="434">
          <cell r="A434" t="str">
            <v>绥江县</v>
          </cell>
          <cell r="B434" t="str">
            <v>3P</v>
          </cell>
          <cell r="C434">
            <v>1234</v>
          </cell>
          <cell r="D434">
            <v>863</v>
          </cell>
          <cell r="E434">
            <v>319</v>
          </cell>
          <cell r="F434">
            <v>144</v>
          </cell>
          <cell r="G434">
            <v>244</v>
          </cell>
          <cell r="H434">
            <v>209</v>
          </cell>
          <cell r="I434">
            <v>-31</v>
          </cell>
          <cell r="J434">
            <v>193</v>
          </cell>
          <cell r="K434">
            <v>6994</v>
          </cell>
          <cell r="L434">
            <v>836</v>
          </cell>
          <cell r="M434">
            <v>1041</v>
          </cell>
          <cell r="N434">
            <v>271</v>
          </cell>
          <cell r="O434">
            <v>1645</v>
          </cell>
          <cell r="P434">
            <v>836</v>
          </cell>
          <cell r="Q434">
            <v>390</v>
          </cell>
          <cell r="R434">
            <v>1975</v>
          </cell>
          <cell r="S434">
            <v>6291</v>
          </cell>
          <cell r="T434">
            <v>1234</v>
          </cell>
          <cell r="U434">
            <v>1917</v>
          </cell>
          <cell r="V434">
            <v>0</v>
          </cell>
          <cell r="W434">
            <v>3686</v>
          </cell>
          <cell r="X434">
            <v>-704</v>
          </cell>
          <cell r="Y434">
            <v>158</v>
          </cell>
          <cell r="Z434">
            <v>7022</v>
          </cell>
          <cell r="AA434">
            <v>6994</v>
          </cell>
          <cell r="AB434">
            <v>0</v>
          </cell>
          <cell r="AC434">
            <v>28</v>
          </cell>
          <cell r="AD434">
            <v>0</v>
          </cell>
          <cell r="AE434">
            <v>-731</v>
          </cell>
          <cell r="AF434">
            <v>-731</v>
          </cell>
          <cell r="AG434">
            <v>957</v>
          </cell>
          <cell r="AH434">
            <v>4901</v>
          </cell>
          <cell r="AI434">
            <v>25255</v>
          </cell>
          <cell r="AJ434">
            <v>18315</v>
          </cell>
          <cell r="AK434">
            <v>14</v>
          </cell>
          <cell r="AL434">
            <v>13</v>
          </cell>
          <cell r="AM434">
            <v>6623</v>
          </cell>
        </row>
        <row r="435">
          <cell r="A435" t="str">
            <v>镇雄县</v>
          </cell>
          <cell r="B435" t="str">
            <v>3P</v>
          </cell>
          <cell r="C435">
            <v>3899</v>
          </cell>
          <cell r="D435">
            <v>857</v>
          </cell>
          <cell r="E435">
            <v>450</v>
          </cell>
          <cell r="F435">
            <v>125</v>
          </cell>
          <cell r="G435">
            <v>89</v>
          </cell>
          <cell r="H435">
            <v>3086</v>
          </cell>
          <cell r="I435">
            <v>-133</v>
          </cell>
          <cell r="J435">
            <v>89</v>
          </cell>
          <cell r="K435">
            <v>10802</v>
          </cell>
          <cell r="L435">
            <v>168</v>
          </cell>
          <cell r="M435">
            <v>1090</v>
          </cell>
          <cell r="N435">
            <v>620</v>
          </cell>
          <cell r="O435">
            <v>5235</v>
          </cell>
          <cell r="P435">
            <v>2093</v>
          </cell>
          <cell r="Q435">
            <v>695</v>
          </cell>
          <cell r="R435">
            <v>901</v>
          </cell>
          <cell r="S435">
            <v>10557</v>
          </cell>
          <cell r="T435">
            <v>3899</v>
          </cell>
          <cell r="U435">
            <v>1194</v>
          </cell>
          <cell r="V435">
            <v>1849</v>
          </cell>
          <cell r="W435">
            <v>4578</v>
          </cell>
          <cell r="X435">
            <v>-1634</v>
          </cell>
          <cell r="Y435">
            <v>671</v>
          </cell>
          <cell r="Z435">
            <v>11020</v>
          </cell>
          <cell r="AA435">
            <v>10802</v>
          </cell>
          <cell r="AB435">
            <v>0</v>
          </cell>
          <cell r="AC435">
            <v>218</v>
          </cell>
          <cell r="AD435">
            <v>0</v>
          </cell>
          <cell r="AE435">
            <v>-463</v>
          </cell>
          <cell r="AF435">
            <v>-463</v>
          </cell>
          <cell r="AG435">
            <v>1350</v>
          </cell>
          <cell r="AH435">
            <v>13</v>
          </cell>
          <cell r="AI435">
            <v>54000</v>
          </cell>
          <cell r="AJ435">
            <v>16000</v>
          </cell>
          <cell r="AK435">
            <v>108</v>
          </cell>
          <cell r="AL435">
            <v>103</v>
          </cell>
          <cell r="AM435">
            <v>12790</v>
          </cell>
        </row>
        <row r="436">
          <cell r="A436" t="str">
            <v>彝良县</v>
          </cell>
          <cell r="B436" t="str">
            <v>3P</v>
          </cell>
          <cell r="C436">
            <v>853</v>
          </cell>
          <cell r="D436">
            <v>397</v>
          </cell>
          <cell r="E436">
            <v>188</v>
          </cell>
          <cell r="F436">
            <v>75</v>
          </cell>
          <cell r="G436">
            <v>38</v>
          </cell>
          <cell r="H436">
            <v>600</v>
          </cell>
          <cell r="I436">
            <v>-216</v>
          </cell>
          <cell r="J436">
            <v>72</v>
          </cell>
          <cell r="K436">
            <v>5211</v>
          </cell>
          <cell r="L436">
            <v>0</v>
          </cell>
          <cell r="M436">
            <v>443</v>
          </cell>
          <cell r="N436">
            <v>384</v>
          </cell>
          <cell r="O436">
            <v>2186</v>
          </cell>
          <cell r="P436">
            <v>1250</v>
          </cell>
          <cell r="Q436">
            <v>370</v>
          </cell>
          <cell r="R436">
            <v>578</v>
          </cell>
          <cell r="S436">
            <v>4951</v>
          </cell>
          <cell r="T436">
            <v>853</v>
          </cell>
          <cell r="U436">
            <v>508</v>
          </cell>
          <cell r="V436">
            <v>1748</v>
          </cell>
          <cell r="W436">
            <v>2220</v>
          </cell>
          <cell r="X436">
            <v>-629</v>
          </cell>
          <cell r="Y436">
            <v>251</v>
          </cell>
          <cell r="Z436">
            <v>5260</v>
          </cell>
          <cell r="AA436">
            <v>5211</v>
          </cell>
          <cell r="AB436">
            <v>0</v>
          </cell>
          <cell r="AC436">
            <v>49</v>
          </cell>
          <cell r="AD436">
            <v>0</v>
          </cell>
          <cell r="AE436">
            <v>-309</v>
          </cell>
          <cell r="AF436">
            <v>-309</v>
          </cell>
          <cell r="AG436">
            <v>566</v>
          </cell>
          <cell r="AH436">
            <v>8</v>
          </cell>
          <cell r="AI436">
            <v>23029</v>
          </cell>
          <cell r="AJ436">
            <v>5132</v>
          </cell>
          <cell r="AK436">
            <v>46</v>
          </cell>
          <cell r="AL436">
            <v>44</v>
          </cell>
          <cell r="AM436">
            <v>6520</v>
          </cell>
        </row>
        <row r="437">
          <cell r="A437" t="str">
            <v>威信县</v>
          </cell>
          <cell r="B437" t="str">
            <v>3P</v>
          </cell>
          <cell r="C437">
            <v>1187</v>
          </cell>
          <cell r="D437">
            <v>383</v>
          </cell>
          <cell r="E437">
            <v>168</v>
          </cell>
          <cell r="F437">
            <v>75</v>
          </cell>
          <cell r="G437">
            <v>21</v>
          </cell>
          <cell r="H437">
            <v>811</v>
          </cell>
          <cell r="I437">
            <v>-94</v>
          </cell>
          <cell r="J437">
            <v>87</v>
          </cell>
          <cell r="K437">
            <v>5926</v>
          </cell>
          <cell r="L437">
            <v>255</v>
          </cell>
          <cell r="M437">
            <v>601</v>
          </cell>
          <cell r="N437">
            <v>434</v>
          </cell>
          <cell r="O437">
            <v>2264</v>
          </cell>
          <cell r="P437">
            <v>1168</v>
          </cell>
          <cell r="Q437">
            <v>436</v>
          </cell>
          <cell r="R437">
            <v>768</v>
          </cell>
          <cell r="S437">
            <v>4205</v>
          </cell>
          <cell r="T437">
            <v>1187</v>
          </cell>
          <cell r="U437">
            <v>459</v>
          </cell>
          <cell r="V437">
            <v>1331</v>
          </cell>
          <cell r="W437">
            <v>1959</v>
          </cell>
          <cell r="X437">
            <v>-1156</v>
          </cell>
          <cell r="Y437">
            <v>425</v>
          </cell>
          <cell r="Z437">
            <v>6024</v>
          </cell>
          <cell r="AA437">
            <v>5926</v>
          </cell>
          <cell r="AB437">
            <v>0</v>
          </cell>
          <cell r="AC437">
            <v>98</v>
          </cell>
          <cell r="AD437">
            <v>0</v>
          </cell>
          <cell r="AE437">
            <v>-1819</v>
          </cell>
          <cell r="AF437">
            <v>-1819</v>
          </cell>
          <cell r="AG437">
            <v>505</v>
          </cell>
          <cell r="AH437">
            <v>11</v>
          </cell>
          <cell r="AI437">
            <v>28680</v>
          </cell>
          <cell r="AJ437">
            <v>11065</v>
          </cell>
          <cell r="AK437">
            <v>32</v>
          </cell>
          <cell r="AL437">
            <v>30</v>
          </cell>
          <cell r="AM437">
            <v>7077</v>
          </cell>
        </row>
        <row r="438">
          <cell r="A438" t="str">
            <v>富源县</v>
          </cell>
          <cell r="B438" t="str">
            <v>3P</v>
          </cell>
          <cell r="C438">
            <v>4170</v>
          </cell>
          <cell r="D438">
            <v>1643</v>
          </cell>
          <cell r="E438">
            <v>766</v>
          </cell>
          <cell r="F438">
            <v>390</v>
          </cell>
          <cell r="G438">
            <v>129</v>
          </cell>
          <cell r="H438">
            <v>2155</v>
          </cell>
          <cell r="I438">
            <v>187</v>
          </cell>
          <cell r="J438">
            <v>185</v>
          </cell>
          <cell r="K438">
            <v>8810</v>
          </cell>
          <cell r="L438">
            <v>21</v>
          </cell>
          <cell r="M438">
            <v>1670</v>
          </cell>
          <cell r="N438">
            <v>420</v>
          </cell>
          <cell r="O438">
            <v>3323</v>
          </cell>
          <cell r="P438">
            <v>1610</v>
          </cell>
          <cell r="Q438">
            <v>405</v>
          </cell>
          <cell r="R438">
            <v>1361</v>
          </cell>
          <cell r="S438">
            <v>6816</v>
          </cell>
          <cell r="T438">
            <v>4170</v>
          </cell>
          <cell r="U438">
            <v>778</v>
          </cell>
          <cell r="V438">
            <v>476</v>
          </cell>
          <cell r="W438">
            <v>2515</v>
          </cell>
          <cell r="X438">
            <v>-1125</v>
          </cell>
          <cell r="Y438">
            <v>2</v>
          </cell>
          <cell r="Z438">
            <v>9044</v>
          </cell>
          <cell r="AA438">
            <v>8810</v>
          </cell>
          <cell r="AB438">
            <v>31</v>
          </cell>
          <cell r="AC438">
            <v>203</v>
          </cell>
          <cell r="AD438">
            <v>0</v>
          </cell>
          <cell r="AE438">
            <v>-2228</v>
          </cell>
          <cell r="AF438">
            <v>-2228</v>
          </cell>
          <cell r="AG438">
            <v>2299</v>
          </cell>
          <cell r="AH438">
            <v>8</v>
          </cell>
          <cell r="AI438">
            <v>68659</v>
          </cell>
          <cell r="AJ438">
            <v>30000</v>
          </cell>
          <cell r="AK438">
            <v>59</v>
          </cell>
          <cell r="AL438">
            <v>55</v>
          </cell>
          <cell r="AM438">
            <v>9350</v>
          </cell>
        </row>
        <row r="439">
          <cell r="A439" t="str">
            <v>寻甸县</v>
          </cell>
          <cell r="B439" t="str">
            <v>3P</v>
          </cell>
          <cell r="C439">
            <v>4644</v>
          </cell>
          <cell r="D439">
            <v>973</v>
          </cell>
          <cell r="E439">
            <v>368</v>
          </cell>
          <cell r="F439">
            <v>350</v>
          </cell>
          <cell r="G439">
            <v>80</v>
          </cell>
          <cell r="H439">
            <v>3528</v>
          </cell>
          <cell r="I439">
            <v>29</v>
          </cell>
          <cell r="J439">
            <v>114</v>
          </cell>
          <cell r="K439">
            <v>9395</v>
          </cell>
          <cell r="L439">
            <v>0</v>
          </cell>
          <cell r="M439">
            <v>2409</v>
          </cell>
          <cell r="N439">
            <v>510</v>
          </cell>
          <cell r="O439">
            <v>3097</v>
          </cell>
          <cell r="P439">
            <v>1349</v>
          </cell>
          <cell r="Q439">
            <v>416</v>
          </cell>
          <cell r="R439">
            <v>1614</v>
          </cell>
          <cell r="S439">
            <v>8825</v>
          </cell>
          <cell r="T439">
            <v>4644</v>
          </cell>
          <cell r="U439">
            <v>952</v>
          </cell>
          <cell r="V439">
            <v>744</v>
          </cell>
          <cell r="W439">
            <v>3980</v>
          </cell>
          <cell r="X439">
            <v>-1518</v>
          </cell>
          <cell r="Y439">
            <v>23</v>
          </cell>
          <cell r="Z439">
            <v>9580</v>
          </cell>
          <cell r="AA439">
            <v>9395</v>
          </cell>
          <cell r="AB439">
            <v>0</v>
          </cell>
          <cell r="AC439">
            <v>185</v>
          </cell>
          <cell r="AD439">
            <v>0</v>
          </cell>
          <cell r="AE439">
            <v>-755</v>
          </cell>
          <cell r="AF439">
            <v>-755</v>
          </cell>
          <cell r="AG439">
            <v>1104</v>
          </cell>
          <cell r="AH439">
            <v>29</v>
          </cell>
          <cell r="AI439">
            <v>39000</v>
          </cell>
          <cell r="AJ439">
            <v>9000</v>
          </cell>
          <cell r="AK439">
            <v>46</v>
          </cell>
          <cell r="AL439">
            <v>43</v>
          </cell>
          <cell r="AM439">
            <v>8732</v>
          </cell>
        </row>
        <row r="440">
          <cell r="A440" t="str">
            <v>会泽县</v>
          </cell>
          <cell r="B440" t="str">
            <v>3P</v>
          </cell>
          <cell r="C440">
            <v>5474</v>
          </cell>
          <cell r="D440">
            <v>4428</v>
          </cell>
          <cell r="E440">
            <v>2566</v>
          </cell>
          <cell r="F440">
            <v>487</v>
          </cell>
          <cell r="G440">
            <v>891</v>
          </cell>
          <cell r="H440">
            <v>1714</v>
          </cell>
          <cell r="I440">
            <v>-1095</v>
          </cell>
          <cell r="J440">
            <v>427</v>
          </cell>
          <cell r="K440">
            <v>18836</v>
          </cell>
          <cell r="L440">
            <v>573</v>
          </cell>
          <cell r="M440">
            <v>2322</v>
          </cell>
          <cell r="N440">
            <v>727</v>
          </cell>
          <cell r="O440">
            <v>6436</v>
          </cell>
          <cell r="P440">
            <v>2539</v>
          </cell>
          <cell r="Q440">
            <v>675</v>
          </cell>
          <cell r="R440">
            <v>5564</v>
          </cell>
          <cell r="S440">
            <v>19573</v>
          </cell>
          <cell r="T440">
            <v>5474</v>
          </cell>
          <cell r="U440">
            <v>10933</v>
          </cell>
          <cell r="V440">
            <v>76</v>
          </cell>
          <cell r="W440">
            <v>4010</v>
          </cell>
          <cell r="X440">
            <v>-921</v>
          </cell>
          <cell r="Y440">
            <v>1</v>
          </cell>
          <cell r="Z440">
            <v>19158</v>
          </cell>
          <cell r="AA440">
            <v>18836</v>
          </cell>
          <cell r="AB440">
            <v>167</v>
          </cell>
          <cell r="AC440">
            <v>155</v>
          </cell>
          <cell r="AD440">
            <v>0</v>
          </cell>
          <cell r="AE440">
            <v>415</v>
          </cell>
          <cell r="AF440">
            <v>332</v>
          </cell>
          <cell r="AG440">
            <v>7699</v>
          </cell>
          <cell r="AH440">
            <v>13480</v>
          </cell>
          <cell r="AI440">
            <v>84369</v>
          </cell>
          <cell r="AJ440">
            <v>48259</v>
          </cell>
          <cell r="AK440">
            <v>83</v>
          </cell>
          <cell r="AL440">
            <v>78</v>
          </cell>
          <cell r="AM440">
            <v>11981</v>
          </cell>
        </row>
        <row r="441">
          <cell r="A441" t="str">
            <v>石屏县</v>
          </cell>
          <cell r="B441" t="str">
            <v>3P</v>
          </cell>
          <cell r="C441">
            <v>1911</v>
          </cell>
          <cell r="D441">
            <v>780</v>
          </cell>
          <cell r="E441">
            <v>385</v>
          </cell>
          <cell r="F441">
            <v>160</v>
          </cell>
          <cell r="G441">
            <v>72</v>
          </cell>
          <cell r="H441">
            <v>894</v>
          </cell>
          <cell r="I441">
            <v>108</v>
          </cell>
          <cell r="J441">
            <v>129</v>
          </cell>
          <cell r="K441">
            <v>6746</v>
          </cell>
          <cell r="L441">
            <v>200</v>
          </cell>
          <cell r="M441">
            <v>760</v>
          </cell>
          <cell r="N441">
            <v>331</v>
          </cell>
          <cell r="O441">
            <v>2734</v>
          </cell>
          <cell r="P441">
            <v>1365</v>
          </cell>
          <cell r="Q441">
            <v>304</v>
          </cell>
          <cell r="R441">
            <v>1052</v>
          </cell>
          <cell r="S441">
            <v>6237</v>
          </cell>
          <cell r="T441">
            <v>1911</v>
          </cell>
          <cell r="U441">
            <v>907</v>
          </cell>
          <cell r="V441">
            <v>1565</v>
          </cell>
          <cell r="W441">
            <v>2063</v>
          </cell>
          <cell r="X441">
            <v>-439</v>
          </cell>
          <cell r="Y441">
            <v>230</v>
          </cell>
          <cell r="Z441">
            <v>6884</v>
          </cell>
          <cell r="AA441">
            <v>6746</v>
          </cell>
          <cell r="AB441">
            <v>0</v>
          </cell>
          <cell r="AC441">
            <v>138</v>
          </cell>
          <cell r="AD441">
            <v>0</v>
          </cell>
          <cell r="AE441">
            <v>-647</v>
          </cell>
          <cell r="AF441">
            <v>-647</v>
          </cell>
          <cell r="AG441">
            <v>1154</v>
          </cell>
          <cell r="AH441">
            <v>25</v>
          </cell>
          <cell r="AI441">
            <v>37000</v>
          </cell>
          <cell r="AJ441">
            <v>14700</v>
          </cell>
          <cell r="AK441">
            <v>27</v>
          </cell>
          <cell r="AL441">
            <v>24</v>
          </cell>
          <cell r="AM441">
            <v>7708</v>
          </cell>
        </row>
        <row r="442">
          <cell r="A442" t="str">
            <v>泸西县</v>
          </cell>
          <cell r="B442" t="str">
            <v>3P</v>
          </cell>
          <cell r="C442">
            <v>3366</v>
          </cell>
          <cell r="D442">
            <v>794</v>
          </cell>
          <cell r="E442">
            <v>299</v>
          </cell>
          <cell r="F442">
            <v>243</v>
          </cell>
          <cell r="G442">
            <v>57</v>
          </cell>
          <cell r="H442">
            <v>2283</v>
          </cell>
          <cell r="I442">
            <v>117</v>
          </cell>
          <cell r="J442">
            <v>172</v>
          </cell>
          <cell r="K442">
            <v>7464</v>
          </cell>
          <cell r="L442">
            <v>0</v>
          </cell>
          <cell r="M442">
            <v>1327</v>
          </cell>
          <cell r="N442">
            <v>380</v>
          </cell>
          <cell r="O442">
            <v>3063</v>
          </cell>
          <cell r="P442">
            <v>1102</v>
          </cell>
          <cell r="Q442">
            <v>384</v>
          </cell>
          <cell r="R442">
            <v>1208</v>
          </cell>
          <cell r="S442">
            <v>7320</v>
          </cell>
          <cell r="T442">
            <v>3366</v>
          </cell>
          <cell r="U442">
            <v>689</v>
          </cell>
          <cell r="V442">
            <v>1138</v>
          </cell>
          <cell r="W442">
            <v>2291</v>
          </cell>
          <cell r="X442">
            <v>-413</v>
          </cell>
          <cell r="Y442">
            <v>249</v>
          </cell>
          <cell r="Z442">
            <v>7730</v>
          </cell>
          <cell r="AA442">
            <v>7464</v>
          </cell>
          <cell r="AB442">
            <v>0</v>
          </cell>
          <cell r="AC442">
            <v>266</v>
          </cell>
          <cell r="AD442">
            <v>0</v>
          </cell>
          <cell r="AE442">
            <v>-410</v>
          </cell>
          <cell r="AF442">
            <v>-410</v>
          </cell>
          <cell r="AG442">
            <v>897</v>
          </cell>
          <cell r="AH442">
            <v>10</v>
          </cell>
          <cell r="AI442">
            <v>40503</v>
          </cell>
          <cell r="AJ442">
            <v>16469</v>
          </cell>
          <cell r="AK442">
            <v>35</v>
          </cell>
          <cell r="AL442">
            <v>32</v>
          </cell>
          <cell r="AM442">
            <v>7067</v>
          </cell>
        </row>
        <row r="443">
          <cell r="A443" t="str">
            <v>屏边县</v>
          </cell>
          <cell r="B443" t="str">
            <v>3P</v>
          </cell>
          <cell r="C443">
            <v>607</v>
          </cell>
          <cell r="D443">
            <v>259</v>
          </cell>
          <cell r="E443">
            <v>114</v>
          </cell>
          <cell r="F443">
            <v>84</v>
          </cell>
          <cell r="G443">
            <v>18</v>
          </cell>
          <cell r="H443">
            <v>268</v>
          </cell>
          <cell r="I443">
            <v>30</v>
          </cell>
          <cell r="J443">
            <v>50</v>
          </cell>
          <cell r="K443">
            <v>3834</v>
          </cell>
          <cell r="L443">
            <v>0</v>
          </cell>
          <cell r="M443">
            <v>395</v>
          </cell>
          <cell r="N443">
            <v>339</v>
          </cell>
          <cell r="O443">
            <v>1487</v>
          </cell>
          <cell r="P443">
            <v>844</v>
          </cell>
          <cell r="Q443">
            <v>173</v>
          </cell>
          <cell r="R443">
            <v>596</v>
          </cell>
          <cell r="S443">
            <v>3764</v>
          </cell>
          <cell r="T443">
            <v>607</v>
          </cell>
          <cell r="U443">
            <v>253</v>
          </cell>
          <cell r="V443">
            <v>1648</v>
          </cell>
          <cell r="W443">
            <v>1436</v>
          </cell>
          <cell r="X443">
            <v>-180</v>
          </cell>
          <cell r="Y443">
            <v>0</v>
          </cell>
          <cell r="Z443">
            <v>3861</v>
          </cell>
          <cell r="AA443">
            <v>3834</v>
          </cell>
          <cell r="AB443">
            <v>0</v>
          </cell>
          <cell r="AC443">
            <v>27</v>
          </cell>
          <cell r="AD443">
            <v>0</v>
          </cell>
          <cell r="AE443">
            <v>-97</v>
          </cell>
          <cell r="AF443">
            <v>-97</v>
          </cell>
          <cell r="AG443">
            <v>341</v>
          </cell>
          <cell r="AH443">
            <v>7</v>
          </cell>
          <cell r="AI443">
            <v>17377</v>
          </cell>
          <cell r="AJ443">
            <v>6927</v>
          </cell>
          <cell r="AK443">
            <v>14</v>
          </cell>
          <cell r="AL443">
            <v>13</v>
          </cell>
          <cell r="AM443">
            <v>5466</v>
          </cell>
        </row>
        <row r="444">
          <cell r="A444" t="str">
            <v>金平县</v>
          </cell>
          <cell r="B444" t="str">
            <v>3P</v>
          </cell>
          <cell r="C444">
            <v>1115</v>
          </cell>
          <cell r="D444">
            <v>354</v>
          </cell>
          <cell r="E444">
            <v>144</v>
          </cell>
          <cell r="F444">
            <v>122</v>
          </cell>
          <cell r="G444">
            <v>26</v>
          </cell>
          <cell r="H444">
            <v>432</v>
          </cell>
          <cell r="I444">
            <v>197</v>
          </cell>
          <cell r="J444">
            <v>132</v>
          </cell>
          <cell r="K444">
            <v>5788</v>
          </cell>
          <cell r="L444">
            <v>0</v>
          </cell>
          <cell r="M444">
            <v>341</v>
          </cell>
          <cell r="N444">
            <v>303</v>
          </cell>
          <cell r="O444">
            <v>2261</v>
          </cell>
          <cell r="P444">
            <v>1542</v>
          </cell>
          <cell r="Q444">
            <v>348</v>
          </cell>
          <cell r="R444">
            <v>993</v>
          </cell>
          <cell r="S444">
            <v>5431</v>
          </cell>
          <cell r="T444">
            <v>1115</v>
          </cell>
          <cell r="U444">
            <v>373</v>
          </cell>
          <cell r="V444">
            <v>2472</v>
          </cell>
          <cell r="W444">
            <v>1695</v>
          </cell>
          <cell r="X444">
            <v>-235</v>
          </cell>
          <cell r="Y444">
            <v>11</v>
          </cell>
          <cell r="Z444">
            <v>5846</v>
          </cell>
          <cell r="AA444">
            <v>5788</v>
          </cell>
          <cell r="AB444">
            <v>0</v>
          </cell>
          <cell r="AC444">
            <v>42</v>
          </cell>
          <cell r="AD444">
            <v>16</v>
          </cell>
          <cell r="AE444">
            <v>-415</v>
          </cell>
          <cell r="AF444">
            <v>-415</v>
          </cell>
          <cell r="AG444">
            <v>432</v>
          </cell>
          <cell r="AH444">
            <v>9</v>
          </cell>
          <cell r="AI444">
            <v>18427</v>
          </cell>
          <cell r="AJ444">
            <v>3797</v>
          </cell>
          <cell r="AK444">
            <v>31</v>
          </cell>
          <cell r="AL444">
            <v>29</v>
          </cell>
          <cell r="AM444">
            <v>6952</v>
          </cell>
        </row>
        <row r="445">
          <cell r="A445" t="str">
            <v>元阳县</v>
          </cell>
          <cell r="B445" t="str">
            <v>3P</v>
          </cell>
          <cell r="C445">
            <v>702</v>
          </cell>
          <cell r="D445">
            <v>167</v>
          </cell>
          <cell r="E445">
            <v>68</v>
          </cell>
          <cell r="F445">
            <v>61</v>
          </cell>
          <cell r="G445">
            <v>9</v>
          </cell>
          <cell r="H445">
            <v>434</v>
          </cell>
          <cell r="I445">
            <v>30</v>
          </cell>
          <cell r="J445">
            <v>71</v>
          </cell>
          <cell r="K445">
            <v>6653</v>
          </cell>
          <cell r="L445">
            <v>50</v>
          </cell>
          <cell r="M445">
            <v>391</v>
          </cell>
          <cell r="N445">
            <v>348</v>
          </cell>
          <cell r="O445">
            <v>2318</v>
          </cell>
          <cell r="P445">
            <v>1361</v>
          </cell>
          <cell r="Q445">
            <v>298</v>
          </cell>
          <cell r="R445">
            <v>1887</v>
          </cell>
          <cell r="S445">
            <v>5899</v>
          </cell>
          <cell r="T445">
            <v>702</v>
          </cell>
          <cell r="U445">
            <v>181</v>
          </cell>
          <cell r="V445">
            <v>2694</v>
          </cell>
          <cell r="W445">
            <v>3342</v>
          </cell>
          <cell r="X445">
            <v>-1025</v>
          </cell>
          <cell r="Y445">
            <v>5</v>
          </cell>
          <cell r="Z445">
            <v>6700</v>
          </cell>
          <cell r="AA445">
            <v>6653</v>
          </cell>
          <cell r="AB445">
            <v>0</v>
          </cell>
          <cell r="AC445">
            <v>47</v>
          </cell>
          <cell r="AD445">
            <v>0</v>
          </cell>
          <cell r="AE445">
            <v>-801</v>
          </cell>
          <cell r="AF445">
            <v>-801</v>
          </cell>
          <cell r="AG445">
            <v>204</v>
          </cell>
          <cell r="AH445">
            <v>25</v>
          </cell>
          <cell r="AI445">
            <v>19800</v>
          </cell>
          <cell r="AJ445">
            <v>4000</v>
          </cell>
          <cell r="AK445">
            <v>34</v>
          </cell>
          <cell r="AL445">
            <v>32</v>
          </cell>
          <cell r="AM445">
            <v>7153</v>
          </cell>
        </row>
        <row r="446">
          <cell r="A446" t="str">
            <v>红河县</v>
          </cell>
          <cell r="B446" t="str">
            <v>3P</v>
          </cell>
          <cell r="C446">
            <v>418</v>
          </cell>
          <cell r="D446">
            <v>202</v>
          </cell>
          <cell r="E446">
            <v>60</v>
          </cell>
          <cell r="F446">
            <v>93</v>
          </cell>
          <cell r="G446">
            <v>13</v>
          </cell>
          <cell r="H446">
            <v>246</v>
          </cell>
          <cell r="I446">
            <v>-44</v>
          </cell>
          <cell r="J446">
            <v>14</v>
          </cell>
          <cell r="K446">
            <v>5153</v>
          </cell>
          <cell r="L446">
            <v>0</v>
          </cell>
          <cell r="M446">
            <v>750</v>
          </cell>
          <cell r="N446">
            <v>328</v>
          </cell>
          <cell r="O446">
            <v>1975</v>
          </cell>
          <cell r="P446">
            <v>1230</v>
          </cell>
          <cell r="Q446">
            <v>237</v>
          </cell>
          <cell r="R446">
            <v>633</v>
          </cell>
          <cell r="S446">
            <v>4689</v>
          </cell>
          <cell r="T446">
            <v>418</v>
          </cell>
          <cell r="U446">
            <v>151</v>
          </cell>
          <cell r="V446">
            <v>2400</v>
          </cell>
          <cell r="W446">
            <v>2011</v>
          </cell>
          <cell r="X446">
            <v>-292</v>
          </cell>
          <cell r="Y446">
            <v>1</v>
          </cell>
          <cell r="Z446">
            <v>5182</v>
          </cell>
          <cell r="AA446">
            <v>5153</v>
          </cell>
          <cell r="AB446">
            <v>0</v>
          </cell>
          <cell r="AC446">
            <v>29</v>
          </cell>
          <cell r="AD446">
            <v>0</v>
          </cell>
          <cell r="AE446">
            <v>-493</v>
          </cell>
          <cell r="AF446">
            <v>-493</v>
          </cell>
          <cell r="AG446">
            <v>180</v>
          </cell>
          <cell r="AH446">
            <v>10</v>
          </cell>
          <cell r="AI446">
            <v>14185</v>
          </cell>
          <cell r="AJ446">
            <v>2207</v>
          </cell>
          <cell r="AK446">
            <v>25</v>
          </cell>
          <cell r="AL446">
            <v>23</v>
          </cell>
          <cell r="AM446">
            <v>5796</v>
          </cell>
        </row>
        <row r="447">
          <cell r="A447" t="str">
            <v>绿春县</v>
          </cell>
          <cell r="B447" t="str">
            <v>3P</v>
          </cell>
          <cell r="C447">
            <v>402</v>
          </cell>
          <cell r="D447">
            <v>154</v>
          </cell>
          <cell r="E447">
            <v>71</v>
          </cell>
          <cell r="F447">
            <v>43</v>
          </cell>
          <cell r="G447">
            <v>14</v>
          </cell>
          <cell r="H447">
            <v>190</v>
          </cell>
          <cell r="I447">
            <v>25</v>
          </cell>
          <cell r="J447">
            <v>33</v>
          </cell>
          <cell r="K447">
            <v>4231</v>
          </cell>
          <cell r="L447">
            <v>30</v>
          </cell>
          <cell r="M447">
            <v>344</v>
          </cell>
          <cell r="N447">
            <v>308</v>
          </cell>
          <cell r="O447">
            <v>1685</v>
          </cell>
          <cell r="P447">
            <v>943</v>
          </cell>
          <cell r="Q447">
            <v>198</v>
          </cell>
          <cell r="R447">
            <v>723</v>
          </cell>
          <cell r="S447">
            <v>4104</v>
          </cell>
          <cell r="T447">
            <v>402</v>
          </cell>
          <cell r="U447">
            <v>166</v>
          </cell>
          <cell r="V447">
            <v>1936</v>
          </cell>
          <cell r="W447">
            <v>1662</v>
          </cell>
          <cell r="X447">
            <v>-62</v>
          </cell>
          <cell r="Y447">
            <v>0</v>
          </cell>
          <cell r="Z447">
            <v>4240</v>
          </cell>
          <cell r="AA447">
            <v>4231</v>
          </cell>
          <cell r="AB447">
            <v>0</v>
          </cell>
          <cell r="AC447">
            <v>9</v>
          </cell>
          <cell r="AD447">
            <v>0</v>
          </cell>
          <cell r="AE447">
            <v>-136</v>
          </cell>
          <cell r="AF447">
            <v>-136</v>
          </cell>
          <cell r="AG447">
            <v>211</v>
          </cell>
          <cell r="AH447">
            <v>8</v>
          </cell>
          <cell r="AI447">
            <v>11362</v>
          </cell>
          <cell r="AJ447">
            <v>1975</v>
          </cell>
          <cell r="AK447">
            <v>19</v>
          </cell>
          <cell r="AL447">
            <v>18</v>
          </cell>
          <cell r="AM447">
            <v>5485</v>
          </cell>
        </row>
        <row r="448">
          <cell r="A448" t="str">
            <v>文山县</v>
          </cell>
          <cell r="B448" t="str">
            <v>3P</v>
          </cell>
          <cell r="C448">
            <v>2637</v>
          </cell>
          <cell r="D448">
            <v>1842</v>
          </cell>
          <cell r="E448">
            <v>613</v>
          </cell>
          <cell r="F448">
            <v>677</v>
          </cell>
          <cell r="G448">
            <v>161</v>
          </cell>
          <cell r="H448">
            <v>517</v>
          </cell>
          <cell r="I448">
            <v>-115</v>
          </cell>
          <cell r="J448">
            <v>393</v>
          </cell>
          <cell r="K448">
            <v>7352</v>
          </cell>
          <cell r="L448">
            <v>0</v>
          </cell>
          <cell r="M448">
            <v>490</v>
          </cell>
          <cell r="N448">
            <v>573</v>
          </cell>
          <cell r="O448">
            <v>3187</v>
          </cell>
          <cell r="P448">
            <v>1332</v>
          </cell>
          <cell r="Q448">
            <v>637</v>
          </cell>
          <cell r="R448">
            <v>1133</v>
          </cell>
          <cell r="S448">
            <v>6244</v>
          </cell>
          <cell r="T448">
            <v>2637</v>
          </cell>
          <cell r="U448">
            <v>1101</v>
          </cell>
          <cell r="V448">
            <v>1695</v>
          </cell>
          <cell r="W448">
            <v>1631</v>
          </cell>
          <cell r="X448">
            <v>-993</v>
          </cell>
          <cell r="Y448">
            <v>173</v>
          </cell>
          <cell r="Z448">
            <v>7437</v>
          </cell>
          <cell r="AA448">
            <v>7352</v>
          </cell>
          <cell r="AB448">
            <v>0</v>
          </cell>
          <cell r="AC448">
            <v>85</v>
          </cell>
          <cell r="AD448">
            <v>0</v>
          </cell>
          <cell r="AE448">
            <v>-1193</v>
          </cell>
          <cell r="AF448">
            <v>-1193</v>
          </cell>
          <cell r="AG448">
            <v>1840</v>
          </cell>
          <cell r="AH448">
            <v>35</v>
          </cell>
          <cell r="AI448">
            <v>42529</v>
          </cell>
          <cell r="AJ448">
            <v>1448</v>
          </cell>
          <cell r="AK448">
            <v>38</v>
          </cell>
          <cell r="AL448">
            <v>32</v>
          </cell>
          <cell r="AM448">
            <v>8566</v>
          </cell>
        </row>
        <row r="449">
          <cell r="A449" t="str">
            <v>砚山县</v>
          </cell>
          <cell r="B449" t="str">
            <v>3P</v>
          </cell>
          <cell r="C449">
            <v>1438</v>
          </cell>
          <cell r="D449">
            <v>710</v>
          </cell>
          <cell r="E449">
            <v>408</v>
          </cell>
          <cell r="F449">
            <v>133</v>
          </cell>
          <cell r="G449">
            <v>59</v>
          </cell>
          <cell r="H449">
            <v>726</v>
          </cell>
          <cell r="I449">
            <v>-184</v>
          </cell>
          <cell r="J449">
            <v>186</v>
          </cell>
          <cell r="K449">
            <v>6409</v>
          </cell>
          <cell r="L449">
            <v>0</v>
          </cell>
          <cell r="M449">
            <v>692</v>
          </cell>
          <cell r="N449">
            <v>337</v>
          </cell>
          <cell r="O449">
            <v>2707</v>
          </cell>
          <cell r="P449">
            <v>1078</v>
          </cell>
          <cell r="Q449">
            <v>563</v>
          </cell>
          <cell r="R449">
            <v>1032</v>
          </cell>
          <cell r="S449">
            <v>5317</v>
          </cell>
          <cell r="T449">
            <v>1438</v>
          </cell>
          <cell r="U449">
            <v>766</v>
          </cell>
          <cell r="V449">
            <v>2163</v>
          </cell>
          <cell r="W449">
            <v>1542</v>
          </cell>
          <cell r="X449">
            <v>-915</v>
          </cell>
          <cell r="Y449">
            <v>323</v>
          </cell>
          <cell r="Z449">
            <v>6510</v>
          </cell>
          <cell r="AA449">
            <v>6409</v>
          </cell>
          <cell r="AB449">
            <v>0</v>
          </cell>
          <cell r="AC449">
            <v>101</v>
          </cell>
          <cell r="AD449">
            <v>0</v>
          </cell>
          <cell r="AE449">
            <v>-1193</v>
          </cell>
          <cell r="AF449">
            <v>-1193</v>
          </cell>
          <cell r="AG449">
            <v>1224</v>
          </cell>
          <cell r="AH449">
            <v>21</v>
          </cell>
          <cell r="AI449">
            <v>47623</v>
          </cell>
          <cell r="AJ449">
            <v>24370</v>
          </cell>
          <cell r="AK449">
            <v>40</v>
          </cell>
          <cell r="AL449">
            <v>36</v>
          </cell>
          <cell r="AM449">
            <v>7969</v>
          </cell>
        </row>
        <row r="450">
          <cell r="A450" t="str">
            <v>西畴县</v>
          </cell>
          <cell r="B450" t="str">
            <v>3P</v>
          </cell>
          <cell r="C450">
            <v>1004</v>
          </cell>
          <cell r="D450">
            <v>357</v>
          </cell>
          <cell r="E450">
            <v>157</v>
          </cell>
          <cell r="F450">
            <v>99</v>
          </cell>
          <cell r="G450">
            <v>26</v>
          </cell>
          <cell r="H450">
            <v>647</v>
          </cell>
          <cell r="I450">
            <v>-48</v>
          </cell>
          <cell r="J450">
            <v>48</v>
          </cell>
          <cell r="K450">
            <v>4665</v>
          </cell>
          <cell r="L450">
            <v>0</v>
          </cell>
          <cell r="M450">
            <v>502</v>
          </cell>
          <cell r="N450">
            <v>314</v>
          </cell>
          <cell r="O450">
            <v>1868</v>
          </cell>
          <cell r="P450">
            <v>1085</v>
          </cell>
          <cell r="Q450">
            <v>303</v>
          </cell>
          <cell r="R450">
            <v>593</v>
          </cell>
          <cell r="S450">
            <v>3658</v>
          </cell>
          <cell r="T450">
            <v>1004</v>
          </cell>
          <cell r="U450">
            <v>290</v>
          </cell>
          <cell r="V450">
            <v>2090</v>
          </cell>
          <cell r="W450">
            <v>1202</v>
          </cell>
          <cell r="X450">
            <v>-1118</v>
          </cell>
          <cell r="Y450">
            <v>190</v>
          </cell>
          <cell r="Z450">
            <v>4733</v>
          </cell>
          <cell r="AA450">
            <v>4665</v>
          </cell>
          <cell r="AB450">
            <v>0</v>
          </cell>
          <cell r="AC450">
            <v>68</v>
          </cell>
          <cell r="AD450">
            <v>0</v>
          </cell>
          <cell r="AE450">
            <v>-1075</v>
          </cell>
          <cell r="AF450">
            <v>-1075</v>
          </cell>
          <cell r="AG450">
            <v>472</v>
          </cell>
          <cell r="AH450">
            <v>8</v>
          </cell>
          <cell r="AI450">
            <v>19314</v>
          </cell>
          <cell r="AJ450">
            <v>5564</v>
          </cell>
          <cell r="AK450">
            <v>24</v>
          </cell>
          <cell r="AL450">
            <v>22</v>
          </cell>
          <cell r="AM450">
            <v>6106</v>
          </cell>
        </row>
        <row r="451">
          <cell r="A451" t="str">
            <v>麻栗坡</v>
          </cell>
          <cell r="B451" t="str">
            <v>3P</v>
          </cell>
          <cell r="C451">
            <v>858</v>
          </cell>
          <cell r="D451">
            <v>349</v>
          </cell>
          <cell r="E451">
            <v>173</v>
          </cell>
          <cell r="F451">
            <v>79</v>
          </cell>
          <cell r="G451">
            <v>28</v>
          </cell>
          <cell r="H451">
            <v>424</v>
          </cell>
          <cell r="I451">
            <v>-48</v>
          </cell>
          <cell r="J451">
            <v>133</v>
          </cell>
          <cell r="K451">
            <v>5510</v>
          </cell>
          <cell r="L451">
            <v>0</v>
          </cell>
          <cell r="M451">
            <v>354</v>
          </cell>
          <cell r="N451">
            <v>270</v>
          </cell>
          <cell r="O451">
            <v>2341</v>
          </cell>
          <cell r="P451">
            <v>1365</v>
          </cell>
          <cell r="Q451">
            <v>458</v>
          </cell>
          <cell r="R451">
            <v>722</v>
          </cell>
          <cell r="S451">
            <v>3894</v>
          </cell>
          <cell r="T451">
            <v>858</v>
          </cell>
          <cell r="U451">
            <v>339</v>
          </cell>
          <cell r="V451">
            <v>2506</v>
          </cell>
          <cell r="W451">
            <v>1181</v>
          </cell>
          <cell r="X451">
            <v>-1116</v>
          </cell>
          <cell r="Y451">
            <v>126</v>
          </cell>
          <cell r="Z451">
            <v>5555</v>
          </cell>
          <cell r="AA451">
            <v>5510</v>
          </cell>
          <cell r="AB451">
            <v>0</v>
          </cell>
          <cell r="AC451">
            <v>45</v>
          </cell>
          <cell r="AD451">
            <v>0</v>
          </cell>
          <cell r="AE451">
            <v>-1661</v>
          </cell>
          <cell r="AF451">
            <v>-1661</v>
          </cell>
          <cell r="AG451">
            <v>518</v>
          </cell>
          <cell r="AH451">
            <v>10</v>
          </cell>
          <cell r="AI451">
            <v>24132</v>
          </cell>
          <cell r="AJ451">
            <v>5945</v>
          </cell>
          <cell r="AK451">
            <v>26</v>
          </cell>
          <cell r="AL451">
            <v>24</v>
          </cell>
          <cell r="AM451">
            <v>6896</v>
          </cell>
        </row>
        <row r="452">
          <cell r="A452" t="str">
            <v>马关县</v>
          </cell>
          <cell r="B452" t="str">
            <v>3P</v>
          </cell>
          <cell r="C452">
            <v>887</v>
          </cell>
          <cell r="D452">
            <v>425</v>
          </cell>
          <cell r="E452">
            <v>214</v>
          </cell>
          <cell r="F452">
            <v>82</v>
          </cell>
          <cell r="G452">
            <v>42</v>
          </cell>
          <cell r="H452">
            <v>399</v>
          </cell>
          <cell r="I452">
            <v>-79</v>
          </cell>
          <cell r="J452">
            <v>142</v>
          </cell>
          <cell r="K452">
            <v>6359</v>
          </cell>
          <cell r="L452">
            <v>0</v>
          </cell>
          <cell r="M452">
            <v>369</v>
          </cell>
          <cell r="N452">
            <v>302</v>
          </cell>
          <cell r="O452">
            <v>3182</v>
          </cell>
          <cell r="P452">
            <v>1176</v>
          </cell>
          <cell r="Q452">
            <v>410</v>
          </cell>
          <cell r="R452">
            <v>920</v>
          </cell>
          <cell r="S452">
            <v>4224</v>
          </cell>
          <cell r="T452">
            <v>887</v>
          </cell>
          <cell r="U452">
            <v>416</v>
          </cell>
          <cell r="V452">
            <v>2958</v>
          </cell>
          <cell r="W452">
            <v>1163</v>
          </cell>
          <cell r="X452">
            <v>-1338</v>
          </cell>
          <cell r="Y452">
            <v>138</v>
          </cell>
          <cell r="Z452">
            <v>6402</v>
          </cell>
          <cell r="AA452">
            <v>6359</v>
          </cell>
          <cell r="AB452">
            <v>0</v>
          </cell>
          <cell r="AC452">
            <v>43</v>
          </cell>
          <cell r="AD452">
            <v>0</v>
          </cell>
          <cell r="AE452">
            <v>-2178</v>
          </cell>
          <cell r="AF452">
            <v>-2178</v>
          </cell>
          <cell r="AG452">
            <v>641</v>
          </cell>
          <cell r="AH452">
            <v>14</v>
          </cell>
          <cell r="AI452">
            <v>25234</v>
          </cell>
          <cell r="AJ452">
            <v>7502</v>
          </cell>
          <cell r="AK452">
            <v>34</v>
          </cell>
          <cell r="AL452">
            <v>31</v>
          </cell>
          <cell r="AM452">
            <v>7952</v>
          </cell>
        </row>
        <row r="453">
          <cell r="A453" t="str">
            <v>丘北县</v>
          </cell>
          <cell r="B453" t="str">
            <v>3P</v>
          </cell>
          <cell r="C453">
            <v>1351</v>
          </cell>
          <cell r="D453">
            <v>427</v>
          </cell>
          <cell r="E453">
            <v>187</v>
          </cell>
          <cell r="F453">
            <v>127</v>
          </cell>
          <cell r="G453">
            <v>34</v>
          </cell>
          <cell r="H453">
            <v>843</v>
          </cell>
          <cell r="I453">
            <v>-43</v>
          </cell>
          <cell r="J453">
            <v>124</v>
          </cell>
          <cell r="K453">
            <v>5597</v>
          </cell>
          <cell r="L453">
            <v>0</v>
          </cell>
          <cell r="M453">
            <v>410</v>
          </cell>
          <cell r="N453">
            <v>380</v>
          </cell>
          <cell r="O453">
            <v>2363</v>
          </cell>
          <cell r="P453">
            <v>1280</v>
          </cell>
          <cell r="Q453">
            <v>407</v>
          </cell>
          <cell r="R453">
            <v>757</v>
          </cell>
          <cell r="S453">
            <v>4080</v>
          </cell>
          <cell r="T453">
            <v>1351</v>
          </cell>
          <cell r="U453">
            <v>238</v>
          </cell>
          <cell r="V453">
            <v>2253</v>
          </cell>
          <cell r="W453">
            <v>1240</v>
          </cell>
          <cell r="X453">
            <v>-1131</v>
          </cell>
          <cell r="Y453">
            <v>129</v>
          </cell>
          <cell r="Z453">
            <v>5666</v>
          </cell>
          <cell r="AA453">
            <v>5597</v>
          </cell>
          <cell r="AB453">
            <v>0</v>
          </cell>
          <cell r="AC453">
            <v>69</v>
          </cell>
          <cell r="AD453">
            <v>0</v>
          </cell>
          <cell r="AE453">
            <v>-1586</v>
          </cell>
          <cell r="AF453">
            <v>-1586</v>
          </cell>
          <cell r="AG453">
            <v>559</v>
          </cell>
          <cell r="AH453">
            <v>40</v>
          </cell>
          <cell r="AI453">
            <v>11967</v>
          </cell>
          <cell r="AJ453">
            <v>9205</v>
          </cell>
          <cell r="AK453">
            <v>40</v>
          </cell>
          <cell r="AL453">
            <v>35</v>
          </cell>
          <cell r="AM453">
            <v>7983</v>
          </cell>
        </row>
        <row r="454">
          <cell r="A454" t="str">
            <v>广南县</v>
          </cell>
          <cell r="B454" t="str">
            <v>3P</v>
          </cell>
          <cell r="C454">
            <v>1527</v>
          </cell>
          <cell r="D454">
            <v>537</v>
          </cell>
          <cell r="E454">
            <v>284</v>
          </cell>
          <cell r="F454">
            <v>93</v>
          </cell>
          <cell r="G454">
            <v>56</v>
          </cell>
          <cell r="H454">
            <v>713</v>
          </cell>
          <cell r="I454">
            <v>11</v>
          </cell>
          <cell r="J454">
            <v>266</v>
          </cell>
          <cell r="K454">
            <v>6604</v>
          </cell>
          <cell r="L454">
            <v>0</v>
          </cell>
          <cell r="M454">
            <v>319</v>
          </cell>
          <cell r="N454">
            <v>499</v>
          </cell>
          <cell r="O454">
            <v>3370</v>
          </cell>
          <cell r="P454">
            <v>1331</v>
          </cell>
          <cell r="Q454">
            <v>363</v>
          </cell>
          <cell r="R454">
            <v>722</v>
          </cell>
          <cell r="S454">
            <v>5749</v>
          </cell>
          <cell r="T454">
            <v>1527</v>
          </cell>
          <cell r="U454">
            <v>534</v>
          </cell>
          <cell r="V454">
            <v>2884</v>
          </cell>
          <cell r="W454">
            <v>1411</v>
          </cell>
          <cell r="X454">
            <v>-802</v>
          </cell>
          <cell r="Y454">
            <v>195</v>
          </cell>
          <cell r="Z454">
            <v>6674</v>
          </cell>
          <cell r="AA454">
            <v>6604</v>
          </cell>
          <cell r="AB454">
            <v>0</v>
          </cell>
          <cell r="AC454">
            <v>70</v>
          </cell>
          <cell r="AD454">
            <v>0</v>
          </cell>
          <cell r="AE454">
            <v>-925</v>
          </cell>
          <cell r="AF454">
            <v>-925</v>
          </cell>
          <cell r="AG454">
            <v>852</v>
          </cell>
          <cell r="AH454">
            <v>26</v>
          </cell>
          <cell r="AI454">
            <v>77346</v>
          </cell>
          <cell r="AJ454">
            <v>16088</v>
          </cell>
          <cell r="AK454">
            <v>68</v>
          </cell>
          <cell r="AL454">
            <v>66</v>
          </cell>
          <cell r="AM454">
            <v>9238</v>
          </cell>
        </row>
        <row r="455">
          <cell r="A455" t="str">
            <v>富宁县</v>
          </cell>
          <cell r="B455" t="str">
            <v>3P</v>
          </cell>
          <cell r="C455">
            <v>1330</v>
          </cell>
          <cell r="D455">
            <v>385</v>
          </cell>
          <cell r="E455">
            <v>167</v>
          </cell>
          <cell r="F455">
            <v>104</v>
          </cell>
          <cell r="G455">
            <v>34</v>
          </cell>
          <cell r="H455">
            <v>446</v>
          </cell>
          <cell r="I455">
            <v>204</v>
          </cell>
          <cell r="J455">
            <v>295</v>
          </cell>
          <cell r="K455">
            <v>5701</v>
          </cell>
          <cell r="L455">
            <v>0</v>
          </cell>
          <cell r="M455">
            <v>277</v>
          </cell>
          <cell r="N455">
            <v>340</v>
          </cell>
          <cell r="O455">
            <v>2566</v>
          </cell>
          <cell r="P455">
            <v>1310</v>
          </cell>
          <cell r="Q455">
            <v>385</v>
          </cell>
          <cell r="R455">
            <v>823</v>
          </cell>
          <cell r="S455">
            <v>4959</v>
          </cell>
          <cell r="T455">
            <v>1330</v>
          </cell>
          <cell r="U455">
            <v>262</v>
          </cell>
          <cell r="V455">
            <v>2766</v>
          </cell>
          <cell r="W455">
            <v>1175</v>
          </cell>
          <cell r="X455">
            <v>-729</v>
          </cell>
          <cell r="Y455">
            <v>155</v>
          </cell>
          <cell r="Z455">
            <v>5746</v>
          </cell>
          <cell r="AA455">
            <v>5701</v>
          </cell>
          <cell r="AB455">
            <v>0</v>
          </cell>
          <cell r="AC455">
            <v>45</v>
          </cell>
          <cell r="AD455">
            <v>0</v>
          </cell>
          <cell r="AE455">
            <v>-787</v>
          </cell>
          <cell r="AF455">
            <v>-787</v>
          </cell>
          <cell r="AG455">
            <v>501</v>
          </cell>
          <cell r="AH455">
            <v>27</v>
          </cell>
          <cell r="AI455">
            <v>31311</v>
          </cell>
          <cell r="AJ455">
            <v>7993</v>
          </cell>
          <cell r="AK455">
            <v>36</v>
          </cell>
          <cell r="AL455">
            <v>34</v>
          </cell>
          <cell r="AM455">
            <v>7506</v>
          </cell>
        </row>
        <row r="456">
          <cell r="A456" t="str">
            <v>墨江县</v>
          </cell>
          <cell r="B456" t="str">
            <v>3P</v>
          </cell>
          <cell r="C456">
            <v>1139</v>
          </cell>
          <cell r="D456">
            <v>475</v>
          </cell>
          <cell r="E456">
            <v>181</v>
          </cell>
          <cell r="F456">
            <v>139</v>
          </cell>
          <cell r="G456">
            <v>32</v>
          </cell>
          <cell r="H456">
            <v>390</v>
          </cell>
          <cell r="I456">
            <v>202</v>
          </cell>
          <cell r="J456">
            <v>72</v>
          </cell>
          <cell r="K456">
            <v>5745</v>
          </cell>
          <cell r="L456">
            <v>0</v>
          </cell>
          <cell r="M456">
            <v>545</v>
          </cell>
          <cell r="N456">
            <v>478</v>
          </cell>
          <cell r="O456">
            <v>2370</v>
          </cell>
          <cell r="P456">
            <v>1267</v>
          </cell>
          <cell r="Q456">
            <v>273</v>
          </cell>
          <cell r="R456">
            <v>812</v>
          </cell>
          <cell r="S456">
            <v>4296</v>
          </cell>
          <cell r="T456">
            <v>1139</v>
          </cell>
          <cell r="U456">
            <v>515</v>
          </cell>
          <cell r="V456">
            <v>2007</v>
          </cell>
          <cell r="W456">
            <v>1079</v>
          </cell>
          <cell r="X456">
            <v>-571</v>
          </cell>
          <cell r="Y456">
            <v>127</v>
          </cell>
          <cell r="Z456">
            <v>5861</v>
          </cell>
          <cell r="AA456">
            <v>5745</v>
          </cell>
          <cell r="AB456">
            <v>0</v>
          </cell>
          <cell r="AC456">
            <v>115</v>
          </cell>
          <cell r="AD456">
            <v>1</v>
          </cell>
          <cell r="AE456">
            <v>-1565</v>
          </cell>
          <cell r="AF456">
            <v>-1591</v>
          </cell>
          <cell r="AG456">
            <v>542</v>
          </cell>
          <cell r="AH456">
            <v>31</v>
          </cell>
          <cell r="AI456">
            <v>22040</v>
          </cell>
          <cell r="AJ456">
            <v>6421</v>
          </cell>
          <cell r="AK456">
            <v>36</v>
          </cell>
          <cell r="AL456">
            <v>34</v>
          </cell>
          <cell r="AM456">
            <v>9103</v>
          </cell>
        </row>
        <row r="457">
          <cell r="A457" t="str">
            <v>镇源县</v>
          </cell>
          <cell r="B457" t="str">
            <v>3P</v>
          </cell>
          <cell r="C457">
            <v>1204</v>
          </cell>
          <cell r="D457">
            <v>440</v>
          </cell>
          <cell r="E457">
            <v>189</v>
          </cell>
          <cell r="F457">
            <v>130</v>
          </cell>
          <cell r="G457">
            <v>31</v>
          </cell>
          <cell r="H457">
            <v>376</v>
          </cell>
          <cell r="I457">
            <v>330</v>
          </cell>
          <cell r="J457">
            <v>58</v>
          </cell>
          <cell r="K457">
            <v>5557</v>
          </cell>
          <cell r="L457">
            <v>0</v>
          </cell>
          <cell r="M457">
            <v>387</v>
          </cell>
          <cell r="N457">
            <v>301</v>
          </cell>
          <cell r="O457">
            <v>1695</v>
          </cell>
          <cell r="P457">
            <v>1036</v>
          </cell>
          <cell r="Q457">
            <v>199</v>
          </cell>
          <cell r="R457">
            <v>1939</v>
          </cell>
          <cell r="S457">
            <v>4521</v>
          </cell>
          <cell r="T457">
            <v>1204</v>
          </cell>
          <cell r="U457">
            <v>519</v>
          </cell>
          <cell r="V457">
            <v>1296</v>
          </cell>
          <cell r="W457">
            <v>2121</v>
          </cell>
          <cell r="X457">
            <v>-754</v>
          </cell>
          <cell r="Y457">
            <v>135</v>
          </cell>
          <cell r="Z457">
            <v>5697</v>
          </cell>
          <cell r="AA457">
            <v>5557</v>
          </cell>
          <cell r="AB457">
            <v>0</v>
          </cell>
          <cell r="AC457">
            <v>140</v>
          </cell>
          <cell r="AD457">
            <v>0</v>
          </cell>
          <cell r="AE457">
            <v>-1176</v>
          </cell>
          <cell r="AF457">
            <v>-1176</v>
          </cell>
          <cell r="AG457">
            <v>566</v>
          </cell>
          <cell r="AH457">
            <v>7</v>
          </cell>
          <cell r="AI457">
            <v>26724</v>
          </cell>
          <cell r="AJ457">
            <v>10919</v>
          </cell>
          <cell r="AK457">
            <v>20</v>
          </cell>
          <cell r="AL457">
            <v>19</v>
          </cell>
          <cell r="AM457">
            <v>6803</v>
          </cell>
        </row>
        <row r="458">
          <cell r="A458" t="str">
            <v>景东县</v>
          </cell>
          <cell r="B458" t="str">
            <v>3P</v>
          </cell>
          <cell r="C458">
            <v>2162</v>
          </cell>
          <cell r="D458">
            <v>867</v>
          </cell>
          <cell r="E458">
            <v>385</v>
          </cell>
          <cell r="F458">
            <v>268</v>
          </cell>
          <cell r="G458">
            <v>90</v>
          </cell>
          <cell r="H458">
            <v>830</v>
          </cell>
          <cell r="I458">
            <v>392</v>
          </cell>
          <cell r="J458">
            <v>73</v>
          </cell>
          <cell r="K458">
            <v>6978</v>
          </cell>
          <cell r="L458">
            <v>0</v>
          </cell>
          <cell r="M458">
            <v>1166</v>
          </cell>
          <cell r="N458">
            <v>451</v>
          </cell>
          <cell r="O458">
            <v>2390</v>
          </cell>
          <cell r="P458">
            <v>1296</v>
          </cell>
          <cell r="Q458">
            <v>334</v>
          </cell>
          <cell r="R458">
            <v>1341</v>
          </cell>
          <cell r="S458">
            <v>6477</v>
          </cell>
          <cell r="T458">
            <v>2162</v>
          </cell>
          <cell r="U458">
            <v>995</v>
          </cell>
          <cell r="V458">
            <v>1596</v>
          </cell>
          <cell r="W458">
            <v>1701</v>
          </cell>
          <cell r="X458">
            <v>-298</v>
          </cell>
          <cell r="Y458">
            <v>321</v>
          </cell>
          <cell r="Z458">
            <v>7265</v>
          </cell>
          <cell r="AA458">
            <v>6978</v>
          </cell>
          <cell r="AB458">
            <v>0</v>
          </cell>
          <cell r="AC458">
            <v>287</v>
          </cell>
          <cell r="AD458">
            <v>0</v>
          </cell>
          <cell r="AE458">
            <v>-788</v>
          </cell>
          <cell r="AF458">
            <v>-822</v>
          </cell>
          <cell r="AG458">
            <v>1155</v>
          </cell>
          <cell r="AH458">
            <v>46</v>
          </cell>
          <cell r="AI458">
            <v>43098</v>
          </cell>
          <cell r="AJ458">
            <v>11681</v>
          </cell>
          <cell r="AK458">
            <v>34</v>
          </cell>
          <cell r="AL458">
            <v>32</v>
          </cell>
          <cell r="AM458">
            <v>6872</v>
          </cell>
        </row>
        <row r="459">
          <cell r="A459" t="str">
            <v>江城县</v>
          </cell>
          <cell r="B459" t="str">
            <v>3P</v>
          </cell>
          <cell r="C459">
            <v>269</v>
          </cell>
          <cell r="D459">
            <v>164</v>
          </cell>
          <cell r="E459">
            <v>68</v>
          </cell>
          <cell r="F459">
            <v>57</v>
          </cell>
          <cell r="G459">
            <v>12</v>
          </cell>
          <cell r="H459">
            <v>140</v>
          </cell>
          <cell r="I459">
            <v>-45</v>
          </cell>
          <cell r="J459">
            <v>10</v>
          </cell>
          <cell r="K459">
            <v>3576</v>
          </cell>
          <cell r="L459">
            <v>0</v>
          </cell>
          <cell r="M459">
            <v>411</v>
          </cell>
          <cell r="N459">
            <v>237</v>
          </cell>
          <cell r="O459">
            <v>1145</v>
          </cell>
          <cell r="P459">
            <v>752</v>
          </cell>
          <cell r="Q459">
            <v>219</v>
          </cell>
          <cell r="R459">
            <v>812</v>
          </cell>
          <cell r="S459">
            <v>2956</v>
          </cell>
          <cell r="T459">
            <v>269</v>
          </cell>
          <cell r="U459">
            <v>195</v>
          </cell>
          <cell r="V459">
            <v>1432</v>
          </cell>
          <cell r="W459">
            <v>1193</v>
          </cell>
          <cell r="X459">
            <v>-246</v>
          </cell>
          <cell r="Y459">
            <v>113</v>
          </cell>
          <cell r="Z459">
            <v>3613</v>
          </cell>
          <cell r="AA459">
            <v>3576</v>
          </cell>
          <cell r="AB459">
            <v>0</v>
          </cell>
          <cell r="AC459">
            <v>37</v>
          </cell>
          <cell r="AD459">
            <v>0</v>
          </cell>
          <cell r="AE459">
            <v>-657</v>
          </cell>
          <cell r="AF459">
            <v>-660</v>
          </cell>
          <cell r="AG459">
            <v>205</v>
          </cell>
          <cell r="AH459">
            <v>15</v>
          </cell>
          <cell r="AI459">
            <v>9400</v>
          </cell>
          <cell r="AJ459">
            <v>4320</v>
          </cell>
          <cell r="AK459">
            <v>9</v>
          </cell>
          <cell r="AL459">
            <v>7</v>
          </cell>
          <cell r="AM459">
            <v>4362</v>
          </cell>
        </row>
        <row r="460">
          <cell r="A460" t="str">
            <v>澜沧县</v>
          </cell>
          <cell r="B460" t="str">
            <v>3P</v>
          </cell>
          <cell r="C460">
            <v>1164</v>
          </cell>
          <cell r="D460">
            <v>708</v>
          </cell>
          <cell r="E460">
            <v>264</v>
          </cell>
          <cell r="F460">
            <v>219</v>
          </cell>
          <cell r="G460">
            <v>59</v>
          </cell>
          <cell r="H460">
            <v>322</v>
          </cell>
          <cell r="I460">
            <v>14</v>
          </cell>
          <cell r="J460">
            <v>120</v>
          </cell>
          <cell r="K460">
            <v>6812</v>
          </cell>
          <cell r="L460">
            <v>0</v>
          </cell>
          <cell r="M460">
            <v>440</v>
          </cell>
          <cell r="N460">
            <v>506</v>
          </cell>
          <cell r="O460">
            <v>2874</v>
          </cell>
          <cell r="P460">
            <v>1786</v>
          </cell>
          <cell r="Q460">
            <v>354</v>
          </cell>
          <cell r="R460">
            <v>852</v>
          </cell>
          <cell r="S460">
            <v>5702</v>
          </cell>
          <cell r="T460">
            <v>1164</v>
          </cell>
          <cell r="U460">
            <v>746</v>
          </cell>
          <cell r="V460">
            <v>3407</v>
          </cell>
          <cell r="W460">
            <v>1300</v>
          </cell>
          <cell r="X460">
            <v>-1095</v>
          </cell>
          <cell r="Y460">
            <v>180</v>
          </cell>
          <cell r="Z460">
            <v>6949</v>
          </cell>
          <cell r="AA460">
            <v>6812</v>
          </cell>
          <cell r="AB460">
            <v>0</v>
          </cell>
          <cell r="AC460">
            <v>137</v>
          </cell>
          <cell r="AD460">
            <v>0</v>
          </cell>
          <cell r="AE460">
            <v>-1247</v>
          </cell>
          <cell r="AF460">
            <v>-1307</v>
          </cell>
          <cell r="AG460">
            <v>792</v>
          </cell>
          <cell r="AH460">
            <v>35</v>
          </cell>
          <cell r="AI460">
            <v>33414</v>
          </cell>
          <cell r="AJ460">
            <v>9924</v>
          </cell>
          <cell r="AK460">
            <v>45</v>
          </cell>
          <cell r="AL460">
            <v>42</v>
          </cell>
          <cell r="AM460">
            <v>10708</v>
          </cell>
        </row>
        <row r="461">
          <cell r="A461" t="str">
            <v>孟连县</v>
          </cell>
          <cell r="B461" t="str">
            <v>3P</v>
          </cell>
          <cell r="C461">
            <v>505</v>
          </cell>
          <cell r="D461">
            <v>327</v>
          </cell>
          <cell r="E461">
            <v>163</v>
          </cell>
          <cell r="F461">
            <v>60</v>
          </cell>
          <cell r="G461">
            <v>38</v>
          </cell>
          <cell r="H461">
            <v>115</v>
          </cell>
          <cell r="I461">
            <v>-21</v>
          </cell>
          <cell r="J461">
            <v>84</v>
          </cell>
          <cell r="K461">
            <v>3284</v>
          </cell>
          <cell r="L461">
            <v>0</v>
          </cell>
          <cell r="M461">
            <v>517</v>
          </cell>
          <cell r="N461">
            <v>278</v>
          </cell>
          <cell r="O461">
            <v>1074</v>
          </cell>
          <cell r="P461">
            <v>750</v>
          </cell>
          <cell r="Q461">
            <v>259</v>
          </cell>
          <cell r="R461">
            <v>406</v>
          </cell>
          <cell r="S461">
            <v>2799</v>
          </cell>
          <cell r="T461">
            <v>505</v>
          </cell>
          <cell r="U461">
            <v>382</v>
          </cell>
          <cell r="V461">
            <v>1320</v>
          </cell>
          <cell r="W461">
            <v>811</v>
          </cell>
          <cell r="X461">
            <v>-267</v>
          </cell>
          <cell r="Y461">
            <v>48</v>
          </cell>
          <cell r="Z461">
            <v>3345</v>
          </cell>
          <cell r="AA461">
            <v>3284</v>
          </cell>
          <cell r="AB461">
            <v>0</v>
          </cell>
          <cell r="AC461">
            <v>61</v>
          </cell>
          <cell r="AD461">
            <v>0</v>
          </cell>
          <cell r="AE461">
            <v>-546</v>
          </cell>
          <cell r="AF461">
            <v>-546</v>
          </cell>
          <cell r="AG461">
            <v>488</v>
          </cell>
          <cell r="AH461">
            <v>27</v>
          </cell>
          <cell r="AI461">
            <v>15659</v>
          </cell>
          <cell r="AJ461">
            <v>6416</v>
          </cell>
          <cell r="AK461">
            <v>10</v>
          </cell>
          <cell r="AL461">
            <v>9</v>
          </cell>
          <cell r="AM461">
            <v>4547</v>
          </cell>
        </row>
        <row r="462">
          <cell r="A462" t="str">
            <v>西盟县</v>
          </cell>
          <cell r="B462" t="str">
            <v>3P</v>
          </cell>
          <cell r="C462">
            <v>185</v>
          </cell>
          <cell r="D462">
            <v>149</v>
          </cell>
          <cell r="E462">
            <v>53</v>
          </cell>
          <cell r="F462">
            <v>48</v>
          </cell>
          <cell r="G462">
            <v>8</v>
          </cell>
          <cell r="H462">
            <v>9</v>
          </cell>
          <cell r="I462">
            <v>-19</v>
          </cell>
          <cell r="J462">
            <v>46</v>
          </cell>
          <cell r="K462">
            <v>2909</v>
          </cell>
          <cell r="L462">
            <v>0</v>
          </cell>
          <cell r="M462">
            <v>262</v>
          </cell>
          <cell r="N462">
            <v>188</v>
          </cell>
          <cell r="O462">
            <v>803</v>
          </cell>
          <cell r="P462">
            <v>632</v>
          </cell>
          <cell r="Q462">
            <v>162</v>
          </cell>
          <cell r="R462">
            <v>862</v>
          </cell>
          <cell r="S462">
            <v>2197</v>
          </cell>
          <cell r="T462">
            <v>185</v>
          </cell>
          <cell r="U462">
            <v>147</v>
          </cell>
          <cell r="V462">
            <v>1187</v>
          </cell>
          <cell r="W462">
            <v>821</v>
          </cell>
          <cell r="X462">
            <v>-244</v>
          </cell>
          <cell r="Y462">
            <v>101</v>
          </cell>
          <cell r="Z462">
            <v>2934</v>
          </cell>
          <cell r="AA462">
            <v>2909</v>
          </cell>
          <cell r="AB462">
            <v>0</v>
          </cell>
          <cell r="AC462">
            <v>25</v>
          </cell>
          <cell r="AD462">
            <v>0</v>
          </cell>
          <cell r="AE462">
            <v>-737</v>
          </cell>
          <cell r="AF462">
            <v>-745</v>
          </cell>
          <cell r="AG462">
            <v>159</v>
          </cell>
          <cell r="AH462">
            <v>2</v>
          </cell>
          <cell r="AI462">
            <v>5105</v>
          </cell>
          <cell r="AJ462">
            <v>1700</v>
          </cell>
          <cell r="AK462">
            <v>8</v>
          </cell>
          <cell r="AL462">
            <v>7</v>
          </cell>
          <cell r="AM462">
            <v>4413</v>
          </cell>
        </row>
        <row r="463">
          <cell r="A463" t="str">
            <v>双柏县</v>
          </cell>
          <cell r="B463" t="str">
            <v>3P</v>
          </cell>
          <cell r="C463">
            <v>1424</v>
          </cell>
          <cell r="D463">
            <v>435</v>
          </cell>
          <cell r="E463">
            <v>157</v>
          </cell>
          <cell r="F463">
            <v>159</v>
          </cell>
          <cell r="G463">
            <v>31</v>
          </cell>
          <cell r="H463">
            <v>766</v>
          </cell>
          <cell r="I463">
            <v>159</v>
          </cell>
          <cell r="J463">
            <v>64</v>
          </cell>
          <cell r="K463">
            <v>5413</v>
          </cell>
          <cell r="L463">
            <v>48</v>
          </cell>
          <cell r="M463">
            <v>1114</v>
          </cell>
          <cell r="N463">
            <v>281</v>
          </cell>
          <cell r="O463">
            <v>1756</v>
          </cell>
          <cell r="P463">
            <v>935</v>
          </cell>
          <cell r="Q463">
            <v>229</v>
          </cell>
          <cell r="R463">
            <v>1050</v>
          </cell>
          <cell r="S463">
            <v>5238</v>
          </cell>
          <cell r="T463">
            <v>1424</v>
          </cell>
          <cell r="U463">
            <v>410</v>
          </cell>
          <cell r="V463">
            <v>660</v>
          </cell>
          <cell r="W463">
            <v>2516</v>
          </cell>
          <cell r="X463">
            <v>58</v>
          </cell>
          <cell r="Y463">
            <v>170</v>
          </cell>
          <cell r="Z463">
            <v>5461</v>
          </cell>
          <cell r="AA463">
            <v>5413</v>
          </cell>
          <cell r="AB463">
            <v>0</v>
          </cell>
          <cell r="AC463">
            <v>48</v>
          </cell>
          <cell r="AD463">
            <v>0</v>
          </cell>
          <cell r="AE463">
            <v>-223</v>
          </cell>
          <cell r="AF463">
            <v>-223</v>
          </cell>
          <cell r="AG463">
            <v>471</v>
          </cell>
          <cell r="AH463">
            <v>23</v>
          </cell>
          <cell r="AI463">
            <v>22619</v>
          </cell>
          <cell r="AJ463">
            <v>6741</v>
          </cell>
          <cell r="AK463">
            <v>15</v>
          </cell>
          <cell r="AL463">
            <v>14</v>
          </cell>
          <cell r="AM463">
            <v>4531</v>
          </cell>
        </row>
        <row r="464">
          <cell r="A464" t="str">
            <v>牟定县</v>
          </cell>
          <cell r="B464" t="str">
            <v>3P</v>
          </cell>
          <cell r="C464">
            <v>1699</v>
          </cell>
          <cell r="D464">
            <v>659</v>
          </cell>
          <cell r="E464">
            <v>208</v>
          </cell>
          <cell r="F464">
            <v>218</v>
          </cell>
          <cell r="G464">
            <v>47</v>
          </cell>
          <cell r="H464">
            <v>878</v>
          </cell>
          <cell r="I464">
            <v>85</v>
          </cell>
          <cell r="J464">
            <v>77</v>
          </cell>
          <cell r="K464">
            <v>6062</v>
          </cell>
          <cell r="L464">
            <v>280</v>
          </cell>
          <cell r="M464">
            <v>819</v>
          </cell>
          <cell r="N464">
            <v>395</v>
          </cell>
          <cell r="O464">
            <v>2034</v>
          </cell>
          <cell r="P464">
            <v>1081</v>
          </cell>
          <cell r="Q464">
            <v>256</v>
          </cell>
          <cell r="R464">
            <v>1197</v>
          </cell>
          <cell r="S464">
            <v>5593</v>
          </cell>
          <cell r="T464">
            <v>1699</v>
          </cell>
          <cell r="U464">
            <v>534</v>
          </cell>
          <cell r="V464">
            <v>630</v>
          </cell>
          <cell r="W464">
            <v>2707</v>
          </cell>
          <cell r="X464">
            <v>1</v>
          </cell>
          <cell r="Y464">
            <v>22</v>
          </cell>
          <cell r="Z464">
            <v>6137</v>
          </cell>
          <cell r="AA464">
            <v>6062</v>
          </cell>
          <cell r="AB464">
            <v>0</v>
          </cell>
          <cell r="AC464">
            <v>75</v>
          </cell>
          <cell r="AD464">
            <v>0</v>
          </cell>
          <cell r="AE464">
            <v>-544</v>
          </cell>
          <cell r="AF464">
            <v>-544</v>
          </cell>
          <cell r="AG464">
            <v>625</v>
          </cell>
          <cell r="AH464">
            <v>8</v>
          </cell>
          <cell r="AI464">
            <v>40365</v>
          </cell>
          <cell r="AJ464">
            <v>20365</v>
          </cell>
          <cell r="AK464">
            <v>19</v>
          </cell>
          <cell r="AL464">
            <v>18</v>
          </cell>
          <cell r="AM464">
            <v>5096</v>
          </cell>
        </row>
        <row r="465">
          <cell r="A465" t="str">
            <v>南华县</v>
          </cell>
          <cell r="B465" t="str">
            <v>3P</v>
          </cell>
          <cell r="C465">
            <v>2415</v>
          </cell>
          <cell r="D465">
            <v>1198</v>
          </cell>
          <cell r="E465">
            <v>492</v>
          </cell>
          <cell r="F465">
            <v>290</v>
          </cell>
          <cell r="G465">
            <v>104</v>
          </cell>
          <cell r="H465">
            <v>1101</v>
          </cell>
          <cell r="I465">
            <v>-10</v>
          </cell>
          <cell r="J465">
            <v>126</v>
          </cell>
          <cell r="K465">
            <v>6784</v>
          </cell>
          <cell r="L465">
            <v>147</v>
          </cell>
          <cell r="M465">
            <v>941</v>
          </cell>
          <cell r="N465">
            <v>616</v>
          </cell>
          <cell r="O465">
            <v>2303</v>
          </cell>
          <cell r="P465">
            <v>1214</v>
          </cell>
          <cell r="Q465">
            <v>314</v>
          </cell>
          <cell r="R465">
            <v>1249</v>
          </cell>
          <cell r="S465">
            <v>6343</v>
          </cell>
          <cell r="T465">
            <v>2415</v>
          </cell>
          <cell r="U465">
            <v>450</v>
          </cell>
          <cell r="V465">
            <v>610</v>
          </cell>
          <cell r="W465">
            <v>3302</v>
          </cell>
          <cell r="X465">
            <v>-442</v>
          </cell>
          <cell r="Y465">
            <v>8</v>
          </cell>
          <cell r="Z465">
            <v>7284</v>
          </cell>
          <cell r="AA465">
            <v>6784</v>
          </cell>
          <cell r="AB465">
            <v>0</v>
          </cell>
          <cell r="AC465">
            <v>500</v>
          </cell>
          <cell r="AD465">
            <v>0</v>
          </cell>
          <cell r="AE465">
            <v>-941</v>
          </cell>
          <cell r="AF465">
            <v>-941</v>
          </cell>
          <cell r="AG465">
            <v>1475</v>
          </cell>
          <cell r="AH465">
            <v>4</v>
          </cell>
          <cell r="AI465">
            <v>20268</v>
          </cell>
          <cell r="AJ465">
            <v>5203</v>
          </cell>
          <cell r="AK465">
            <v>22</v>
          </cell>
          <cell r="AL465">
            <v>20</v>
          </cell>
          <cell r="AM465">
            <v>5184</v>
          </cell>
        </row>
        <row r="466">
          <cell r="A466" t="str">
            <v>姚安县</v>
          </cell>
          <cell r="B466" t="str">
            <v>3P</v>
          </cell>
          <cell r="C466">
            <v>1308</v>
          </cell>
          <cell r="D466">
            <v>344</v>
          </cell>
          <cell r="E466">
            <v>128</v>
          </cell>
          <cell r="F466">
            <v>114</v>
          </cell>
          <cell r="G466">
            <v>23</v>
          </cell>
          <cell r="H466">
            <v>1030</v>
          </cell>
          <cell r="I466">
            <v>-108</v>
          </cell>
          <cell r="J466">
            <v>42</v>
          </cell>
          <cell r="K466">
            <v>6313</v>
          </cell>
          <cell r="L466">
            <v>248</v>
          </cell>
          <cell r="M466">
            <v>1431</v>
          </cell>
          <cell r="N466">
            <v>396</v>
          </cell>
          <cell r="O466">
            <v>2012</v>
          </cell>
          <cell r="P466">
            <v>929</v>
          </cell>
          <cell r="Q466">
            <v>262</v>
          </cell>
          <cell r="R466">
            <v>1035</v>
          </cell>
          <cell r="S466">
            <v>5509</v>
          </cell>
          <cell r="T466">
            <v>1308</v>
          </cell>
          <cell r="U466">
            <v>345</v>
          </cell>
          <cell r="V466">
            <v>750</v>
          </cell>
          <cell r="W466">
            <v>3334</v>
          </cell>
          <cell r="X466">
            <v>-799</v>
          </cell>
          <cell r="Y466">
            <v>571</v>
          </cell>
          <cell r="Z466">
            <v>6401</v>
          </cell>
          <cell r="AA466">
            <v>6313</v>
          </cell>
          <cell r="AB466">
            <v>0</v>
          </cell>
          <cell r="AC466">
            <v>88</v>
          </cell>
          <cell r="AD466">
            <v>0</v>
          </cell>
          <cell r="AE466">
            <v>-892</v>
          </cell>
          <cell r="AF466">
            <v>-892</v>
          </cell>
          <cell r="AG466">
            <v>383</v>
          </cell>
          <cell r="AH466">
            <v>23</v>
          </cell>
          <cell r="AI466">
            <v>22139</v>
          </cell>
          <cell r="AJ466">
            <v>5540</v>
          </cell>
          <cell r="AK466">
            <v>19</v>
          </cell>
          <cell r="AL466">
            <v>18</v>
          </cell>
          <cell r="AM466">
            <v>5033</v>
          </cell>
        </row>
        <row r="467">
          <cell r="A467" t="str">
            <v>大姚县</v>
          </cell>
          <cell r="B467" t="str">
            <v>3P</v>
          </cell>
          <cell r="C467">
            <v>2120</v>
          </cell>
          <cell r="D467">
            <v>759</v>
          </cell>
          <cell r="E467">
            <v>275</v>
          </cell>
          <cell r="F467">
            <v>202</v>
          </cell>
          <cell r="G467">
            <v>58</v>
          </cell>
          <cell r="H467">
            <v>1290</v>
          </cell>
          <cell r="I467">
            <v>-28</v>
          </cell>
          <cell r="J467">
            <v>99</v>
          </cell>
          <cell r="K467">
            <v>7199</v>
          </cell>
          <cell r="L467">
            <v>45</v>
          </cell>
          <cell r="M467">
            <v>1104</v>
          </cell>
          <cell r="N467">
            <v>445</v>
          </cell>
          <cell r="O467">
            <v>2581</v>
          </cell>
          <cell r="P467">
            <v>1319</v>
          </cell>
          <cell r="Q467">
            <v>348</v>
          </cell>
          <cell r="R467">
            <v>1357</v>
          </cell>
          <cell r="S467">
            <v>7194</v>
          </cell>
          <cell r="T467">
            <v>2120</v>
          </cell>
          <cell r="U467">
            <v>602</v>
          </cell>
          <cell r="V467">
            <v>660</v>
          </cell>
          <cell r="W467">
            <v>3637</v>
          </cell>
          <cell r="X467">
            <v>-129</v>
          </cell>
          <cell r="Y467">
            <v>304</v>
          </cell>
          <cell r="Z467">
            <v>7280</v>
          </cell>
          <cell r="AA467">
            <v>7199</v>
          </cell>
          <cell r="AB467">
            <v>0</v>
          </cell>
          <cell r="AC467">
            <v>81</v>
          </cell>
          <cell r="AD467">
            <v>0</v>
          </cell>
          <cell r="AE467">
            <v>-86</v>
          </cell>
          <cell r="AF467">
            <v>-86</v>
          </cell>
          <cell r="AG467">
            <v>825</v>
          </cell>
          <cell r="AH467">
            <v>19</v>
          </cell>
          <cell r="AI467">
            <v>30204</v>
          </cell>
          <cell r="AJ467">
            <v>8279</v>
          </cell>
          <cell r="AK467">
            <v>27</v>
          </cell>
          <cell r="AL467">
            <v>26</v>
          </cell>
          <cell r="AM467">
            <v>6784</v>
          </cell>
        </row>
        <row r="468">
          <cell r="A468" t="str">
            <v>永仁县</v>
          </cell>
          <cell r="B468" t="str">
            <v>3P</v>
          </cell>
          <cell r="C468">
            <v>999</v>
          </cell>
          <cell r="D468">
            <v>327</v>
          </cell>
          <cell r="E468">
            <v>115</v>
          </cell>
          <cell r="F468">
            <v>93</v>
          </cell>
          <cell r="G468">
            <v>25</v>
          </cell>
          <cell r="H468">
            <v>428</v>
          </cell>
          <cell r="I468">
            <v>109</v>
          </cell>
          <cell r="J468">
            <v>135</v>
          </cell>
          <cell r="K468">
            <v>5130</v>
          </cell>
          <cell r="L468">
            <v>100</v>
          </cell>
          <cell r="M468">
            <v>834</v>
          </cell>
          <cell r="N468">
            <v>345</v>
          </cell>
          <cell r="O468">
            <v>1566</v>
          </cell>
          <cell r="P468">
            <v>932</v>
          </cell>
          <cell r="Q468">
            <v>295</v>
          </cell>
          <cell r="R468">
            <v>1058</v>
          </cell>
          <cell r="S468">
            <v>4371</v>
          </cell>
          <cell r="T468">
            <v>999</v>
          </cell>
          <cell r="U468">
            <v>297</v>
          </cell>
          <cell r="V468">
            <v>660</v>
          </cell>
          <cell r="W468">
            <v>2440</v>
          </cell>
          <cell r="X468">
            <v>-25</v>
          </cell>
          <cell r="Y468">
            <v>0</v>
          </cell>
          <cell r="Z468">
            <v>5158</v>
          </cell>
          <cell r="AA468">
            <v>5130</v>
          </cell>
          <cell r="AB468">
            <v>0</v>
          </cell>
          <cell r="AC468">
            <v>28</v>
          </cell>
          <cell r="AD468">
            <v>0</v>
          </cell>
          <cell r="AE468">
            <v>-787</v>
          </cell>
          <cell r="AF468">
            <v>-787</v>
          </cell>
          <cell r="AG468">
            <v>345</v>
          </cell>
          <cell r="AH468">
            <v>18</v>
          </cell>
          <cell r="AI468">
            <v>12143</v>
          </cell>
          <cell r="AJ468">
            <v>4941</v>
          </cell>
          <cell r="AK468">
            <v>10</v>
          </cell>
          <cell r="AL468">
            <v>9</v>
          </cell>
          <cell r="AM468">
            <v>4071</v>
          </cell>
        </row>
        <row r="469">
          <cell r="A469" t="str">
            <v>武定县</v>
          </cell>
          <cell r="B469" t="str">
            <v>3P</v>
          </cell>
          <cell r="C469">
            <v>1518</v>
          </cell>
          <cell r="D469">
            <v>581</v>
          </cell>
          <cell r="E469">
            <v>171</v>
          </cell>
          <cell r="F469">
            <v>221</v>
          </cell>
          <cell r="G469">
            <v>37</v>
          </cell>
          <cell r="H469">
            <v>877</v>
          </cell>
          <cell r="I469">
            <v>16</v>
          </cell>
          <cell r="J469">
            <v>44</v>
          </cell>
          <cell r="K469">
            <v>6881</v>
          </cell>
          <cell r="L469">
            <v>77</v>
          </cell>
          <cell r="M469">
            <v>1201</v>
          </cell>
          <cell r="N469">
            <v>578</v>
          </cell>
          <cell r="O469">
            <v>2341</v>
          </cell>
          <cell r="P469">
            <v>1157</v>
          </cell>
          <cell r="Q469">
            <v>250</v>
          </cell>
          <cell r="R469">
            <v>1277</v>
          </cell>
          <cell r="S469">
            <v>5882</v>
          </cell>
          <cell r="T469">
            <v>1518</v>
          </cell>
          <cell r="U469">
            <v>458</v>
          </cell>
          <cell r="V469">
            <v>790</v>
          </cell>
          <cell r="W469">
            <v>3806</v>
          </cell>
          <cell r="X469">
            <v>-731</v>
          </cell>
          <cell r="Y469">
            <v>41</v>
          </cell>
          <cell r="Z469">
            <v>6944</v>
          </cell>
          <cell r="AA469">
            <v>6881</v>
          </cell>
          <cell r="AB469">
            <v>0</v>
          </cell>
          <cell r="AC469">
            <v>63</v>
          </cell>
          <cell r="AD469">
            <v>0</v>
          </cell>
          <cell r="AE469">
            <v>-1062</v>
          </cell>
          <cell r="AF469">
            <v>-1062</v>
          </cell>
          <cell r="AG469">
            <v>513</v>
          </cell>
          <cell r="AH469">
            <v>16</v>
          </cell>
          <cell r="AI469">
            <v>27082</v>
          </cell>
          <cell r="AJ469">
            <v>7684</v>
          </cell>
          <cell r="AK469">
            <v>25</v>
          </cell>
          <cell r="AL469">
            <v>23</v>
          </cell>
          <cell r="AM469">
            <v>6381</v>
          </cell>
        </row>
        <row r="470">
          <cell r="A470" t="str">
            <v>漾濞县</v>
          </cell>
          <cell r="B470" t="str">
            <v>3P</v>
          </cell>
          <cell r="C470">
            <v>1073</v>
          </cell>
          <cell r="D470">
            <v>313</v>
          </cell>
          <cell r="E470">
            <v>119</v>
          </cell>
          <cell r="F470">
            <v>95</v>
          </cell>
          <cell r="G470">
            <v>26</v>
          </cell>
          <cell r="H470">
            <v>229</v>
          </cell>
          <cell r="I470">
            <v>113</v>
          </cell>
          <cell r="J470">
            <v>418</v>
          </cell>
          <cell r="K470">
            <v>3354</v>
          </cell>
          <cell r="L470">
            <v>0</v>
          </cell>
          <cell r="M470">
            <v>294</v>
          </cell>
          <cell r="N470">
            <v>255</v>
          </cell>
          <cell r="O470">
            <v>1079</v>
          </cell>
          <cell r="P470">
            <v>751</v>
          </cell>
          <cell r="Q470">
            <v>210</v>
          </cell>
          <cell r="R470">
            <v>765</v>
          </cell>
          <cell r="S470">
            <v>2758</v>
          </cell>
          <cell r="T470">
            <v>1073</v>
          </cell>
          <cell r="U470">
            <v>207</v>
          </cell>
          <cell r="V470">
            <v>1080</v>
          </cell>
          <cell r="W470">
            <v>1158</v>
          </cell>
          <cell r="X470">
            <v>-769</v>
          </cell>
          <cell r="Y470">
            <v>9</v>
          </cell>
          <cell r="Z470">
            <v>3371</v>
          </cell>
          <cell r="AA470">
            <v>3354</v>
          </cell>
          <cell r="AB470">
            <v>0</v>
          </cell>
          <cell r="AC470">
            <v>17</v>
          </cell>
          <cell r="AD470">
            <v>0</v>
          </cell>
          <cell r="AE470">
            <v>-613</v>
          </cell>
          <cell r="AF470">
            <v>-613</v>
          </cell>
          <cell r="AG470">
            <v>355</v>
          </cell>
          <cell r="AH470">
            <v>11</v>
          </cell>
          <cell r="AI470">
            <v>11363</v>
          </cell>
          <cell r="AJ470">
            <v>4083</v>
          </cell>
          <cell r="AK470">
            <v>10</v>
          </cell>
          <cell r="AL470">
            <v>9</v>
          </cell>
          <cell r="AM470">
            <v>4714</v>
          </cell>
        </row>
        <row r="471">
          <cell r="A471" t="str">
            <v>祥云县</v>
          </cell>
          <cell r="B471" t="str">
            <v>3P</v>
          </cell>
          <cell r="C471">
            <v>3768</v>
          </cell>
          <cell r="D471">
            <v>1089</v>
          </cell>
          <cell r="E471">
            <v>439</v>
          </cell>
          <cell r="F471">
            <v>292</v>
          </cell>
          <cell r="G471">
            <v>90</v>
          </cell>
          <cell r="H471">
            <v>2273</v>
          </cell>
          <cell r="I471">
            <v>200</v>
          </cell>
          <cell r="J471">
            <v>206</v>
          </cell>
          <cell r="K471">
            <v>7666</v>
          </cell>
          <cell r="L471">
            <v>135</v>
          </cell>
          <cell r="M471">
            <v>1025</v>
          </cell>
          <cell r="N471">
            <v>528</v>
          </cell>
          <cell r="O471">
            <v>3118</v>
          </cell>
          <cell r="P471">
            <v>1408</v>
          </cell>
          <cell r="Q471">
            <v>428</v>
          </cell>
          <cell r="R471">
            <v>1024</v>
          </cell>
          <cell r="S471">
            <v>6795</v>
          </cell>
          <cell r="T471">
            <v>3768</v>
          </cell>
          <cell r="U471">
            <v>1055</v>
          </cell>
          <cell r="V471">
            <v>0</v>
          </cell>
          <cell r="W471">
            <v>2600</v>
          </cell>
          <cell r="X471">
            <v>-1443</v>
          </cell>
          <cell r="Y471">
            <v>815</v>
          </cell>
          <cell r="Z471">
            <v>9085</v>
          </cell>
          <cell r="AA471">
            <v>7666</v>
          </cell>
          <cell r="AB471">
            <v>1118</v>
          </cell>
          <cell r="AC471">
            <v>301</v>
          </cell>
          <cell r="AD471">
            <v>0</v>
          </cell>
          <cell r="AE471">
            <v>-2290</v>
          </cell>
          <cell r="AF471">
            <v>-2290</v>
          </cell>
          <cell r="AG471">
            <v>1317</v>
          </cell>
          <cell r="AH471">
            <v>18</v>
          </cell>
          <cell r="AI471">
            <v>75198</v>
          </cell>
          <cell r="AJ471">
            <v>22745</v>
          </cell>
          <cell r="AK471">
            <v>41</v>
          </cell>
          <cell r="AL471">
            <v>39</v>
          </cell>
          <cell r="AM471">
            <v>7436</v>
          </cell>
        </row>
        <row r="472">
          <cell r="A472" t="str">
            <v>宾川县</v>
          </cell>
          <cell r="B472" t="str">
            <v>3P</v>
          </cell>
          <cell r="C472">
            <v>2724</v>
          </cell>
          <cell r="D472">
            <v>847</v>
          </cell>
          <cell r="E472">
            <v>317</v>
          </cell>
          <cell r="F472">
            <v>264</v>
          </cell>
          <cell r="G472">
            <v>57</v>
          </cell>
          <cell r="H472">
            <v>1679</v>
          </cell>
          <cell r="I472">
            <v>42</v>
          </cell>
          <cell r="J472">
            <v>156</v>
          </cell>
          <cell r="K472">
            <v>6842</v>
          </cell>
          <cell r="L472">
            <v>20</v>
          </cell>
          <cell r="M472">
            <v>1094</v>
          </cell>
          <cell r="N472">
            <v>466</v>
          </cell>
          <cell r="O472">
            <v>2541</v>
          </cell>
          <cell r="P472">
            <v>1085</v>
          </cell>
          <cell r="Q472">
            <v>369</v>
          </cell>
          <cell r="R472">
            <v>1267</v>
          </cell>
          <cell r="S472">
            <v>4775</v>
          </cell>
          <cell r="T472">
            <v>2724</v>
          </cell>
          <cell r="U472">
            <v>722</v>
          </cell>
          <cell r="V472">
            <v>1244</v>
          </cell>
          <cell r="W472">
            <v>2137</v>
          </cell>
          <cell r="X472">
            <v>-2056</v>
          </cell>
          <cell r="Y472">
            <v>4</v>
          </cell>
          <cell r="Z472">
            <v>7101</v>
          </cell>
          <cell r="AA472">
            <v>6842</v>
          </cell>
          <cell r="AB472">
            <v>0</v>
          </cell>
          <cell r="AC472">
            <v>259</v>
          </cell>
          <cell r="AD472">
            <v>0</v>
          </cell>
          <cell r="AE472">
            <v>-2326</v>
          </cell>
          <cell r="AF472">
            <v>-2326</v>
          </cell>
          <cell r="AG472">
            <v>951</v>
          </cell>
          <cell r="AH472">
            <v>25</v>
          </cell>
          <cell r="AI472">
            <v>40800</v>
          </cell>
          <cell r="AJ472">
            <v>10800</v>
          </cell>
          <cell r="AK472">
            <v>31</v>
          </cell>
          <cell r="AL472">
            <v>29</v>
          </cell>
          <cell r="AM472">
            <v>6440</v>
          </cell>
        </row>
        <row r="473">
          <cell r="A473" t="str">
            <v>弥渡县</v>
          </cell>
          <cell r="B473" t="str">
            <v>3P</v>
          </cell>
          <cell r="C473">
            <v>1934</v>
          </cell>
          <cell r="D473">
            <v>592</v>
          </cell>
          <cell r="E473">
            <v>226</v>
          </cell>
          <cell r="F473">
            <v>171</v>
          </cell>
          <cell r="G473">
            <v>59</v>
          </cell>
          <cell r="H473">
            <v>1217</v>
          </cell>
          <cell r="I473">
            <v>-92</v>
          </cell>
          <cell r="J473">
            <v>217</v>
          </cell>
          <cell r="K473">
            <v>5425</v>
          </cell>
          <cell r="L473">
            <v>0</v>
          </cell>
          <cell r="M473">
            <v>681</v>
          </cell>
          <cell r="N473">
            <v>329</v>
          </cell>
          <cell r="O473">
            <v>2095</v>
          </cell>
          <cell r="P473">
            <v>1032</v>
          </cell>
          <cell r="Q473">
            <v>278</v>
          </cell>
          <cell r="R473">
            <v>1010</v>
          </cell>
          <cell r="S473">
            <v>3472</v>
          </cell>
          <cell r="T473">
            <v>1934</v>
          </cell>
          <cell r="U473">
            <v>561</v>
          </cell>
          <cell r="V473">
            <v>979</v>
          </cell>
          <cell r="W473">
            <v>1289</v>
          </cell>
          <cell r="X473">
            <v>-1297</v>
          </cell>
          <cell r="Y473">
            <v>6</v>
          </cell>
          <cell r="Z473">
            <v>5594</v>
          </cell>
          <cell r="AA473">
            <v>5425</v>
          </cell>
          <cell r="AB473">
            <v>0</v>
          </cell>
          <cell r="AC473">
            <v>169</v>
          </cell>
          <cell r="AD473">
            <v>0</v>
          </cell>
          <cell r="AE473">
            <v>-2122</v>
          </cell>
          <cell r="AF473">
            <v>-2122</v>
          </cell>
          <cell r="AG473">
            <v>677</v>
          </cell>
          <cell r="AH473">
            <v>22</v>
          </cell>
          <cell r="AI473">
            <v>27132</v>
          </cell>
          <cell r="AJ473">
            <v>6862</v>
          </cell>
          <cell r="AK473">
            <v>29</v>
          </cell>
          <cell r="AL473">
            <v>28</v>
          </cell>
          <cell r="AM473">
            <v>9372</v>
          </cell>
        </row>
        <row r="474">
          <cell r="A474" t="str">
            <v>南涧县</v>
          </cell>
          <cell r="B474" t="str">
            <v>3P</v>
          </cell>
          <cell r="C474">
            <v>1421</v>
          </cell>
          <cell r="D474">
            <v>338</v>
          </cell>
          <cell r="E474">
            <v>140</v>
          </cell>
          <cell r="F474">
            <v>78</v>
          </cell>
          <cell r="G474">
            <v>30</v>
          </cell>
          <cell r="H474">
            <v>873</v>
          </cell>
          <cell r="I474">
            <v>-38</v>
          </cell>
          <cell r="J474">
            <v>248</v>
          </cell>
          <cell r="K474">
            <v>4343</v>
          </cell>
          <cell r="L474">
            <v>0</v>
          </cell>
          <cell r="M474">
            <v>385</v>
          </cell>
          <cell r="N474">
            <v>346</v>
          </cell>
          <cell r="O474">
            <v>1612</v>
          </cell>
          <cell r="P474">
            <v>996</v>
          </cell>
          <cell r="Q474">
            <v>271</v>
          </cell>
          <cell r="R474">
            <v>733</v>
          </cell>
          <cell r="S474">
            <v>3978</v>
          </cell>
          <cell r="T474">
            <v>1421</v>
          </cell>
          <cell r="U474">
            <v>332</v>
          </cell>
          <cell r="V474">
            <v>1390</v>
          </cell>
          <cell r="W474">
            <v>1441</v>
          </cell>
          <cell r="X474">
            <v>-608</v>
          </cell>
          <cell r="Y474">
            <v>2</v>
          </cell>
          <cell r="Z474">
            <v>4437</v>
          </cell>
          <cell r="AA474">
            <v>4343</v>
          </cell>
          <cell r="AB474">
            <v>0</v>
          </cell>
          <cell r="AC474">
            <v>94</v>
          </cell>
          <cell r="AD474">
            <v>0</v>
          </cell>
          <cell r="AE474">
            <v>-459</v>
          </cell>
          <cell r="AF474">
            <v>-459</v>
          </cell>
          <cell r="AG474">
            <v>420</v>
          </cell>
          <cell r="AH474">
            <v>20</v>
          </cell>
          <cell r="AI474">
            <v>22983</v>
          </cell>
          <cell r="AJ474">
            <v>2200</v>
          </cell>
          <cell r="AK474">
            <v>20</v>
          </cell>
          <cell r="AL474">
            <v>19</v>
          </cell>
          <cell r="AM474">
            <v>4600</v>
          </cell>
        </row>
        <row r="475">
          <cell r="A475" t="str">
            <v>巍山县</v>
          </cell>
          <cell r="B475" t="str">
            <v>3P</v>
          </cell>
          <cell r="C475">
            <v>1332</v>
          </cell>
          <cell r="D475">
            <v>439</v>
          </cell>
          <cell r="E475">
            <v>214</v>
          </cell>
          <cell r="F475">
            <v>125</v>
          </cell>
          <cell r="G475">
            <v>34</v>
          </cell>
          <cell r="H475">
            <v>825</v>
          </cell>
          <cell r="I475">
            <v>-10</v>
          </cell>
          <cell r="J475">
            <v>78</v>
          </cell>
          <cell r="K475">
            <v>4974</v>
          </cell>
          <cell r="L475">
            <v>0</v>
          </cell>
          <cell r="M475">
            <v>461</v>
          </cell>
          <cell r="N475">
            <v>403</v>
          </cell>
          <cell r="O475">
            <v>1989</v>
          </cell>
          <cell r="P475">
            <v>1114</v>
          </cell>
          <cell r="Q475">
            <v>286</v>
          </cell>
          <cell r="R475">
            <v>721</v>
          </cell>
          <cell r="S475">
            <v>3344</v>
          </cell>
          <cell r="T475">
            <v>1332</v>
          </cell>
          <cell r="U475">
            <v>595</v>
          </cell>
          <cell r="V475">
            <v>1591</v>
          </cell>
          <cell r="W475">
            <v>1395</v>
          </cell>
          <cell r="X475">
            <v>-1570</v>
          </cell>
          <cell r="Y475">
            <v>1</v>
          </cell>
          <cell r="Z475">
            <v>5031</v>
          </cell>
          <cell r="AA475">
            <v>4974</v>
          </cell>
          <cell r="AB475">
            <v>0</v>
          </cell>
          <cell r="AC475">
            <v>57</v>
          </cell>
          <cell r="AD475">
            <v>0</v>
          </cell>
          <cell r="AE475">
            <v>-1687</v>
          </cell>
          <cell r="AF475">
            <v>-1724</v>
          </cell>
          <cell r="AG475">
            <v>643</v>
          </cell>
          <cell r="AH475">
            <v>60</v>
          </cell>
          <cell r="AI475">
            <v>0</v>
          </cell>
          <cell r="AJ475">
            <v>0</v>
          </cell>
          <cell r="AK475">
            <v>28</v>
          </cell>
          <cell r="AL475">
            <v>26</v>
          </cell>
          <cell r="AM475">
            <v>5866</v>
          </cell>
        </row>
        <row r="476">
          <cell r="A476" t="str">
            <v>永平县</v>
          </cell>
          <cell r="B476" t="str">
            <v>3P</v>
          </cell>
          <cell r="C476">
            <v>1396</v>
          </cell>
          <cell r="D476">
            <v>360</v>
          </cell>
          <cell r="E476">
            <v>113</v>
          </cell>
          <cell r="F476">
            <v>131</v>
          </cell>
          <cell r="G476">
            <v>24</v>
          </cell>
          <cell r="H476">
            <v>722</v>
          </cell>
          <cell r="I476">
            <v>92</v>
          </cell>
          <cell r="J476">
            <v>222</v>
          </cell>
          <cell r="K476">
            <v>4682</v>
          </cell>
          <cell r="L476">
            <v>0</v>
          </cell>
          <cell r="M476">
            <v>549</v>
          </cell>
          <cell r="N476">
            <v>311</v>
          </cell>
          <cell r="O476">
            <v>1566</v>
          </cell>
          <cell r="P476">
            <v>839</v>
          </cell>
          <cell r="Q476">
            <v>395</v>
          </cell>
          <cell r="R476">
            <v>1022</v>
          </cell>
          <cell r="S476">
            <v>3374</v>
          </cell>
          <cell r="T476">
            <v>1396</v>
          </cell>
          <cell r="U476">
            <v>259</v>
          </cell>
          <cell r="V476">
            <v>1479</v>
          </cell>
          <cell r="W476">
            <v>1230</v>
          </cell>
          <cell r="X476">
            <v>-991</v>
          </cell>
          <cell r="Y476">
            <v>1</v>
          </cell>
          <cell r="Z476">
            <v>4744</v>
          </cell>
          <cell r="AA476">
            <v>4682</v>
          </cell>
          <cell r="AB476">
            <v>0</v>
          </cell>
          <cell r="AC476">
            <v>62</v>
          </cell>
          <cell r="AD476">
            <v>0</v>
          </cell>
          <cell r="AE476">
            <v>-1370</v>
          </cell>
          <cell r="AF476">
            <v>-1370</v>
          </cell>
          <cell r="AG476">
            <v>340</v>
          </cell>
          <cell r="AH476">
            <v>16</v>
          </cell>
          <cell r="AI476">
            <v>22161</v>
          </cell>
          <cell r="AJ476">
            <v>5200</v>
          </cell>
          <cell r="AK476">
            <v>17</v>
          </cell>
          <cell r="AL476">
            <v>16</v>
          </cell>
          <cell r="AM476">
            <v>4296</v>
          </cell>
        </row>
        <row r="477">
          <cell r="A477" t="str">
            <v>云龙县</v>
          </cell>
          <cell r="B477" t="str">
            <v>3P</v>
          </cell>
          <cell r="C477">
            <v>975</v>
          </cell>
          <cell r="D477">
            <v>334</v>
          </cell>
          <cell r="E477">
            <v>156</v>
          </cell>
          <cell r="F477">
            <v>96</v>
          </cell>
          <cell r="G477">
            <v>19</v>
          </cell>
          <cell r="H477">
            <v>490</v>
          </cell>
          <cell r="I477">
            <v>73</v>
          </cell>
          <cell r="J477">
            <v>78</v>
          </cell>
          <cell r="K477">
            <v>5169</v>
          </cell>
          <cell r="L477">
            <v>0</v>
          </cell>
          <cell r="M477">
            <v>589</v>
          </cell>
          <cell r="N477">
            <v>416</v>
          </cell>
          <cell r="O477">
            <v>1969</v>
          </cell>
          <cell r="P477">
            <v>851</v>
          </cell>
          <cell r="Q477">
            <v>204</v>
          </cell>
          <cell r="R477">
            <v>1140</v>
          </cell>
          <cell r="S477">
            <v>3409</v>
          </cell>
          <cell r="T477">
            <v>975</v>
          </cell>
          <cell r="U477">
            <v>402</v>
          </cell>
          <cell r="V477">
            <v>1546</v>
          </cell>
          <cell r="W477">
            <v>2048</v>
          </cell>
          <cell r="X477">
            <v>-1565</v>
          </cell>
          <cell r="Y477">
            <v>3</v>
          </cell>
          <cell r="Z477">
            <v>5203</v>
          </cell>
          <cell r="AA477">
            <v>5169</v>
          </cell>
          <cell r="AB477">
            <v>0</v>
          </cell>
          <cell r="AC477">
            <v>34</v>
          </cell>
          <cell r="AD477">
            <v>0</v>
          </cell>
          <cell r="AE477">
            <v>-1794</v>
          </cell>
          <cell r="AF477">
            <v>-1816</v>
          </cell>
          <cell r="AG477">
            <v>469</v>
          </cell>
          <cell r="AH477">
            <v>7</v>
          </cell>
          <cell r="AI477">
            <v>23280</v>
          </cell>
          <cell r="AJ477">
            <v>7076</v>
          </cell>
          <cell r="AK477">
            <v>19</v>
          </cell>
          <cell r="AL477">
            <v>18</v>
          </cell>
          <cell r="AM477">
            <v>5640</v>
          </cell>
        </row>
        <row r="478">
          <cell r="A478" t="str">
            <v>洱源县</v>
          </cell>
          <cell r="B478" t="str">
            <v>3P</v>
          </cell>
          <cell r="C478">
            <v>2297</v>
          </cell>
          <cell r="D478">
            <v>739</v>
          </cell>
          <cell r="E478">
            <v>341</v>
          </cell>
          <cell r="F478">
            <v>141</v>
          </cell>
          <cell r="G478">
            <v>61</v>
          </cell>
          <cell r="H478">
            <v>1052</v>
          </cell>
          <cell r="I478">
            <v>371</v>
          </cell>
          <cell r="J478">
            <v>135</v>
          </cell>
          <cell r="K478">
            <v>5816</v>
          </cell>
          <cell r="L478">
            <v>0</v>
          </cell>
          <cell r="M478">
            <v>827</v>
          </cell>
          <cell r="N478">
            <v>359</v>
          </cell>
          <cell r="O478">
            <v>2205</v>
          </cell>
          <cell r="P478">
            <v>972</v>
          </cell>
          <cell r="Q478">
            <v>252</v>
          </cell>
          <cell r="R478">
            <v>1201</v>
          </cell>
          <cell r="S478">
            <v>5500</v>
          </cell>
          <cell r="T478">
            <v>2297</v>
          </cell>
          <cell r="U478">
            <v>852</v>
          </cell>
          <cell r="V478">
            <v>1256</v>
          </cell>
          <cell r="W478">
            <v>1550</v>
          </cell>
          <cell r="X478">
            <v>-462</v>
          </cell>
          <cell r="Y478">
            <v>7</v>
          </cell>
          <cell r="Z478">
            <v>5908</v>
          </cell>
          <cell r="AA478">
            <v>5816</v>
          </cell>
          <cell r="AB478">
            <v>0</v>
          </cell>
          <cell r="AC478">
            <v>92</v>
          </cell>
          <cell r="AD478">
            <v>0</v>
          </cell>
          <cell r="AE478">
            <v>-408</v>
          </cell>
          <cell r="AF478">
            <v>-423</v>
          </cell>
          <cell r="AG478">
            <v>1023</v>
          </cell>
          <cell r="AH478">
            <v>17</v>
          </cell>
          <cell r="AI478">
            <v>36337</v>
          </cell>
          <cell r="AJ478">
            <v>8608</v>
          </cell>
          <cell r="AK478">
            <v>31</v>
          </cell>
          <cell r="AL478">
            <v>29</v>
          </cell>
          <cell r="AM478">
            <v>6474</v>
          </cell>
        </row>
        <row r="479">
          <cell r="A479" t="str">
            <v>剑川县</v>
          </cell>
          <cell r="B479" t="str">
            <v>3P</v>
          </cell>
          <cell r="C479">
            <v>937</v>
          </cell>
          <cell r="D479">
            <v>345</v>
          </cell>
          <cell r="E479">
            <v>124</v>
          </cell>
          <cell r="F479">
            <v>106</v>
          </cell>
          <cell r="G479">
            <v>20</v>
          </cell>
          <cell r="H479">
            <v>285</v>
          </cell>
          <cell r="I479">
            <v>132</v>
          </cell>
          <cell r="J479">
            <v>175</v>
          </cell>
          <cell r="K479">
            <v>4198</v>
          </cell>
          <cell r="L479">
            <v>12</v>
          </cell>
          <cell r="M479">
            <v>487</v>
          </cell>
          <cell r="N479">
            <v>305</v>
          </cell>
          <cell r="O479">
            <v>1524</v>
          </cell>
          <cell r="P479">
            <v>951</v>
          </cell>
          <cell r="Q479">
            <v>261</v>
          </cell>
          <cell r="R479">
            <v>658</v>
          </cell>
          <cell r="S479">
            <v>3562</v>
          </cell>
          <cell r="T479">
            <v>937</v>
          </cell>
          <cell r="U479">
            <v>306</v>
          </cell>
          <cell r="V479">
            <v>1739</v>
          </cell>
          <cell r="W479">
            <v>1345</v>
          </cell>
          <cell r="X479">
            <v>-767</v>
          </cell>
          <cell r="Y479">
            <v>2</v>
          </cell>
          <cell r="Z479">
            <v>4223</v>
          </cell>
          <cell r="AA479">
            <v>4198</v>
          </cell>
          <cell r="AB479">
            <v>0</v>
          </cell>
          <cell r="AC479">
            <v>25</v>
          </cell>
          <cell r="AD479">
            <v>0</v>
          </cell>
          <cell r="AE479">
            <v>-661</v>
          </cell>
          <cell r="AF479">
            <v>-679</v>
          </cell>
          <cell r="AG479">
            <v>373</v>
          </cell>
          <cell r="AH479">
            <v>2</v>
          </cell>
          <cell r="AI479">
            <v>17499</v>
          </cell>
          <cell r="AJ479">
            <v>4971</v>
          </cell>
          <cell r="AK479">
            <v>16</v>
          </cell>
          <cell r="AL479">
            <v>15</v>
          </cell>
          <cell r="AM479">
            <v>6596</v>
          </cell>
        </row>
        <row r="480">
          <cell r="A480" t="str">
            <v>施甸县</v>
          </cell>
          <cell r="B480" t="str">
            <v>3P</v>
          </cell>
          <cell r="C480">
            <v>2664</v>
          </cell>
          <cell r="D480">
            <v>548</v>
          </cell>
          <cell r="E480">
            <v>255</v>
          </cell>
          <cell r="F480">
            <v>114</v>
          </cell>
          <cell r="G480">
            <v>39</v>
          </cell>
          <cell r="H480">
            <v>1647</v>
          </cell>
          <cell r="I480">
            <v>357</v>
          </cell>
          <cell r="J480">
            <v>112</v>
          </cell>
          <cell r="K480">
            <v>6079</v>
          </cell>
          <cell r="L480">
            <v>0</v>
          </cell>
          <cell r="M480">
            <v>642</v>
          </cell>
          <cell r="N480">
            <v>575</v>
          </cell>
          <cell r="O480">
            <v>2370</v>
          </cell>
          <cell r="P480">
            <v>1304</v>
          </cell>
          <cell r="Q480">
            <v>407</v>
          </cell>
          <cell r="R480">
            <v>781</v>
          </cell>
          <cell r="S480">
            <v>5659</v>
          </cell>
          <cell r="T480">
            <v>2664</v>
          </cell>
          <cell r="U480">
            <v>756</v>
          </cell>
          <cell r="V480">
            <v>1569</v>
          </cell>
          <cell r="W480">
            <v>998</v>
          </cell>
          <cell r="X480">
            <v>-1168</v>
          </cell>
          <cell r="Y480">
            <v>840</v>
          </cell>
          <cell r="Z480">
            <v>6684</v>
          </cell>
          <cell r="AA480">
            <v>6079</v>
          </cell>
          <cell r="AB480">
            <v>0</v>
          </cell>
          <cell r="AC480">
            <v>605</v>
          </cell>
          <cell r="AD480">
            <v>0</v>
          </cell>
          <cell r="AE480">
            <v>-1025</v>
          </cell>
          <cell r="AF480">
            <v>-1025</v>
          </cell>
          <cell r="AG480">
            <v>766</v>
          </cell>
          <cell r="AH480">
            <v>26</v>
          </cell>
          <cell r="AI480">
            <v>33543</v>
          </cell>
          <cell r="AJ480">
            <v>10132</v>
          </cell>
          <cell r="AK480">
            <v>30</v>
          </cell>
          <cell r="AL480">
            <v>28</v>
          </cell>
          <cell r="AM480">
            <v>6125</v>
          </cell>
        </row>
        <row r="481">
          <cell r="A481" t="str">
            <v>腾冲县</v>
          </cell>
          <cell r="B481" t="str">
            <v>3P</v>
          </cell>
          <cell r="C481">
            <v>4244</v>
          </cell>
          <cell r="D481">
            <v>1767</v>
          </cell>
          <cell r="E481">
            <v>864</v>
          </cell>
          <cell r="F481">
            <v>481</v>
          </cell>
          <cell r="G481">
            <v>144</v>
          </cell>
          <cell r="H481">
            <v>1552</v>
          </cell>
          <cell r="I481">
            <v>340</v>
          </cell>
          <cell r="J481">
            <v>585</v>
          </cell>
          <cell r="K481">
            <v>11519</v>
          </cell>
          <cell r="L481">
            <v>28</v>
          </cell>
          <cell r="M481">
            <v>1074</v>
          </cell>
          <cell r="N481">
            <v>920</v>
          </cell>
          <cell r="O481">
            <v>5081</v>
          </cell>
          <cell r="P481">
            <v>2059</v>
          </cell>
          <cell r="Q481">
            <v>646</v>
          </cell>
          <cell r="R481">
            <v>1711</v>
          </cell>
          <cell r="S481">
            <v>10156</v>
          </cell>
          <cell r="T481">
            <v>4244</v>
          </cell>
          <cell r="U481">
            <v>2294</v>
          </cell>
          <cell r="V481">
            <v>3105</v>
          </cell>
          <cell r="W481">
            <v>1960</v>
          </cell>
          <cell r="X481">
            <v>-1623</v>
          </cell>
          <cell r="Y481">
            <v>176</v>
          </cell>
          <cell r="Z481">
            <v>12378</v>
          </cell>
          <cell r="AA481">
            <v>11519</v>
          </cell>
          <cell r="AB481">
            <v>0</v>
          </cell>
          <cell r="AC481">
            <v>859</v>
          </cell>
          <cell r="AD481">
            <v>0</v>
          </cell>
          <cell r="AE481">
            <v>-2222</v>
          </cell>
          <cell r="AF481">
            <v>-2222</v>
          </cell>
          <cell r="AG481">
            <v>2593</v>
          </cell>
          <cell r="AH481">
            <v>66</v>
          </cell>
          <cell r="AI481">
            <v>63960</v>
          </cell>
          <cell r="AJ481">
            <v>27727</v>
          </cell>
          <cell r="AK481">
            <v>56</v>
          </cell>
          <cell r="AL481">
            <v>52</v>
          </cell>
          <cell r="AM481">
            <v>11905</v>
          </cell>
        </row>
        <row r="482">
          <cell r="A482" t="str">
            <v>昌宁县</v>
          </cell>
          <cell r="B482" t="str">
            <v>3P</v>
          </cell>
          <cell r="C482">
            <v>2740</v>
          </cell>
          <cell r="D482">
            <v>1008</v>
          </cell>
          <cell r="E482">
            <v>607</v>
          </cell>
          <cell r="F482">
            <v>185</v>
          </cell>
          <cell r="G482">
            <v>59</v>
          </cell>
          <cell r="H482">
            <v>1161</v>
          </cell>
          <cell r="I482">
            <v>388</v>
          </cell>
          <cell r="J482">
            <v>183</v>
          </cell>
          <cell r="K482">
            <v>7075</v>
          </cell>
          <cell r="L482">
            <v>68</v>
          </cell>
          <cell r="M482">
            <v>785</v>
          </cell>
          <cell r="N482">
            <v>683</v>
          </cell>
          <cell r="O482">
            <v>2386</v>
          </cell>
          <cell r="P482">
            <v>1389</v>
          </cell>
          <cell r="Q482">
            <v>375</v>
          </cell>
          <cell r="R482">
            <v>1389</v>
          </cell>
          <cell r="S482">
            <v>4887</v>
          </cell>
          <cell r="T482">
            <v>2740</v>
          </cell>
          <cell r="U482">
            <v>1631</v>
          </cell>
          <cell r="V482">
            <v>754</v>
          </cell>
          <cell r="W482">
            <v>1240</v>
          </cell>
          <cell r="X482">
            <v>-2000</v>
          </cell>
          <cell r="Y482">
            <v>522</v>
          </cell>
          <cell r="Z482">
            <v>7454</v>
          </cell>
          <cell r="AA482">
            <v>7075</v>
          </cell>
          <cell r="AB482">
            <v>0</v>
          </cell>
          <cell r="AC482">
            <v>379</v>
          </cell>
          <cell r="AD482">
            <v>0</v>
          </cell>
          <cell r="AE482">
            <v>-2567</v>
          </cell>
          <cell r="AF482">
            <v>-2567</v>
          </cell>
          <cell r="AG482">
            <v>1822</v>
          </cell>
          <cell r="AH482">
            <v>57</v>
          </cell>
          <cell r="AI482">
            <v>49418</v>
          </cell>
          <cell r="AJ482">
            <v>21116</v>
          </cell>
          <cell r="AK482">
            <v>32</v>
          </cell>
          <cell r="AL482">
            <v>29</v>
          </cell>
          <cell r="AM482">
            <v>7300</v>
          </cell>
        </row>
        <row r="483">
          <cell r="A483" t="str">
            <v>龙陵县</v>
          </cell>
          <cell r="B483" t="str">
            <v>3P</v>
          </cell>
          <cell r="C483">
            <v>1899</v>
          </cell>
          <cell r="D483">
            <v>704</v>
          </cell>
          <cell r="E483">
            <v>359</v>
          </cell>
          <cell r="F483">
            <v>228</v>
          </cell>
          <cell r="G483">
            <v>35</v>
          </cell>
          <cell r="H483">
            <v>302</v>
          </cell>
          <cell r="I483">
            <v>654</v>
          </cell>
          <cell r="J483">
            <v>239</v>
          </cell>
          <cell r="K483">
            <v>6172</v>
          </cell>
          <cell r="L483">
            <v>0</v>
          </cell>
          <cell r="M483">
            <v>612</v>
          </cell>
          <cell r="N483">
            <v>568</v>
          </cell>
          <cell r="O483">
            <v>2427</v>
          </cell>
          <cell r="P483">
            <v>1199</v>
          </cell>
          <cell r="Q483">
            <v>375</v>
          </cell>
          <cell r="R483">
            <v>991</v>
          </cell>
          <cell r="S483">
            <v>5468</v>
          </cell>
          <cell r="T483">
            <v>1899</v>
          </cell>
          <cell r="U483">
            <v>1016</v>
          </cell>
          <cell r="V483">
            <v>1863</v>
          </cell>
          <cell r="W483">
            <v>1443</v>
          </cell>
          <cell r="X483">
            <v>-981</v>
          </cell>
          <cell r="Y483">
            <v>228</v>
          </cell>
          <cell r="Z483">
            <v>6403</v>
          </cell>
          <cell r="AA483">
            <v>6172</v>
          </cell>
          <cell r="AB483">
            <v>0</v>
          </cell>
          <cell r="AC483">
            <v>231</v>
          </cell>
          <cell r="AD483">
            <v>0</v>
          </cell>
          <cell r="AE483">
            <v>-935</v>
          </cell>
          <cell r="AF483">
            <v>-935</v>
          </cell>
          <cell r="AG483">
            <v>1077</v>
          </cell>
          <cell r="AH483">
            <v>30</v>
          </cell>
          <cell r="AI483">
            <v>30694</v>
          </cell>
          <cell r="AJ483">
            <v>11607</v>
          </cell>
          <cell r="AK483">
            <v>26</v>
          </cell>
          <cell r="AL483">
            <v>24</v>
          </cell>
          <cell r="AM483">
            <v>6202</v>
          </cell>
        </row>
        <row r="484">
          <cell r="A484" t="str">
            <v>宁蒗县</v>
          </cell>
          <cell r="B484" t="str">
            <v>3P</v>
          </cell>
          <cell r="C484">
            <v>984</v>
          </cell>
          <cell r="D484">
            <v>432</v>
          </cell>
          <cell r="E484">
            <v>173</v>
          </cell>
          <cell r="F484">
            <v>147</v>
          </cell>
          <cell r="G484">
            <v>42</v>
          </cell>
          <cell r="H484">
            <v>378</v>
          </cell>
          <cell r="I484">
            <v>143</v>
          </cell>
          <cell r="J484">
            <v>31</v>
          </cell>
          <cell r="K484">
            <v>5711</v>
          </cell>
          <cell r="L484">
            <v>0</v>
          </cell>
          <cell r="M484">
            <v>470</v>
          </cell>
          <cell r="N484">
            <v>581</v>
          </cell>
          <cell r="O484">
            <v>2273</v>
          </cell>
          <cell r="P484">
            <v>1444</v>
          </cell>
          <cell r="Q484">
            <v>262</v>
          </cell>
          <cell r="R484">
            <v>681</v>
          </cell>
          <cell r="S484">
            <v>4162</v>
          </cell>
          <cell r="T484">
            <v>984</v>
          </cell>
          <cell r="U484">
            <v>422</v>
          </cell>
          <cell r="V484">
            <v>2697</v>
          </cell>
          <cell r="W484">
            <v>1108</v>
          </cell>
          <cell r="X484">
            <v>-1200</v>
          </cell>
          <cell r="Y484">
            <v>151</v>
          </cell>
          <cell r="Z484">
            <v>5809</v>
          </cell>
          <cell r="AA484">
            <v>5711</v>
          </cell>
          <cell r="AB484">
            <v>0</v>
          </cell>
          <cell r="AC484">
            <v>98</v>
          </cell>
          <cell r="AD484">
            <v>0</v>
          </cell>
          <cell r="AE484">
            <v>-1647</v>
          </cell>
          <cell r="AF484">
            <v>-1647</v>
          </cell>
          <cell r="AG484">
            <v>518</v>
          </cell>
          <cell r="AH484">
            <v>3</v>
          </cell>
          <cell r="AI484">
            <v>19541</v>
          </cell>
          <cell r="AJ484">
            <v>3372</v>
          </cell>
          <cell r="AK484">
            <v>21</v>
          </cell>
          <cell r="AL484">
            <v>20</v>
          </cell>
          <cell r="AM484">
            <v>6715</v>
          </cell>
        </row>
        <row r="485">
          <cell r="A485" t="str">
            <v>兰坪县</v>
          </cell>
          <cell r="B485" t="str">
            <v>3P</v>
          </cell>
          <cell r="C485">
            <v>2854</v>
          </cell>
          <cell r="D485">
            <v>942</v>
          </cell>
          <cell r="E485">
            <v>409</v>
          </cell>
          <cell r="F485">
            <v>256</v>
          </cell>
          <cell r="G485">
            <v>91</v>
          </cell>
          <cell r="H485">
            <v>260</v>
          </cell>
          <cell r="I485">
            <v>1565</v>
          </cell>
          <cell r="J485">
            <v>87</v>
          </cell>
          <cell r="K485">
            <v>6864</v>
          </cell>
          <cell r="L485">
            <v>106</v>
          </cell>
          <cell r="M485">
            <v>1128</v>
          </cell>
          <cell r="N485">
            <v>321</v>
          </cell>
          <cell r="O485">
            <v>2329</v>
          </cell>
          <cell r="P485">
            <v>1463</v>
          </cell>
          <cell r="Q485">
            <v>326</v>
          </cell>
          <cell r="R485">
            <v>1191</v>
          </cell>
          <cell r="S485">
            <v>7559</v>
          </cell>
          <cell r="T485">
            <v>2854</v>
          </cell>
          <cell r="U485">
            <v>892</v>
          </cell>
          <cell r="V485">
            <v>2924</v>
          </cell>
          <cell r="W485">
            <v>880</v>
          </cell>
          <cell r="X485">
            <v>-164</v>
          </cell>
          <cell r="Y485">
            <v>173</v>
          </cell>
          <cell r="Z485">
            <v>7249</v>
          </cell>
          <cell r="AA485">
            <v>6864</v>
          </cell>
          <cell r="AB485">
            <v>0</v>
          </cell>
          <cell r="AC485">
            <v>12</v>
          </cell>
          <cell r="AD485">
            <v>373</v>
          </cell>
          <cell r="AE485">
            <v>310</v>
          </cell>
          <cell r="AF485">
            <v>180</v>
          </cell>
          <cell r="AG485">
            <v>1227</v>
          </cell>
          <cell r="AH485">
            <v>9</v>
          </cell>
          <cell r="AI485">
            <v>23450</v>
          </cell>
          <cell r="AJ485">
            <v>16022</v>
          </cell>
          <cell r="AK485">
            <v>19</v>
          </cell>
          <cell r="AL485">
            <v>17</v>
          </cell>
          <cell r="AM485">
            <v>7491</v>
          </cell>
        </row>
        <row r="486">
          <cell r="A486" t="str">
            <v>福贡县</v>
          </cell>
          <cell r="B486" t="str">
            <v>3P</v>
          </cell>
          <cell r="C486">
            <v>90</v>
          </cell>
          <cell r="D486">
            <v>68</v>
          </cell>
          <cell r="E486">
            <v>21</v>
          </cell>
          <cell r="F486">
            <v>31</v>
          </cell>
          <cell r="G486">
            <v>5</v>
          </cell>
          <cell r="H486">
            <v>42</v>
          </cell>
          <cell r="I486">
            <v>-67</v>
          </cell>
          <cell r="J486">
            <v>47</v>
          </cell>
          <cell r="K486">
            <v>2663</v>
          </cell>
          <cell r="L486">
            <v>0</v>
          </cell>
          <cell r="M486">
            <v>255</v>
          </cell>
          <cell r="N486">
            <v>161</v>
          </cell>
          <cell r="O486">
            <v>1030</v>
          </cell>
          <cell r="P486">
            <v>704</v>
          </cell>
          <cell r="Q486">
            <v>182</v>
          </cell>
          <cell r="R486">
            <v>331</v>
          </cell>
          <cell r="S486">
            <v>2706</v>
          </cell>
          <cell r="T486">
            <v>90</v>
          </cell>
          <cell r="U486">
            <v>50</v>
          </cell>
          <cell r="V486">
            <v>1745</v>
          </cell>
          <cell r="W486">
            <v>742</v>
          </cell>
          <cell r="X486">
            <v>-47</v>
          </cell>
          <cell r="Y486">
            <v>126</v>
          </cell>
          <cell r="Z486">
            <v>2677</v>
          </cell>
          <cell r="AA486">
            <v>2663</v>
          </cell>
          <cell r="AB486">
            <v>0</v>
          </cell>
          <cell r="AC486">
            <v>3</v>
          </cell>
          <cell r="AD486">
            <v>11</v>
          </cell>
          <cell r="AE486">
            <v>29</v>
          </cell>
          <cell r="AF486">
            <v>0</v>
          </cell>
          <cell r="AG486">
            <v>62</v>
          </cell>
          <cell r="AH486">
            <v>4</v>
          </cell>
          <cell r="AI486">
            <v>5595</v>
          </cell>
          <cell r="AJ486">
            <v>1175</v>
          </cell>
          <cell r="AK486">
            <v>9</v>
          </cell>
          <cell r="AL486">
            <v>8</v>
          </cell>
          <cell r="AM486">
            <v>5322</v>
          </cell>
        </row>
        <row r="487">
          <cell r="A487" t="str">
            <v>贡山县</v>
          </cell>
          <cell r="B487" t="str">
            <v>3P</v>
          </cell>
          <cell r="C487">
            <v>96</v>
          </cell>
          <cell r="D487">
            <v>79</v>
          </cell>
          <cell r="E487">
            <v>38</v>
          </cell>
          <cell r="F487">
            <v>27</v>
          </cell>
          <cell r="G487">
            <v>8</v>
          </cell>
          <cell r="H487">
            <v>16</v>
          </cell>
          <cell r="I487">
            <v>-32</v>
          </cell>
          <cell r="J487">
            <v>33</v>
          </cell>
          <cell r="K487">
            <v>1972</v>
          </cell>
          <cell r="L487">
            <v>0</v>
          </cell>
          <cell r="M487">
            <v>259</v>
          </cell>
          <cell r="N487">
            <v>106</v>
          </cell>
          <cell r="O487">
            <v>651</v>
          </cell>
          <cell r="P487">
            <v>479</v>
          </cell>
          <cell r="Q487">
            <v>109</v>
          </cell>
          <cell r="R487">
            <v>368</v>
          </cell>
          <cell r="S487">
            <v>1929</v>
          </cell>
          <cell r="T487">
            <v>96</v>
          </cell>
          <cell r="U487">
            <v>88</v>
          </cell>
          <cell r="V487">
            <v>1007</v>
          </cell>
          <cell r="W487">
            <v>758</v>
          </cell>
          <cell r="X487">
            <v>-151</v>
          </cell>
          <cell r="Y487">
            <v>131</v>
          </cell>
          <cell r="Z487">
            <v>1987</v>
          </cell>
          <cell r="AA487">
            <v>1972</v>
          </cell>
          <cell r="AB487">
            <v>0</v>
          </cell>
          <cell r="AC487">
            <v>1</v>
          </cell>
          <cell r="AD487">
            <v>14</v>
          </cell>
          <cell r="AE487">
            <v>-58</v>
          </cell>
          <cell r="AF487">
            <v>-58</v>
          </cell>
          <cell r="AG487">
            <v>115</v>
          </cell>
          <cell r="AH487">
            <v>2</v>
          </cell>
          <cell r="AI487">
            <v>3638</v>
          </cell>
          <cell r="AJ487">
            <v>945</v>
          </cell>
          <cell r="AK487">
            <v>3</v>
          </cell>
          <cell r="AL487">
            <v>3</v>
          </cell>
          <cell r="AM487">
            <v>2275</v>
          </cell>
        </row>
        <row r="488">
          <cell r="A488" t="str">
            <v>泸水县</v>
          </cell>
          <cell r="B488" t="str">
            <v>3P</v>
          </cell>
          <cell r="C488">
            <v>1002</v>
          </cell>
          <cell r="D488">
            <v>527</v>
          </cell>
          <cell r="E488">
            <v>158</v>
          </cell>
          <cell r="F488">
            <v>256</v>
          </cell>
          <cell r="G488">
            <v>33</v>
          </cell>
          <cell r="H488">
            <v>437</v>
          </cell>
          <cell r="I488">
            <v>-68</v>
          </cell>
          <cell r="J488">
            <v>106</v>
          </cell>
          <cell r="K488">
            <v>4024</v>
          </cell>
          <cell r="L488">
            <v>44</v>
          </cell>
          <cell r="M488">
            <v>385</v>
          </cell>
          <cell r="N488">
            <v>305</v>
          </cell>
          <cell r="O488">
            <v>1610</v>
          </cell>
          <cell r="P488">
            <v>910</v>
          </cell>
          <cell r="Q488">
            <v>247</v>
          </cell>
          <cell r="R488">
            <v>523</v>
          </cell>
          <cell r="S488">
            <v>4257</v>
          </cell>
          <cell r="T488">
            <v>1002</v>
          </cell>
          <cell r="U488">
            <v>429</v>
          </cell>
          <cell r="V488">
            <v>2036</v>
          </cell>
          <cell r="W488">
            <v>797</v>
          </cell>
          <cell r="X488">
            <v>-134</v>
          </cell>
          <cell r="Y488">
            <v>127</v>
          </cell>
          <cell r="Z488">
            <v>4192</v>
          </cell>
          <cell r="AA488">
            <v>4024</v>
          </cell>
          <cell r="AB488">
            <v>0</v>
          </cell>
          <cell r="AC488">
            <v>7</v>
          </cell>
          <cell r="AD488">
            <v>161</v>
          </cell>
          <cell r="AE488">
            <v>65</v>
          </cell>
          <cell r="AF488">
            <v>0</v>
          </cell>
          <cell r="AG488">
            <v>473</v>
          </cell>
          <cell r="AH488">
            <v>21</v>
          </cell>
          <cell r="AI488">
            <v>14870</v>
          </cell>
          <cell r="AJ488">
            <v>2403</v>
          </cell>
          <cell r="AK488">
            <v>15</v>
          </cell>
          <cell r="AL488">
            <v>12</v>
          </cell>
          <cell r="AM488">
            <v>8275</v>
          </cell>
        </row>
        <row r="489">
          <cell r="A489" t="str">
            <v>中甸县</v>
          </cell>
          <cell r="B489" t="str">
            <v>3P</v>
          </cell>
          <cell r="C489">
            <v>1896</v>
          </cell>
          <cell r="D489">
            <v>492</v>
          </cell>
          <cell r="E489">
            <v>151</v>
          </cell>
          <cell r="F489">
            <v>207</v>
          </cell>
          <cell r="G489">
            <v>36</v>
          </cell>
          <cell r="H489">
            <v>585</v>
          </cell>
          <cell r="I489">
            <v>715</v>
          </cell>
          <cell r="J489">
            <v>104</v>
          </cell>
          <cell r="K489">
            <v>5986</v>
          </cell>
          <cell r="L489">
            <v>297</v>
          </cell>
          <cell r="M489">
            <v>626</v>
          </cell>
          <cell r="N489">
            <v>472</v>
          </cell>
          <cell r="O489">
            <v>1952</v>
          </cell>
          <cell r="P489">
            <v>1147</v>
          </cell>
          <cell r="Q489">
            <v>242</v>
          </cell>
          <cell r="R489">
            <v>1250</v>
          </cell>
          <cell r="S489">
            <v>5080</v>
          </cell>
          <cell r="T489">
            <v>1896</v>
          </cell>
          <cell r="U489">
            <v>339</v>
          </cell>
          <cell r="V489">
            <v>1669</v>
          </cell>
          <cell r="W489">
            <v>1481</v>
          </cell>
          <cell r="X489">
            <v>-472</v>
          </cell>
          <cell r="Y489">
            <v>167</v>
          </cell>
          <cell r="Z489">
            <v>6003</v>
          </cell>
          <cell r="AA489">
            <v>5986</v>
          </cell>
          <cell r="AB489">
            <v>0</v>
          </cell>
          <cell r="AC489">
            <v>17</v>
          </cell>
          <cell r="AD489">
            <v>0</v>
          </cell>
          <cell r="AE489">
            <v>-923</v>
          </cell>
          <cell r="AF489">
            <v>-923</v>
          </cell>
          <cell r="AG489">
            <v>452</v>
          </cell>
          <cell r="AH489">
            <v>18</v>
          </cell>
          <cell r="AI489">
            <v>9004</v>
          </cell>
          <cell r="AJ489">
            <v>3438</v>
          </cell>
          <cell r="AK489">
            <v>13</v>
          </cell>
          <cell r="AL489">
            <v>10</v>
          </cell>
          <cell r="AM489">
            <v>4826</v>
          </cell>
        </row>
        <row r="490">
          <cell r="A490" t="str">
            <v>维西县</v>
          </cell>
          <cell r="B490" t="str">
            <v>3P</v>
          </cell>
          <cell r="C490">
            <v>1436</v>
          </cell>
          <cell r="D490">
            <v>140</v>
          </cell>
          <cell r="E490">
            <v>69</v>
          </cell>
          <cell r="F490">
            <v>35</v>
          </cell>
          <cell r="G490">
            <v>8</v>
          </cell>
          <cell r="H490">
            <v>272</v>
          </cell>
          <cell r="I490">
            <v>789</v>
          </cell>
          <cell r="J490">
            <v>235</v>
          </cell>
          <cell r="K490">
            <v>5059</v>
          </cell>
          <cell r="L490">
            <v>40</v>
          </cell>
          <cell r="M490">
            <v>604</v>
          </cell>
          <cell r="N490">
            <v>383</v>
          </cell>
          <cell r="O490">
            <v>2023</v>
          </cell>
          <cell r="P490">
            <v>943</v>
          </cell>
          <cell r="Q490">
            <v>265</v>
          </cell>
          <cell r="R490">
            <v>801</v>
          </cell>
          <cell r="S490">
            <v>4657</v>
          </cell>
          <cell r="T490">
            <v>1436</v>
          </cell>
          <cell r="U490">
            <v>143</v>
          </cell>
          <cell r="V490">
            <v>1986</v>
          </cell>
          <cell r="W490">
            <v>1330</v>
          </cell>
          <cell r="X490">
            <v>-360</v>
          </cell>
          <cell r="Y490">
            <v>122</v>
          </cell>
          <cell r="Z490">
            <v>5063</v>
          </cell>
          <cell r="AA490">
            <v>5059</v>
          </cell>
          <cell r="AB490">
            <v>0</v>
          </cell>
          <cell r="AC490">
            <v>4</v>
          </cell>
          <cell r="AD490">
            <v>0</v>
          </cell>
          <cell r="AE490">
            <v>-406</v>
          </cell>
          <cell r="AF490">
            <v>-406</v>
          </cell>
          <cell r="AG490">
            <v>208</v>
          </cell>
          <cell r="AH490">
            <v>2</v>
          </cell>
          <cell r="AI490">
            <v>19152</v>
          </cell>
          <cell r="AJ490">
            <v>3980</v>
          </cell>
          <cell r="AK490">
            <v>14</v>
          </cell>
          <cell r="AL490">
            <v>13</v>
          </cell>
          <cell r="AM490">
            <v>6103</v>
          </cell>
        </row>
        <row r="491">
          <cell r="A491" t="str">
            <v>德钦县</v>
          </cell>
          <cell r="B491" t="str">
            <v>3P</v>
          </cell>
          <cell r="C491">
            <v>802</v>
          </cell>
          <cell r="D491">
            <v>101</v>
          </cell>
          <cell r="E491">
            <v>26</v>
          </cell>
          <cell r="F491">
            <v>44</v>
          </cell>
          <cell r="G491">
            <v>6</v>
          </cell>
          <cell r="H491">
            <v>159</v>
          </cell>
          <cell r="I491">
            <v>516</v>
          </cell>
          <cell r="J491">
            <v>26</v>
          </cell>
          <cell r="K491">
            <v>4044</v>
          </cell>
          <cell r="L491">
            <v>97</v>
          </cell>
          <cell r="M491">
            <v>427</v>
          </cell>
          <cell r="N491">
            <v>365</v>
          </cell>
          <cell r="O491">
            <v>1124</v>
          </cell>
          <cell r="P491">
            <v>818</v>
          </cell>
          <cell r="Q491">
            <v>163</v>
          </cell>
          <cell r="R491">
            <v>1050</v>
          </cell>
          <cell r="S491">
            <v>3428</v>
          </cell>
          <cell r="T491">
            <v>802</v>
          </cell>
          <cell r="U491">
            <v>45</v>
          </cell>
          <cell r="V491">
            <v>1422</v>
          </cell>
          <cell r="W491">
            <v>1236</v>
          </cell>
          <cell r="X491">
            <v>-238</v>
          </cell>
          <cell r="Y491">
            <v>161</v>
          </cell>
          <cell r="Z491">
            <v>4045</v>
          </cell>
          <cell r="AA491">
            <v>4044</v>
          </cell>
          <cell r="AB491">
            <v>0</v>
          </cell>
          <cell r="AC491">
            <v>1</v>
          </cell>
          <cell r="AD491">
            <v>0</v>
          </cell>
          <cell r="AE491">
            <v>-617</v>
          </cell>
          <cell r="AF491">
            <v>-617</v>
          </cell>
          <cell r="AG491">
            <v>78</v>
          </cell>
          <cell r="AH491">
            <v>1</v>
          </cell>
          <cell r="AI491">
            <v>7978</v>
          </cell>
          <cell r="AJ491">
            <v>2848</v>
          </cell>
          <cell r="AK491">
            <v>6</v>
          </cell>
          <cell r="AL491">
            <v>5</v>
          </cell>
          <cell r="AM491">
            <v>2793</v>
          </cell>
        </row>
        <row r="492">
          <cell r="A492" t="str">
            <v>凤庆县</v>
          </cell>
          <cell r="B492" t="str">
            <v>3P</v>
          </cell>
          <cell r="C492">
            <v>2059</v>
          </cell>
          <cell r="D492">
            <v>548</v>
          </cell>
          <cell r="E492">
            <v>302</v>
          </cell>
          <cell r="F492">
            <v>129</v>
          </cell>
          <cell r="G492">
            <v>33</v>
          </cell>
          <cell r="H492">
            <v>1265</v>
          </cell>
          <cell r="I492">
            <v>123</v>
          </cell>
          <cell r="J492">
            <v>123</v>
          </cell>
          <cell r="K492">
            <v>5963</v>
          </cell>
          <cell r="L492">
            <v>0</v>
          </cell>
          <cell r="M492">
            <v>391</v>
          </cell>
          <cell r="N492">
            <v>343</v>
          </cell>
          <cell r="O492">
            <v>2640</v>
          </cell>
          <cell r="P492">
            <v>1315</v>
          </cell>
          <cell r="Q492">
            <v>237</v>
          </cell>
          <cell r="R492">
            <v>1037</v>
          </cell>
          <cell r="S492">
            <v>5063</v>
          </cell>
          <cell r="T492">
            <v>2059</v>
          </cell>
          <cell r="U492">
            <v>746</v>
          </cell>
          <cell r="V492">
            <v>1599</v>
          </cell>
          <cell r="W492">
            <v>1352</v>
          </cell>
          <cell r="X492">
            <v>-1054</v>
          </cell>
          <cell r="Y492">
            <v>361</v>
          </cell>
          <cell r="Z492">
            <v>6070</v>
          </cell>
          <cell r="AA492">
            <v>5963</v>
          </cell>
          <cell r="AB492">
            <v>0</v>
          </cell>
          <cell r="AC492">
            <v>107</v>
          </cell>
          <cell r="AD492">
            <v>0</v>
          </cell>
          <cell r="AE492">
            <v>-1007</v>
          </cell>
          <cell r="AF492">
            <v>-1007</v>
          </cell>
          <cell r="AG492">
            <v>907</v>
          </cell>
          <cell r="AH492">
            <v>20</v>
          </cell>
          <cell r="AI492">
            <v>37700</v>
          </cell>
          <cell r="AJ492">
            <v>9700</v>
          </cell>
          <cell r="AK492">
            <v>41</v>
          </cell>
          <cell r="AL492">
            <v>39</v>
          </cell>
          <cell r="AM492">
            <v>8614</v>
          </cell>
        </row>
        <row r="493">
          <cell r="A493" t="str">
            <v>云  县</v>
          </cell>
          <cell r="B493" t="str">
            <v>3P</v>
          </cell>
          <cell r="C493">
            <v>2510</v>
          </cell>
          <cell r="D493">
            <v>1354</v>
          </cell>
          <cell r="E493">
            <v>476</v>
          </cell>
          <cell r="F493">
            <v>670</v>
          </cell>
          <cell r="G493">
            <v>89</v>
          </cell>
          <cell r="H493">
            <v>941</v>
          </cell>
          <cell r="I493">
            <v>57</v>
          </cell>
          <cell r="J493">
            <v>158</v>
          </cell>
          <cell r="K493">
            <v>6282</v>
          </cell>
          <cell r="L493">
            <v>43</v>
          </cell>
          <cell r="M493">
            <v>306</v>
          </cell>
          <cell r="N493">
            <v>338</v>
          </cell>
          <cell r="O493">
            <v>2678</v>
          </cell>
          <cell r="P493">
            <v>1441</v>
          </cell>
          <cell r="Q493">
            <v>358</v>
          </cell>
          <cell r="R493">
            <v>1118</v>
          </cell>
          <cell r="S493">
            <v>6133</v>
          </cell>
          <cell r="T493">
            <v>2510</v>
          </cell>
          <cell r="U493">
            <v>1079</v>
          </cell>
          <cell r="V493">
            <v>1667</v>
          </cell>
          <cell r="W493">
            <v>1366</v>
          </cell>
          <cell r="X493">
            <v>-490</v>
          </cell>
          <cell r="Y493">
            <v>1</v>
          </cell>
          <cell r="Z493">
            <v>6478</v>
          </cell>
          <cell r="AA493">
            <v>6282</v>
          </cell>
          <cell r="AB493">
            <v>0</v>
          </cell>
          <cell r="AC493">
            <v>196</v>
          </cell>
          <cell r="AD493">
            <v>0</v>
          </cell>
          <cell r="AE493">
            <v>-345</v>
          </cell>
          <cell r="AF493">
            <v>-345</v>
          </cell>
          <cell r="AG493">
            <v>1426</v>
          </cell>
          <cell r="AH493">
            <v>54</v>
          </cell>
          <cell r="AI493">
            <v>34717</v>
          </cell>
          <cell r="AJ493">
            <v>26070</v>
          </cell>
          <cell r="AK493">
            <v>38</v>
          </cell>
          <cell r="AL493">
            <v>37</v>
          </cell>
          <cell r="AM493">
            <v>8090</v>
          </cell>
        </row>
        <row r="494">
          <cell r="A494" t="str">
            <v>临沧县</v>
          </cell>
          <cell r="B494" t="str">
            <v>3P</v>
          </cell>
          <cell r="C494">
            <v>1475</v>
          </cell>
          <cell r="D494">
            <v>971</v>
          </cell>
          <cell r="E494">
            <v>402</v>
          </cell>
          <cell r="F494">
            <v>319</v>
          </cell>
          <cell r="G494">
            <v>76</v>
          </cell>
          <cell r="H494">
            <v>431</v>
          </cell>
          <cell r="I494">
            <v>-118</v>
          </cell>
          <cell r="J494">
            <v>191</v>
          </cell>
          <cell r="K494">
            <v>5061</v>
          </cell>
          <cell r="L494">
            <v>0</v>
          </cell>
          <cell r="M494">
            <v>457</v>
          </cell>
          <cell r="N494">
            <v>331</v>
          </cell>
          <cell r="O494">
            <v>2195</v>
          </cell>
          <cell r="P494">
            <v>1052</v>
          </cell>
          <cell r="Q494">
            <v>310</v>
          </cell>
          <cell r="R494">
            <v>716</v>
          </cell>
          <cell r="S494">
            <v>4686</v>
          </cell>
          <cell r="T494">
            <v>1475</v>
          </cell>
          <cell r="U494">
            <v>976</v>
          </cell>
          <cell r="V494">
            <v>1218</v>
          </cell>
          <cell r="W494">
            <v>1370</v>
          </cell>
          <cell r="X494">
            <v>-503</v>
          </cell>
          <cell r="Y494">
            <v>150</v>
          </cell>
          <cell r="Z494">
            <v>5121</v>
          </cell>
          <cell r="AA494">
            <v>5061</v>
          </cell>
          <cell r="AB494">
            <v>0</v>
          </cell>
          <cell r="AC494">
            <v>60</v>
          </cell>
          <cell r="AD494">
            <v>0</v>
          </cell>
          <cell r="AE494">
            <v>-435</v>
          </cell>
          <cell r="AF494">
            <v>-435</v>
          </cell>
          <cell r="AG494">
            <v>1205</v>
          </cell>
          <cell r="AH494">
            <v>23</v>
          </cell>
          <cell r="AI494">
            <v>21923</v>
          </cell>
          <cell r="AJ494">
            <v>9333</v>
          </cell>
          <cell r="AK494">
            <v>26</v>
          </cell>
          <cell r="AL494">
            <v>22</v>
          </cell>
          <cell r="AM494">
            <v>8341</v>
          </cell>
        </row>
        <row r="495">
          <cell r="A495" t="str">
            <v>永德县</v>
          </cell>
          <cell r="B495" t="str">
            <v>3P</v>
          </cell>
          <cell r="C495">
            <v>1039</v>
          </cell>
          <cell r="D495">
            <v>472</v>
          </cell>
          <cell r="E495">
            <v>237</v>
          </cell>
          <cell r="F495">
            <v>96</v>
          </cell>
          <cell r="G495">
            <v>44</v>
          </cell>
          <cell r="H495">
            <v>581</v>
          </cell>
          <cell r="I495">
            <v>-112</v>
          </cell>
          <cell r="J495">
            <v>98</v>
          </cell>
          <cell r="K495">
            <v>4193</v>
          </cell>
          <cell r="L495">
            <v>0</v>
          </cell>
          <cell r="M495">
            <v>385</v>
          </cell>
          <cell r="N495">
            <v>313</v>
          </cell>
          <cell r="O495">
            <v>1554</v>
          </cell>
          <cell r="P495">
            <v>1118</v>
          </cell>
          <cell r="Q495">
            <v>215</v>
          </cell>
          <cell r="R495">
            <v>608</v>
          </cell>
          <cell r="S495">
            <v>4011</v>
          </cell>
          <cell r="T495">
            <v>1039</v>
          </cell>
          <cell r="U495">
            <v>566</v>
          </cell>
          <cell r="V495">
            <v>1459</v>
          </cell>
          <cell r="W495">
            <v>1169</v>
          </cell>
          <cell r="X495">
            <v>-255</v>
          </cell>
          <cell r="Y495">
            <v>33</v>
          </cell>
          <cell r="Z495">
            <v>4233</v>
          </cell>
          <cell r="AA495">
            <v>4193</v>
          </cell>
          <cell r="AB495">
            <v>0</v>
          </cell>
          <cell r="AC495">
            <v>40</v>
          </cell>
          <cell r="AD495">
            <v>0</v>
          </cell>
          <cell r="AE495">
            <v>-222</v>
          </cell>
          <cell r="AF495">
            <v>-222</v>
          </cell>
          <cell r="AG495">
            <v>712</v>
          </cell>
          <cell r="AH495">
            <v>34</v>
          </cell>
          <cell r="AI495">
            <v>28000</v>
          </cell>
          <cell r="AJ495">
            <v>7200</v>
          </cell>
          <cell r="AK495">
            <v>32</v>
          </cell>
          <cell r="AL495">
            <v>29</v>
          </cell>
          <cell r="AM495">
            <v>7446</v>
          </cell>
        </row>
        <row r="496">
          <cell r="A496" t="str">
            <v>镇康县</v>
          </cell>
          <cell r="B496" t="str">
            <v>3P</v>
          </cell>
          <cell r="C496">
            <v>541</v>
          </cell>
          <cell r="D496">
            <v>275</v>
          </cell>
          <cell r="E496">
            <v>137</v>
          </cell>
          <cell r="F496">
            <v>74</v>
          </cell>
          <cell r="G496">
            <v>18</v>
          </cell>
          <cell r="H496">
            <v>200</v>
          </cell>
          <cell r="I496">
            <v>-33</v>
          </cell>
          <cell r="J496">
            <v>99</v>
          </cell>
          <cell r="K496">
            <v>3294</v>
          </cell>
          <cell r="L496">
            <v>0</v>
          </cell>
          <cell r="M496">
            <v>258</v>
          </cell>
          <cell r="N496">
            <v>229</v>
          </cell>
          <cell r="O496">
            <v>1284</v>
          </cell>
          <cell r="P496">
            <v>883</v>
          </cell>
          <cell r="Q496">
            <v>220</v>
          </cell>
          <cell r="R496">
            <v>420</v>
          </cell>
          <cell r="S496">
            <v>2856</v>
          </cell>
          <cell r="T496">
            <v>541</v>
          </cell>
          <cell r="U496">
            <v>321</v>
          </cell>
          <cell r="V496">
            <v>1548</v>
          </cell>
          <cell r="W496">
            <v>1068</v>
          </cell>
          <cell r="X496">
            <v>-624</v>
          </cell>
          <cell r="Y496">
            <v>2</v>
          </cell>
          <cell r="Z496">
            <v>3320</v>
          </cell>
          <cell r="AA496">
            <v>3294</v>
          </cell>
          <cell r="AB496">
            <v>0</v>
          </cell>
          <cell r="AC496">
            <v>26</v>
          </cell>
          <cell r="AD496">
            <v>0</v>
          </cell>
          <cell r="AE496">
            <v>-464</v>
          </cell>
          <cell r="AF496">
            <v>-464</v>
          </cell>
          <cell r="AG496">
            <v>412</v>
          </cell>
          <cell r="AH496">
            <v>12</v>
          </cell>
          <cell r="AI496">
            <v>14910</v>
          </cell>
          <cell r="AJ496">
            <v>4280</v>
          </cell>
          <cell r="AK496">
            <v>15</v>
          </cell>
          <cell r="AL496">
            <v>14</v>
          </cell>
          <cell r="AM496">
            <v>5415</v>
          </cell>
        </row>
        <row r="497">
          <cell r="A497" t="str">
            <v>双江县</v>
          </cell>
          <cell r="B497" t="str">
            <v>3P</v>
          </cell>
          <cell r="C497">
            <v>744</v>
          </cell>
          <cell r="D497">
            <v>430</v>
          </cell>
          <cell r="E497">
            <v>190</v>
          </cell>
          <cell r="F497">
            <v>133</v>
          </cell>
          <cell r="G497">
            <v>37</v>
          </cell>
          <cell r="H497">
            <v>220</v>
          </cell>
          <cell r="I497">
            <v>-21</v>
          </cell>
          <cell r="J497">
            <v>115</v>
          </cell>
          <cell r="K497">
            <v>3878</v>
          </cell>
          <cell r="L497">
            <v>0</v>
          </cell>
          <cell r="M497">
            <v>667</v>
          </cell>
          <cell r="N497">
            <v>312</v>
          </cell>
          <cell r="O497">
            <v>1416</v>
          </cell>
          <cell r="P497">
            <v>798</v>
          </cell>
          <cell r="Q497">
            <v>195</v>
          </cell>
          <cell r="R497">
            <v>490</v>
          </cell>
          <cell r="S497">
            <v>3201</v>
          </cell>
          <cell r="T497">
            <v>744</v>
          </cell>
          <cell r="U497">
            <v>482</v>
          </cell>
          <cell r="V497">
            <v>1378</v>
          </cell>
          <cell r="W497">
            <v>1074</v>
          </cell>
          <cell r="X497">
            <v>-480</v>
          </cell>
          <cell r="Y497">
            <v>3</v>
          </cell>
          <cell r="Z497">
            <v>3898</v>
          </cell>
          <cell r="AA497">
            <v>3878</v>
          </cell>
          <cell r="AB497">
            <v>0</v>
          </cell>
          <cell r="AC497">
            <v>20</v>
          </cell>
          <cell r="AD497">
            <v>0</v>
          </cell>
          <cell r="AE497">
            <v>-697</v>
          </cell>
          <cell r="AF497">
            <v>-697</v>
          </cell>
          <cell r="AG497">
            <v>571</v>
          </cell>
          <cell r="AH497">
            <v>27</v>
          </cell>
          <cell r="AI497">
            <v>14975</v>
          </cell>
          <cell r="AJ497">
            <v>4575</v>
          </cell>
          <cell r="AK497">
            <v>16</v>
          </cell>
          <cell r="AL497">
            <v>15</v>
          </cell>
          <cell r="AM497">
            <v>4948</v>
          </cell>
        </row>
        <row r="498">
          <cell r="A498" t="str">
            <v>东川市小计</v>
          </cell>
          <cell r="B498" t="str">
            <v>3M</v>
          </cell>
          <cell r="C498">
            <v>2178</v>
          </cell>
          <cell r="D498">
            <v>1898</v>
          </cell>
          <cell r="E498">
            <v>782</v>
          </cell>
          <cell r="F498">
            <v>294</v>
          </cell>
          <cell r="G498">
            <v>155</v>
          </cell>
          <cell r="H498">
            <v>162</v>
          </cell>
          <cell r="I498">
            <v>-45</v>
          </cell>
          <cell r="J498">
            <v>163</v>
          </cell>
          <cell r="K498">
            <v>9377</v>
          </cell>
          <cell r="L498">
            <v>110</v>
          </cell>
          <cell r="M498">
            <v>819</v>
          </cell>
          <cell r="N498">
            <v>442</v>
          </cell>
          <cell r="O498">
            <v>3141</v>
          </cell>
          <cell r="P498">
            <v>1383</v>
          </cell>
          <cell r="Q498">
            <v>565</v>
          </cell>
          <cell r="R498">
            <v>2917</v>
          </cell>
          <cell r="S498">
            <v>9555</v>
          </cell>
          <cell r="T498">
            <v>2178</v>
          </cell>
          <cell r="U498">
            <v>1739</v>
          </cell>
          <cell r="V498">
            <v>2942</v>
          </cell>
          <cell r="W498">
            <v>2103</v>
          </cell>
          <cell r="X498">
            <v>454</v>
          </cell>
          <cell r="Y498">
            <v>139</v>
          </cell>
          <cell r="Z498">
            <v>9433</v>
          </cell>
          <cell r="AA498">
            <v>9377</v>
          </cell>
          <cell r="AB498">
            <v>0</v>
          </cell>
          <cell r="AC498">
            <v>56</v>
          </cell>
          <cell r="AD498">
            <v>0</v>
          </cell>
          <cell r="AE498">
            <v>122</v>
          </cell>
          <cell r="AF498">
            <v>115</v>
          </cell>
          <cell r="AG498">
            <v>2346</v>
          </cell>
          <cell r="AH498">
            <v>37</v>
          </cell>
          <cell r="AI498">
            <v>76013</v>
          </cell>
          <cell r="AJ498">
            <v>58550</v>
          </cell>
          <cell r="AK498">
            <v>29</v>
          </cell>
          <cell r="AL498">
            <v>22</v>
          </cell>
          <cell r="AM498">
            <v>8227</v>
          </cell>
        </row>
        <row r="499">
          <cell r="A499" t="str">
            <v>沧源县</v>
          </cell>
          <cell r="B499" t="str">
            <v>3P</v>
          </cell>
          <cell r="C499">
            <v>691</v>
          </cell>
          <cell r="D499">
            <v>409</v>
          </cell>
          <cell r="E499">
            <v>196</v>
          </cell>
          <cell r="F499">
            <v>90</v>
          </cell>
          <cell r="G499">
            <v>52</v>
          </cell>
          <cell r="H499">
            <v>240</v>
          </cell>
          <cell r="I499">
            <v>-32</v>
          </cell>
          <cell r="J499">
            <v>74</v>
          </cell>
          <cell r="K499">
            <v>3975</v>
          </cell>
          <cell r="L499">
            <v>0</v>
          </cell>
          <cell r="M499">
            <v>330</v>
          </cell>
          <cell r="N499">
            <v>293</v>
          </cell>
          <cell r="O499">
            <v>1500</v>
          </cell>
          <cell r="P499">
            <v>1021</v>
          </cell>
          <cell r="Q499">
            <v>234</v>
          </cell>
          <cell r="R499">
            <v>597</v>
          </cell>
          <cell r="S499">
            <v>3688</v>
          </cell>
          <cell r="T499">
            <v>691</v>
          </cell>
          <cell r="U499">
            <v>475</v>
          </cell>
          <cell r="V499">
            <v>1735</v>
          </cell>
          <cell r="W499">
            <v>965</v>
          </cell>
          <cell r="X499">
            <v>-178</v>
          </cell>
          <cell r="Y499">
            <v>0</v>
          </cell>
          <cell r="Z499">
            <v>3992</v>
          </cell>
          <cell r="AA499">
            <v>3975</v>
          </cell>
          <cell r="AB499">
            <v>0</v>
          </cell>
          <cell r="AC499">
            <v>17</v>
          </cell>
          <cell r="AD499">
            <v>0</v>
          </cell>
          <cell r="AE499">
            <v>-304</v>
          </cell>
          <cell r="AF499">
            <v>-304</v>
          </cell>
          <cell r="AG499">
            <v>588</v>
          </cell>
          <cell r="AH499">
            <v>27</v>
          </cell>
          <cell r="AI499">
            <v>15944</v>
          </cell>
          <cell r="AJ499">
            <v>5841</v>
          </cell>
          <cell r="AK499">
            <v>16</v>
          </cell>
          <cell r="AL499">
            <v>14</v>
          </cell>
          <cell r="AM499">
            <v>4921</v>
          </cell>
        </row>
        <row r="500">
          <cell r="A500" t="str">
            <v>西藏自治区</v>
          </cell>
          <cell r="B500">
            <v>0</v>
          </cell>
          <cell r="C500">
            <v>185</v>
          </cell>
          <cell r="D500">
            <v>129</v>
          </cell>
          <cell r="E500">
            <v>6</v>
          </cell>
          <cell r="F500">
            <v>120</v>
          </cell>
          <cell r="G500">
            <v>0</v>
          </cell>
          <cell r="H500">
            <v>0</v>
          </cell>
          <cell r="I500">
            <v>4</v>
          </cell>
          <cell r="J500">
            <v>52</v>
          </cell>
          <cell r="K500">
            <v>4785</v>
          </cell>
          <cell r="L500">
            <v>0</v>
          </cell>
          <cell r="M500">
            <v>44</v>
          </cell>
          <cell r="N500">
            <v>309</v>
          </cell>
          <cell r="O500">
            <v>1494</v>
          </cell>
          <cell r="P500">
            <v>2150</v>
          </cell>
          <cell r="Q500">
            <v>249</v>
          </cell>
          <cell r="R500">
            <v>539</v>
          </cell>
          <cell r="S500">
            <v>4532</v>
          </cell>
          <cell r="T500">
            <v>185</v>
          </cell>
          <cell r="U500">
            <v>13</v>
          </cell>
          <cell r="V500">
            <v>3346</v>
          </cell>
          <cell r="W500">
            <v>997</v>
          </cell>
          <cell r="X500">
            <v>-73</v>
          </cell>
          <cell r="Y500">
            <v>64</v>
          </cell>
          <cell r="Z500">
            <v>4785</v>
          </cell>
          <cell r="AA500">
            <v>4785</v>
          </cell>
          <cell r="AB500">
            <v>0</v>
          </cell>
          <cell r="AC500">
            <v>0</v>
          </cell>
          <cell r="AD500">
            <v>0</v>
          </cell>
          <cell r="AE500">
            <v>-253</v>
          </cell>
          <cell r="AF500">
            <v>-298</v>
          </cell>
          <cell r="AG500">
            <v>13</v>
          </cell>
          <cell r="AH500">
            <v>0</v>
          </cell>
          <cell r="AI500">
            <v>16728</v>
          </cell>
          <cell r="AJ500">
            <v>201</v>
          </cell>
          <cell r="AK500">
            <v>21</v>
          </cell>
          <cell r="AL500">
            <v>19</v>
          </cell>
          <cell r="AM500">
            <v>16502</v>
          </cell>
        </row>
        <row r="501">
          <cell r="A501" t="str">
            <v>南木林县</v>
          </cell>
          <cell r="B501" t="str">
            <v>3P</v>
          </cell>
          <cell r="C501">
            <v>32</v>
          </cell>
          <cell r="D501">
            <v>21</v>
          </cell>
          <cell r="E501">
            <v>1</v>
          </cell>
          <cell r="F501">
            <v>18</v>
          </cell>
          <cell r="G501">
            <v>0</v>
          </cell>
          <cell r="H501">
            <v>0</v>
          </cell>
          <cell r="I501">
            <v>-3</v>
          </cell>
          <cell r="J501">
            <v>14</v>
          </cell>
          <cell r="K501">
            <v>1008</v>
          </cell>
          <cell r="L501">
            <v>0</v>
          </cell>
          <cell r="M501">
            <v>9</v>
          </cell>
          <cell r="N501">
            <v>65</v>
          </cell>
          <cell r="O501">
            <v>345</v>
          </cell>
          <cell r="P501">
            <v>485</v>
          </cell>
          <cell r="Q501">
            <v>50</v>
          </cell>
          <cell r="R501">
            <v>54</v>
          </cell>
          <cell r="S501">
            <v>862</v>
          </cell>
          <cell r="T501">
            <v>32</v>
          </cell>
          <cell r="U501">
            <v>4</v>
          </cell>
          <cell r="V501">
            <v>761</v>
          </cell>
          <cell r="W501">
            <v>141</v>
          </cell>
          <cell r="X501">
            <v>-76</v>
          </cell>
          <cell r="Y501">
            <v>0</v>
          </cell>
          <cell r="Z501">
            <v>1008</v>
          </cell>
          <cell r="AA501">
            <v>1008</v>
          </cell>
          <cell r="AB501">
            <v>0</v>
          </cell>
          <cell r="AC501">
            <v>0</v>
          </cell>
          <cell r="AD501">
            <v>0</v>
          </cell>
          <cell r="AE501">
            <v>-146</v>
          </cell>
          <cell r="AF501">
            <v>-146</v>
          </cell>
          <cell r="AG501">
            <v>4</v>
          </cell>
          <cell r="AH501">
            <v>0</v>
          </cell>
          <cell r="AI501">
            <v>4931</v>
          </cell>
          <cell r="AJ501">
            <v>20</v>
          </cell>
          <cell r="AK501">
            <v>7</v>
          </cell>
          <cell r="AL501">
            <v>6</v>
          </cell>
          <cell r="AM501">
            <v>3534</v>
          </cell>
        </row>
        <row r="502">
          <cell r="A502" t="str">
            <v>定日县</v>
          </cell>
          <cell r="B502" t="str">
            <v>3P</v>
          </cell>
          <cell r="C502">
            <v>25</v>
          </cell>
          <cell r="D502">
            <v>16</v>
          </cell>
          <cell r="E502">
            <v>2</v>
          </cell>
          <cell r="F502">
            <v>14</v>
          </cell>
          <cell r="G502">
            <v>0</v>
          </cell>
          <cell r="H502">
            <v>0</v>
          </cell>
          <cell r="I502">
            <v>5</v>
          </cell>
          <cell r="J502">
            <v>4</v>
          </cell>
          <cell r="K502">
            <v>1214</v>
          </cell>
          <cell r="L502">
            <v>0</v>
          </cell>
          <cell r="M502">
            <v>0</v>
          </cell>
          <cell r="N502">
            <v>54</v>
          </cell>
          <cell r="O502">
            <v>390</v>
          </cell>
          <cell r="P502">
            <v>546</v>
          </cell>
          <cell r="Q502">
            <v>56</v>
          </cell>
          <cell r="R502">
            <v>168</v>
          </cell>
          <cell r="S502">
            <v>992</v>
          </cell>
          <cell r="T502">
            <v>25</v>
          </cell>
          <cell r="U502">
            <v>2</v>
          </cell>
          <cell r="V502">
            <v>802</v>
          </cell>
          <cell r="W502">
            <v>217</v>
          </cell>
          <cell r="X502">
            <v>-99</v>
          </cell>
          <cell r="Y502">
            <v>45</v>
          </cell>
          <cell r="Z502">
            <v>1214</v>
          </cell>
          <cell r="AA502">
            <v>1214</v>
          </cell>
          <cell r="AB502">
            <v>0</v>
          </cell>
          <cell r="AC502">
            <v>0</v>
          </cell>
          <cell r="AD502">
            <v>0</v>
          </cell>
          <cell r="AE502">
            <v>-222</v>
          </cell>
          <cell r="AF502">
            <v>-222</v>
          </cell>
          <cell r="AG502">
            <v>2</v>
          </cell>
          <cell r="AH502">
            <v>0</v>
          </cell>
          <cell r="AI502">
            <v>3847</v>
          </cell>
          <cell r="AJ502">
            <v>45</v>
          </cell>
          <cell r="AK502">
            <v>4</v>
          </cell>
          <cell r="AL502">
            <v>4</v>
          </cell>
          <cell r="AM502">
            <v>6067</v>
          </cell>
        </row>
        <row r="503">
          <cell r="A503" t="str">
            <v>察雅县</v>
          </cell>
          <cell r="B503" t="str">
            <v>3P</v>
          </cell>
          <cell r="C503">
            <v>30</v>
          </cell>
          <cell r="D503">
            <v>19</v>
          </cell>
          <cell r="E503">
            <v>1</v>
          </cell>
          <cell r="F503">
            <v>18</v>
          </cell>
          <cell r="G503">
            <v>0</v>
          </cell>
          <cell r="H503">
            <v>0</v>
          </cell>
          <cell r="I503">
            <v>0</v>
          </cell>
          <cell r="J503">
            <v>11</v>
          </cell>
          <cell r="K503">
            <v>1004</v>
          </cell>
          <cell r="L503">
            <v>0</v>
          </cell>
          <cell r="M503">
            <v>29</v>
          </cell>
          <cell r="N503">
            <v>61</v>
          </cell>
          <cell r="O503">
            <v>328</v>
          </cell>
          <cell r="P503">
            <v>414</v>
          </cell>
          <cell r="Q503">
            <v>44</v>
          </cell>
          <cell r="R503">
            <v>128</v>
          </cell>
          <cell r="S503">
            <v>1041</v>
          </cell>
          <cell r="T503">
            <v>30</v>
          </cell>
          <cell r="U503">
            <v>3</v>
          </cell>
          <cell r="V503">
            <v>615</v>
          </cell>
          <cell r="W503">
            <v>324</v>
          </cell>
          <cell r="X503">
            <v>59</v>
          </cell>
          <cell r="Y503">
            <v>10</v>
          </cell>
          <cell r="Z503">
            <v>1004</v>
          </cell>
          <cell r="AA503">
            <v>1004</v>
          </cell>
          <cell r="AB503">
            <v>0</v>
          </cell>
          <cell r="AC503">
            <v>0</v>
          </cell>
          <cell r="AD503">
            <v>0</v>
          </cell>
          <cell r="AE503">
            <v>37</v>
          </cell>
          <cell r="AF503">
            <v>23</v>
          </cell>
          <cell r="AG503">
            <v>3</v>
          </cell>
          <cell r="AH503">
            <v>0</v>
          </cell>
          <cell r="AI503">
            <v>1747</v>
          </cell>
          <cell r="AJ503">
            <v>22</v>
          </cell>
          <cell r="AK503">
            <v>5</v>
          </cell>
          <cell r="AL503">
            <v>5</v>
          </cell>
          <cell r="AM503">
            <v>2000</v>
          </cell>
        </row>
        <row r="504">
          <cell r="A504" t="str">
            <v>索县</v>
          </cell>
          <cell r="B504" t="str">
            <v>3P</v>
          </cell>
          <cell r="C504">
            <v>17</v>
          </cell>
          <cell r="D504">
            <v>11</v>
          </cell>
          <cell r="E504">
            <v>1</v>
          </cell>
          <cell r="F504">
            <v>9</v>
          </cell>
          <cell r="G504">
            <v>0</v>
          </cell>
          <cell r="H504">
            <v>0</v>
          </cell>
          <cell r="I504">
            <v>2</v>
          </cell>
          <cell r="J504">
            <v>4</v>
          </cell>
          <cell r="K504">
            <v>773</v>
          </cell>
          <cell r="L504">
            <v>0</v>
          </cell>
          <cell r="M504">
            <v>0</v>
          </cell>
          <cell r="N504">
            <v>46</v>
          </cell>
          <cell r="O504">
            <v>236</v>
          </cell>
          <cell r="P504">
            <v>338</v>
          </cell>
          <cell r="Q504">
            <v>58</v>
          </cell>
          <cell r="R504">
            <v>95</v>
          </cell>
          <cell r="S504">
            <v>816</v>
          </cell>
          <cell r="T504">
            <v>17</v>
          </cell>
          <cell r="U504">
            <v>2</v>
          </cell>
          <cell r="V504">
            <v>585</v>
          </cell>
          <cell r="W504">
            <v>166</v>
          </cell>
          <cell r="X504">
            <v>39</v>
          </cell>
          <cell r="Y504">
            <v>7</v>
          </cell>
          <cell r="Z504">
            <v>773</v>
          </cell>
          <cell r="AA504">
            <v>773</v>
          </cell>
          <cell r="AB504">
            <v>0</v>
          </cell>
          <cell r="AC504">
            <v>0</v>
          </cell>
          <cell r="AD504">
            <v>0</v>
          </cell>
          <cell r="AE504">
            <v>43</v>
          </cell>
          <cell r="AF504">
            <v>20</v>
          </cell>
          <cell r="AG504">
            <v>2</v>
          </cell>
          <cell r="AH504">
            <v>0</v>
          </cell>
          <cell r="AI504">
            <v>3746</v>
          </cell>
          <cell r="AJ504">
            <v>72</v>
          </cell>
          <cell r="AK504">
            <v>3</v>
          </cell>
          <cell r="AL504">
            <v>2</v>
          </cell>
          <cell r="AM504">
            <v>2546</v>
          </cell>
        </row>
        <row r="505">
          <cell r="A505" t="str">
            <v>嘉黎县</v>
          </cell>
          <cell r="B505" t="str">
            <v>3P</v>
          </cell>
          <cell r="C505">
            <v>81</v>
          </cell>
          <cell r="D505">
            <v>62</v>
          </cell>
          <cell r="E505">
            <v>1</v>
          </cell>
          <cell r="F505">
            <v>61</v>
          </cell>
          <cell r="G505">
            <v>0</v>
          </cell>
          <cell r="H505">
            <v>0</v>
          </cell>
          <cell r="I505">
            <v>0</v>
          </cell>
          <cell r="J505">
            <v>19</v>
          </cell>
          <cell r="K505">
            <v>786</v>
          </cell>
          <cell r="L505">
            <v>0</v>
          </cell>
          <cell r="M505">
            <v>6</v>
          </cell>
          <cell r="N505">
            <v>83</v>
          </cell>
          <cell r="O505">
            <v>195</v>
          </cell>
          <cell r="P505">
            <v>367</v>
          </cell>
          <cell r="Q505">
            <v>41</v>
          </cell>
          <cell r="R505">
            <v>94</v>
          </cell>
          <cell r="S505">
            <v>821</v>
          </cell>
          <cell r="T505">
            <v>81</v>
          </cell>
          <cell r="U505">
            <v>2</v>
          </cell>
          <cell r="V505">
            <v>583</v>
          </cell>
          <cell r="W505">
            <v>149</v>
          </cell>
          <cell r="X505">
            <v>4</v>
          </cell>
          <cell r="Y505">
            <v>2</v>
          </cell>
          <cell r="Z505">
            <v>786</v>
          </cell>
          <cell r="AA505">
            <v>786</v>
          </cell>
          <cell r="AB505">
            <v>0</v>
          </cell>
          <cell r="AC505">
            <v>0</v>
          </cell>
          <cell r="AD505">
            <v>0</v>
          </cell>
          <cell r="AE505">
            <v>35</v>
          </cell>
          <cell r="AF505">
            <v>27</v>
          </cell>
          <cell r="AG505">
            <v>2</v>
          </cell>
          <cell r="AH505">
            <v>0</v>
          </cell>
          <cell r="AI505">
            <v>2457</v>
          </cell>
          <cell r="AJ505">
            <v>42</v>
          </cell>
          <cell r="AK505">
            <v>2</v>
          </cell>
          <cell r="AL505">
            <v>2</v>
          </cell>
          <cell r="AM505">
            <v>2355</v>
          </cell>
        </row>
        <row r="506">
          <cell r="A506" t="str">
            <v>陕西省</v>
          </cell>
          <cell r="B506">
            <v>0</v>
          </cell>
          <cell r="C506">
            <v>64868</v>
          </cell>
          <cell r="D506">
            <v>35355</v>
          </cell>
          <cell r="E506">
            <v>9724</v>
          </cell>
          <cell r="F506">
            <v>13143</v>
          </cell>
          <cell r="G506">
            <v>3236</v>
          </cell>
          <cell r="H506">
            <v>23527</v>
          </cell>
          <cell r="I506">
            <v>-1628</v>
          </cell>
          <cell r="J506">
            <v>7614</v>
          </cell>
          <cell r="K506">
            <v>175224</v>
          </cell>
          <cell r="L506">
            <v>340</v>
          </cell>
          <cell r="M506">
            <v>5693</v>
          </cell>
          <cell r="N506">
            <v>14377</v>
          </cell>
          <cell r="O506">
            <v>67949</v>
          </cell>
          <cell r="P506">
            <v>41980</v>
          </cell>
          <cell r="Q506">
            <v>10666</v>
          </cell>
          <cell r="R506">
            <v>34219</v>
          </cell>
          <cell r="S506">
            <v>142172</v>
          </cell>
          <cell r="T506">
            <v>64868</v>
          </cell>
          <cell r="U506">
            <v>25103</v>
          </cell>
          <cell r="V506">
            <v>23615</v>
          </cell>
          <cell r="W506">
            <v>42306</v>
          </cell>
          <cell r="X506">
            <v>-22337</v>
          </cell>
          <cell r="Y506">
            <v>8617</v>
          </cell>
          <cell r="Z506">
            <v>179884</v>
          </cell>
          <cell r="AA506">
            <v>175224</v>
          </cell>
          <cell r="AB506">
            <v>587</v>
          </cell>
          <cell r="AC506">
            <v>4073</v>
          </cell>
          <cell r="AD506">
            <v>0</v>
          </cell>
          <cell r="AE506">
            <v>-37712</v>
          </cell>
          <cell r="AF506">
            <v>-38711</v>
          </cell>
          <cell r="AG506">
            <v>32544</v>
          </cell>
          <cell r="AH506">
            <v>4985</v>
          </cell>
          <cell r="AI506">
            <v>1722415</v>
          </cell>
          <cell r="AJ506">
            <v>725226</v>
          </cell>
          <cell r="AK506">
            <v>1344</v>
          </cell>
          <cell r="AL506">
            <v>1181</v>
          </cell>
          <cell r="AM506">
            <v>406534</v>
          </cell>
        </row>
        <row r="507">
          <cell r="A507" t="str">
            <v>兰田县</v>
          </cell>
          <cell r="B507" t="str">
            <v>3P</v>
          </cell>
          <cell r="C507">
            <v>2022</v>
          </cell>
          <cell r="D507">
            <v>958</v>
          </cell>
          <cell r="E507">
            <v>224</v>
          </cell>
          <cell r="F507">
            <v>528</v>
          </cell>
          <cell r="G507">
            <v>22</v>
          </cell>
          <cell r="H507">
            <v>692</v>
          </cell>
          <cell r="I507">
            <v>120</v>
          </cell>
          <cell r="J507">
            <v>252</v>
          </cell>
          <cell r="K507">
            <v>4360</v>
          </cell>
          <cell r="L507">
            <v>0</v>
          </cell>
          <cell r="M507">
            <v>65</v>
          </cell>
          <cell r="N507">
            <v>219</v>
          </cell>
          <cell r="O507">
            <v>2410</v>
          </cell>
          <cell r="P507">
            <v>830</v>
          </cell>
          <cell r="Q507">
            <v>375</v>
          </cell>
          <cell r="R507">
            <v>461</v>
          </cell>
          <cell r="S507">
            <v>4020</v>
          </cell>
          <cell r="T507">
            <v>2022</v>
          </cell>
          <cell r="U507">
            <v>551</v>
          </cell>
          <cell r="V507">
            <v>171</v>
          </cell>
          <cell r="W507">
            <v>575</v>
          </cell>
          <cell r="X507">
            <v>-754</v>
          </cell>
          <cell r="Y507">
            <v>1455</v>
          </cell>
          <cell r="Z507">
            <v>4518</v>
          </cell>
          <cell r="AA507">
            <v>4360</v>
          </cell>
          <cell r="AB507">
            <v>0</v>
          </cell>
          <cell r="AC507">
            <v>158</v>
          </cell>
          <cell r="AD507">
            <v>0</v>
          </cell>
          <cell r="AE507">
            <v>-498</v>
          </cell>
          <cell r="AF507">
            <v>-557</v>
          </cell>
          <cell r="AG507">
            <v>672</v>
          </cell>
          <cell r="AH507">
            <v>3</v>
          </cell>
          <cell r="AI507">
            <v>76000</v>
          </cell>
          <cell r="AJ507">
            <v>48100</v>
          </cell>
          <cell r="AK507">
            <v>60</v>
          </cell>
          <cell r="AL507">
            <v>56</v>
          </cell>
          <cell r="AM507">
            <v>10892</v>
          </cell>
        </row>
        <row r="508">
          <cell r="A508" t="str">
            <v>耀  县</v>
          </cell>
          <cell r="B508" t="str">
            <v>3P</v>
          </cell>
          <cell r="C508">
            <v>2080</v>
          </cell>
          <cell r="D508">
            <v>1323</v>
          </cell>
          <cell r="E508">
            <v>340</v>
          </cell>
          <cell r="F508">
            <v>344</v>
          </cell>
          <cell r="G508">
            <v>192</v>
          </cell>
          <cell r="H508">
            <v>444</v>
          </cell>
          <cell r="I508">
            <v>-48</v>
          </cell>
          <cell r="J508">
            <v>361</v>
          </cell>
          <cell r="K508">
            <v>4651</v>
          </cell>
          <cell r="L508">
            <v>0</v>
          </cell>
          <cell r="M508">
            <v>103</v>
          </cell>
          <cell r="N508">
            <v>292</v>
          </cell>
          <cell r="O508">
            <v>1721</v>
          </cell>
          <cell r="P508">
            <v>952</v>
          </cell>
          <cell r="Q508">
            <v>319</v>
          </cell>
          <cell r="R508">
            <v>1264</v>
          </cell>
          <cell r="S508">
            <v>4107</v>
          </cell>
          <cell r="T508">
            <v>2080</v>
          </cell>
          <cell r="U508">
            <v>644</v>
          </cell>
          <cell r="V508">
            <v>261</v>
          </cell>
          <cell r="W508">
            <v>600</v>
          </cell>
          <cell r="X508">
            <v>-146</v>
          </cell>
          <cell r="Y508">
            <v>668</v>
          </cell>
          <cell r="Z508">
            <v>4703</v>
          </cell>
          <cell r="AA508">
            <v>4651</v>
          </cell>
          <cell r="AB508">
            <v>0</v>
          </cell>
          <cell r="AC508">
            <v>52</v>
          </cell>
          <cell r="AD508">
            <v>0</v>
          </cell>
          <cell r="AE508">
            <v>-596</v>
          </cell>
          <cell r="AF508">
            <v>-617</v>
          </cell>
          <cell r="AG508">
            <v>1021</v>
          </cell>
          <cell r="AH508">
            <v>1</v>
          </cell>
          <cell r="AI508">
            <v>46627</v>
          </cell>
          <cell r="AJ508">
            <v>31292</v>
          </cell>
          <cell r="AK508">
            <v>28</v>
          </cell>
          <cell r="AL508">
            <v>23</v>
          </cell>
          <cell r="AM508">
            <v>8320</v>
          </cell>
        </row>
        <row r="509">
          <cell r="A509" t="str">
            <v>宜君县</v>
          </cell>
          <cell r="B509" t="str">
            <v>3P</v>
          </cell>
          <cell r="C509">
            <v>438</v>
          </cell>
          <cell r="D509">
            <v>141</v>
          </cell>
          <cell r="E509">
            <v>51</v>
          </cell>
          <cell r="F509">
            <v>57</v>
          </cell>
          <cell r="G509">
            <v>6</v>
          </cell>
          <cell r="H509">
            <v>223</v>
          </cell>
          <cell r="I509">
            <v>-2</v>
          </cell>
          <cell r="J509">
            <v>76</v>
          </cell>
          <cell r="K509">
            <v>1898</v>
          </cell>
          <cell r="L509">
            <v>0</v>
          </cell>
          <cell r="M509">
            <v>88</v>
          </cell>
          <cell r="N509">
            <v>181</v>
          </cell>
          <cell r="O509">
            <v>665</v>
          </cell>
          <cell r="P509">
            <v>536</v>
          </cell>
          <cell r="Q509">
            <v>113</v>
          </cell>
          <cell r="R509">
            <v>315</v>
          </cell>
          <cell r="S509">
            <v>1466</v>
          </cell>
          <cell r="T509">
            <v>438</v>
          </cell>
          <cell r="U509">
            <v>82</v>
          </cell>
          <cell r="V509">
            <v>386</v>
          </cell>
          <cell r="W509">
            <v>468</v>
          </cell>
          <cell r="X509">
            <v>-202</v>
          </cell>
          <cell r="Y509">
            <v>294</v>
          </cell>
          <cell r="Z509">
            <v>1919</v>
          </cell>
          <cell r="AA509">
            <v>1898</v>
          </cell>
          <cell r="AB509">
            <v>0</v>
          </cell>
          <cell r="AC509">
            <v>21</v>
          </cell>
          <cell r="AD509">
            <v>0</v>
          </cell>
          <cell r="AE509">
            <v>-453</v>
          </cell>
          <cell r="AF509">
            <v>-453</v>
          </cell>
          <cell r="AG509">
            <v>151</v>
          </cell>
          <cell r="AH509">
            <v>0</v>
          </cell>
          <cell r="AI509">
            <v>6486</v>
          </cell>
          <cell r="AJ509">
            <v>5410</v>
          </cell>
          <cell r="AK509">
            <v>9</v>
          </cell>
          <cell r="AL509">
            <v>8</v>
          </cell>
          <cell r="AM509">
            <v>4586</v>
          </cell>
        </row>
        <row r="510">
          <cell r="A510" t="str">
            <v>郊  区</v>
          </cell>
          <cell r="B510" t="str">
            <v>3P</v>
          </cell>
          <cell r="C510">
            <v>552</v>
          </cell>
          <cell r="D510">
            <v>392</v>
          </cell>
          <cell r="E510">
            <v>123</v>
          </cell>
          <cell r="F510">
            <v>176</v>
          </cell>
          <cell r="G510">
            <v>0</v>
          </cell>
          <cell r="H510">
            <v>268</v>
          </cell>
          <cell r="I510">
            <v>-233</v>
          </cell>
          <cell r="J510">
            <v>125</v>
          </cell>
          <cell r="K510">
            <v>2121</v>
          </cell>
          <cell r="L510">
            <v>0</v>
          </cell>
          <cell r="M510">
            <v>51</v>
          </cell>
          <cell r="N510">
            <v>107</v>
          </cell>
          <cell r="O510">
            <v>837</v>
          </cell>
          <cell r="P510">
            <v>617</v>
          </cell>
          <cell r="Q510">
            <v>207</v>
          </cell>
          <cell r="R510">
            <v>302</v>
          </cell>
          <cell r="S510">
            <v>1902</v>
          </cell>
          <cell r="T510">
            <v>552</v>
          </cell>
          <cell r="U510">
            <v>252</v>
          </cell>
          <cell r="V510">
            <v>480</v>
          </cell>
          <cell r="W510">
            <v>297</v>
          </cell>
          <cell r="X510">
            <v>-91</v>
          </cell>
          <cell r="Y510">
            <v>412</v>
          </cell>
          <cell r="Z510">
            <v>2151</v>
          </cell>
          <cell r="AA510">
            <v>2121</v>
          </cell>
          <cell r="AB510">
            <v>0</v>
          </cell>
          <cell r="AC510">
            <v>30</v>
          </cell>
          <cell r="AD510">
            <v>0</v>
          </cell>
          <cell r="AE510">
            <v>-249</v>
          </cell>
          <cell r="AF510">
            <v>-289</v>
          </cell>
          <cell r="AG510">
            <v>368</v>
          </cell>
          <cell r="AH510">
            <v>0</v>
          </cell>
          <cell r="AI510">
            <v>23500</v>
          </cell>
          <cell r="AJ510">
            <v>17900</v>
          </cell>
          <cell r="AK510">
            <v>23</v>
          </cell>
          <cell r="AL510">
            <v>9</v>
          </cell>
          <cell r="AM510">
            <v>5301</v>
          </cell>
        </row>
        <row r="511">
          <cell r="A511" t="str">
            <v>麟游县</v>
          </cell>
          <cell r="B511" t="str">
            <v>3P</v>
          </cell>
          <cell r="C511">
            <v>359</v>
          </cell>
          <cell r="D511">
            <v>144</v>
          </cell>
          <cell r="E511">
            <v>47</v>
          </cell>
          <cell r="F511">
            <v>50</v>
          </cell>
          <cell r="G511">
            <v>7</v>
          </cell>
          <cell r="H511">
            <v>215</v>
          </cell>
          <cell r="I511">
            <v>-20</v>
          </cell>
          <cell r="J511">
            <v>20</v>
          </cell>
          <cell r="K511">
            <v>1611</v>
          </cell>
          <cell r="L511">
            <v>0</v>
          </cell>
          <cell r="M511">
            <v>88</v>
          </cell>
          <cell r="N511">
            <v>116</v>
          </cell>
          <cell r="O511">
            <v>611</v>
          </cell>
          <cell r="P511">
            <v>431</v>
          </cell>
          <cell r="Q511">
            <v>94</v>
          </cell>
          <cell r="R511">
            <v>271</v>
          </cell>
          <cell r="S511">
            <v>1192</v>
          </cell>
          <cell r="T511">
            <v>359</v>
          </cell>
          <cell r="U511">
            <v>138</v>
          </cell>
          <cell r="V511">
            <v>369</v>
          </cell>
          <cell r="W511">
            <v>488</v>
          </cell>
          <cell r="X511">
            <v>-275</v>
          </cell>
          <cell r="Y511">
            <v>113</v>
          </cell>
          <cell r="Z511">
            <v>1619</v>
          </cell>
          <cell r="AA511">
            <v>1611</v>
          </cell>
          <cell r="AB511">
            <v>0</v>
          </cell>
          <cell r="AC511">
            <v>8</v>
          </cell>
          <cell r="AD511">
            <v>0</v>
          </cell>
          <cell r="AE511">
            <v>-427</v>
          </cell>
          <cell r="AF511">
            <v>-427</v>
          </cell>
          <cell r="AG511">
            <v>200</v>
          </cell>
          <cell r="AH511">
            <v>12</v>
          </cell>
          <cell r="AI511">
            <v>12313</v>
          </cell>
          <cell r="AJ511">
            <v>10827</v>
          </cell>
          <cell r="AK511">
            <v>8</v>
          </cell>
          <cell r="AL511">
            <v>8</v>
          </cell>
          <cell r="AM511">
            <v>3374</v>
          </cell>
        </row>
        <row r="512">
          <cell r="A512" t="str">
            <v>永寿县</v>
          </cell>
          <cell r="B512" t="str">
            <v>3P</v>
          </cell>
          <cell r="C512">
            <v>908</v>
          </cell>
          <cell r="D512">
            <v>334</v>
          </cell>
          <cell r="E512">
            <v>113</v>
          </cell>
          <cell r="F512">
            <v>94</v>
          </cell>
          <cell r="G512">
            <v>80</v>
          </cell>
          <cell r="H512">
            <v>615</v>
          </cell>
          <cell r="I512">
            <v>-127</v>
          </cell>
          <cell r="J512">
            <v>86</v>
          </cell>
          <cell r="K512">
            <v>3430</v>
          </cell>
          <cell r="L512">
            <v>0</v>
          </cell>
          <cell r="M512">
            <v>240</v>
          </cell>
          <cell r="N512">
            <v>272</v>
          </cell>
          <cell r="O512">
            <v>1583</v>
          </cell>
          <cell r="P512">
            <v>906</v>
          </cell>
          <cell r="Q512">
            <v>135</v>
          </cell>
          <cell r="R512">
            <v>294</v>
          </cell>
          <cell r="S512">
            <v>1252</v>
          </cell>
          <cell r="T512">
            <v>908</v>
          </cell>
          <cell r="U512">
            <v>1402</v>
          </cell>
          <cell r="V512">
            <v>121</v>
          </cell>
          <cell r="W512">
            <v>152</v>
          </cell>
          <cell r="X512">
            <v>-1412</v>
          </cell>
          <cell r="Y512">
            <v>81</v>
          </cell>
          <cell r="Z512">
            <v>3448</v>
          </cell>
          <cell r="AA512">
            <v>3430</v>
          </cell>
          <cell r="AB512">
            <v>0</v>
          </cell>
          <cell r="AC512">
            <v>18</v>
          </cell>
          <cell r="AD512">
            <v>0</v>
          </cell>
          <cell r="AE512">
            <v>-2196</v>
          </cell>
          <cell r="AF512">
            <v>-2196</v>
          </cell>
          <cell r="AG512">
            <v>339</v>
          </cell>
          <cell r="AH512">
            <v>1374</v>
          </cell>
          <cell r="AI512">
            <v>29529</v>
          </cell>
          <cell r="AJ512">
            <v>17076</v>
          </cell>
          <cell r="AK512">
            <v>17</v>
          </cell>
          <cell r="AL512">
            <v>15</v>
          </cell>
          <cell r="AM512">
            <v>7520</v>
          </cell>
        </row>
        <row r="513">
          <cell r="A513" t="str">
            <v>彬  县</v>
          </cell>
          <cell r="B513" t="str">
            <v>3P</v>
          </cell>
          <cell r="C513">
            <v>2333</v>
          </cell>
          <cell r="D513">
            <v>703</v>
          </cell>
          <cell r="E513">
            <v>263</v>
          </cell>
          <cell r="F513">
            <v>212</v>
          </cell>
          <cell r="G513">
            <v>102</v>
          </cell>
          <cell r="H513">
            <v>1033</v>
          </cell>
          <cell r="I513">
            <v>423</v>
          </cell>
          <cell r="J513">
            <v>174</v>
          </cell>
          <cell r="K513">
            <v>3974</v>
          </cell>
          <cell r="L513">
            <v>0</v>
          </cell>
          <cell r="M513">
            <v>91</v>
          </cell>
          <cell r="N513">
            <v>392</v>
          </cell>
          <cell r="O513">
            <v>1815</v>
          </cell>
          <cell r="P513">
            <v>803</v>
          </cell>
          <cell r="Q513">
            <v>203</v>
          </cell>
          <cell r="R513">
            <v>670</v>
          </cell>
          <cell r="S513">
            <v>3217</v>
          </cell>
          <cell r="T513">
            <v>2333</v>
          </cell>
          <cell r="U513">
            <v>571</v>
          </cell>
          <cell r="V513">
            <v>0</v>
          </cell>
          <cell r="W513">
            <v>319</v>
          </cell>
          <cell r="X513">
            <v>-195</v>
          </cell>
          <cell r="Y513">
            <v>189</v>
          </cell>
          <cell r="Z513">
            <v>4192</v>
          </cell>
          <cell r="AA513">
            <v>3974</v>
          </cell>
          <cell r="AB513">
            <v>190</v>
          </cell>
          <cell r="AC513">
            <v>28</v>
          </cell>
          <cell r="AD513">
            <v>0</v>
          </cell>
          <cell r="AE513">
            <v>-975</v>
          </cell>
          <cell r="AF513">
            <v>-975</v>
          </cell>
          <cell r="AG513">
            <v>789</v>
          </cell>
          <cell r="AH513">
            <v>1529</v>
          </cell>
          <cell r="AI513">
            <v>4666</v>
          </cell>
          <cell r="AJ513">
            <v>3131</v>
          </cell>
          <cell r="AK513">
            <v>32</v>
          </cell>
          <cell r="AL513">
            <v>28</v>
          </cell>
          <cell r="AM513">
            <v>11766</v>
          </cell>
        </row>
        <row r="514">
          <cell r="A514" t="str">
            <v>长武县</v>
          </cell>
          <cell r="B514" t="str">
            <v>3P</v>
          </cell>
          <cell r="C514">
            <v>1180</v>
          </cell>
          <cell r="D514">
            <v>244</v>
          </cell>
          <cell r="E514">
            <v>81</v>
          </cell>
          <cell r="F514">
            <v>92</v>
          </cell>
          <cell r="G514">
            <v>31</v>
          </cell>
          <cell r="H514">
            <v>723</v>
          </cell>
          <cell r="I514">
            <v>17</v>
          </cell>
          <cell r="J514">
            <v>196</v>
          </cell>
          <cell r="K514">
            <v>2364</v>
          </cell>
          <cell r="L514">
            <v>0</v>
          </cell>
          <cell r="M514">
            <v>29</v>
          </cell>
          <cell r="N514">
            <v>290</v>
          </cell>
          <cell r="O514">
            <v>1018</v>
          </cell>
          <cell r="P514">
            <v>580</v>
          </cell>
          <cell r="Q514">
            <v>185</v>
          </cell>
          <cell r="R514">
            <v>262</v>
          </cell>
          <cell r="S514">
            <v>1962</v>
          </cell>
          <cell r="T514">
            <v>1180</v>
          </cell>
          <cell r="U514">
            <v>224</v>
          </cell>
          <cell r="V514">
            <v>400</v>
          </cell>
          <cell r="W514">
            <v>227</v>
          </cell>
          <cell r="X514">
            <v>-196</v>
          </cell>
          <cell r="Y514">
            <v>127</v>
          </cell>
          <cell r="Z514">
            <v>2430</v>
          </cell>
          <cell r="AA514">
            <v>2364</v>
          </cell>
          <cell r="AB514">
            <v>0</v>
          </cell>
          <cell r="AC514">
            <v>66</v>
          </cell>
          <cell r="AD514">
            <v>0</v>
          </cell>
          <cell r="AE514">
            <v>-468</v>
          </cell>
          <cell r="AF514">
            <v>-468</v>
          </cell>
          <cell r="AG514">
            <v>243</v>
          </cell>
          <cell r="AH514">
            <v>13</v>
          </cell>
          <cell r="AI514">
            <v>2168</v>
          </cell>
          <cell r="AJ514">
            <v>956</v>
          </cell>
          <cell r="AK514">
            <v>16</v>
          </cell>
          <cell r="AL514">
            <v>15</v>
          </cell>
          <cell r="AM514">
            <v>5398</v>
          </cell>
        </row>
        <row r="515">
          <cell r="A515" t="str">
            <v>旬邑县</v>
          </cell>
          <cell r="B515" t="str">
            <v>3P</v>
          </cell>
          <cell r="C515">
            <v>2280</v>
          </cell>
          <cell r="D515">
            <v>517</v>
          </cell>
          <cell r="E515">
            <v>138</v>
          </cell>
          <cell r="F515">
            <v>191</v>
          </cell>
          <cell r="G515">
            <v>45</v>
          </cell>
          <cell r="H515">
            <v>1259</v>
          </cell>
          <cell r="I515">
            <v>208</v>
          </cell>
          <cell r="J515">
            <v>296</v>
          </cell>
          <cell r="K515">
            <v>3662</v>
          </cell>
          <cell r="L515">
            <v>0</v>
          </cell>
          <cell r="M515">
            <v>210</v>
          </cell>
          <cell r="N515">
            <v>214</v>
          </cell>
          <cell r="O515">
            <v>1427</v>
          </cell>
          <cell r="P515">
            <v>1004</v>
          </cell>
          <cell r="Q515">
            <v>197</v>
          </cell>
          <cell r="R515">
            <v>610</v>
          </cell>
          <cell r="S515">
            <v>3719</v>
          </cell>
          <cell r="T515">
            <v>2280</v>
          </cell>
          <cell r="U515">
            <v>379</v>
          </cell>
          <cell r="V515">
            <v>420</v>
          </cell>
          <cell r="W515">
            <v>513</v>
          </cell>
          <cell r="X515">
            <v>-12</v>
          </cell>
          <cell r="Y515">
            <v>139</v>
          </cell>
          <cell r="Z515">
            <v>3682</v>
          </cell>
          <cell r="AA515">
            <v>3662</v>
          </cell>
          <cell r="AB515">
            <v>0</v>
          </cell>
          <cell r="AC515">
            <v>20</v>
          </cell>
          <cell r="AD515">
            <v>0</v>
          </cell>
          <cell r="AE515">
            <v>37</v>
          </cell>
          <cell r="AF515">
            <v>37</v>
          </cell>
          <cell r="AG515">
            <v>415</v>
          </cell>
          <cell r="AH515">
            <v>0</v>
          </cell>
          <cell r="AI515">
            <v>3463</v>
          </cell>
          <cell r="AJ515">
            <v>834</v>
          </cell>
          <cell r="AK515">
            <v>25</v>
          </cell>
          <cell r="AL515">
            <v>23</v>
          </cell>
          <cell r="AM515">
            <v>8046</v>
          </cell>
        </row>
        <row r="516">
          <cell r="A516" t="str">
            <v>淳化县</v>
          </cell>
          <cell r="B516" t="str">
            <v>3P</v>
          </cell>
          <cell r="C516">
            <v>1783</v>
          </cell>
          <cell r="D516">
            <v>285</v>
          </cell>
          <cell r="E516">
            <v>112</v>
          </cell>
          <cell r="F516">
            <v>120</v>
          </cell>
          <cell r="G516">
            <v>10</v>
          </cell>
          <cell r="H516">
            <v>1463</v>
          </cell>
          <cell r="I516">
            <v>-32</v>
          </cell>
          <cell r="J516">
            <v>67</v>
          </cell>
          <cell r="K516">
            <v>3227</v>
          </cell>
          <cell r="L516">
            <v>0</v>
          </cell>
          <cell r="M516">
            <v>182</v>
          </cell>
          <cell r="N516">
            <v>298</v>
          </cell>
          <cell r="O516">
            <v>1266</v>
          </cell>
          <cell r="P516">
            <v>750</v>
          </cell>
          <cell r="Q516">
            <v>151</v>
          </cell>
          <cell r="R516">
            <v>580</v>
          </cell>
          <cell r="S516">
            <v>3169</v>
          </cell>
          <cell r="T516">
            <v>1783</v>
          </cell>
          <cell r="U516">
            <v>327</v>
          </cell>
          <cell r="V516">
            <v>470</v>
          </cell>
          <cell r="W516">
            <v>411</v>
          </cell>
          <cell r="X516">
            <v>89</v>
          </cell>
          <cell r="Y516">
            <v>89</v>
          </cell>
          <cell r="Z516">
            <v>3248</v>
          </cell>
          <cell r="AA516">
            <v>3227</v>
          </cell>
          <cell r="AB516">
            <v>0</v>
          </cell>
          <cell r="AC516">
            <v>21</v>
          </cell>
          <cell r="AD516">
            <v>0</v>
          </cell>
          <cell r="AE516">
            <v>-79</v>
          </cell>
          <cell r="AF516">
            <v>-79</v>
          </cell>
          <cell r="AG516">
            <v>337</v>
          </cell>
          <cell r="AH516">
            <v>0</v>
          </cell>
          <cell r="AI516">
            <v>2150</v>
          </cell>
          <cell r="AJ516">
            <v>501</v>
          </cell>
          <cell r="AK516">
            <v>17</v>
          </cell>
          <cell r="AL516">
            <v>16</v>
          </cell>
          <cell r="AM516">
            <v>7148</v>
          </cell>
        </row>
        <row r="517">
          <cell r="A517" t="str">
            <v>蒲城县</v>
          </cell>
          <cell r="B517" t="str">
            <v>3P</v>
          </cell>
          <cell r="C517">
            <v>5068</v>
          </cell>
          <cell r="D517">
            <v>1977</v>
          </cell>
          <cell r="E517">
            <v>499</v>
          </cell>
          <cell r="F517">
            <v>1106</v>
          </cell>
          <cell r="G517">
            <v>50</v>
          </cell>
          <cell r="H517">
            <v>2407</v>
          </cell>
          <cell r="I517">
            <v>284</v>
          </cell>
          <cell r="J517">
            <v>400</v>
          </cell>
          <cell r="K517">
            <v>7019</v>
          </cell>
          <cell r="L517">
            <v>260</v>
          </cell>
          <cell r="M517">
            <v>285</v>
          </cell>
          <cell r="N517">
            <v>488</v>
          </cell>
          <cell r="O517">
            <v>3177</v>
          </cell>
          <cell r="P517">
            <v>1505</v>
          </cell>
          <cell r="Q517">
            <v>309</v>
          </cell>
          <cell r="R517">
            <v>995</v>
          </cell>
          <cell r="S517">
            <v>5997</v>
          </cell>
          <cell r="T517">
            <v>5068</v>
          </cell>
          <cell r="U517">
            <v>1023</v>
          </cell>
          <cell r="V517">
            <v>0</v>
          </cell>
          <cell r="W517">
            <v>323</v>
          </cell>
          <cell r="X517">
            <v>-416</v>
          </cell>
          <cell r="Y517">
            <v>-1</v>
          </cell>
          <cell r="Z517">
            <v>7652</v>
          </cell>
          <cell r="AA517">
            <v>7019</v>
          </cell>
          <cell r="AB517">
            <v>397</v>
          </cell>
          <cell r="AC517">
            <v>236</v>
          </cell>
          <cell r="AD517">
            <v>0</v>
          </cell>
          <cell r="AE517">
            <v>-1655</v>
          </cell>
          <cell r="AF517">
            <v>1655</v>
          </cell>
          <cell r="AG517">
            <v>1642</v>
          </cell>
          <cell r="AH517">
            <v>11</v>
          </cell>
          <cell r="AI517">
            <v>129400</v>
          </cell>
          <cell r="AJ517">
            <v>80800</v>
          </cell>
          <cell r="AK517">
            <v>70</v>
          </cell>
          <cell r="AL517">
            <v>63</v>
          </cell>
          <cell r="AM517">
            <v>14018</v>
          </cell>
        </row>
        <row r="518">
          <cell r="A518" t="str">
            <v>合阳县</v>
          </cell>
          <cell r="B518" t="str">
            <v>3P</v>
          </cell>
          <cell r="C518">
            <v>2673</v>
          </cell>
          <cell r="D518">
            <v>989</v>
          </cell>
          <cell r="E518">
            <v>298</v>
          </cell>
          <cell r="F518">
            <v>280</v>
          </cell>
          <cell r="G518">
            <v>60</v>
          </cell>
          <cell r="H518">
            <v>1567</v>
          </cell>
          <cell r="I518">
            <v>32</v>
          </cell>
          <cell r="J518">
            <v>85</v>
          </cell>
          <cell r="K518">
            <v>4452</v>
          </cell>
          <cell r="L518">
            <v>80</v>
          </cell>
          <cell r="M518">
            <v>99</v>
          </cell>
          <cell r="N518">
            <v>286</v>
          </cell>
          <cell r="O518">
            <v>1953</v>
          </cell>
          <cell r="P518">
            <v>882</v>
          </cell>
          <cell r="Q518">
            <v>221</v>
          </cell>
          <cell r="R518">
            <v>931</v>
          </cell>
          <cell r="S518">
            <v>2905</v>
          </cell>
          <cell r="T518">
            <v>2673</v>
          </cell>
          <cell r="U518">
            <v>687</v>
          </cell>
          <cell r="V518">
            <v>123</v>
          </cell>
          <cell r="W518">
            <v>405</v>
          </cell>
          <cell r="X518">
            <v>-1424</v>
          </cell>
          <cell r="Y518">
            <v>441</v>
          </cell>
          <cell r="Z518">
            <v>4600</v>
          </cell>
          <cell r="AA518">
            <v>4452</v>
          </cell>
          <cell r="AB518">
            <v>0</v>
          </cell>
          <cell r="AC518">
            <v>148</v>
          </cell>
          <cell r="AD518">
            <v>0</v>
          </cell>
          <cell r="AE518">
            <v>-1695</v>
          </cell>
          <cell r="AF518">
            <v>-1695</v>
          </cell>
          <cell r="AG518">
            <v>894</v>
          </cell>
          <cell r="AH518">
            <v>0</v>
          </cell>
          <cell r="AI518">
            <v>72800</v>
          </cell>
          <cell r="AJ518">
            <v>37400</v>
          </cell>
          <cell r="AK518">
            <v>42</v>
          </cell>
          <cell r="AL518">
            <v>39</v>
          </cell>
          <cell r="AM518">
            <v>9745</v>
          </cell>
        </row>
        <row r="519">
          <cell r="A519" t="str">
            <v>西乡县     ?</v>
          </cell>
          <cell r="B519" t="str">
            <v>3P</v>
          </cell>
          <cell r="C519">
            <v>1497</v>
          </cell>
          <cell r="D519">
            <v>644</v>
          </cell>
          <cell r="E519">
            <v>223</v>
          </cell>
          <cell r="F519">
            <v>273</v>
          </cell>
          <cell r="G519">
            <v>28</v>
          </cell>
          <cell r="H519">
            <v>777</v>
          </cell>
          <cell r="I519">
            <v>-31</v>
          </cell>
          <cell r="J519">
            <v>107</v>
          </cell>
          <cell r="K519">
            <v>4116</v>
          </cell>
          <cell r="L519">
            <v>0</v>
          </cell>
          <cell r="M519">
            <v>155</v>
          </cell>
          <cell r="N519">
            <v>331</v>
          </cell>
          <cell r="O519">
            <v>1733</v>
          </cell>
          <cell r="P519">
            <v>930</v>
          </cell>
          <cell r="Q519">
            <v>272</v>
          </cell>
          <cell r="R519">
            <v>695</v>
          </cell>
          <cell r="S519">
            <v>4127</v>
          </cell>
          <cell r="T519">
            <v>1497</v>
          </cell>
          <cell r="U519">
            <v>606</v>
          </cell>
          <cell r="V519">
            <v>187</v>
          </cell>
          <cell r="W519">
            <v>1761</v>
          </cell>
          <cell r="X519">
            <v>-111</v>
          </cell>
          <cell r="Y519">
            <v>187</v>
          </cell>
          <cell r="Z519">
            <v>4403</v>
          </cell>
          <cell r="AA519">
            <v>4116</v>
          </cell>
          <cell r="AB519">
            <v>0</v>
          </cell>
          <cell r="AC519">
            <v>287</v>
          </cell>
          <cell r="AD519">
            <v>0</v>
          </cell>
          <cell r="AE519">
            <v>-276</v>
          </cell>
          <cell r="AF519">
            <v>-276</v>
          </cell>
          <cell r="AG519">
            <v>705</v>
          </cell>
          <cell r="AH519">
            <v>12</v>
          </cell>
          <cell r="AI519">
            <v>75491</v>
          </cell>
          <cell r="AJ519">
            <v>31993</v>
          </cell>
          <cell r="AK519">
            <v>42</v>
          </cell>
          <cell r="AL519">
            <v>37</v>
          </cell>
          <cell r="AM519">
            <v>11706</v>
          </cell>
        </row>
        <row r="520">
          <cell r="A520" t="str">
            <v>宁强县</v>
          </cell>
          <cell r="B520" t="str">
            <v>3P</v>
          </cell>
          <cell r="C520">
            <v>1007</v>
          </cell>
          <cell r="D520">
            <v>535</v>
          </cell>
          <cell r="E520">
            <v>213</v>
          </cell>
          <cell r="F520">
            <v>174</v>
          </cell>
          <cell r="G520">
            <v>35</v>
          </cell>
          <cell r="H520">
            <v>431</v>
          </cell>
          <cell r="I520">
            <v>-13</v>
          </cell>
          <cell r="J520">
            <v>54</v>
          </cell>
          <cell r="K520">
            <v>3685</v>
          </cell>
          <cell r="L520">
            <v>0</v>
          </cell>
          <cell r="M520">
            <v>168</v>
          </cell>
          <cell r="N520">
            <v>265</v>
          </cell>
          <cell r="O520">
            <v>1482</v>
          </cell>
          <cell r="P520">
            <v>863</v>
          </cell>
          <cell r="Q520">
            <v>199</v>
          </cell>
          <cell r="R520">
            <v>708</v>
          </cell>
          <cell r="S520">
            <v>3425</v>
          </cell>
          <cell r="T520">
            <v>1007</v>
          </cell>
          <cell r="U520">
            <v>566</v>
          </cell>
          <cell r="V520">
            <v>293</v>
          </cell>
          <cell r="W520">
            <v>1828</v>
          </cell>
          <cell r="X520">
            <v>-403</v>
          </cell>
          <cell r="Y520">
            <v>134</v>
          </cell>
          <cell r="Z520">
            <v>3840</v>
          </cell>
          <cell r="AA520">
            <v>3685</v>
          </cell>
          <cell r="AB520">
            <v>0</v>
          </cell>
          <cell r="AC520">
            <v>155</v>
          </cell>
          <cell r="AD520">
            <v>0</v>
          </cell>
          <cell r="AE520">
            <v>-415</v>
          </cell>
          <cell r="AF520">
            <v>-415</v>
          </cell>
          <cell r="AG520">
            <v>734</v>
          </cell>
          <cell r="AH520">
            <v>6</v>
          </cell>
          <cell r="AI520">
            <v>67975</v>
          </cell>
          <cell r="AJ520">
            <v>21026</v>
          </cell>
          <cell r="AK520">
            <v>33</v>
          </cell>
          <cell r="AL520">
            <v>30</v>
          </cell>
          <cell r="AM520">
            <v>9367</v>
          </cell>
        </row>
        <row r="521">
          <cell r="A521" t="str">
            <v>略阳县</v>
          </cell>
          <cell r="B521" t="str">
            <v>3P</v>
          </cell>
          <cell r="C521">
            <v>1916</v>
          </cell>
          <cell r="D521">
            <v>1342</v>
          </cell>
          <cell r="E521">
            <v>425</v>
          </cell>
          <cell r="F521">
            <v>362</v>
          </cell>
          <cell r="G521">
            <v>175</v>
          </cell>
          <cell r="H521">
            <v>331</v>
          </cell>
          <cell r="I521">
            <v>73</v>
          </cell>
          <cell r="J521">
            <v>170</v>
          </cell>
          <cell r="K521">
            <v>3704</v>
          </cell>
          <cell r="L521">
            <v>0</v>
          </cell>
          <cell r="M521">
            <v>254</v>
          </cell>
          <cell r="N521">
            <v>357</v>
          </cell>
          <cell r="O521">
            <v>1148</v>
          </cell>
          <cell r="P521">
            <v>979</v>
          </cell>
          <cell r="Q521">
            <v>220</v>
          </cell>
          <cell r="R521">
            <v>746</v>
          </cell>
          <cell r="S521">
            <v>4629</v>
          </cell>
          <cell r="T521">
            <v>1916</v>
          </cell>
          <cell r="U521">
            <v>1854</v>
          </cell>
          <cell r="V521">
            <v>0</v>
          </cell>
          <cell r="W521">
            <v>729</v>
          </cell>
          <cell r="X521">
            <v>120</v>
          </cell>
          <cell r="Y521">
            <v>10</v>
          </cell>
          <cell r="Z521">
            <v>4615</v>
          </cell>
          <cell r="AA521">
            <v>3704</v>
          </cell>
          <cell r="AB521">
            <v>0</v>
          </cell>
          <cell r="AC521">
            <v>911</v>
          </cell>
          <cell r="AD521">
            <v>0</v>
          </cell>
          <cell r="AE521">
            <v>14</v>
          </cell>
          <cell r="AF521">
            <v>14</v>
          </cell>
          <cell r="AG521">
            <v>2452</v>
          </cell>
          <cell r="AH521">
            <v>1</v>
          </cell>
          <cell r="AI521">
            <v>36353</v>
          </cell>
          <cell r="AJ521">
            <v>19642</v>
          </cell>
          <cell r="AK521">
            <v>20</v>
          </cell>
          <cell r="AL521">
            <v>15</v>
          </cell>
          <cell r="AM521">
            <v>7677</v>
          </cell>
        </row>
        <row r="522">
          <cell r="A522" t="str">
            <v>镇巴县</v>
          </cell>
          <cell r="B522" t="str">
            <v>3P</v>
          </cell>
          <cell r="C522">
            <v>810</v>
          </cell>
          <cell r="D522">
            <v>331</v>
          </cell>
          <cell r="E522">
            <v>109</v>
          </cell>
          <cell r="F522">
            <v>131</v>
          </cell>
          <cell r="G522">
            <v>16</v>
          </cell>
          <cell r="H522">
            <v>369</v>
          </cell>
          <cell r="I522">
            <v>-36</v>
          </cell>
          <cell r="J522">
            <v>146</v>
          </cell>
          <cell r="K522">
            <v>3809</v>
          </cell>
          <cell r="L522">
            <v>0</v>
          </cell>
          <cell r="M522">
            <v>91</v>
          </cell>
          <cell r="N522">
            <v>326</v>
          </cell>
          <cell r="O522">
            <v>1401</v>
          </cell>
          <cell r="P522">
            <v>965</v>
          </cell>
          <cell r="Q522">
            <v>291</v>
          </cell>
          <cell r="R522">
            <v>735</v>
          </cell>
          <cell r="S522">
            <v>3344</v>
          </cell>
          <cell r="T522">
            <v>810</v>
          </cell>
          <cell r="U522">
            <v>311</v>
          </cell>
          <cell r="V522">
            <v>651</v>
          </cell>
          <cell r="W522">
            <v>1777</v>
          </cell>
          <cell r="X522">
            <v>-375</v>
          </cell>
          <cell r="Y522">
            <v>170</v>
          </cell>
          <cell r="Z522">
            <v>3875</v>
          </cell>
          <cell r="AA522">
            <v>3809</v>
          </cell>
          <cell r="AB522">
            <v>0</v>
          </cell>
          <cell r="AC522">
            <v>66</v>
          </cell>
          <cell r="AD522">
            <v>0</v>
          </cell>
          <cell r="AE522">
            <v>-531</v>
          </cell>
          <cell r="AF522">
            <v>-531</v>
          </cell>
          <cell r="AG522">
            <v>326</v>
          </cell>
          <cell r="AH522">
            <v>81</v>
          </cell>
          <cell r="AI522">
            <v>30934</v>
          </cell>
          <cell r="AJ522">
            <v>8330</v>
          </cell>
          <cell r="AK522">
            <v>28</v>
          </cell>
          <cell r="AL522">
            <v>26</v>
          </cell>
          <cell r="AM522">
            <v>7972</v>
          </cell>
        </row>
        <row r="523">
          <cell r="A523" t="str">
            <v>安康市</v>
          </cell>
          <cell r="B523" t="str">
            <v>3P</v>
          </cell>
          <cell r="C523">
            <v>3787</v>
          </cell>
          <cell r="D523">
            <v>2591</v>
          </cell>
          <cell r="E523">
            <v>485</v>
          </cell>
          <cell r="F523">
            <v>1270</v>
          </cell>
          <cell r="G523">
            <v>278</v>
          </cell>
          <cell r="H523">
            <v>1235</v>
          </cell>
          <cell r="I523">
            <v>-461</v>
          </cell>
          <cell r="J523">
            <v>422</v>
          </cell>
          <cell r="K523">
            <v>8907</v>
          </cell>
          <cell r="L523">
            <v>0</v>
          </cell>
          <cell r="M523">
            <v>307</v>
          </cell>
          <cell r="N523">
            <v>579</v>
          </cell>
          <cell r="O523">
            <v>3873</v>
          </cell>
          <cell r="P523">
            <v>1858</v>
          </cell>
          <cell r="Q523">
            <v>558</v>
          </cell>
          <cell r="R523">
            <v>1732</v>
          </cell>
          <cell r="S523">
            <v>7688</v>
          </cell>
          <cell r="T523">
            <v>3787</v>
          </cell>
          <cell r="U523">
            <v>1208</v>
          </cell>
          <cell r="V523">
            <v>1628</v>
          </cell>
          <cell r="W523">
            <v>1120</v>
          </cell>
          <cell r="X523">
            <v>-820</v>
          </cell>
          <cell r="Y523">
            <v>765</v>
          </cell>
          <cell r="Z523">
            <v>8907</v>
          </cell>
          <cell r="AA523">
            <v>8907</v>
          </cell>
          <cell r="AB523">
            <v>0</v>
          </cell>
          <cell r="AC523">
            <v>0</v>
          </cell>
          <cell r="AD523">
            <v>0</v>
          </cell>
          <cell r="AE523">
            <v>-1219</v>
          </cell>
          <cell r="AF523">
            <v>-1347</v>
          </cell>
          <cell r="AG523">
            <v>2511</v>
          </cell>
          <cell r="AH523">
            <v>158</v>
          </cell>
          <cell r="AI523">
            <v>81127</v>
          </cell>
          <cell r="AJ523">
            <v>18292</v>
          </cell>
          <cell r="AK523">
            <v>90</v>
          </cell>
          <cell r="AL523">
            <v>74</v>
          </cell>
          <cell r="AM523">
            <v>17639</v>
          </cell>
        </row>
        <row r="524">
          <cell r="A524" t="str">
            <v>岚皋县</v>
          </cell>
          <cell r="B524" t="str">
            <v>3P</v>
          </cell>
          <cell r="C524">
            <v>683</v>
          </cell>
          <cell r="D524">
            <v>314</v>
          </cell>
          <cell r="E524">
            <v>133</v>
          </cell>
          <cell r="F524">
            <v>88</v>
          </cell>
          <cell r="G524">
            <v>16</v>
          </cell>
          <cell r="H524">
            <v>428</v>
          </cell>
          <cell r="I524">
            <v>-117</v>
          </cell>
          <cell r="J524">
            <v>58</v>
          </cell>
          <cell r="K524">
            <v>2391</v>
          </cell>
          <cell r="L524">
            <v>0</v>
          </cell>
          <cell r="M524">
            <v>62</v>
          </cell>
          <cell r="N524">
            <v>147</v>
          </cell>
          <cell r="O524">
            <v>874</v>
          </cell>
          <cell r="P524">
            <v>820</v>
          </cell>
          <cell r="Q524">
            <v>157</v>
          </cell>
          <cell r="R524">
            <v>331</v>
          </cell>
          <cell r="S524">
            <v>1454</v>
          </cell>
          <cell r="T524">
            <v>683</v>
          </cell>
          <cell r="U524">
            <v>314</v>
          </cell>
          <cell r="V524">
            <v>417</v>
          </cell>
          <cell r="W524">
            <v>761</v>
          </cell>
          <cell r="X524">
            <v>-836</v>
          </cell>
          <cell r="Y524">
            <v>115</v>
          </cell>
          <cell r="Z524">
            <v>2391</v>
          </cell>
          <cell r="AA524">
            <v>2391</v>
          </cell>
          <cell r="AB524">
            <v>0</v>
          </cell>
          <cell r="AC524">
            <v>0</v>
          </cell>
          <cell r="AD524">
            <v>0</v>
          </cell>
          <cell r="AE524">
            <v>-937</v>
          </cell>
          <cell r="AF524">
            <v>-951</v>
          </cell>
          <cell r="AG524">
            <v>402</v>
          </cell>
          <cell r="AH524">
            <v>7</v>
          </cell>
          <cell r="AI524">
            <v>20340</v>
          </cell>
          <cell r="AJ524">
            <v>4396</v>
          </cell>
          <cell r="AK524">
            <v>17</v>
          </cell>
          <cell r="AL524">
            <v>16</v>
          </cell>
          <cell r="AM524">
            <v>6083</v>
          </cell>
        </row>
        <row r="525">
          <cell r="A525" t="str">
            <v>汉阴县</v>
          </cell>
          <cell r="B525" t="str">
            <v>3P</v>
          </cell>
          <cell r="C525">
            <v>1186</v>
          </cell>
          <cell r="D525">
            <v>433</v>
          </cell>
          <cell r="E525">
            <v>180</v>
          </cell>
          <cell r="F525">
            <v>104</v>
          </cell>
          <cell r="G525">
            <v>25</v>
          </cell>
          <cell r="H525">
            <v>523</v>
          </cell>
          <cell r="I525">
            <v>46</v>
          </cell>
          <cell r="J525">
            <v>184</v>
          </cell>
          <cell r="K525">
            <v>2583</v>
          </cell>
          <cell r="L525">
            <v>0</v>
          </cell>
          <cell r="M525">
            <v>47</v>
          </cell>
          <cell r="N525">
            <v>185</v>
          </cell>
          <cell r="O525">
            <v>1043</v>
          </cell>
          <cell r="P525">
            <v>733</v>
          </cell>
          <cell r="Q525">
            <v>186</v>
          </cell>
          <cell r="R525">
            <v>389</v>
          </cell>
          <cell r="S525">
            <v>1995</v>
          </cell>
          <cell r="T525">
            <v>1186</v>
          </cell>
          <cell r="U525">
            <v>371</v>
          </cell>
          <cell r="V525">
            <v>369</v>
          </cell>
          <cell r="W525">
            <v>503</v>
          </cell>
          <cell r="X525">
            <v>-567</v>
          </cell>
          <cell r="Y525">
            <v>133</v>
          </cell>
          <cell r="Z525">
            <v>2583</v>
          </cell>
          <cell r="AA525">
            <v>2583</v>
          </cell>
          <cell r="AB525">
            <v>0</v>
          </cell>
          <cell r="AC525">
            <v>0</v>
          </cell>
          <cell r="AD525">
            <v>0</v>
          </cell>
          <cell r="AE525">
            <v>-588</v>
          </cell>
          <cell r="AF525">
            <v>-660</v>
          </cell>
          <cell r="AG525">
            <v>551</v>
          </cell>
          <cell r="AH525">
            <v>40</v>
          </cell>
          <cell r="AI525">
            <v>29347</v>
          </cell>
          <cell r="AJ525">
            <v>5474</v>
          </cell>
          <cell r="AK525">
            <v>28</v>
          </cell>
          <cell r="AL525">
            <v>26</v>
          </cell>
          <cell r="AM525">
            <v>7016</v>
          </cell>
        </row>
        <row r="526">
          <cell r="A526" t="str">
            <v>宁陕县</v>
          </cell>
          <cell r="B526" t="str">
            <v>3P</v>
          </cell>
          <cell r="C526">
            <v>814</v>
          </cell>
          <cell r="D526">
            <v>224</v>
          </cell>
          <cell r="E526">
            <v>60</v>
          </cell>
          <cell r="F526">
            <v>104</v>
          </cell>
          <cell r="G526">
            <v>21</v>
          </cell>
          <cell r="H526">
            <v>631</v>
          </cell>
          <cell r="I526">
            <v>-73</v>
          </cell>
          <cell r="J526">
            <v>32</v>
          </cell>
          <cell r="K526">
            <v>1713</v>
          </cell>
          <cell r="L526">
            <v>0</v>
          </cell>
          <cell r="M526">
            <v>27</v>
          </cell>
          <cell r="N526">
            <v>89</v>
          </cell>
          <cell r="O526">
            <v>602</v>
          </cell>
          <cell r="P526">
            <v>513</v>
          </cell>
          <cell r="Q526">
            <v>106</v>
          </cell>
          <cell r="R526">
            <v>376</v>
          </cell>
          <cell r="S526">
            <v>1390</v>
          </cell>
          <cell r="T526">
            <v>814</v>
          </cell>
          <cell r="U526">
            <v>192</v>
          </cell>
          <cell r="V526">
            <v>127</v>
          </cell>
          <cell r="W526">
            <v>258</v>
          </cell>
          <cell r="X526">
            <v>-258</v>
          </cell>
          <cell r="Y526">
            <v>257</v>
          </cell>
          <cell r="Z526">
            <v>1713</v>
          </cell>
          <cell r="AA526">
            <v>1713</v>
          </cell>
          <cell r="AB526">
            <v>0</v>
          </cell>
          <cell r="AC526">
            <v>0</v>
          </cell>
          <cell r="AD526">
            <v>0</v>
          </cell>
          <cell r="AE526">
            <v>-323</v>
          </cell>
          <cell r="AF526">
            <v>-345</v>
          </cell>
          <cell r="AG526">
            <v>268</v>
          </cell>
          <cell r="AH526">
            <v>2</v>
          </cell>
          <cell r="AI526">
            <v>13658</v>
          </cell>
          <cell r="AJ526">
            <v>3793</v>
          </cell>
          <cell r="AK526">
            <v>8</v>
          </cell>
          <cell r="AL526">
            <v>7</v>
          </cell>
          <cell r="AM526">
            <v>3207</v>
          </cell>
        </row>
        <row r="527">
          <cell r="A527" t="str">
            <v>紫阳县</v>
          </cell>
          <cell r="B527" t="str">
            <v>3P</v>
          </cell>
          <cell r="C527">
            <v>813</v>
          </cell>
          <cell r="D527">
            <v>341</v>
          </cell>
          <cell r="E527">
            <v>90</v>
          </cell>
          <cell r="F527">
            <v>131</v>
          </cell>
          <cell r="G527">
            <v>20</v>
          </cell>
          <cell r="H527">
            <v>641</v>
          </cell>
          <cell r="I527">
            <v>-240</v>
          </cell>
          <cell r="J527">
            <v>71</v>
          </cell>
          <cell r="K527">
            <v>3497</v>
          </cell>
          <cell r="L527">
            <v>0</v>
          </cell>
          <cell r="M527">
            <v>108</v>
          </cell>
          <cell r="N527">
            <v>244</v>
          </cell>
          <cell r="O527">
            <v>1403</v>
          </cell>
          <cell r="P527">
            <v>992</v>
          </cell>
          <cell r="Q527">
            <v>216</v>
          </cell>
          <cell r="R527">
            <v>534</v>
          </cell>
          <cell r="S527">
            <v>2438</v>
          </cell>
          <cell r="T527">
            <v>813</v>
          </cell>
          <cell r="U527">
            <v>293</v>
          </cell>
          <cell r="V527">
            <v>576</v>
          </cell>
          <cell r="W527">
            <v>1082</v>
          </cell>
          <cell r="X527">
            <v>-614</v>
          </cell>
          <cell r="Y527">
            <v>288</v>
          </cell>
          <cell r="Z527">
            <v>3497</v>
          </cell>
          <cell r="AA527">
            <v>3497</v>
          </cell>
          <cell r="AB527">
            <v>0</v>
          </cell>
          <cell r="AC527">
            <v>0</v>
          </cell>
          <cell r="AD527">
            <v>0</v>
          </cell>
          <cell r="AE527">
            <v>-1059</v>
          </cell>
          <cell r="AF527">
            <v>-1118</v>
          </cell>
          <cell r="AG527">
            <v>449</v>
          </cell>
          <cell r="AH527">
            <v>14</v>
          </cell>
          <cell r="AI527">
            <v>38719</v>
          </cell>
          <cell r="AJ527">
            <v>5651</v>
          </cell>
          <cell r="AK527">
            <v>34</v>
          </cell>
          <cell r="AL527">
            <v>31</v>
          </cell>
          <cell r="AM527">
            <v>7989</v>
          </cell>
        </row>
        <row r="528">
          <cell r="A528" t="str">
            <v>镇坪县</v>
          </cell>
          <cell r="B528" t="str">
            <v>3P</v>
          </cell>
          <cell r="C528">
            <v>170</v>
          </cell>
          <cell r="D528">
            <v>71</v>
          </cell>
          <cell r="E528">
            <v>19</v>
          </cell>
          <cell r="F528">
            <v>32</v>
          </cell>
          <cell r="G528">
            <v>4</v>
          </cell>
          <cell r="H528">
            <v>152</v>
          </cell>
          <cell r="I528">
            <v>-88</v>
          </cell>
          <cell r="J528">
            <v>35</v>
          </cell>
          <cell r="K528">
            <v>1264</v>
          </cell>
          <cell r="L528">
            <v>0</v>
          </cell>
          <cell r="M528">
            <v>9</v>
          </cell>
          <cell r="N528">
            <v>75</v>
          </cell>
          <cell r="O528">
            <v>375</v>
          </cell>
          <cell r="P528">
            <v>566</v>
          </cell>
          <cell r="Q528">
            <v>79</v>
          </cell>
          <cell r="R528">
            <v>160</v>
          </cell>
          <cell r="S528">
            <v>827</v>
          </cell>
          <cell r="T528">
            <v>170</v>
          </cell>
          <cell r="U528">
            <v>99</v>
          </cell>
          <cell r="V528">
            <v>270</v>
          </cell>
          <cell r="W528">
            <v>436</v>
          </cell>
          <cell r="X528">
            <v>-283</v>
          </cell>
          <cell r="Y528">
            <v>135</v>
          </cell>
          <cell r="Z528">
            <v>1264</v>
          </cell>
          <cell r="AA528">
            <v>1264</v>
          </cell>
          <cell r="AB528">
            <v>0</v>
          </cell>
          <cell r="AC528">
            <v>0</v>
          </cell>
          <cell r="AD528">
            <v>0</v>
          </cell>
          <cell r="AE528">
            <v>-437</v>
          </cell>
          <cell r="AF528">
            <v>-451</v>
          </cell>
          <cell r="AG528">
            <v>127</v>
          </cell>
          <cell r="AH528">
            <v>2</v>
          </cell>
          <cell r="AI528">
            <v>10074</v>
          </cell>
          <cell r="AJ528">
            <v>2900</v>
          </cell>
          <cell r="AK528">
            <v>6</v>
          </cell>
          <cell r="AL528">
            <v>5</v>
          </cell>
          <cell r="AM528">
            <v>2872</v>
          </cell>
        </row>
        <row r="529">
          <cell r="A529" t="str">
            <v>白河县</v>
          </cell>
          <cell r="B529" t="str">
            <v>3P</v>
          </cell>
          <cell r="C529">
            <v>531</v>
          </cell>
          <cell r="D529">
            <v>238</v>
          </cell>
          <cell r="E529">
            <v>134</v>
          </cell>
          <cell r="F529">
            <v>62</v>
          </cell>
          <cell r="G529">
            <v>8</v>
          </cell>
          <cell r="H529">
            <v>210</v>
          </cell>
          <cell r="I529">
            <v>-16</v>
          </cell>
          <cell r="J529">
            <v>99</v>
          </cell>
          <cell r="K529">
            <v>2218</v>
          </cell>
          <cell r="L529">
            <v>0</v>
          </cell>
          <cell r="M529">
            <v>56</v>
          </cell>
          <cell r="N529">
            <v>132</v>
          </cell>
          <cell r="O529">
            <v>848</v>
          </cell>
          <cell r="P529">
            <v>638</v>
          </cell>
          <cell r="Q529">
            <v>115</v>
          </cell>
          <cell r="R529">
            <v>429</v>
          </cell>
          <cell r="S529">
            <v>1324</v>
          </cell>
          <cell r="T529">
            <v>531</v>
          </cell>
          <cell r="U529">
            <v>276</v>
          </cell>
          <cell r="V529">
            <v>372</v>
          </cell>
          <cell r="W529">
            <v>730</v>
          </cell>
          <cell r="X529">
            <v>-679</v>
          </cell>
          <cell r="Y529">
            <v>94</v>
          </cell>
          <cell r="Z529">
            <v>2218</v>
          </cell>
          <cell r="AA529">
            <v>2218</v>
          </cell>
          <cell r="AB529">
            <v>0</v>
          </cell>
          <cell r="AC529">
            <v>0</v>
          </cell>
          <cell r="AD529">
            <v>0</v>
          </cell>
          <cell r="AE529">
            <v>-894</v>
          </cell>
          <cell r="AF529">
            <v>-948</v>
          </cell>
          <cell r="AG529">
            <v>403</v>
          </cell>
          <cell r="AH529">
            <v>5</v>
          </cell>
          <cell r="AI529">
            <v>23358</v>
          </cell>
          <cell r="AJ529">
            <v>2620</v>
          </cell>
          <cell r="AK529">
            <v>20</v>
          </cell>
          <cell r="AL529">
            <v>19</v>
          </cell>
          <cell r="AM529">
            <v>5630</v>
          </cell>
        </row>
        <row r="530">
          <cell r="A530" t="str">
            <v>商州市</v>
          </cell>
          <cell r="B530" t="str">
            <v>3P</v>
          </cell>
          <cell r="C530">
            <v>1413</v>
          </cell>
          <cell r="D530">
            <v>736</v>
          </cell>
          <cell r="E530">
            <v>188</v>
          </cell>
          <cell r="F530">
            <v>286</v>
          </cell>
          <cell r="G530">
            <v>29</v>
          </cell>
          <cell r="H530">
            <v>434</v>
          </cell>
          <cell r="I530">
            <v>-285</v>
          </cell>
          <cell r="J530">
            <v>528</v>
          </cell>
          <cell r="K530">
            <v>4696</v>
          </cell>
          <cell r="L530">
            <v>0</v>
          </cell>
          <cell r="M530">
            <v>54</v>
          </cell>
          <cell r="N530">
            <v>356</v>
          </cell>
          <cell r="O530">
            <v>2285</v>
          </cell>
          <cell r="P530">
            <v>1055</v>
          </cell>
          <cell r="Q530">
            <v>357</v>
          </cell>
          <cell r="R530">
            <v>589</v>
          </cell>
          <cell r="S530">
            <v>2509</v>
          </cell>
          <cell r="T530">
            <v>1413</v>
          </cell>
          <cell r="U530">
            <v>486</v>
          </cell>
          <cell r="V530">
            <v>1147</v>
          </cell>
          <cell r="W530">
            <v>1021</v>
          </cell>
          <cell r="X530">
            <v>-1710</v>
          </cell>
          <cell r="Y530">
            <v>152</v>
          </cell>
          <cell r="Z530">
            <v>4738</v>
          </cell>
          <cell r="AA530">
            <v>4696</v>
          </cell>
          <cell r="AB530">
            <v>0</v>
          </cell>
          <cell r="AC530">
            <v>42</v>
          </cell>
          <cell r="AD530">
            <v>0</v>
          </cell>
          <cell r="AE530">
            <v>-2229</v>
          </cell>
          <cell r="AF530">
            <v>-2459</v>
          </cell>
          <cell r="AG530">
            <v>566</v>
          </cell>
          <cell r="AH530">
            <v>4</v>
          </cell>
          <cell r="AI530">
            <v>36224</v>
          </cell>
          <cell r="AJ530">
            <v>14226</v>
          </cell>
          <cell r="AK530">
            <v>52</v>
          </cell>
          <cell r="AL530">
            <v>46</v>
          </cell>
          <cell r="AM530">
            <v>12230</v>
          </cell>
        </row>
        <row r="531">
          <cell r="A531" t="str">
            <v>洛南县</v>
          </cell>
          <cell r="B531" t="str">
            <v>3P</v>
          </cell>
          <cell r="C531">
            <v>1753</v>
          </cell>
          <cell r="D531">
            <v>1075</v>
          </cell>
          <cell r="E531">
            <v>293</v>
          </cell>
          <cell r="F531">
            <v>351</v>
          </cell>
          <cell r="G531">
            <v>79</v>
          </cell>
          <cell r="H531">
            <v>503</v>
          </cell>
          <cell r="I531">
            <v>-103</v>
          </cell>
          <cell r="J531">
            <v>278</v>
          </cell>
          <cell r="K531">
            <v>6059</v>
          </cell>
          <cell r="L531">
            <v>0</v>
          </cell>
          <cell r="M531">
            <v>164</v>
          </cell>
          <cell r="N531">
            <v>467</v>
          </cell>
          <cell r="O531">
            <v>2182</v>
          </cell>
          <cell r="P531">
            <v>1248</v>
          </cell>
          <cell r="Q531">
            <v>380</v>
          </cell>
          <cell r="R531">
            <v>1618</v>
          </cell>
          <cell r="S531">
            <v>4147</v>
          </cell>
          <cell r="T531">
            <v>1753</v>
          </cell>
          <cell r="U531">
            <v>1209</v>
          </cell>
          <cell r="V531">
            <v>586</v>
          </cell>
          <cell r="W531">
            <v>1080</v>
          </cell>
          <cell r="X531">
            <v>-721</v>
          </cell>
          <cell r="Y531">
            <v>240</v>
          </cell>
          <cell r="Z531">
            <v>6099</v>
          </cell>
          <cell r="AA531">
            <v>6059</v>
          </cell>
          <cell r="AB531">
            <v>0</v>
          </cell>
          <cell r="AC531">
            <v>40</v>
          </cell>
          <cell r="AD531">
            <v>0</v>
          </cell>
          <cell r="AE531">
            <v>-1952</v>
          </cell>
          <cell r="AF531">
            <v>-2156</v>
          </cell>
          <cell r="AG531">
            <v>1066</v>
          </cell>
          <cell r="AH531">
            <v>165</v>
          </cell>
          <cell r="AI531">
            <v>53196</v>
          </cell>
          <cell r="AJ531">
            <v>20625</v>
          </cell>
          <cell r="AK531">
            <v>44</v>
          </cell>
          <cell r="AL531">
            <v>40</v>
          </cell>
          <cell r="AM531">
            <v>12692</v>
          </cell>
        </row>
        <row r="532">
          <cell r="A532" t="str">
            <v>山阳县</v>
          </cell>
          <cell r="B532" t="str">
            <v>3P</v>
          </cell>
          <cell r="C532">
            <v>764</v>
          </cell>
          <cell r="D532">
            <v>352</v>
          </cell>
          <cell r="E532">
            <v>154</v>
          </cell>
          <cell r="F532">
            <v>125</v>
          </cell>
          <cell r="G532">
            <v>8</v>
          </cell>
          <cell r="H532">
            <v>392</v>
          </cell>
          <cell r="I532">
            <v>-185</v>
          </cell>
          <cell r="J532">
            <v>205</v>
          </cell>
          <cell r="K532">
            <v>3553</v>
          </cell>
          <cell r="L532">
            <v>0</v>
          </cell>
          <cell r="M532">
            <v>69</v>
          </cell>
          <cell r="N532">
            <v>272</v>
          </cell>
          <cell r="O532">
            <v>1513</v>
          </cell>
          <cell r="P532">
            <v>928</v>
          </cell>
          <cell r="Q532">
            <v>230</v>
          </cell>
          <cell r="R532">
            <v>541</v>
          </cell>
          <cell r="S532">
            <v>2581</v>
          </cell>
          <cell r="T532">
            <v>764</v>
          </cell>
          <cell r="U532">
            <v>448</v>
          </cell>
          <cell r="V532">
            <v>804</v>
          </cell>
          <cell r="W532">
            <v>1000</v>
          </cell>
          <cell r="X532">
            <v>-445</v>
          </cell>
          <cell r="Y532">
            <v>10</v>
          </cell>
          <cell r="Z532">
            <v>3585</v>
          </cell>
          <cell r="AA532">
            <v>3553</v>
          </cell>
          <cell r="AB532">
            <v>0</v>
          </cell>
          <cell r="AC532">
            <v>32</v>
          </cell>
          <cell r="AD532">
            <v>0</v>
          </cell>
          <cell r="AE532">
            <v>-1004</v>
          </cell>
          <cell r="AF532">
            <v>-1004</v>
          </cell>
          <cell r="AG532">
            <v>468</v>
          </cell>
          <cell r="AH532">
            <v>13</v>
          </cell>
          <cell r="AI532">
            <v>48323</v>
          </cell>
          <cell r="AJ532">
            <v>7734</v>
          </cell>
          <cell r="AK532">
            <v>42</v>
          </cell>
          <cell r="AL532">
            <v>39</v>
          </cell>
          <cell r="AM532">
            <v>9871</v>
          </cell>
        </row>
        <row r="533">
          <cell r="A533" t="str">
            <v>丹凤县</v>
          </cell>
          <cell r="B533" t="str">
            <v>3P</v>
          </cell>
          <cell r="C533">
            <v>842</v>
          </cell>
          <cell r="D533">
            <v>373</v>
          </cell>
          <cell r="E533">
            <v>115</v>
          </cell>
          <cell r="F533">
            <v>161</v>
          </cell>
          <cell r="G533">
            <v>19</v>
          </cell>
          <cell r="H533">
            <v>272</v>
          </cell>
          <cell r="I533">
            <v>-58</v>
          </cell>
          <cell r="J533">
            <v>255</v>
          </cell>
          <cell r="K533">
            <v>2944</v>
          </cell>
          <cell r="L533">
            <v>0</v>
          </cell>
          <cell r="M533">
            <v>12</v>
          </cell>
          <cell r="N533">
            <v>288</v>
          </cell>
          <cell r="O533">
            <v>1404</v>
          </cell>
          <cell r="P533">
            <v>785</v>
          </cell>
          <cell r="Q533">
            <v>177</v>
          </cell>
          <cell r="R533">
            <v>278</v>
          </cell>
          <cell r="S533">
            <v>2394</v>
          </cell>
          <cell r="T533">
            <v>842</v>
          </cell>
          <cell r="U533">
            <v>328</v>
          </cell>
          <cell r="V533">
            <v>570</v>
          </cell>
          <cell r="W533">
            <v>1151</v>
          </cell>
          <cell r="X533">
            <v>-491</v>
          </cell>
          <cell r="Y533">
            <v>-6</v>
          </cell>
          <cell r="Z533">
            <v>2968</v>
          </cell>
          <cell r="AA533">
            <v>2944</v>
          </cell>
          <cell r="AB533">
            <v>0</v>
          </cell>
          <cell r="AC533">
            <v>24</v>
          </cell>
          <cell r="AD533">
            <v>0</v>
          </cell>
          <cell r="AE533">
            <v>-574</v>
          </cell>
          <cell r="AF533">
            <v>-635</v>
          </cell>
          <cell r="AG533">
            <v>346</v>
          </cell>
          <cell r="AH533">
            <v>44</v>
          </cell>
          <cell r="AI533">
            <v>32718</v>
          </cell>
          <cell r="AJ533">
            <v>7172</v>
          </cell>
          <cell r="AK533">
            <v>29</v>
          </cell>
          <cell r="AL533">
            <v>27</v>
          </cell>
          <cell r="AM533">
            <v>8631</v>
          </cell>
        </row>
        <row r="534">
          <cell r="A534" t="str">
            <v>商南县</v>
          </cell>
          <cell r="B534" t="str">
            <v>3P</v>
          </cell>
          <cell r="C534">
            <v>752</v>
          </cell>
          <cell r="D534">
            <v>331</v>
          </cell>
          <cell r="E534">
            <v>96</v>
          </cell>
          <cell r="F534">
            <v>125</v>
          </cell>
          <cell r="G534">
            <v>20</v>
          </cell>
          <cell r="H534">
            <v>284</v>
          </cell>
          <cell r="I534">
            <v>-87</v>
          </cell>
          <cell r="J534">
            <v>224</v>
          </cell>
          <cell r="K534">
            <v>2963</v>
          </cell>
          <cell r="L534">
            <v>0</v>
          </cell>
          <cell r="M534">
            <v>61</v>
          </cell>
          <cell r="N534">
            <v>302</v>
          </cell>
          <cell r="O534">
            <v>1303</v>
          </cell>
          <cell r="P534">
            <v>656</v>
          </cell>
          <cell r="Q534">
            <v>232</v>
          </cell>
          <cell r="R534">
            <v>409</v>
          </cell>
          <cell r="S534">
            <v>2667</v>
          </cell>
          <cell r="T534">
            <v>752</v>
          </cell>
          <cell r="U534">
            <v>294</v>
          </cell>
          <cell r="V534">
            <v>707</v>
          </cell>
          <cell r="W534">
            <v>1106</v>
          </cell>
          <cell r="X534">
            <v>-159</v>
          </cell>
          <cell r="Y534">
            <v>-33</v>
          </cell>
          <cell r="Z534">
            <v>2982</v>
          </cell>
          <cell r="AA534">
            <v>2963</v>
          </cell>
          <cell r="AB534">
            <v>0</v>
          </cell>
          <cell r="AC534">
            <v>19</v>
          </cell>
          <cell r="AD534">
            <v>0</v>
          </cell>
          <cell r="AE534">
            <v>-315</v>
          </cell>
          <cell r="AF534">
            <v>-405</v>
          </cell>
          <cell r="AG534">
            <v>324</v>
          </cell>
          <cell r="AH534">
            <v>7</v>
          </cell>
          <cell r="AI534">
            <v>27101</v>
          </cell>
          <cell r="AJ534">
            <v>7052</v>
          </cell>
          <cell r="AK534">
            <v>24</v>
          </cell>
          <cell r="AL534">
            <v>21</v>
          </cell>
          <cell r="AM534">
            <v>8379</v>
          </cell>
        </row>
        <row r="535">
          <cell r="A535" t="str">
            <v>镇安县</v>
          </cell>
          <cell r="B535" t="str">
            <v>3P</v>
          </cell>
          <cell r="C535">
            <v>837</v>
          </cell>
          <cell r="D535">
            <v>434</v>
          </cell>
          <cell r="E535">
            <v>149</v>
          </cell>
          <cell r="F535">
            <v>176</v>
          </cell>
          <cell r="G535">
            <v>23</v>
          </cell>
          <cell r="H535">
            <v>288</v>
          </cell>
          <cell r="I535">
            <v>-9</v>
          </cell>
          <cell r="J535">
            <v>124</v>
          </cell>
          <cell r="K535">
            <v>3314</v>
          </cell>
          <cell r="L535">
            <v>0</v>
          </cell>
          <cell r="M535">
            <v>57</v>
          </cell>
          <cell r="N535">
            <v>268</v>
          </cell>
          <cell r="O535">
            <v>1435</v>
          </cell>
          <cell r="P535">
            <v>919</v>
          </cell>
          <cell r="Q535">
            <v>190</v>
          </cell>
          <cell r="R535">
            <v>445</v>
          </cell>
          <cell r="S535">
            <v>2015</v>
          </cell>
          <cell r="T535">
            <v>837</v>
          </cell>
          <cell r="U535">
            <v>389</v>
          </cell>
          <cell r="V535">
            <v>739</v>
          </cell>
          <cell r="W535">
            <v>946</v>
          </cell>
          <cell r="X535">
            <v>-883</v>
          </cell>
          <cell r="Y535">
            <v>-13</v>
          </cell>
          <cell r="Z535">
            <v>3348</v>
          </cell>
          <cell r="AA535">
            <v>3314</v>
          </cell>
          <cell r="AB535">
            <v>0</v>
          </cell>
          <cell r="AC535">
            <v>34</v>
          </cell>
          <cell r="AD535">
            <v>0</v>
          </cell>
          <cell r="AE535">
            <v>-1333</v>
          </cell>
          <cell r="AF535">
            <v>-1377</v>
          </cell>
          <cell r="AG535">
            <v>448</v>
          </cell>
          <cell r="AH535">
            <v>5</v>
          </cell>
          <cell r="AI535">
            <v>41812</v>
          </cell>
          <cell r="AJ535">
            <v>14781</v>
          </cell>
          <cell r="AK535">
            <v>28</v>
          </cell>
          <cell r="AL535">
            <v>26</v>
          </cell>
          <cell r="AM535">
            <v>9184</v>
          </cell>
        </row>
        <row r="536">
          <cell r="A536" t="str">
            <v>柞水县</v>
          </cell>
          <cell r="B536" t="str">
            <v>3P</v>
          </cell>
          <cell r="C536">
            <v>528</v>
          </cell>
          <cell r="D536">
            <v>335</v>
          </cell>
          <cell r="E536">
            <v>112</v>
          </cell>
          <cell r="F536">
            <v>111</v>
          </cell>
          <cell r="G536">
            <v>10</v>
          </cell>
          <cell r="H536">
            <v>172</v>
          </cell>
          <cell r="I536">
            <v>-71</v>
          </cell>
          <cell r="J536">
            <v>92</v>
          </cell>
          <cell r="K536">
            <v>2351</v>
          </cell>
          <cell r="L536">
            <v>0</v>
          </cell>
          <cell r="M536">
            <v>100</v>
          </cell>
          <cell r="N536">
            <v>207</v>
          </cell>
          <cell r="O536">
            <v>952</v>
          </cell>
          <cell r="P536">
            <v>504</v>
          </cell>
          <cell r="Q536">
            <v>133</v>
          </cell>
          <cell r="R536">
            <v>455</v>
          </cell>
          <cell r="S536">
            <v>1301</v>
          </cell>
          <cell r="T536">
            <v>528</v>
          </cell>
          <cell r="U536">
            <v>257</v>
          </cell>
          <cell r="V536">
            <v>493</v>
          </cell>
          <cell r="W536">
            <v>799</v>
          </cell>
          <cell r="X536">
            <v>-777</v>
          </cell>
          <cell r="Y536">
            <v>1</v>
          </cell>
          <cell r="Z536">
            <v>2374</v>
          </cell>
          <cell r="AA536">
            <v>2351</v>
          </cell>
          <cell r="AB536">
            <v>0</v>
          </cell>
          <cell r="AC536">
            <v>23</v>
          </cell>
          <cell r="AD536">
            <v>0</v>
          </cell>
          <cell r="AE536">
            <v>-1073</v>
          </cell>
          <cell r="AF536">
            <v>-1160</v>
          </cell>
          <cell r="AG536">
            <v>334</v>
          </cell>
          <cell r="AH536">
            <v>1</v>
          </cell>
          <cell r="AI536">
            <v>19132</v>
          </cell>
          <cell r="AJ536">
            <v>6085</v>
          </cell>
          <cell r="AK536">
            <v>15</v>
          </cell>
          <cell r="AL536">
            <v>14</v>
          </cell>
          <cell r="AM536">
            <v>5662</v>
          </cell>
        </row>
        <row r="537">
          <cell r="A537" t="str">
            <v>延安市</v>
          </cell>
          <cell r="B537" t="str">
            <v>3P</v>
          </cell>
          <cell r="C537">
            <v>3236</v>
          </cell>
          <cell r="D537">
            <v>2778</v>
          </cell>
          <cell r="E537">
            <v>355</v>
          </cell>
          <cell r="F537">
            <v>1070</v>
          </cell>
          <cell r="G537">
            <v>560</v>
          </cell>
          <cell r="H537">
            <v>326</v>
          </cell>
          <cell r="I537">
            <v>-148</v>
          </cell>
          <cell r="J537">
            <v>280</v>
          </cell>
          <cell r="K537">
            <v>6896</v>
          </cell>
          <cell r="L537">
            <v>0</v>
          </cell>
          <cell r="M537">
            <v>201</v>
          </cell>
          <cell r="N537">
            <v>467</v>
          </cell>
          <cell r="O537">
            <v>2379</v>
          </cell>
          <cell r="P537">
            <v>1165</v>
          </cell>
          <cell r="Q537">
            <v>469</v>
          </cell>
          <cell r="R537">
            <v>2215</v>
          </cell>
          <cell r="S537">
            <v>6701</v>
          </cell>
          <cell r="T537">
            <v>3236</v>
          </cell>
          <cell r="U537">
            <v>849</v>
          </cell>
          <cell r="V537">
            <v>724</v>
          </cell>
          <cell r="W537">
            <v>1485</v>
          </cell>
          <cell r="X537">
            <v>-196</v>
          </cell>
          <cell r="Y537">
            <v>603</v>
          </cell>
          <cell r="Z537">
            <v>6914</v>
          </cell>
          <cell r="AA537">
            <v>6896</v>
          </cell>
          <cell r="AB537">
            <v>0</v>
          </cell>
          <cell r="AC537">
            <v>18</v>
          </cell>
          <cell r="AD537">
            <v>0</v>
          </cell>
          <cell r="AE537">
            <v>-213</v>
          </cell>
          <cell r="AF537">
            <v>-213</v>
          </cell>
          <cell r="AG537">
            <v>1064</v>
          </cell>
          <cell r="AH537">
            <v>3</v>
          </cell>
          <cell r="AI537">
            <v>45148</v>
          </cell>
          <cell r="AJ537">
            <v>19166</v>
          </cell>
          <cell r="AK537">
            <v>32</v>
          </cell>
          <cell r="AL537">
            <v>20</v>
          </cell>
          <cell r="AM537">
            <v>11314</v>
          </cell>
        </row>
        <row r="538">
          <cell r="A538" t="str">
            <v>延长县</v>
          </cell>
          <cell r="B538" t="str">
            <v>3P</v>
          </cell>
          <cell r="C538">
            <v>308</v>
          </cell>
          <cell r="D538">
            <v>545</v>
          </cell>
          <cell r="E538">
            <v>69</v>
          </cell>
          <cell r="F538">
            <v>108</v>
          </cell>
          <cell r="G538">
            <v>124</v>
          </cell>
          <cell r="H538">
            <v>224</v>
          </cell>
          <cell r="I538">
            <v>-588</v>
          </cell>
          <cell r="J538">
            <v>127</v>
          </cell>
          <cell r="K538">
            <v>2847</v>
          </cell>
          <cell r="L538">
            <v>0</v>
          </cell>
          <cell r="M538">
            <v>102</v>
          </cell>
          <cell r="N538">
            <v>237</v>
          </cell>
          <cell r="O538">
            <v>1039</v>
          </cell>
          <cell r="P538">
            <v>651</v>
          </cell>
          <cell r="Q538">
            <v>202</v>
          </cell>
          <cell r="R538">
            <v>616</v>
          </cell>
          <cell r="S538">
            <v>2593</v>
          </cell>
          <cell r="T538">
            <v>308</v>
          </cell>
          <cell r="U538">
            <v>600</v>
          </cell>
          <cell r="V538">
            <v>361</v>
          </cell>
          <cell r="W538">
            <v>1246</v>
          </cell>
          <cell r="X538">
            <v>-184</v>
          </cell>
          <cell r="Y538">
            <v>262</v>
          </cell>
          <cell r="Z538">
            <v>2860</v>
          </cell>
          <cell r="AA538">
            <v>2847</v>
          </cell>
          <cell r="AB538">
            <v>0</v>
          </cell>
          <cell r="AC538">
            <v>13</v>
          </cell>
          <cell r="AD538">
            <v>0</v>
          </cell>
          <cell r="AE538">
            <v>-267</v>
          </cell>
          <cell r="AF538">
            <v>-267</v>
          </cell>
          <cell r="AG538">
            <v>208</v>
          </cell>
          <cell r="AH538">
            <v>629</v>
          </cell>
          <cell r="AI538">
            <v>42628</v>
          </cell>
          <cell r="AJ538">
            <v>24243</v>
          </cell>
          <cell r="AK538">
            <v>14</v>
          </cell>
          <cell r="AL538">
            <v>12</v>
          </cell>
          <cell r="AM538">
            <v>6238</v>
          </cell>
        </row>
        <row r="539">
          <cell r="A539" t="str">
            <v>延川县</v>
          </cell>
          <cell r="B539" t="str">
            <v>3P</v>
          </cell>
          <cell r="C539">
            <v>892</v>
          </cell>
          <cell r="D539">
            <v>628</v>
          </cell>
          <cell r="E539">
            <v>118</v>
          </cell>
          <cell r="F539">
            <v>143</v>
          </cell>
          <cell r="G539">
            <v>55</v>
          </cell>
          <cell r="H539">
            <v>136</v>
          </cell>
          <cell r="I539">
            <v>-29</v>
          </cell>
          <cell r="J539">
            <v>157</v>
          </cell>
          <cell r="K539">
            <v>3195</v>
          </cell>
          <cell r="L539">
            <v>0</v>
          </cell>
          <cell r="M539">
            <v>132</v>
          </cell>
          <cell r="N539">
            <v>221</v>
          </cell>
          <cell r="O539">
            <v>1139</v>
          </cell>
          <cell r="P539">
            <v>834</v>
          </cell>
          <cell r="Q539">
            <v>217</v>
          </cell>
          <cell r="R539">
            <v>652</v>
          </cell>
          <cell r="S539">
            <v>2997</v>
          </cell>
          <cell r="T539">
            <v>892</v>
          </cell>
          <cell r="U539">
            <v>283</v>
          </cell>
          <cell r="V539">
            <v>554</v>
          </cell>
          <cell r="W539">
            <v>1051</v>
          </cell>
          <cell r="X539">
            <v>-8</v>
          </cell>
          <cell r="Y539">
            <v>225</v>
          </cell>
          <cell r="Z539">
            <v>3203</v>
          </cell>
          <cell r="AA539">
            <v>3195</v>
          </cell>
          <cell r="AB539">
            <v>0</v>
          </cell>
          <cell r="AC539">
            <v>8</v>
          </cell>
          <cell r="AD539">
            <v>0</v>
          </cell>
          <cell r="AE539">
            <v>-206</v>
          </cell>
          <cell r="AF539">
            <v>-260</v>
          </cell>
          <cell r="AG539">
            <v>352</v>
          </cell>
          <cell r="AH539">
            <v>0</v>
          </cell>
          <cell r="AI539">
            <v>21594</v>
          </cell>
          <cell r="AJ539">
            <v>3671</v>
          </cell>
          <cell r="AK539">
            <v>15</v>
          </cell>
          <cell r="AL539">
            <v>12</v>
          </cell>
          <cell r="AM539">
            <v>7829</v>
          </cell>
        </row>
        <row r="540">
          <cell r="A540" t="str">
            <v>子长县</v>
          </cell>
          <cell r="B540" t="str">
            <v>3P</v>
          </cell>
          <cell r="C540">
            <v>928</v>
          </cell>
          <cell r="D540">
            <v>475</v>
          </cell>
          <cell r="E540">
            <v>139</v>
          </cell>
          <cell r="F540">
            <v>155</v>
          </cell>
          <cell r="G540">
            <v>36</v>
          </cell>
          <cell r="H540">
            <v>152</v>
          </cell>
          <cell r="I540">
            <v>209</v>
          </cell>
          <cell r="J540">
            <v>92</v>
          </cell>
          <cell r="K540">
            <v>3302</v>
          </cell>
          <cell r="L540">
            <v>0</v>
          </cell>
          <cell r="M540">
            <v>164</v>
          </cell>
          <cell r="N540">
            <v>360</v>
          </cell>
          <cell r="O540">
            <v>1195</v>
          </cell>
          <cell r="P540">
            <v>600</v>
          </cell>
          <cell r="Q540">
            <v>184</v>
          </cell>
          <cell r="R540">
            <v>799</v>
          </cell>
          <cell r="S540">
            <v>3270</v>
          </cell>
          <cell r="T540">
            <v>928</v>
          </cell>
          <cell r="U540">
            <v>345</v>
          </cell>
          <cell r="V540">
            <v>503</v>
          </cell>
          <cell r="W540">
            <v>1267</v>
          </cell>
          <cell r="X540">
            <v>-3</v>
          </cell>
          <cell r="Y540">
            <v>230</v>
          </cell>
          <cell r="Z540">
            <v>3310</v>
          </cell>
          <cell r="AA540">
            <v>3302</v>
          </cell>
          <cell r="AB540">
            <v>0</v>
          </cell>
          <cell r="AC540">
            <v>8</v>
          </cell>
          <cell r="AD540">
            <v>0</v>
          </cell>
          <cell r="AE540">
            <v>-40</v>
          </cell>
          <cell r="AF540">
            <v>-40</v>
          </cell>
          <cell r="AG540">
            <v>419</v>
          </cell>
          <cell r="AH540">
            <v>1</v>
          </cell>
          <cell r="AI540">
            <v>25840</v>
          </cell>
          <cell r="AJ540">
            <v>9156</v>
          </cell>
          <cell r="AK540">
            <v>22</v>
          </cell>
          <cell r="AL540">
            <v>18</v>
          </cell>
          <cell r="AM540">
            <v>8957</v>
          </cell>
        </row>
        <row r="541">
          <cell r="A541" t="str">
            <v>安塞县</v>
          </cell>
          <cell r="B541" t="str">
            <v>3P</v>
          </cell>
          <cell r="C541">
            <v>1394</v>
          </cell>
          <cell r="D541">
            <v>1079</v>
          </cell>
          <cell r="E541">
            <v>220</v>
          </cell>
          <cell r="F541">
            <v>366</v>
          </cell>
          <cell r="G541">
            <v>100</v>
          </cell>
          <cell r="H541">
            <v>276</v>
          </cell>
          <cell r="I541">
            <v>-15</v>
          </cell>
          <cell r="J541">
            <v>54</v>
          </cell>
          <cell r="K541">
            <v>3499</v>
          </cell>
          <cell r="L541">
            <v>0</v>
          </cell>
          <cell r="M541">
            <v>313</v>
          </cell>
          <cell r="N541">
            <v>278</v>
          </cell>
          <cell r="O541">
            <v>1002</v>
          </cell>
          <cell r="P541">
            <v>951</v>
          </cell>
          <cell r="Q541">
            <v>148</v>
          </cell>
          <cell r="R541">
            <v>807</v>
          </cell>
          <cell r="S541">
            <v>2861</v>
          </cell>
          <cell r="T541">
            <v>1394</v>
          </cell>
          <cell r="U541">
            <v>534</v>
          </cell>
          <cell r="V541">
            <v>422</v>
          </cell>
          <cell r="W541">
            <v>423</v>
          </cell>
          <cell r="X541">
            <v>-25</v>
          </cell>
          <cell r="Y541">
            <v>113</v>
          </cell>
          <cell r="Z541">
            <v>3509</v>
          </cell>
          <cell r="AA541">
            <v>3499</v>
          </cell>
          <cell r="AB541">
            <v>0</v>
          </cell>
          <cell r="AC541">
            <v>10</v>
          </cell>
          <cell r="AD541">
            <v>0</v>
          </cell>
          <cell r="AE541">
            <v>-648</v>
          </cell>
          <cell r="AF541">
            <v>-648</v>
          </cell>
          <cell r="AG541">
            <v>660</v>
          </cell>
          <cell r="AH541">
            <v>19</v>
          </cell>
          <cell r="AI541">
            <v>27484</v>
          </cell>
          <cell r="AJ541">
            <v>6627</v>
          </cell>
          <cell r="AK541">
            <v>15</v>
          </cell>
          <cell r="AL541">
            <v>14</v>
          </cell>
          <cell r="AM541">
            <v>5770</v>
          </cell>
        </row>
        <row r="542">
          <cell r="A542" t="str">
            <v>吴旗县</v>
          </cell>
          <cell r="B542" t="str">
            <v>3P</v>
          </cell>
          <cell r="C542">
            <v>810</v>
          </cell>
          <cell r="D542">
            <v>445</v>
          </cell>
          <cell r="E542">
            <v>96</v>
          </cell>
          <cell r="F542">
            <v>112</v>
          </cell>
          <cell r="G542">
            <v>49</v>
          </cell>
          <cell r="H542">
            <v>139</v>
          </cell>
          <cell r="I542">
            <v>192</v>
          </cell>
          <cell r="J542">
            <v>34</v>
          </cell>
          <cell r="K542">
            <v>3174</v>
          </cell>
          <cell r="L542">
            <v>0</v>
          </cell>
          <cell r="M542">
            <v>128</v>
          </cell>
          <cell r="N542">
            <v>245</v>
          </cell>
          <cell r="O542">
            <v>1028</v>
          </cell>
          <cell r="P542">
            <v>701</v>
          </cell>
          <cell r="Q542">
            <v>128</v>
          </cell>
          <cell r="R542">
            <v>944</v>
          </cell>
          <cell r="S542">
            <v>2750</v>
          </cell>
          <cell r="T542">
            <v>810</v>
          </cell>
          <cell r="U542">
            <v>264</v>
          </cell>
          <cell r="V542">
            <v>470</v>
          </cell>
          <cell r="W542">
            <v>1066</v>
          </cell>
          <cell r="X542">
            <v>4</v>
          </cell>
          <cell r="Y542">
            <v>136</v>
          </cell>
          <cell r="Z542">
            <v>3179</v>
          </cell>
          <cell r="AA542">
            <v>3174</v>
          </cell>
          <cell r="AB542">
            <v>0</v>
          </cell>
          <cell r="AC542">
            <v>5</v>
          </cell>
          <cell r="AD542">
            <v>0</v>
          </cell>
          <cell r="AE542">
            <v>-429</v>
          </cell>
          <cell r="AF542">
            <v>-429</v>
          </cell>
          <cell r="AG542">
            <v>287</v>
          </cell>
          <cell r="AH542">
            <v>23</v>
          </cell>
          <cell r="AI542">
            <v>25022</v>
          </cell>
          <cell r="AJ542">
            <v>3591</v>
          </cell>
          <cell r="AK542">
            <v>12</v>
          </cell>
          <cell r="AL542">
            <v>11</v>
          </cell>
          <cell r="AM542">
            <v>7153</v>
          </cell>
        </row>
        <row r="543">
          <cell r="A543" t="str">
            <v>志丹县</v>
          </cell>
          <cell r="B543" t="str">
            <v>3P</v>
          </cell>
          <cell r="C543">
            <v>816</v>
          </cell>
          <cell r="D543">
            <v>383</v>
          </cell>
          <cell r="E543">
            <v>75</v>
          </cell>
          <cell r="F543">
            <v>96</v>
          </cell>
          <cell r="G543">
            <v>32</v>
          </cell>
          <cell r="H543">
            <v>147</v>
          </cell>
          <cell r="I543">
            <v>158</v>
          </cell>
          <cell r="J543">
            <v>128</v>
          </cell>
          <cell r="K543">
            <v>2848</v>
          </cell>
          <cell r="L543">
            <v>0</v>
          </cell>
          <cell r="M543">
            <v>84</v>
          </cell>
          <cell r="N543">
            <v>361</v>
          </cell>
          <cell r="O543">
            <v>949</v>
          </cell>
          <cell r="P543">
            <v>807</v>
          </cell>
          <cell r="Q543">
            <v>140</v>
          </cell>
          <cell r="R543">
            <v>507</v>
          </cell>
          <cell r="S543">
            <v>2473</v>
          </cell>
          <cell r="T543">
            <v>816</v>
          </cell>
          <cell r="U543">
            <v>156</v>
          </cell>
          <cell r="V543">
            <v>394</v>
          </cell>
          <cell r="W543">
            <v>1079</v>
          </cell>
          <cell r="X543">
            <v>-70</v>
          </cell>
          <cell r="Y543">
            <v>98</v>
          </cell>
          <cell r="Z543">
            <v>2853</v>
          </cell>
          <cell r="AA543">
            <v>2848</v>
          </cell>
          <cell r="AB543">
            <v>0</v>
          </cell>
          <cell r="AC543">
            <v>5</v>
          </cell>
          <cell r="AD543">
            <v>0</v>
          </cell>
          <cell r="AE543">
            <v>-380</v>
          </cell>
          <cell r="AF543">
            <v>-380</v>
          </cell>
          <cell r="AG543">
            <v>224</v>
          </cell>
          <cell r="AH543">
            <v>0</v>
          </cell>
          <cell r="AI543">
            <v>23379</v>
          </cell>
          <cell r="AJ543">
            <v>3920</v>
          </cell>
          <cell r="AK543">
            <v>11</v>
          </cell>
          <cell r="AL543">
            <v>10</v>
          </cell>
          <cell r="AM543">
            <v>5494</v>
          </cell>
        </row>
        <row r="544">
          <cell r="A544" t="str">
            <v>宜川县</v>
          </cell>
          <cell r="B544" t="str">
            <v>3P</v>
          </cell>
          <cell r="C544">
            <v>1108</v>
          </cell>
          <cell r="D544">
            <v>187</v>
          </cell>
          <cell r="E544">
            <v>45</v>
          </cell>
          <cell r="F544">
            <v>61</v>
          </cell>
          <cell r="G544">
            <v>13</v>
          </cell>
          <cell r="H544">
            <v>839</v>
          </cell>
          <cell r="I544">
            <v>5</v>
          </cell>
          <cell r="J544">
            <v>77</v>
          </cell>
          <cell r="K544">
            <v>2700</v>
          </cell>
          <cell r="L544">
            <v>0</v>
          </cell>
          <cell r="M544">
            <v>100</v>
          </cell>
          <cell r="N544">
            <v>255</v>
          </cell>
          <cell r="O544">
            <v>1000</v>
          </cell>
          <cell r="P544">
            <v>521</v>
          </cell>
          <cell r="Q544">
            <v>186</v>
          </cell>
          <cell r="R544">
            <v>638</v>
          </cell>
          <cell r="S544">
            <v>2574</v>
          </cell>
          <cell r="T544">
            <v>1108</v>
          </cell>
          <cell r="U544">
            <v>110</v>
          </cell>
          <cell r="V544">
            <v>256</v>
          </cell>
          <cell r="W544">
            <v>897</v>
          </cell>
          <cell r="X544">
            <v>23</v>
          </cell>
          <cell r="Y544">
            <v>180</v>
          </cell>
          <cell r="Z544">
            <v>2709</v>
          </cell>
          <cell r="AA544">
            <v>2700</v>
          </cell>
          <cell r="AB544">
            <v>0</v>
          </cell>
          <cell r="AC544">
            <v>9</v>
          </cell>
          <cell r="AD544">
            <v>0</v>
          </cell>
          <cell r="AE544">
            <v>-135</v>
          </cell>
          <cell r="AF544">
            <v>-249</v>
          </cell>
          <cell r="AG544">
            <v>137</v>
          </cell>
          <cell r="AH544">
            <v>0</v>
          </cell>
          <cell r="AI544">
            <v>17209</v>
          </cell>
          <cell r="AJ544">
            <v>3059</v>
          </cell>
          <cell r="AK544">
            <v>11</v>
          </cell>
          <cell r="AL544">
            <v>9</v>
          </cell>
          <cell r="AM544">
            <v>5223</v>
          </cell>
        </row>
        <row r="545">
          <cell r="A545" t="str">
            <v>榆林县</v>
          </cell>
          <cell r="B545" t="str">
            <v>3P</v>
          </cell>
          <cell r="C545">
            <v>1851</v>
          </cell>
          <cell r="D545">
            <v>1542</v>
          </cell>
          <cell r="E545">
            <v>349</v>
          </cell>
          <cell r="F545">
            <v>573</v>
          </cell>
          <cell r="G545">
            <v>195</v>
          </cell>
          <cell r="H545">
            <v>283</v>
          </cell>
          <cell r="I545">
            <v>-94</v>
          </cell>
          <cell r="J545">
            <v>120</v>
          </cell>
          <cell r="K545">
            <v>4654</v>
          </cell>
          <cell r="L545">
            <v>0</v>
          </cell>
          <cell r="M545">
            <v>346</v>
          </cell>
          <cell r="N545">
            <v>394</v>
          </cell>
          <cell r="O545">
            <v>1774</v>
          </cell>
          <cell r="P545">
            <v>905</v>
          </cell>
          <cell r="Q545">
            <v>225</v>
          </cell>
          <cell r="R545">
            <v>1010</v>
          </cell>
          <cell r="S545">
            <v>3263</v>
          </cell>
          <cell r="T545">
            <v>1851</v>
          </cell>
          <cell r="U545">
            <v>741</v>
          </cell>
          <cell r="V545">
            <v>616</v>
          </cell>
          <cell r="W545">
            <v>458</v>
          </cell>
          <cell r="X545">
            <v>-607</v>
          </cell>
          <cell r="Y545">
            <v>204</v>
          </cell>
          <cell r="Z545">
            <v>4693</v>
          </cell>
          <cell r="AA545">
            <v>4654</v>
          </cell>
          <cell r="AB545">
            <v>0</v>
          </cell>
          <cell r="AC545">
            <v>39</v>
          </cell>
          <cell r="AD545">
            <v>0</v>
          </cell>
          <cell r="AE545">
            <v>-1430</v>
          </cell>
          <cell r="AF545">
            <v>-1666</v>
          </cell>
          <cell r="AG545">
            <v>943</v>
          </cell>
          <cell r="AH545">
            <v>0</v>
          </cell>
          <cell r="AI545">
            <v>51669</v>
          </cell>
          <cell r="AJ545">
            <v>28098</v>
          </cell>
          <cell r="AK545">
            <v>38</v>
          </cell>
          <cell r="AL545">
            <v>29</v>
          </cell>
          <cell r="AM545">
            <v>11126</v>
          </cell>
        </row>
        <row r="546">
          <cell r="A546" t="str">
            <v>神木县</v>
          </cell>
          <cell r="B546" t="str">
            <v>3P</v>
          </cell>
          <cell r="C546">
            <v>4022</v>
          </cell>
          <cell r="D546">
            <v>3724</v>
          </cell>
          <cell r="E546">
            <v>1100</v>
          </cell>
          <cell r="F546">
            <v>1322</v>
          </cell>
          <cell r="G546">
            <v>347</v>
          </cell>
          <cell r="H546">
            <v>279</v>
          </cell>
          <cell r="I546">
            <v>-275</v>
          </cell>
          <cell r="J546">
            <v>294</v>
          </cell>
          <cell r="K546">
            <v>6986</v>
          </cell>
          <cell r="L546">
            <v>0</v>
          </cell>
          <cell r="M546">
            <v>322</v>
          </cell>
          <cell r="N546">
            <v>564</v>
          </cell>
          <cell r="O546">
            <v>1916</v>
          </cell>
          <cell r="P546">
            <v>1451</v>
          </cell>
          <cell r="Q546">
            <v>334</v>
          </cell>
          <cell r="R546">
            <v>2399</v>
          </cell>
          <cell r="S546">
            <v>7544</v>
          </cell>
          <cell r="T546">
            <v>4022</v>
          </cell>
          <cell r="U546">
            <v>1790</v>
          </cell>
          <cell r="V546">
            <v>563</v>
          </cell>
          <cell r="W546">
            <v>753</v>
          </cell>
          <cell r="X546">
            <v>346</v>
          </cell>
          <cell r="Y546">
            <v>70</v>
          </cell>
          <cell r="Z546">
            <v>7581</v>
          </cell>
          <cell r="AA546">
            <v>6986</v>
          </cell>
          <cell r="AB546">
            <v>0</v>
          </cell>
          <cell r="AC546">
            <v>595</v>
          </cell>
          <cell r="AD546">
            <v>0</v>
          </cell>
          <cell r="AE546">
            <v>-37</v>
          </cell>
          <cell r="AF546">
            <v>-354</v>
          </cell>
          <cell r="AG546">
            <v>3577</v>
          </cell>
          <cell r="AH546">
            <v>3</v>
          </cell>
          <cell r="AI546">
            <v>52625</v>
          </cell>
          <cell r="AJ546">
            <v>19625</v>
          </cell>
          <cell r="AK546">
            <v>32</v>
          </cell>
          <cell r="AL546">
            <v>29</v>
          </cell>
          <cell r="AM546">
            <v>9659</v>
          </cell>
        </row>
        <row r="547">
          <cell r="A547" t="str">
            <v>府谷县</v>
          </cell>
          <cell r="B547" t="str">
            <v>3P</v>
          </cell>
          <cell r="C547">
            <v>2298</v>
          </cell>
          <cell r="D547">
            <v>1531</v>
          </cell>
          <cell r="E547">
            <v>624</v>
          </cell>
          <cell r="F547">
            <v>575</v>
          </cell>
          <cell r="G547">
            <v>112</v>
          </cell>
          <cell r="H547">
            <v>180</v>
          </cell>
          <cell r="I547">
            <v>391</v>
          </cell>
          <cell r="J547">
            <v>196</v>
          </cell>
          <cell r="K547">
            <v>4118</v>
          </cell>
          <cell r="L547">
            <v>0</v>
          </cell>
          <cell r="M547">
            <v>118</v>
          </cell>
          <cell r="N547">
            <v>272</v>
          </cell>
          <cell r="O547">
            <v>1523</v>
          </cell>
          <cell r="P547">
            <v>1253</v>
          </cell>
          <cell r="Q547">
            <v>238</v>
          </cell>
          <cell r="R547">
            <v>714</v>
          </cell>
          <cell r="S547">
            <v>4739</v>
          </cell>
          <cell r="T547">
            <v>2298</v>
          </cell>
          <cell r="U547">
            <v>1444</v>
          </cell>
          <cell r="V547">
            <v>438</v>
          </cell>
          <cell r="W547">
            <v>431</v>
          </cell>
          <cell r="X547">
            <v>144</v>
          </cell>
          <cell r="Y547">
            <v>-16</v>
          </cell>
          <cell r="Z547">
            <v>4632</v>
          </cell>
          <cell r="AA547">
            <v>4118</v>
          </cell>
          <cell r="AB547">
            <v>0</v>
          </cell>
          <cell r="AC547">
            <v>514</v>
          </cell>
          <cell r="AD547">
            <v>0</v>
          </cell>
          <cell r="AE547">
            <v>107</v>
          </cell>
          <cell r="AF547">
            <v>9</v>
          </cell>
          <cell r="AG547">
            <v>1927</v>
          </cell>
          <cell r="AH547">
            <v>0</v>
          </cell>
          <cell r="AI547">
            <v>83421</v>
          </cell>
          <cell r="AJ547">
            <v>72433</v>
          </cell>
          <cell r="AK547">
            <v>19</v>
          </cell>
          <cell r="AL547">
            <v>17</v>
          </cell>
          <cell r="AM547">
            <v>6752</v>
          </cell>
        </row>
        <row r="548">
          <cell r="A548" t="str">
            <v>横山县</v>
          </cell>
          <cell r="B548" t="str">
            <v>3P</v>
          </cell>
          <cell r="C548">
            <v>634</v>
          </cell>
          <cell r="D548">
            <v>222</v>
          </cell>
          <cell r="E548">
            <v>115</v>
          </cell>
          <cell r="F548">
            <v>56</v>
          </cell>
          <cell r="G548">
            <v>12</v>
          </cell>
          <cell r="H548">
            <v>228</v>
          </cell>
          <cell r="I548">
            <v>93</v>
          </cell>
          <cell r="J548">
            <v>91</v>
          </cell>
          <cell r="K548">
            <v>2632</v>
          </cell>
          <cell r="L548">
            <v>0</v>
          </cell>
          <cell r="M548">
            <v>41</v>
          </cell>
          <cell r="N548">
            <v>242</v>
          </cell>
          <cell r="O548">
            <v>946</v>
          </cell>
          <cell r="P548">
            <v>745</v>
          </cell>
          <cell r="Q548">
            <v>167</v>
          </cell>
          <cell r="R548">
            <v>491</v>
          </cell>
          <cell r="S548">
            <v>1547</v>
          </cell>
          <cell r="T548">
            <v>634</v>
          </cell>
          <cell r="U548">
            <v>241</v>
          </cell>
          <cell r="V548">
            <v>624</v>
          </cell>
          <cell r="W548">
            <v>891</v>
          </cell>
          <cell r="X548">
            <v>-905</v>
          </cell>
          <cell r="Y548">
            <v>62</v>
          </cell>
          <cell r="Z548">
            <v>2651</v>
          </cell>
          <cell r="AA548">
            <v>2632</v>
          </cell>
          <cell r="AB548">
            <v>0</v>
          </cell>
          <cell r="AC548">
            <v>19</v>
          </cell>
          <cell r="AD548">
            <v>0</v>
          </cell>
          <cell r="AE548">
            <v>-1104</v>
          </cell>
          <cell r="AF548">
            <v>-1412</v>
          </cell>
          <cell r="AG548">
            <v>342</v>
          </cell>
          <cell r="AH548">
            <v>25</v>
          </cell>
          <cell r="AI548">
            <v>33000</v>
          </cell>
          <cell r="AJ548">
            <v>12045</v>
          </cell>
          <cell r="AK548">
            <v>30</v>
          </cell>
          <cell r="AL548">
            <v>28</v>
          </cell>
          <cell r="AM548">
            <v>7580</v>
          </cell>
        </row>
        <row r="549">
          <cell r="A549" t="str">
            <v>靖边县</v>
          </cell>
          <cell r="B549" t="str">
            <v>3P</v>
          </cell>
          <cell r="C549">
            <v>975</v>
          </cell>
          <cell r="D549">
            <v>745</v>
          </cell>
          <cell r="E549">
            <v>275</v>
          </cell>
          <cell r="F549">
            <v>255</v>
          </cell>
          <cell r="G549">
            <v>69</v>
          </cell>
          <cell r="H549">
            <v>164</v>
          </cell>
          <cell r="I549">
            <v>-92</v>
          </cell>
          <cell r="J549">
            <v>158</v>
          </cell>
          <cell r="K549">
            <v>3625</v>
          </cell>
          <cell r="L549">
            <v>0</v>
          </cell>
          <cell r="M549">
            <v>35</v>
          </cell>
          <cell r="N549">
            <v>537</v>
          </cell>
          <cell r="O549">
            <v>963</v>
          </cell>
          <cell r="P549">
            <v>924</v>
          </cell>
          <cell r="Q549">
            <v>252</v>
          </cell>
          <cell r="R549">
            <v>914</v>
          </cell>
          <cell r="S549">
            <v>1937</v>
          </cell>
          <cell r="T549">
            <v>975</v>
          </cell>
          <cell r="U549">
            <v>325</v>
          </cell>
          <cell r="V549">
            <v>588</v>
          </cell>
          <cell r="W549">
            <v>1298</v>
          </cell>
          <cell r="X549">
            <v>-1270</v>
          </cell>
          <cell r="Y549">
            <v>21</v>
          </cell>
          <cell r="Z549">
            <v>3903</v>
          </cell>
          <cell r="AA549">
            <v>3625</v>
          </cell>
          <cell r="AB549">
            <v>0</v>
          </cell>
          <cell r="AC549">
            <v>278</v>
          </cell>
          <cell r="AD549">
            <v>0</v>
          </cell>
          <cell r="AE549">
            <v>-1966</v>
          </cell>
          <cell r="AF549">
            <v>-2132</v>
          </cell>
          <cell r="AG549">
            <v>825</v>
          </cell>
          <cell r="AH549">
            <v>60</v>
          </cell>
          <cell r="AI549">
            <v>25048</v>
          </cell>
          <cell r="AJ549">
            <v>10094</v>
          </cell>
          <cell r="AK549">
            <v>25</v>
          </cell>
          <cell r="AL549">
            <v>24</v>
          </cell>
          <cell r="AM549">
            <v>8053</v>
          </cell>
        </row>
        <row r="550">
          <cell r="A550" t="str">
            <v>定边县</v>
          </cell>
          <cell r="B550" t="str">
            <v>3P</v>
          </cell>
          <cell r="C550">
            <v>1315</v>
          </cell>
          <cell r="D550">
            <v>843</v>
          </cell>
          <cell r="E550">
            <v>211</v>
          </cell>
          <cell r="F550">
            <v>326</v>
          </cell>
          <cell r="G550">
            <v>38</v>
          </cell>
          <cell r="H550">
            <v>227</v>
          </cell>
          <cell r="I550">
            <v>65</v>
          </cell>
          <cell r="J550">
            <v>180</v>
          </cell>
          <cell r="K550">
            <v>3422</v>
          </cell>
          <cell r="L550">
            <v>0</v>
          </cell>
          <cell r="M550">
            <v>38</v>
          </cell>
          <cell r="N550">
            <v>495</v>
          </cell>
          <cell r="O550">
            <v>976</v>
          </cell>
          <cell r="P550">
            <v>925</v>
          </cell>
          <cell r="Q550">
            <v>257</v>
          </cell>
          <cell r="R550">
            <v>731</v>
          </cell>
          <cell r="S550">
            <v>2284</v>
          </cell>
          <cell r="T550">
            <v>1315</v>
          </cell>
          <cell r="U550">
            <v>458</v>
          </cell>
          <cell r="V550">
            <v>257</v>
          </cell>
          <cell r="W550">
            <v>1197</v>
          </cell>
          <cell r="X550">
            <v>-755</v>
          </cell>
          <cell r="Y550">
            <v>-188</v>
          </cell>
          <cell r="Z550">
            <v>3453</v>
          </cell>
          <cell r="AA550">
            <v>3422</v>
          </cell>
          <cell r="AB550">
            <v>0</v>
          </cell>
          <cell r="AC550">
            <v>31</v>
          </cell>
          <cell r="AD550">
            <v>0</v>
          </cell>
          <cell r="AE550">
            <v>-1169</v>
          </cell>
          <cell r="AF550">
            <v>-1359</v>
          </cell>
          <cell r="AG550">
            <v>633</v>
          </cell>
          <cell r="AH550">
            <v>0</v>
          </cell>
          <cell r="AI550">
            <v>29000</v>
          </cell>
          <cell r="AJ550">
            <v>13000</v>
          </cell>
          <cell r="AK550">
            <v>28</v>
          </cell>
          <cell r="AL550">
            <v>25</v>
          </cell>
          <cell r="AM550">
            <v>9685</v>
          </cell>
        </row>
        <row r="551">
          <cell r="A551" t="str">
            <v>绥德县</v>
          </cell>
          <cell r="B551" t="str">
            <v>3P</v>
          </cell>
          <cell r="C551">
            <v>697</v>
          </cell>
          <cell r="D551">
            <v>698</v>
          </cell>
          <cell r="E551">
            <v>232</v>
          </cell>
          <cell r="F551">
            <v>267</v>
          </cell>
          <cell r="G551">
            <v>39</v>
          </cell>
          <cell r="H551">
            <v>235</v>
          </cell>
          <cell r="I551">
            <v>-371</v>
          </cell>
          <cell r="J551">
            <v>135</v>
          </cell>
          <cell r="K551">
            <v>2584</v>
          </cell>
          <cell r="L551">
            <v>0</v>
          </cell>
          <cell r="M551">
            <v>31</v>
          </cell>
          <cell r="N551">
            <v>191</v>
          </cell>
          <cell r="O551">
            <v>1313</v>
          </cell>
          <cell r="P551">
            <v>600</v>
          </cell>
          <cell r="Q551">
            <v>162</v>
          </cell>
          <cell r="R551">
            <v>287</v>
          </cell>
          <cell r="S551">
            <v>2039</v>
          </cell>
          <cell r="T551">
            <v>697</v>
          </cell>
          <cell r="U551">
            <v>693</v>
          </cell>
          <cell r="V551">
            <v>676</v>
          </cell>
          <cell r="W551">
            <v>719</v>
          </cell>
          <cell r="X551">
            <v>-498</v>
          </cell>
          <cell r="Y551">
            <v>-248</v>
          </cell>
          <cell r="Z551">
            <v>2604</v>
          </cell>
          <cell r="AA551">
            <v>2584</v>
          </cell>
          <cell r="AB551">
            <v>0</v>
          </cell>
          <cell r="AC551">
            <v>20</v>
          </cell>
          <cell r="AD551">
            <v>0</v>
          </cell>
          <cell r="AE551">
            <v>-565</v>
          </cell>
          <cell r="AF551">
            <v>-909</v>
          </cell>
          <cell r="AG551">
            <v>694</v>
          </cell>
          <cell r="AH551">
            <v>691</v>
          </cell>
          <cell r="AI551">
            <v>26161</v>
          </cell>
          <cell r="AJ551">
            <v>4461</v>
          </cell>
          <cell r="AK551">
            <v>33</v>
          </cell>
          <cell r="AL551">
            <v>29</v>
          </cell>
          <cell r="AM551">
            <v>9747</v>
          </cell>
        </row>
        <row r="552">
          <cell r="A552" t="str">
            <v>米脂县</v>
          </cell>
          <cell r="B552" t="str">
            <v>3P</v>
          </cell>
          <cell r="C552">
            <v>376</v>
          </cell>
          <cell r="D552">
            <v>210</v>
          </cell>
          <cell r="E552">
            <v>42</v>
          </cell>
          <cell r="F552">
            <v>119</v>
          </cell>
          <cell r="G552">
            <v>4</v>
          </cell>
          <cell r="H552">
            <v>125</v>
          </cell>
          <cell r="I552">
            <v>3</v>
          </cell>
          <cell r="J552">
            <v>38</v>
          </cell>
          <cell r="K552">
            <v>2517</v>
          </cell>
          <cell r="L552">
            <v>0</v>
          </cell>
          <cell r="M552">
            <v>52</v>
          </cell>
          <cell r="N552">
            <v>315</v>
          </cell>
          <cell r="O552">
            <v>904</v>
          </cell>
          <cell r="P552">
            <v>610</v>
          </cell>
          <cell r="Q552">
            <v>132</v>
          </cell>
          <cell r="R552">
            <v>504</v>
          </cell>
          <cell r="S552">
            <v>1558</v>
          </cell>
          <cell r="T552">
            <v>376</v>
          </cell>
          <cell r="U552">
            <v>87</v>
          </cell>
          <cell r="V552">
            <v>612</v>
          </cell>
          <cell r="W552">
            <v>1128</v>
          </cell>
          <cell r="X552">
            <v>-638</v>
          </cell>
          <cell r="Y552">
            <v>-7</v>
          </cell>
          <cell r="Z552">
            <v>2530</v>
          </cell>
          <cell r="AA552">
            <v>2517</v>
          </cell>
          <cell r="AB552">
            <v>0</v>
          </cell>
          <cell r="AC552">
            <v>13</v>
          </cell>
          <cell r="AD552">
            <v>0</v>
          </cell>
          <cell r="AE552">
            <v>-972</v>
          </cell>
          <cell r="AF552">
            <v>-1326</v>
          </cell>
          <cell r="AG552">
            <v>126</v>
          </cell>
          <cell r="AH552">
            <v>20</v>
          </cell>
          <cell r="AI552">
            <v>19970</v>
          </cell>
          <cell r="AJ552">
            <v>9700</v>
          </cell>
          <cell r="AK552">
            <v>20</v>
          </cell>
          <cell r="AL552">
            <v>18</v>
          </cell>
          <cell r="AM552">
            <v>7963</v>
          </cell>
        </row>
        <row r="553">
          <cell r="A553" t="str">
            <v>佳  县</v>
          </cell>
          <cell r="B553" t="str">
            <v>3P</v>
          </cell>
          <cell r="C553">
            <v>402</v>
          </cell>
          <cell r="D553">
            <v>165</v>
          </cell>
          <cell r="E553">
            <v>60</v>
          </cell>
          <cell r="F553">
            <v>71</v>
          </cell>
          <cell r="G553">
            <v>12</v>
          </cell>
          <cell r="H553">
            <v>204</v>
          </cell>
          <cell r="I553">
            <v>2</v>
          </cell>
          <cell r="J553">
            <v>31</v>
          </cell>
          <cell r="K553">
            <v>2630</v>
          </cell>
          <cell r="L553">
            <v>0</v>
          </cell>
          <cell r="M553">
            <v>117</v>
          </cell>
          <cell r="N553">
            <v>225</v>
          </cell>
          <cell r="O553">
            <v>1053</v>
          </cell>
          <cell r="P553">
            <v>648</v>
          </cell>
          <cell r="Q553">
            <v>152</v>
          </cell>
          <cell r="R553">
            <v>435</v>
          </cell>
          <cell r="S553">
            <v>1769</v>
          </cell>
          <cell r="T553">
            <v>402</v>
          </cell>
          <cell r="U553">
            <v>122</v>
          </cell>
          <cell r="V553">
            <v>721</v>
          </cell>
          <cell r="W553">
            <v>1150</v>
          </cell>
          <cell r="X553">
            <v>-686</v>
          </cell>
          <cell r="Y553">
            <v>60</v>
          </cell>
          <cell r="Z553">
            <v>2642</v>
          </cell>
          <cell r="AA553">
            <v>2630</v>
          </cell>
          <cell r="AB553">
            <v>0</v>
          </cell>
          <cell r="AC553">
            <v>12</v>
          </cell>
          <cell r="AD553">
            <v>0</v>
          </cell>
          <cell r="AE553">
            <v>-873</v>
          </cell>
          <cell r="AF553">
            <v>-1183</v>
          </cell>
          <cell r="AG553">
            <v>178</v>
          </cell>
          <cell r="AH553">
            <v>0</v>
          </cell>
          <cell r="AI553">
            <v>17887</v>
          </cell>
          <cell r="AJ553">
            <v>5575</v>
          </cell>
          <cell r="AK553">
            <v>23</v>
          </cell>
          <cell r="AL553">
            <v>22</v>
          </cell>
          <cell r="AM553">
            <v>7916</v>
          </cell>
        </row>
        <row r="554">
          <cell r="A554" t="str">
            <v>吴堡县</v>
          </cell>
          <cell r="B554" t="str">
            <v>3P</v>
          </cell>
          <cell r="C554">
            <v>298</v>
          </cell>
          <cell r="D554">
            <v>168</v>
          </cell>
          <cell r="E554">
            <v>55</v>
          </cell>
          <cell r="F554">
            <v>43</v>
          </cell>
          <cell r="G554">
            <v>10</v>
          </cell>
          <cell r="H554">
            <v>64</v>
          </cell>
          <cell r="I554">
            <v>-2</v>
          </cell>
          <cell r="J554">
            <v>68</v>
          </cell>
          <cell r="K554">
            <v>1422</v>
          </cell>
          <cell r="L554">
            <v>0</v>
          </cell>
          <cell r="M554">
            <v>6</v>
          </cell>
          <cell r="N554">
            <v>135</v>
          </cell>
          <cell r="O554">
            <v>492</v>
          </cell>
          <cell r="P554">
            <v>443</v>
          </cell>
          <cell r="Q554">
            <v>83</v>
          </cell>
          <cell r="R554">
            <v>263</v>
          </cell>
          <cell r="S554">
            <v>1081</v>
          </cell>
          <cell r="T554">
            <v>298</v>
          </cell>
          <cell r="U554">
            <v>109</v>
          </cell>
          <cell r="V554">
            <v>384</v>
          </cell>
          <cell r="W554">
            <v>520</v>
          </cell>
          <cell r="X554">
            <v>-248</v>
          </cell>
          <cell r="Y554">
            <v>18</v>
          </cell>
          <cell r="Z554">
            <v>1425</v>
          </cell>
          <cell r="AA554">
            <v>1422</v>
          </cell>
          <cell r="AB554">
            <v>0</v>
          </cell>
          <cell r="AC554">
            <v>3</v>
          </cell>
          <cell r="AD554">
            <v>0</v>
          </cell>
          <cell r="AE554">
            <v>-344</v>
          </cell>
          <cell r="AF554">
            <v>-459</v>
          </cell>
          <cell r="AG554">
            <v>167</v>
          </cell>
          <cell r="AH554">
            <v>0</v>
          </cell>
          <cell r="AI554">
            <v>9914</v>
          </cell>
          <cell r="AJ554">
            <v>5723</v>
          </cell>
          <cell r="AK554">
            <v>8</v>
          </cell>
          <cell r="AL554">
            <v>7</v>
          </cell>
          <cell r="AM554">
            <v>4419</v>
          </cell>
        </row>
        <row r="555">
          <cell r="A555" t="str">
            <v>清涧县</v>
          </cell>
          <cell r="B555" t="str">
            <v>3P</v>
          </cell>
          <cell r="C555">
            <v>424</v>
          </cell>
          <cell r="D555">
            <v>121</v>
          </cell>
          <cell r="E555">
            <v>43</v>
          </cell>
          <cell r="F555">
            <v>54</v>
          </cell>
          <cell r="G555">
            <v>4</v>
          </cell>
          <cell r="H555">
            <v>199</v>
          </cell>
          <cell r="I555">
            <v>45</v>
          </cell>
          <cell r="J555">
            <v>59</v>
          </cell>
          <cell r="K555">
            <v>2557</v>
          </cell>
          <cell r="L555">
            <v>0</v>
          </cell>
          <cell r="M555">
            <v>13</v>
          </cell>
          <cell r="N555">
            <v>209</v>
          </cell>
          <cell r="O555">
            <v>924</v>
          </cell>
          <cell r="P555">
            <v>773</v>
          </cell>
          <cell r="Q555">
            <v>154</v>
          </cell>
          <cell r="R555">
            <v>484</v>
          </cell>
          <cell r="S555">
            <v>1451</v>
          </cell>
          <cell r="T555">
            <v>424</v>
          </cell>
          <cell r="U555">
            <v>88</v>
          </cell>
          <cell r="V555">
            <v>603</v>
          </cell>
          <cell r="W555">
            <v>1098</v>
          </cell>
          <cell r="X555">
            <v>-831</v>
          </cell>
          <cell r="Y555">
            <v>69</v>
          </cell>
          <cell r="Z555">
            <v>2575</v>
          </cell>
          <cell r="AA555">
            <v>2557</v>
          </cell>
          <cell r="AB555">
            <v>0</v>
          </cell>
          <cell r="AC555">
            <v>18</v>
          </cell>
          <cell r="AD555">
            <v>0</v>
          </cell>
          <cell r="AE555">
            <v>-1124</v>
          </cell>
          <cell r="AF555">
            <v>-1357</v>
          </cell>
          <cell r="AG555">
            <v>129</v>
          </cell>
          <cell r="AH555">
            <v>0</v>
          </cell>
          <cell r="AI555">
            <v>24011</v>
          </cell>
          <cell r="AJ555">
            <v>6606</v>
          </cell>
          <cell r="AK555">
            <v>21</v>
          </cell>
          <cell r="AL555">
            <v>19</v>
          </cell>
          <cell r="AM555">
            <v>7316</v>
          </cell>
        </row>
        <row r="556">
          <cell r="A556" t="str">
            <v>子洲县</v>
          </cell>
          <cell r="B556" t="str">
            <v>3P</v>
          </cell>
          <cell r="C556">
            <v>305</v>
          </cell>
          <cell r="D556">
            <v>159</v>
          </cell>
          <cell r="E556">
            <v>34</v>
          </cell>
          <cell r="F556">
            <v>55</v>
          </cell>
          <cell r="G556">
            <v>6</v>
          </cell>
          <cell r="H556">
            <v>118</v>
          </cell>
          <cell r="I556">
            <v>-45</v>
          </cell>
          <cell r="J556">
            <v>73</v>
          </cell>
          <cell r="K556">
            <v>3080</v>
          </cell>
          <cell r="L556">
            <v>0</v>
          </cell>
          <cell r="M556">
            <v>18</v>
          </cell>
          <cell r="N556">
            <v>329</v>
          </cell>
          <cell r="O556">
            <v>1095</v>
          </cell>
          <cell r="P556">
            <v>725</v>
          </cell>
          <cell r="Q556">
            <v>229</v>
          </cell>
          <cell r="R556">
            <v>684</v>
          </cell>
          <cell r="S556">
            <v>1578</v>
          </cell>
          <cell r="T556">
            <v>305</v>
          </cell>
          <cell r="U556">
            <v>83</v>
          </cell>
          <cell r="V556">
            <v>712</v>
          </cell>
          <cell r="W556">
            <v>1283</v>
          </cell>
          <cell r="X556">
            <v>-884</v>
          </cell>
          <cell r="Y556">
            <v>79</v>
          </cell>
          <cell r="Z556">
            <v>3096</v>
          </cell>
          <cell r="AA556">
            <v>3080</v>
          </cell>
          <cell r="AB556">
            <v>0</v>
          </cell>
          <cell r="AC556">
            <v>16</v>
          </cell>
          <cell r="AD556">
            <v>0</v>
          </cell>
          <cell r="AE556">
            <v>-1518</v>
          </cell>
          <cell r="AF556">
            <v>-1789</v>
          </cell>
          <cell r="AG556">
            <v>101</v>
          </cell>
          <cell r="AH556">
            <v>1</v>
          </cell>
          <cell r="AI556">
            <v>26421</v>
          </cell>
          <cell r="AJ556">
            <v>8414</v>
          </cell>
          <cell r="AK556">
            <v>28</v>
          </cell>
          <cell r="AL556">
            <v>26</v>
          </cell>
          <cell r="AM556">
            <v>8419</v>
          </cell>
        </row>
        <row r="557">
          <cell r="A557" t="str">
            <v>甘肃省</v>
          </cell>
          <cell r="B557">
            <v>0</v>
          </cell>
          <cell r="C557">
            <v>43010</v>
          </cell>
          <cell r="D557">
            <v>25102</v>
          </cell>
          <cell r="E557">
            <v>7436</v>
          </cell>
          <cell r="F557">
            <v>10686</v>
          </cell>
          <cell r="G557">
            <v>1878</v>
          </cell>
          <cell r="H557">
            <v>10996</v>
          </cell>
          <cell r="I557">
            <v>2571</v>
          </cell>
          <cell r="J557">
            <v>4341</v>
          </cell>
          <cell r="K557">
            <v>142762</v>
          </cell>
          <cell r="L557">
            <v>2441</v>
          </cell>
          <cell r="M557">
            <v>4330</v>
          </cell>
          <cell r="N557">
            <v>12081</v>
          </cell>
          <cell r="O557">
            <v>63452</v>
          </cell>
          <cell r="P557">
            <v>34869</v>
          </cell>
          <cell r="Q557">
            <v>7396</v>
          </cell>
          <cell r="R557">
            <v>18193</v>
          </cell>
          <cell r="S557">
            <v>117147</v>
          </cell>
          <cell r="T557">
            <v>43010</v>
          </cell>
          <cell r="U557">
            <v>21630</v>
          </cell>
          <cell r="V557">
            <v>34131</v>
          </cell>
          <cell r="W557">
            <v>24706</v>
          </cell>
          <cell r="X557">
            <v>-24467</v>
          </cell>
          <cell r="Y557">
            <v>18137</v>
          </cell>
          <cell r="Z557">
            <v>157812</v>
          </cell>
          <cell r="AA557">
            <v>142762</v>
          </cell>
          <cell r="AB557">
            <v>443</v>
          </cell>
          <cell r="AC557">
            <v>6852</v>
          </cell>
          <cell r="AD557">
            <v>7755</v>
          </cell>
          <cell r="AE557">
            <v>-40665</v>
          </cell>
          <cell r="AF557">
            <v>-60166</v>
          </cell>
          <cell r="AG557">
            <v>23849</v>
          </cell>
          <cell r="AH557">
            <v>1101</v>
          </cell>
          <cell r="AI557">
            <v>1175913</v>
          </cell>
          <cell r="AJ557">
            <v>547915</v>
          </cell>
          <cell r="AK557">
            <v>1309</v>
          </cell>
          <cell r="AL557">
            <v>1211</v>
          </cell>
          <cell r="AM557">
            <v>279462</v>
          </cell>
        </row>
        <row r="558">
          <cell r="A558" t="str">
            <v>永登县</v>
          </cell>
          <cell r="B558" t="str">
            <v>3P</v>
          </cell>
          <cell r="C558">
            <v>4695</v>
          </cell>
          <cell r="D558">
            <v>3995</v>
          </cell>
          <cell r="E558">
            <v>831</v>
          </cell>
          <cell r="F558">
            <v>1785</v>
          </cell>
          <cell r="G558">
            <v>570</v>
          </cell>
          <cell r="H558">
            <v>380</v>
          </cell>
          <cell r="I558">
            <v>146</v>
          </cell>
          <cell r="J558">
            <v>174</v>
          </cell>
          <cell r="K558">
            <v>6856</v>
          </cell>
          <cell r="L558">
            <v>116</v>
          </cell>
          <cell r="M558">
            <v>331</v>
          </cell>
          <cell r="N558">
            <v>556</v>
          </cell>
          <cell r="O558">
            <v>3056</v>
          </cell>
          <cell r="P558">
            <v>1098</v>
          </cell>
          <cell r="Q558">
            <v>294</v>
          </cell>
          <cell r="R558">
            <v>1405</v>
          </cell>
          <cell r="S558">
            <v>9820</v>
          </cell>
          <cell r="T558">
            <v>4695</v>
          </cell>
          <cell r="U558">
            <v>3392</v>
          </cell>
          <cell r="V558">
            <v>0</v>
          </cell>
          <cell r="W558">
            <v>997</v>
          </cell>
          <cell r="X558">
            <v>433</v>
          </cell>
          <cell r="Y558">
            <v>303</v>
          </cell>
          <cell r="Z558">
            <v>9058</v>
          </cell>
          <cell r="AA558">
            <v>6856</v>
          </cell>
          <cell r="AB558">
            <v>385</v>
          </cell>
          <cell r="AC558">
            <v>1817</v>
          </cell>
          <cell r="AD558">
            <v>0</v>
          </cell>
          <cell r="AE558">
            <v>762</v>
          </cell>
          <cell r="AF558">
            <v>67</v>
          </cell>
          <cell r="AG558">
            <v>2788</v>
          </cell>
          <cell r="AH558">
            <v>6</v>
          </cell>
          <cell r="AI558">
            <v>96840</v>
          </cell>
          <cell r="AJ558">
            <v>76530</v>
          </cell>
          <cell r="AK558">
            <v>47</v>
          </cell>
          <cell r="AL558">
            <v>41</v>
          </cell>
          <cell r="AM558">
            <v>9635</v>
          </cell>
        </row>
        <row r="559">
          <cell r="A559" t="str">
            <v>肃北县</v>
          </cell>
          <cell r="B559" t="str">
            <v>3M</v>
          </cell>
          <cell r="C559">
            <v>359</v>
          </cell>
          <cell r="D559">
            <v>151</v>
          </cell>
          <cell r="E559">
            <v>50</v>
          </cell>
          <cell r="F559">
            <v>56</v>
          </cell>
          <cell r="G559">
            <v>4</v>
          </cell>
          <cell r="H559">
            <v>67</v>
          </cell>
          <cell r="I559">
            <v>4</v>
          </cell>
          <cell r="J559">
            <v>137</v>
          </cell>
          <cell r="K559">
            <v>1433</v>
          </cell>
          <cell r="L559">
            <v>67</v>
          </cell>
          <cell r="M559">
            <v>61</v>
          </cell>
          <cell r="N559">
            <v>111</v>
          </cell>
          <cell r="O559">
            <v>431</v>
          </cell>
          <cell r="P559">
            <v>473</v>
          </cell>
          <cell r="Q559">
            <v>63</v>
          </cell>
          <cell r="R559">
            <v>227</v>
          </cell>
          <cell r="S559">
            <v>1130</v>
          </cell>
          <cell r="T559">
            <v>359</v>
          </cell>
          <cell r="U559">
            <v>149</v>
          </cell>
          <cell r="V559">
            <v>300</v>
          </cell>
          <cell r="W559">
            <v>300</v>
          </cell>
          <cell r="X559">
            <v>-210</v>
          </cell>
          <cell r="Y559">
            <v>232</v>
          </cell>
          <cell r="Z559">
            <v>1500</v>
          </cell>
          <cell r="AA559">
            <v>1433</v>
          </cell>
          <cell r="AB559">
            <v>0</v>
          </cell>
          <cell r="AC559">
            <v>7</v>
          </cell>
          <cell r="AD559">
            <v>60</v>
          </cell>
          <cell r="AE559">
            <v>-370</v>
          </cell>
          <cell r="AF559">
            <v>-384</v>
          </cell>
          <cell r="AG559">
            <v>150</v>
          </cell>
          <cell r="AH559">
            <v>0</v>
          </cell>
          <cell r="AI559">
            <v>9335</v>
          </cell>
          <cell r="AJ559">
            <v>7050</v>
          </cell>
          <cell r="AK559">
            <v>1</v>
          </cell>
          <cell r="AL559">
            <v>1</v>
          </cell>
          <cell r="AM559">
            <v>1455</v>
          </cell>
        </row>
        <row r="560">
          <cell r="A560" t="str">
            <v>阿克塞县</v>
          </cell>
          <cell r="B560" t="str">
            <v>3M</v>
          </cell>
          <cell r="C560">
            <v>420</v>
          </cell>
          <cell r="D560">
            <v>276</v>
          </cell>
          <cell r="E560">
            <v>205</v>
          </cell>
          <cell r="F560">
            <v>46</v>
          </cell>
          <cell r="G560">
            <v>4</v>
          </cell>
          <cell r="H560">
            <v>39</v>
          </cell>
          <cell r="I560">
            <v>71</v>
          </cell>
          <cell r="J560">
            <v>34</v>
          </cell>
          <cell r="K560">
            <v>1417</v>
          </cell>
          <cell r="L560">
            <v>40</v>
          </cell>
          <cell r="M560">
            <v>36</v>
          </cell>
          <cell r="N560">
            <v>74</v>
          </cell>
          <cell r="O560">
            <v>305</v>
          </cell>
          <cell r="P560">
            <v>411</v>
          </cell>
          <cell r="Q560">
            <v>57</v>
          </cell>
          <cell r="R560">
            <v>494</v>
          </cell>
          <cell r="S560">
            <v>1518</v>
          </cell>
          <cell r="T560">
            <v>420</v>
          </cell>
          <cell r="U560">
            <v>623</v>
          </cell>
          <cell r="V560">
            <v>134</v>
          </cell>
          <cell r="W560">
            <v>179</v>
          </cell>
          <cell r="X560">
            <v>47</v>
          </cell>
          <cell r="Y560">
            <v>115</v>
          </cell>
          <cell r="Z560">
            <v>1462</v>
          </cell>
          <cell r="AA560">
            <v>1417</v>
          </cell>
          <cell r="AB560">
            <v>0</v>
          </cell>
          <cell r="AC560">
            <v>8</v>
          </cell>
          <cell r="AD560">
            <v>37</v>
          </cell>
          <cell r="AE560">
            <v>56</v>
          </cell>
          <cell r="AF560">
            <v>41</v>
          </cell>
          <cell r="AG560">
            <v>615</v>
          </cell>
          <cell r="AH560">
            <v>0</v>
          </cell>
          <cell r="AI560">
            <v>10760</v>
          </cell>
          <cell r="AJ560">
            <v>9282</v>
          </cell>
          <cell r="AK560">
            <v>1</v>
          </cell>
          <cell r="AL560">
            <v>0</v>
          </cell>
          <cell r="AM560">
            <v>1028</v>
          </cell>
        </row>
        <row r="561">
          <cell r="A561" t="str">
            <v>肃南县</v>
          </cell>
          <cell r="B561" t="str">
            <v>3M</v>
          </cell>
          <cell r="C561">
            <v>1338</v>
          </cell>
          <cell r="D561">
            <v>1022</v>
          </cell>
          <cell r="E561">
            <v>143</v>
          </cell>
          <cell r="F561">
            <v>81</v>
          </cell>
          <cell r="G561">
            <v>7</v>
          </cell>
          <cell r="H561">
            <v>167</v>
          </cell>
          <cell r="I561">
            <v>107</v>
          </cell>
          <cell r="J561">
            <v>42</v>
          </cell>
          <cell r="K561">
            <v>3249</v>
          </cell>
          <cell r="L561">
            <v>78</v>
          </cell>
          <cell r="M561">
            <v>145</v>
          </cell>
          <cell r="N561">
            <v>480</v>
          </cell>
          <cell r="O561">
            <v>776</v>
          </cell>
          <cell r="P561">
            <v>752</v>
          </cell>
          <cell r="Q561">
            <v>95</v>
          </cell>
          <cell r="R561">
            <v>923</v>
          </cell>
          <cell r="S561">
            <v>2509</v>
          </cell>
          <cell r="T561">
            <v>1338</v>
          </cell>
          <cell r="U561">
            <v>-45</v>
          </cell>
          <cell r="V561">
            <v>665</v>
          </cell>
          <cell r="W561">
            <v>439</v>
          </cell>
          <cell r="X561">
            <v>-77</v>
          </cell>
          <cell r="Y561">
            <v>189</v>
          </cell>
          <cell r="Z561">
            <v>3323</v>
          </cell>
          <cell r="AA561">
            <v>3249</v>
          </cell>
          <cell r="AB561">
            <v>0</v>
          </cell>
          <cell r="AC561">
            <v>2</v>
          </cell>
          <cell r="AD561">
            <v>72</v>
          </cell>
          <cell r="AE561">
            <v>-814</v>
          </cell>
          <cell r="AF561">
            <v>-833</v>
          </cell>
          <cell r="AG561">
            <v>429</v>
          </cell>
          <cell r="AH561">
            <v>1</v>
          </cell>
          <cell r="AI561">
            <v>12358</v>
          </cell>
          <cell r="AJ561">
            <v>6308</v>
          </cell>
          <cell r="AK561">
            <v>4</v>
          </cell>
          <cell r="AL561">
            <v>3</v>
          </cell>
          <cell r="AM561">
            <v>3704</v>
          </cell>
        </row>
        <row r="562">
          <cell r="A562" t="str">
            <v>榆中县</v>
          </cell>
          <cell r="B562" t="str">
            <v>3P</v>
          </cell>
          <cell r="C562">
            <v>2006</v>
          </cell>
          <cell r="D562">
            <v>1300</v>
          </cell>
          <cell r="E562">
            <v>582</v>
          </cell>
          <cell r="F562">
            <v>516</v>
          </cell>
          <cell r="G562">
            <v>64</v>
          </cell>
          <cell r="H562">
            <v>405</v>
          </cell>
          <cell r="I562">
            <v>142</v>
          </cell>
          <cell r="J562">
            <v>159</v>
          </cell>
          <cell r="K562">
            <v>5970</v>
          </cell>
          <cell r="L562">
            <v>138</v>
          </cell>
          <cell r="M562">
            <v>418</v>
          </cell>
          <cell r="N562">
            <v>475</v>
          </cell>
          <cell r="O562">
            <v>3024</v>
          </cell>
          <cell r="P562">
            <v>939</v>
          </cell>
          <cell r="Q562">
            <v>248</v>
          </cell>
          <cell r="R562">
            <v>728</v>
          </cell>
          <cell r="S562">
            <v>6357</v>
          </cell>
          <cell r="T562">
            <v>2006</v>
          </cell>
          <cell r="U562">
            <v>1690</v>
          </cell>
          <cell r="V562">
            <v>0</v>
          </cell>
          <cell r="W562">
            <v>1015</v>
          </cell>
          <cell r="X562">
            <v>-176</v>
          </cell>
          <cell r="Y562">
            <v>1822</v>
          </cell>
          <cell r="Z562">
            <v>6560</v>
          </cell>
          <cell r="AA562">
            <v>5970</v>
          </cell>
          <cell r="AB562">
            <v>0</v>
          </cell>
          <cell r="AC562">
            <v>590</v>
          </cell>
          <cell r="AD562">
            <v>0</v>
          </cell>
          <cell r="AE562">
            <v>-203</v>
          </cell>
          <cell r="AF562">
            <v>-624</v>
          </cell>
          <cell r="AG562">
            <v>1746</v>
          </cell>
          <cell r="AH562">
            <v>82</v>
          </cell>
          <cell r="AI562">
            <v>53013</v>
          </cell>
          <cell r="AJ562">
            <v>33088</v>
          </cell>
          <cell r="AK562">
            <v>40</v>
          </cell>
          <cell r="AL562">
            <v>38</v>
          </cell>
          <cell r="AM562">
            <v>10024</v>
          </cell>
        </row>
        <row r="563">
          <cell r="A563" t="str">
            <v>平川区</v>
          </cell>
          <cell r="B563" t="str">
            <v>3P</v>
          </cell>
          <cell r="C563">
            <v>1332</v>
          </cell>
          <cell r="D563">
            <v>1014</v>
          </cell>
          <cell r="E563">
            <v>241</v>
          </cell>
          <cell r="F563">
            <v>313</v>
          </cell>
          <cell r="G563">
            <v>137</v>
          </cell>
          <cell r="H563">
            <v>80</v>
          </cell>
          <cell r="I563">
            <v>153</v>
          </cell>
          <cell r="J563">
            <v>85</v>
          </cell>
          <cell r="K563">
            <v>2199</v>
          </cell>
          <cell r="L563">
            <v>129</v>
          </cell>
          <cell r="M563">
            <v>106</v>
          </cell>
          <cell r="N563">
            <v>154</v>
          </cell>
          <cell r="O563">
            <v>702</v>
          </cell>
          <cell r="P563">
            <v>570</v>
          </cell>
          <cell r="Q563">
            <v>101</v>
          </cell>
          <cell r="R563">
            <v>437</v>
          </cell>
          <cell r="S563">
            <v>3486</v>
          </cell>
          <cell r="T563">
            <v>1332</v>
          </cell>
          <cell r="U563">
            <v>638</v>
          </cell>
          <cell r="V563">
            <v>0</v>
          </cell>
          <cell r="W563">
            <v>167</v>
          </cell>
          <cell r="X563">
            <v>62</v>
          </cell>
          <cell r="Y563">
            <v>1287</v>
          </cell>
          <cell r="Z563">
            <v>3409</v>
          </cell>
          <cell r="AA563">
            <v>2199</v>
          </cell>
          <cell r="AB563">
            <v>0</v>
          </cell>
          <cell r="AC563">
            <v>186</v>
          </cell>
          <cell r="AD563">
            <v>1024</v>
          </cell>
          <cell r="AE563">
            <v>77</v>
          </cell>
          <cell r="AF563">
            <v>11</v>
          </cell>
          <cell r="AG563">
            <v>723</v>
          </cell>
          <cell r="AH563">
            <v>0</v>
          </cell>
          <cell r="AI563">
            <v>20560</v>
          </cell>
          <cell r="AJ563">
            <v>13120</v>
          </cell>
          <cell r="AK563">
            <v>17</v>
          </cell>
          <cell r="AL563">
            <v>10</v>
          </cell>
          <cell r="AM563">
            <v>2939</v>
          </cell>
        </row>
        <row r="564">
          <cell r="A564" t="str">
            <v>景泰县</v>
          </cell>
          <cell r="B564" t="str">
            <v>3P</v>
          </cell>
          <cell r="C564">
            <v>1004</v>
          </cell>
          <cell r="D564">
            <v>724</v>
          </cell>
          <cell r="E564">
            <v>278</v>
          </cell>
          <cell r="F564">
            <v>318</v>
          </cell>
          <cell r="G564">
            <v>59</v>
          </cell>
          <cell r="H564">
            <v>197</v>
          </cell>
          <cell r="I564">
            <v>38</v>
          </cell>
          <cell r="J564">
            <v>45</v>
          </cell>
          <cell r="K564">
            <v>3233</v>
          </cell>
          <cell r="L564">
            <v>15</v>
          </cell>
          <cell r="M564">
            <v>62</v>
          </cell>
          <cell r="N564">
            <v>286</v>
          </cell>
          <cell r="O564">
            <v>1535</v>
          </cell>
          <cell r="P564">
            <v>714</v>
          </cell>
          <cell r="Q564">
            <v>169</v>
          </cell>
          <cell r="R564">
            <v>452</v>
          </cell>
          <cell r="S564">
            <v>3844</v>
          </cell>
          <cell r="T564">
            <v>1004</v>
          </cell>
          <cell r="U564">
            <v>1131</v>
          </cell>
          <cell r="V564">
            <v>356</v>
          </cell>
          <cell r="W564">
            <v>548</v>
          </cell>
          <cell r="X564">
            <v>178</v>
          </cell>
          <cell r="Y564">
            <v>627</v>
          </cell>
          <cell r="Z564">
            <v>3748</v>
          </cell>
          <cell r="AA564">
            <v>3233</v>
          </cell>
          <cell r="AB564">
            <v>0</v>
          </cell>
          <cell r="AC564">
            <v>36</v>
          </cell>
          <cell r="AD564">
            <v>479</v>
          </cell>
          <cell r="AE564">
            <v>96</v>
          </cell>
          <cell r="AF564">
            <v>-339</v>
          </cell>
          <cell r="AG564">
            <v>816</v>
          </cell>
          <cell r="AH564">
            <v>585</v>
          </cell>
          <cell r="AI564">
            <v>47367</v>
          </cell>
          <cell r="AJ564">
            <v>24675</v>
          </cell>
          <cell r="AK564">
            <v>37</v>
          </cell>
          <cell r="AL564">
            <v>28</v>
          </cell>
          <cell r="AM564">
            <v>5982</v>
          </cell>
        </row>
        <row r="565">
          <cell r="A565" t="str">
            <v>靖远县</v>
          </cell>
          <cell r="B565" t="str">
            <v>3P</v>
          </cell>
          <cell r="C565">
            <v>1269</v>
          </cell>
          <cell r="D565">
            <v>638</v>
          </cell>
          <cell r="E565">
            <v>222</v>
          </cell>
          <cell r="F565">
            <v>271</v>
          </cell>
          <cell r="G565">
            <v>29</v>
          </cell>
          <cell r="H565">
            <v>408</v>
          </cell>
          <cell r="I565">
            <v>147</v>
          </cell>
          <cell r="J565">
            <v>76</v>
          </cell>
          <cell r="K565">
            <v>4322</v>
          </cell>
          <cell r="L565">
            <v>40</v>
          </cell>
          <cell r="M565">
            <v>203</v>
          </cell>
          <cell r="N565">
            <v>323</v>
          </cell>
          <cell r="O565">
            <v>2278</v>
          </cell>
          <cell r="P565">
            <v>907</v>
          </cell>
          <cell r="Q565">
            <v>296</v>
          </cell>
          <cell r="R565">
            <v>275</v>
          </cell>
          <cell r="S565">
            <v>3556</v>
          </cell>
          <cell r="T565">
            <v>1269</v>
          </cell>
          <cell r="U565">
            <v>358</v>
          </cell>
          <cell r="V565">
            <v>1098</v>
          </cell>
          <cell r="W565">
            <v>632</v>
          </cell>
          <cell r="X565">
            <v>-347</v>
          </cell>
          <cell r="Y565">
            <v>546</v>
          </cell>
          <cell r="Z565">
            <v>4734</v>
          </cell>
          <cell r="AA565">
            <v>4322</v>
          </cell>
          <cell r="AB565">
            <v>0</v>
          </cell>
          <cell r="AC565">
            <v>86</v>
          </cell>
          <cell r="AD565">
            <v>326</v>
          </cell>
          <cell r="AE565">
            <v>-1178</v>
          </cell>
          <cell r="AF565">
            <v>-1835</v>
          </cell>
          <cell r="AG565">
            <v>666</v>
          </cell>
          <cell r="AH565">
            <v>0</v>
          </cell>
          <cell r="AI565">
            <v>32482</v>
          </cell>
          <cell r="AJ565">
            <v>13405</v>
          </cell>
          <cell r="AK565">
            <v>42</v>
          </cell>
          <cell r="AL565">
            <v>39</v>
          </cell>
          <cell r="AM565">
            <v>7110</v>
          </cell>
        </row>
        <row r="566">
          <cell r="A566" t="str">
            <v>会宁县</v>
          </cell>
          <cell r="B566" t="str">
            <v>3P</v>
          </cell>
          <cell r="C566">
            <v>811</v>
          </cell>
          <cell r="D566">
            <v>287</v>
          </cell>
          <cell r="E566">
            <v>78</v>
          </cell>
          <cell r="F566">
            <v>161</v>
          </cell>
          <cell r="G566">
            <v>9</v>
          </cell>
          <cell r="H566">
            <v>468</v>
          </cell>
          <cell r="I566">
            <v>28</v>
          </cell>
          <cell r="J566">
            <v>28</v>
          </cell>
          <cell r="K566">
            <v>4374</v>
          </cell>
          <cell r="L566">
            <v>44</v>
          </cell>
          <cell r="M566">
            <v>80</v>
          </cell>
          <cell r="N566">
            <v>421</v>
          </cell>
          <cell r="O566">
            <v>2503</v>
          </cell>
          <cell r="P566">
            <v>957</v>
          </cell>
          <cell r="Q566">
            <v>165</v>
          </cell>
          <cell r="R566">
            <v>204</v>
          </cell>
          <cell r="S566">
            <v>2635</v>
          </cell>
          <cell r="T566">
            <v>811</v>
          </cell>
          <cell r="U566">
            <v>239</v>
          </cell>
          <cell r="V566">
            <v>1536</v>
          </cell>
          <cell r="W566">
            <v>684</v>
          </cell>
          <cell r="X566">
            <v>-998</v>
          </cell>
          <cell r="Y566">
            <v>363</v>
          </cell>
          <cell r="Z566">
            <v>4598</v>
          </cell>
          <cell r="AA566">
            <v>4374</v>
          </cell>
          <cell r="AB566">
            <v>0</v>
          </cell>
          <cell r="AC566">
            <v>104</v>
          </cell>
          <cell r="AD566">
            <v>120</v>
          </cell>
          <cell r="AE566">
            <v>-1963</v>
          </cell>
          <cell r="AF566">
            <v>-2595</v>
          </cell>
          <cell r="AG566">
            <v>233</v>
          </cell>
          <cell r="AH566">
            <v>0</v>
          </cell>
          <cell r="AI566">
            <v>34051</v>
          </cell>
          <cell r="AJ566">
            <v>10029</v>
          </cell>
          <cell r="AK566">
            <v>52</v>
          </cell>
          <cell r="AL566">
            <v>50</v>
          </cell>
          <cell r="AM566">
            <v>7389</v>
          </cell>
        </row>
        <row r="567">
          <cell r="A567" t="str">
            <v>清水县</v>
          </cell>
          <cell r="B567" t="str">
            <v>3P</v>
          </cell>
          <cell r="C567">
            <v>539</v>
          </cell>
          <cell r="D567">
            <v>190</v>
          </cell>
          <cell r="E567">
            <v>66</v>
          </cell>
          <cell r="F567">
            <v>80</v>
          </cell>
          <cell r="G567">
            <v>13</v>
          </cell>
          <cell r="H567">
            <v>312</v>
          </cell>
          <cell r="I567">
            <v>10</v>
          </cell>
          <cell r="J567">
            <v>27</v>
          </cell>
          <cell r="K567">
            <v>3454</v>
          </cell>
          <cell r="L567">
            <v>42</v>
          </cell>
          <cell r="M567">
            <v>105</v>
          </cell>
          <cell r="N567">
            <v>314</v>
          </cell>
          <cell r="O567">
            <v>1627</v>
          </cell>
          <cell r="P567">
            <v>797</v>
          </cell>
          <cell r="Q567">
            <v>170</v>
          </cell>
          <cell r="R567">
            <v>399</v>
          </cell>
          <cell r="S567">
            <v>1581</v>
          </cell>
          <cell r="T567">
            <v>539</v>
          </cell>
          <cell r="U567">
            <v>253</v>
          </cell>
          <cell r="V567">
            <v>1077</v>
          </cell>
          <cell r="W567">
            <v>622</v>
          </cell>
          <cell r="X567">
            <v>-1184</v>
          </cell>
          <cell r="Y567">
            <v>274</v>
          </cell>
          <cell r="Z567">
            <v>3659</v>
          </cell>
          <cell r="AA567">
            <v>3454</v>
          </cell>
          <cell r="AB567">
            <v>0</v>
          </cell>
          <cell r="AC567">
            <v>128</v>
          </cell>
          <cell r="AD567">
            <v>77</v>
          </cell>
          <cell r="AE567">
            <v>-2078</v>
          </cell>
          <cell r="AF567">
            <v>-2500</v>
          </cell>
          <cell r="AG567">
            <v>197</v>
          </cell>
          <cell r="AH567">
            <v>77</v>
          </cell>
          <cell r="AI567">
            <v>30198</v>
          </cell>
          <cell r="AJ567">
            <v>15452</v>
          </cell>
          <cell r="AK567">
            <v>28</v>
          </cell>
          <cell r="AL567">
            <v>26</v>
          </cell>
          <cell r="AM567">
            <v>6013</v>
          </cell>
        </row>
        <row r="568">
          <cell r="A568" t="str">
            <v>秦安县</v>
          </cell>
          <cell r="B568" t="str">
            <v>3P</v>
          </cell>
          <cell r="C568">
            <v>1068</v>
          </cell>
          <cell r="D568">
            <v>534</v>
          </cell>
          <cell r="E568">
            <v>182</v>
          </cell>
          <cell r="F568">
            <v>201</v>
          </cell>
          <cell r="G568">
            <v>25</v>
          </cell>
          <cell r="H568">
            <v>429</v>
          </cell>
          <cell r="I568">
            <v>30</v>
          </cell>
          <cell r="J568">
            <v>75</v>
          </cell>
          <cell r="K568">
            <v>3473</v>
          </cell>
          <cell r="L568">
            <v>0</v>
          </cell>
          <cell r="M568">
            <v>81</v>
          </cell>
          <cell r="N568">
            <v>294</v>
          </cell>
          <cell r="O568">
            <v>1793</v>
          </cell>
          <cell r="P568">
            <v>660</v>
          </cell>
          <cell r="Q568">
            <v>160</v>
          </cell>
          <cell r="R568">
            <v>485</v>
          </cell>
          <cell r="S568">
            <v>2953</v>
          </cell>
          <cell r="T568">
            <v>1068</v>
          </cell>
          <cell r="U568">
            <v>433</v>
          </cell>
          <cell r="V568">
            <v>1583</v>
          </cell>
          <cell r="W568">
            <v>671</v>
          </cell>
          <cell r="X568">
            <v>-1360</v>
          </cell>
          <cell r="Y568">
            <v>558</v>
          </cell>
          <cell r="Z568">
            <v>4009</v>
          </cell>
          <cell r="AA568">
            <v>3473</v>
          </cell>
          <cell r="AB568">
            <v>0</v>
          </cell>
          <cell r="AC568">
            <v>201</v>
          </cell>
          <cell r="AD568">
            <v>335</v>
          </cell>
          <cell r="AE568">
            <v>-1056</v>
          </cell>
          <cell r="AF568">
            <v>-1515</v>
          </cell>
          <cell r="AG568">
            <v>547</v>
          </cell>
          <cell r="AH568">
            <v>2</v>
          </cell>
          <cell r="AI568">
            <v>54827</v>
          </cell>
          <cell r="AJ568">
            <v>32485</v>
          </cell>
          <cell r="AK568">
            <v>53</v>
          </cell>
          <cell r="AL568">
            <v>50</v>
          </cell>
          <cell r="AM568">
            <v>8404</v>
          </cell>
        </row>
        <row r="569">
          <cell r="A569" t="str">
            <v>甘谷县</v>
          </cell>
          <cell r="B569" t="str">
            <v>3P</v>
          </cell>
          <cell r="C569">
            <v>1264</v>
          </cell>
          <cell r="D569">
            <v>698</v>
          </cell>
          <cell r="E569">
            <v>373</v>
          </cell>
          <cell r="F569">
            <v>216</v>
          </cell>
          <cell r="G569">
            <v>34</v>
          </cell>
          <cell r="H569">
            <v>387</v>
          </cell>
          <cell r="I569">
            <v>95</v>
          </cell>
          <cell r="J569">
            <v>84</v>
          </cell>
          <cell r="K569">
            <v>4951</v>
          </cell>
          <cell r="L569">
            <v>74</v>
          </cell>
          <cell r="M569">
            <v>88</v>
          </cell>
          <cell r="N569">
            <v>444</v>
          </cell>
          <cell r="O569">
            <v>2487</v>
          </cell>
          <cell r="P569">
            <v>921</v>
          </cell>
          <cell r="Q569">
            <v>242</v>
          </cell>
          <cell r="R569">
            <v>695</v>
          </cell>
          <cell r="S569">
            <v>2867</v>
          </cell>
          <cell r="T569">
            <v>1264</v>
          </cell>
          <cell r="U569">
            <v>1046</v>
          </cell>
          <cell r="V569">
            <v>739</v>
          </cell>
          <cell r="W569">
            <v>824</v>
          </cell>
          <cell r="X569">
            <v>-1494</v>
          </cell>
          <cell r="Y569">
            <v>488</v>
          </cell>
          <cell r="Z569">
            <v>5520</v>
          </cell>
          <cell r="AA569">
            <v>4951</v>
          </cell>
          <cell r="AB569">
            <v>0</v>
          </cell>
          <cell r="AC569">
            <v>322</v>
          </cell>
          <cell r="AD569">
            <v>247</v>
          </cell>
          <cell r="AE569">
            <v>-2653</v>
          </cell>
          <cell r="AF569">
            <v>-3032</v>
          </cell>
          <cell r="AG569">
            <v>1222</v>
          </cell>
          <cell r="AH569">
            <v>0</v>
          </cell>
          <cell r="AI569">
            <v>62600</v>
          </cell>
          <cell r="AJ569">
            <v>42550</v>
          </cell>
          <cell r="AK569">
            <v>52</v>
          </cell>
          <cell r="AL569">
            <v>49</v>
          </cell>
          <cell r="AM569">
            <v>8888</v>
          </cell>
        </row>
        <row r="570">
          <cell r="A570" t="str">
            <v>武山县</v>
          </cell>
          <cell r="B570" t="str">
            <v>3P</v>
          </cell>
          <cell r="C570">
            <v>973</v>
          </cell>
          <cell r="D570">
            <v>663</v>
          </cell>
          <cell r="E570">
            <v>245</v>
          </cell>
          <cell r="F570">
            <v>279</v>
          </cell>
          <cell r="G570">
            <v>39</v>
          </cell>
          <cell r="H570">
            <v>249</v>
          </cell>
          <cell r="I570">
            <v>6</v>
          </cell>
          <cell r="J570">
            <v>55</v>
          </cell>
          <cell r="K570">
            <v>4062</v>
          </cell>
          <cell r="L570">
            <v>138</v>
          </cell>
          <cell r="M570">
            <v>121</v>
          </cell>
          <cell r="N570">
            <v>264</v>
          </cell>
          <cell r="O570">
            <v>1827</v>
          </cell>
          <cell r="P570">
            <v>815</v>
          </cell>
          <cell r="Q570">
            <v>172</v>
          </cell>
          <cell r="R570">
            <v>725</v>
          </cell>
          <cell r="S570">
            <v>3278</v>
          </cell>
          <cell r="T570">
            <v>973</v>
          </cell>
          <cell r="U570">
            <v>859</v>
          </cell>
          <cell r="V570">
            <v>784</v>
          </cell>
          <cell r="W570">
            <v>948</v>
          </cell>
          <cell r="X570">
            <v>-864</v>
          </cell>
          <cell r="Y570">
            <v>578</v>
          </cell>
          <cell r="Z570">
            <v>4673</v>
          </cell>
          <cell r="AA570">
            <v>4062</v>
          </cell>
          <cell r="AB570">
            <v>0</v>
          </cell>
          <cell r="AC570">
            <v>224</v>
          </cell>
          <cell r="AD570">
            <v>387</v>
          </cell>
          <cell r="AE570">
            <v>-1395</v>
          </cell>
          <cell r="AF570">
            <v>-1999</v>
          </cell>
          <cell r="AG570">
            <v>734</v>
          </cell>
          <cell r="AH570">
            <v>25</v>
          </cell>
          <cell r="AI570">
            <v>38357</v>
          </cell>
          <cell r="AJ570">
            <v>22707</v>
          </cell>
          <cell r="AK570">
            <v>38</v>
          </cell>
          <cell r="AL570">
            <v>36</v>
          </cell>
          <cell r="AM570">
            <v>7365</v>
          </cell>
        </row>
        <row r="571">
          <cell r="A571" t="str">
            <v>张川县</v>
          </cell>
          <cell r="B571" t="str">
            <v>3P</v>
          </cell>
          <cell r="C571">
            <v>523</v>
          </cell>
          <cell r="D571">
            <v>275</v>
          </cell>
          <cell r="E571">
            <v>106</v>
          </cell>
          <cell r="F571">
            <v>82</v>
          </cell>
          <cell r="G571">
            <v>18</v>
          </cell>
          <cell r="H571">
            <v>204</v>
          </cell>
          <cell r="I571">
            <v>4</v>
          </cell>
          <cell r="J571">
            <v>40</v>
          </cell>
          <cell r="K571">
            <v>3197</v>
          </cell>
          <cell r="L571">
            <v>0</v>
          </cell>
          <cell r="M571">
            <v>63</v>
          </cell>
          <cell r="N571">
            <v>322</v>
          </cell>
          <cell r="O571">
            <v>1393</v>
          </cell>
          <cell r="P571">
            <v>716</v>
          </cell>
          <cell r="Q571">
            <v>169</v>
          </cell>
          <cell r="R571">
            <v>534</v>
          </cell>
          <cell r="S571">
            <v>2579</v>
          </cell>
          <cell r="T571">
            <v>523</v>
          </cell>
          <cell r="U571">
            <v>284</v>
          </cell>
          <cell r="V571">
            <v>930</v>
          </cell>
          <cell r="W571">
            <v>683</v>
          </cell>
          <cell r="X571">
            <v>-488</v>
          </cell>
          <cell r="Y571">
            <v>647</v>
          </cell>
          <cell r="Z571">
            <v>3494</v>
          </cell>
          <cell r="AA571">
            <v>3197</v>
          </cell>
          <cell r="AB571">
            <v>0</v>
          </cell>
          <cell r="AC571">
            <v>101</v>
          </cell>
          <cell r="AD571">
            <v>196</v>
          </cell>
          <cell r="AE571">
            <v>-915</v>
          </cell>
          <cell r="AF571">
            <v>-1353</v>
          </cell>
          <cell r="AG571">
            <v>319</v>
          </cell>
          <cell r="AH571">
            <v>1</v>
          </cell>
          <cell r="AI571">
            <v>25152</v>
          </cell>
          <cell r="AJ571">
            <v>15798</v>
          </cell>
          <cell r="AK571">
            <v>27</v>
          </cell>
          <cell r="AL571">
            <v>26</v>
          </cell>
          <cell r="AM571">
            <v>5950</v>
          </cell>
        </row>
        <row r="572">
          <cell r="A572" t="str">
            <v>古浪县</v>
          </cell>
          <cell r="B572" t="str">
            <v>3P</v>
          </cell>
          <cell r="C572">
            <v>742</v>
          </cell>
          <cell r="D572">
            <v>361</v>
          </cell>
          <cell r="E572">
            <v>113</v>
          </cell>
          <cell r="F572">
            <v>169</v>
          </cell>
          <cell r="G572">
            <v>16</v>
          </cell>
          <cell r="H572">
            <v>292</v>
          </cell>
          <cell r="I572">
            <v>12</v>
          </cell>
          <cell r="J572">
            <v>77</v>
          </cell>
          <cell r="K572">
            <v>3869</v>
          </cell>
          <cell r="L572">
            <v>91</v>
          </cell>
          <cell r="M572">
            <v>164</v>
          </cell>
          <cell r="N572">
            <v>355</v>
          </cell>
          <cell r="O572">
            <v>1951</v>
          </cell>
          <cell r="P572">
            <v>825</v>
          </cell>
          <cell r="Q572">
            <v>176</v>
          </cell>
          <cell r="R572">
            <v>307</v>
          </cell>
          <cell r="S572">
            <v>2504</v>
          </cell>
          <cell r="T572">
            <v>742</v>
          </cell>
          <cell r="U572">
            <v>298</v>
          </cell>
          <cell r="V572">
            <v>1378</v>
          </cell>
          <cell r="W572">
            <v>642</v>
          </cell>
          <cell r="X572">
            <v>-810</v>
          </cell>
          <cell r="Y572">
            <v>254</v>
          </cell>
          <cell r="Z572">
            <v>4079</v>
          </cell>
          <cell r="AA572">
            <v>3869</v>
          </cell>
          <cell r="AB572">
            <v>0</v>
          </cell>
          <cell r="AC572">
            <v>114</v>
          </cell>
          <cell r="AD572">
            <v>96</v>
          </cell>
          <cell r="AE572">
            <v>-1575</v>
          </cell>
          <cell r="AF572">
            <v>-2505</v>
          </cell>
          <cell r="AG572">
            <v>339</v>
          </cell>
          <cell r="AH572">
            <v>1</v>
          </cell>
          <cell r="AI572">
            <v>40466</v>
          </cell>
          <cell r="AJ572">
            <v>11514</v>
          </cell>
          <cell r="AK572">
            <v>36</v>
          </cell>
          <cell r="AL572">
            <v>34</v>
          </cell>
          <cell r="AM572">
            <v>7855</v>
          </cell>
        </row>
        <row r="573">
          <cell r="A573" t="str">
            <v>天祝县</v>
          </cell>
          <cell r="B573" t="str">
            <v>3P</v>
          </cell>
          <cell r="C573">
            <v>1114</v>
          </cell>
          <cell r="D573">
            <v>670</v>
          </cell>
          <cell r="E573">
            <v>227</v>
          </cell>
          <cell r="F573">
            <v>245</v>
          </cell>
          <cell r="G573">
            <v>58</v>
          </cell>
          <cell r="H573">
            <v>201</v>
          </cell>
          <cell r="I573">
            <v>100</v>
          </cell>
          <cell r="J573">
            <v>143</v>
          </cell>
          <cell r="K573">
            <v>3621</v>
          </cell>
          <cell r="L573">
            <v>43</v>
          </cell>
          <cell r="M573">
            <v>41</v>
          </cell>
          <cell r="N573">
            <v>491</v>
          </cell>
          <cell r="O573">
            <v>1549</v>
          </cell>
          <cell r="P573">
            <v>927</v>
          </cell>
          <cell r="Q573">
            <v>187</v>
          </cell>
          <cell r="R573">
            <v>383</v>
          </cell>
          <cell r="S573">
            <v>2424</v>
          </cell>
          <cell r="T573">
            <v>1114</v>
          </cell>
          <cell r="U573">
            <v>578</v>
          </cell>
          <cell r="V573">
            <v>955</v>
          </cell>
          <cell r="W573">
            <v>431</v>
          </cell>
          <cell r="X573">
            <v>-1019</v>
          </cell>
          <cell r="Y573">
            <v>365</v>
          </cell>
          <cell r="Z573">
            <v>3859</v>
          </cell>
          <cell r="AA573">
            <v>3621</v>
          </cell>
          <cell r="AB573">
            <v>0</v>
          </cell>
          <cell r="AC573">
            <v>126</v>
          </cell>
          <cell r="AD573">
            <v>112</v>
          </cell>
          <cell r="AE573">
            <v>-1435</v>
          </cell>
          <cell r="AF573">
            <v>-1939</v>
          </cell>
          <cell r="AG573">
            <v>683</v>
          </cell>
          <cell r="AH573">
            <v>3</v>
          </cell>
          <cell r="AI573">
            <v>27314</v>
          </cell>
          <cell r="AJ573">
            <v>12322</v>
          </cell>
          <cell r="AK573">
            <v>22</v>
          </cell>
          <cell r="AL573">
            <v>19</v>
          </cell>
          <cell r="AM573">
            <v>6292</v>
          </cell>
        </row>
        <row r="574">
          <cell r="A574" t="str">
            <v>定西县</v>
          </cell>
          <cell r="B574" t="str">
            <v>3P</v>
          </cell>
          <cell r="C574">
            <v>1964</v>
          </cell>
          <cell r="D574">
            <v>1312</v>
          </cell>
          <cell r="E574">
            <v>461</v>
          </cell>
          <cell r="F574">
            <v>597</v>
          </cell>
          <cell r="G574">
            <v>75</v>
          </cell>
          <cell r="H574">
            <v>397</v>
          </cell>
          <cell r="I574">
            <v>92</v>
          </cell>
          <cell r="J574">
            <v>163</v>
          </cell>
          <cell r="K574">
            <v>4038</v>
          </cell>
          <cell r="L574">
            <v>24</v>
          </cell>
          <cell r="M574">
            <v>132</v>
          </cell>
          <cell r="N574">
            <v>381</v>
          </cell>
          <cell r="O574">
            <v>1808</v>
          </cell>
          <cell r="P574">
            <v>848</v>
          </cell>
          <cell r="Q574">
            <v>244</v>
          </cell>
          <cell r="R574">
            <v>601</v>
          </cell>
          <cell r="S574">
            <v>3882</v>
          </cell>
          <cell r="T574">
            <v>1964</v>
          </cell>
          <cell r="U574">
            <v>1183</v>
          </cell>
          <cell r="V574">
            <v>56</v>
          </cell>
          <cell r="W574">
            <v>575</v>
          </cell>
          <cell r="X574">
            <v>-357</v>
          </cell>
          <cell r="Y574">
            <v>461</v>
          </cell>
          <cell r="Z574">
            <v>4498</v>
          </cell>
          <cell r="AA574">
            <v>4038</v>
          </cell>
          <cell r="AB574">
            <v>0</v>
          </cell>
          <cell r="AC574">
            <v>208</v>
          </cell>
          <cell r="AD574">
            <v>252</v>
          </cell>
          <cell r="AE574">
            <v>-616</v>
          </cell>
          <cell r="AF574">
            <v>-1134</v>
          </cell>
          <cell r="AG574">
            <v>1383</v>
          </cell>
          <cell r="AH574">
            <v>7</v>
          </cell>
          <cell r="AI574">
            <v>39046</v>
          </cell>
          <cell r="AJ574">
            <v>12856</v>
          </cell>
          <cell r="AK574">
            <v>43</v>
          </cell>
          <cell r="AL574">
            <v>38</v>
          </cell>
          <cell r="AM574">
            <v>9998</v>
          </cell>
        </row>
        <row r="575">
          <cell r="A575" t="str">
            <v>通渭县</v>
          </cell>
          <cell r="B575" t="str">
            <v>3P</v>
          </cell>
          <cell r="C575">
            <v>639</v>
          </cell>
          <cell r="D575">
            <v>309</v>
          </cell>
          <cell r="E575">
            <v>138</v>
          </cell>
          <cell r="F575">
            <v>117</v>
          </cell>
          <cell r="G575">
            <v>17</v>
          </cell>
          <cell r="H575">
            <v>249</v>
          </cell>
          <cell r="I575">
            <v>25</v>
          </cell>
          <cell r="J575">
            <v>56</v>
          </cell>
          <cell r="K575">
            <v>3379</v>
          </cell>
          <cell r="L575">
            <v>39</v>
          </cell>
          <cell r="M575">
            <v>51</v>
          </cell>
          <cell r="N575">
            <v>319</v>
          </cell>
          <cell r="O575">
            <v>1789</v>
          </cell>
          <cell r="P575">
            <v>776</v>
          </cell>
          <cell r="Q575">
            <v>163</v>
          </cell>
          <cell r="R575">
            <v>242</v>
          </cell>
          <cell r="S575">
            <v>2440</v>
          </cell>
          <cell r="T575">
            <v>639</v>
          </cell>
          <cell r="U575">
            <v>362</v>
          </cell>
          <cell r="V575">
            <v>1021</v>
          </cell>
          <cell r="W575">
            <v>548</v>
          </cell>
          <cell r="X575">
            <v>-402</v>
          </cell>
          <cell r="Y575">
            <v>272</v>
          </cell>
          <cell r="Z575">
            <v>3592</v>
          </cell>
          <cell r="AA575">
            <v>3379</v>
          </cell>
          <cell r="AB575">
            <v>0</v>
          </cell>
          <cell r="AC575">
            <v>100</v>
          </cell>
          <cell r="AD575">
            <v>113</v>
          </cell>
          <cell r="AE575">
            <v>-1152</v>
          </cell>
          <cell r="AF575">
            <v>-1659</v>
          </cell>
          <cell r="AG575">
            <v>414</v>
          </cell>
          <cell r="AH575">
            <v>0</v>
          </cell>
          <cell r="AI575">
            <v>32132</v>
          </cell>
          <cell r="AJ575">
            <v>10913</v>
          </cell>
          <cell r="AK575">
            <v>42</v>
          </cell>
          <cell r="AL575">
            <v>40</v>
          </cell>
          <cell r="AM575">
            <v>6869</v>
          </cell>
        </row>
        <row r="576">
          <cell r="A576" t="str">
            <v>陇西县</v>
          </cell>
          <cell r="B576" t="str">
            <v>3P</v>
          </cell>
          <cell r="C576">
            <v>2232</v>
          </cell>
          <cell r="D576">
            <v>1612</v>
          </cell>
          <cell r="E576">
            <v>546</v>
          </cell>
          <cell r="F576">
            <v>697</v>
          </cell>
          <cell r="G576">
            <v>129</v>
          </cell>
          <cell r="H576">
            <v>343</v>
          </cell>
          <cell r="I576">
            <v>33</v>
          </cell>
          <cell r="J576">
            <v>244</v>
          </cell>
          <cell r="K576">
            <v>4557</v>
          </cell>
          <cell r="L576">
            <v>37</v>
          </cell>
          <cell r="M576">
            <v>175</v>
          </cell>
          <cell r="N576">
            <v>280</v>
          </cell>
          <cell r="O576">
            <v>2327</v>
          </cell>
          <cell r="P576">
            <v>911</v>
          </cell>
          <cell r="Q576">
            <v>257</v>
          </cell>
          <cell r="R576">
            <v>570</v>
          </cell>
          <cell r="S576">
            <v>4805</v>
          </cell>
          <cell r="T576">
            <v>2232</v>
          </cell>
          <cell r="U576">
            <v>1615</v>
          </cell>
          <cell r="V576">
            <v>0</v>
          </cell>
          <cell r="W576">
            <v>508</v>
          </cell>
          <cell r="X576">
            <v>-151</v>
          </cell>
          <cell r="Y576">
            <v>601</v>
          </cell>
          <cell r="Z576">
            <v>5214</v>
          </cell>
          <cell r="AA576">
            <v>4557</v>
          </cell>
          <cell r="AB576">
            <v>58</v>
          </cell>
          <cell r="AC576">
            <v>206</v>
          </cell>
          <cell r="AD576">
            <v>393</v>
          </cell>
          <cell r="AE576">
            <v>-409</v>
          </cell>
          <cell r="AF576">
            <v>-1088</v>
          </cell>
          <cell r="AG576">
            <v>1638</v>
          </cell>
          <cell r="AH576">
            <v>200</v>
          </cell>
          <cell r="AI576">
            <v>39925</v>
          </cell>
          <cell r="AJ576">
            <v>20822</v>
          </cell>
          <cell r="AK576">
            <v>45</v>
          </cell>
          <cell r="AL576">
            <v>44</v>
          </cell>
          <cell r="AM576">
            <v>8129</v>
          </cell>
        </row>
        <row r="577">
          <cell r="A577" t="str">
            <v>渭源县</v>
          </cell>
          <cell r="B577" t="str">
            <v>3P</v>
          </cell>
          <cell r="C577">
            <v>571</v>
          </cell>
          <cell r="D577">
            <v>203</v>
          </cell>
          <cell r="E577">
            <v>78</v>
          </cell>
          <cell r="F577">
            <v>84</v>
          </cell>
          <cell r="G577">
            <v>11</v>
          </cell>
          <cell r="H577">
            <v>337</v>
          </cell>
          <cell r="I577">
            <v>14</v>
          </cell>
          <cell r="J577">
            <v>17</v>
          </cell>
          <cell r="K577">
            <v>2771</v>
          </cell>
          <cell r="L577">
            <v>20</v>
          </cell>
          <cell r="M577">
            <v>8</v>
          </cell>
          <cell r="N577">
            <v>216</v>
          </cell>
          <cell r="O577">
            <v>1535</v>
          </cell>
          <cell r="P577">
            <v>676</v>
          </cell>
          <cell r="Q577">
            <v>147</v>
          </cell>
          <cell r="R577">
            <v>169</v>
          </cell>
          <cell r="S577">
            <v>1951</v>
          </cell>
          <cell r="T577">
            <v>571</v>
          </cell>
          <cell r="U577">
            <v>171</v>
          </cell>
          <cell r="V577">
            <v>887</v>
          </cell>
          <cell r="W577">
            <v>419</v>
          </cell>
          <cell r="X577">
            <v>-398</v>
          </cell>
          <cell r="Y577">
            <v>301</v>
          </cell>
          <cell r="Z577">
            <v>2992</v>
          </cell>
          <cell r="AA577">
            <v>2771</v>
          </cell>
          <cell r="AB577">
            <v>0</v>
          </cell>
          <cell r="AC577">
            <v>95</v>
          </cell>
          <cell r="AD577">
            <v>126</v>
          </cell>
          <cell r="AE577">
            <v>-1041</v>
          </cell>
          <cell r="AF577">
            <v>-1886</v>
          </cell>
          <cell r="AG577">
            <v>234</v>
          </cell>
          <cell r="AH577">
            <v>2</v>
          </cell>
          <cell r="AI577">
            <v>17539</v>
          </cell>
          <cell r="AJ577">
            <v>2154</v>
          </cell>
          <cell r="AK577">
            <v>32</v>
          </cell>
          <cell r="AL577">
            <v>31</v>
          </cell>
          <cell r="AM577">
            <v>6766</v>
          </cell>
        </row>
        <row r="578">
          <cell r="A578" t="str">
            <v>临洮县</v>
          </cell>
          <cell r="B578" t="str">
            <v>3P</v>
          </cell>
          <cell r="C578">
            <v>1273</v>
          </cell>
          <cell r="D578">
            <v>614</v>
          </cell>
          <cell r="E578">
            <v>161</v>
          </cell>
          <cell r="F578">
            <v>355</v>
          </cell>
          <cell r="G578">
            <v>20</v>
          </cell>
          <cell r="H578">
            <v>554</v>
          </cell>
          <cell r="I578">
            <v>16</v>
          </cell>
          <cell r="J578">
            <v>89</v>
          </cell>
          <cell r="K578">
            <v>3656</v>
          </cell>
          <cell r="L578">
            <v>30</v>
          </cell>
          <cell r="M578">
            <v>110</v>
          </cell>
          <cell r="N578">
            <v>272</v>
          </cell>
          <cell r="O578">
            <v>1837</v>
          </cell>
          <cell r="P578">
            <v>814</v>
          </cell>
          <cell r="Q578">
            <v>218</v>
          </cell>
          <cell r="R578">
            <v>375</v>
          </cell>
          <cell r="S578">
            <v>2859</v>
          </cell>
          <cell r="T578">
            <v>1273</v>
          </cell>
          <cell r="U578">
            <v>368</v>
          </cell>
          <cell r="V578">
            <v>1253</v>
          </cell>
          <cell r="W578">
            <v>643</v>
          </cell>
          <cell r="X578">
            <v>-1142</v>
          </cell>
          <cell r="Y578">
            <v>464</v>
          </cell>
          <cell r="Z578">
            <v>4084</v>
          </cell>
          <cell r="AA578">
            <v>3656</v>
          </cell>
          <cell r="AB578">
            <v>0</v>
          </cell>
          <cell r="AC578">
            <v>186</v>
          </cell>
          <cell r="AD578">
            <v>242</v>
          </cell>
          <cell r="AE578">
            <v>-1225</v>
          </cell>
          <cell r="AF578">
            <v>-1960</v>
          </cell>
          <cell r="AG578">
            <v>484</v>
          </cell>
          <cell r="AH578">
            <v>22</v>
          </cell>
          <cell r="AI578">
            <v>50663</v>
          </cell>
          <cell r="AJ578">
            <v>22454</v>
          </cell>
          <cell r="AK578">
            <v>50</v>
          </cell>
          <cell r="AL578">
            <v>47</v>
          </cell>
          <cell r="AM578">
            <v>10735</v>
          </cell>
        </row>
        <row r="579">
          <cell r="A579" t="str">
            <v>漳  县</v>
          </cell>
          <cell r="B579" t="str">
            <v>3P</v>
          </cell>
          <cell r="C579">
            <v>382</v>
          </cell>
          <cell r="D579">
            <v>149</v>
          </cell>
          <cell r="E579">
            <v>46</v>
          </cell>
          <cell r="F579">
            <v>78</v>
          </cell>
          <cell r="G579">
            <v>5</v>
          </cell>
          <cell r="H579">
            <v>141</v>
          </cell>
          <cell r="I579">
            <v>12</v>
          </cell>
          <cell r="J579">
            <v>80</v>
          </cell>
          <cell r="K579">
            <v>1735</v>
          </cell>
          <cell r="L579">
            <v>95</v>
          </cell>
          <cell r="M579">
            <v>21</v>
          </cell>
          <cell r="N579">
            <v>128</v>
          </cell>
          <cell r="O579">
            <v>727</v>
          </cell>
          <cell r="P579">
            <v>499</v>
          </cell>
          <cell r="Q579">
            <v>99</v>
          </cell>
          <cell r="R579">
            <v>166</v>
          </cell>
          <cell r="S579">
            <v>1561</v>
          </cell>
          <cell r="T579">
            <v>382</v>
          </cell>
          <cell r="U579">
            <v>164</v>
          </cell>
          <cell r="V579">
            <v>566</v>
          </cell>
          <cell r="W579">
            <v>428</v>
          </cell>
          <cell r="X579">
            <v>-134</v>
          </cell>
          <cell r="Y579">
            <v>155</v>
          </cell>
          <cell r="Z579">
            <v>1840</v>
          </cell>
          <cell r="AA579">
            <v>1735</v>
          </cell>
          <cell r="AB579">
            <v>0</v>
          </cell>
          <cell r="AC579">
            <v>42</v>
          </cell>
          <cell r="AD579">
            <v>63</v>
          </cell>
          <cell r="AE579">
            <v>-279</v>
          </cell>
          <cell r="AF579">
            <v>-769</v>
          </cell>
          <cell r="AG579">
            <v>138</v>
          </cell>
          <cell r="AH579">
            <v>1</v>
          </cell>
          <cell r="AI579">
            <v>13767</v>
          </cell>
          <cell r="AJ579">
            <v>2461</v>
          </cell>
          <cell r="AK579">
            <v>17</v>
          </cell>
          <cell r="AL579">
            <v>16</v>
          </cell>
          <cell r="AM579">
            <v>3605</v>
          </cell>
        </row>
        <row r="580">
          <cell r="A580" t="str">
            <v>岷  县</v>
          </cell>
          <cell r="B580" t="str">
            <v>3P</v>
          </cell>
          <cell r="C580">
            <v>941</v>
          </cell>
          <cell r="D580">
            <v>236</v>
          </cell>
          <cell r="E580">
            <v>103</v>
          </cell>
          <cell r="F580">
            <v>94</v>
          </cell>
          <cell r="G580">
            <v>13</v>
          </cell>
          <cell r="H580">
            <v>344</v>
          </cell>
          <cell r="I580">
            <v>202</v>
          </cell>
          <cell r="J580">
            <v>159</v>
          </cell>
          <cell r="K580">
            <v>3243</v>
          </cell>
          <cell r="L580">
            <v>22</v>
          </cell>
          <cell r="M580">
            <v>64</v>
          </cell>
          <cell r="N580">
            <v>247</v>
          </cell>
          <cell r="O580">
            <v>1412</v>
          </cell>
          <cell r="P580">
            <v>890</v>
          </cell>
          <cell r="Q580">
            <v>270</v>
          </cell>
          <cell r="R580">
            <v>338</v>
          </cell>
          <cell r="S580">
            <v>2535</v>
          </cell>
          <cell r="T580">
            <v>941</v>
          </cell>
          <cell r="U580">
            <v>263</v>
          </cell>
          <cell r="V580">
            <v>1138</v>
          </cell>
          <cell r="W580">
            <v>553</v>
          </cell>
          <cell r="X580">
            <v>-698</v>
          </cell>
          <cell r="Y580">
            <v>338</v>
          </cell>
          <cell r="Z580">
            <v>3484</v>
          </cell>
          <cell r="AA580">
            <v>3243</v>
          </cell>
          <cell r="AB580">
            <v>0</v>
          </cell>
          <cell r="AC580">
            <v>92</v>
          </cell>
          <cell r="AD580">
            <v>149</v>
          </cell>
          <cell r="AE580">
            <v>-949</v>
          </cell>
          <cell r="AF580">
            <v>-1583</v>
          </cell>
          <cell r="AG580">
            <v>309</v>
          </cell>
          <cell r="AH580">
            <v>2</v>
          </cell>
          <cell r="AI580">
            <v>16690</v>
          </cell>
          <cell r="AJ580">
            <v>2537</v>
          </cell>
          <cell r="AK580">
            <v>41</v>
          </cell>
          <cell r="AL580">
            <v>38</v>
          </cell>
          <cell r="AM580">
            <v>7999</v>
          </cell>
        </row>
        <row r="581">
          <cell r="A581" t="str">
            <v>武都县</v>
          </cell>
          <cell r="B581" t="str">
            <v>3P</v>
          </cell>
          <cell r="C581">
            <v>1179</v>
          </cell>
          <cell r="D581">
            <v>798</v>
          </cell>
          <cell r="E581">
            <v>205</v>
          </cell>
          <cell r="F581">
            <v>427</v>
          </cell>
          <cell r="G581">
            <v>47</v>
          </cell>
          <cell r="H581">
            <v>237</v>
          </cell>
          <cell r="I581">
            <v>97</v>
          </cell>
          <cell r="J581">
            <v>47</v>
          </cell>
          <cell r="K581">
            <v>4468</v>
          </cell>
          <cell r="L581">
            <v>21</v>
          </cell>
          <cell r="M581">
            <v>196</v>
          </cell>
          <cell r="N581">
            <v>486</v>
          </cell>
          <cell r="O581">
            <v>1954</v>
          </cell>
          <cell r="P581">
            <v>1016</v>
          </cell>
          <cell r="Q581">
            <v>209</v>
          </cell>
          <cell r="R581">
            <v>586</v>
          </cell>
          <cell r="S581">
            <v>3099</v>
          </cell>
          <cell r="T581">
            <v>1179</v>
          </cell>
          <cell r="U581">
            <v>488</v>
          </cell>
          <cell r="V581">
            <v>1042</v>
          </cell>
          <cell r="W581">
            <v>794</v>
          </cell>
          <cell r="X581">
            <v>-849</v>
          </cell>
          <cell r="Y581">
            <v>445</v>
          </cell>
          <cell r="Z581">
            <v>4861</v>
          </cell>
          <cell r="AA581">
            <v>4468</v>
          </cell>
          <cell r="AB581">
            <v>0</v>
          </cell>
          <cell r="AC581">
            <v>180</v>
          </cell>
          <cell r="AD581">
            <v>213</v>
          </cell>
          <cell r="AE581">
            <v>-1762</v>
          </cell>
          <cell r="AF581">
            <v>-2619</v>
          </cell>
          <cell r="AG581">
            <v>636</v>
          </cell>
          <cell r="AH581">
            <v>1</v>
          </cell>
          <cell r="AI581">
            <v>32394</v>
          </cell>
          <cell r="AJ581">
            <v>9629</v>
          </cell>
          <cell r="AK581">
            <v>49</v>
          </cell>
          <cell r="AL581">
            <v>46</v>
          </cell>
          <cell r="AM581">
            <v>8738</v>
          </cell>
        </row>
        <row r="582">
          <cell r="A582" t="str">
            <v>文  县</v>
          </cell>
          <cell r="B582" t="str">
            <v>3P</v>
          </cell>
          <cell r="C582">
            <v>1082</v>
          </cell>
          <cell r="D582">
            <v>739</v>
          </cell>
          <cell r="E582">
            <v>200</v>
          </cell>
          <cell r="F582">
            <v>403</v>
          </cell>
          <cell r="G582">
            <v>36</v>
          </cell>
          <cell r="H582">
            <v>285</v>
          </cell>
          <cell r="I582">
            <v>10</v>
          </cell>
          <cell r="J582">
            <v>48</v>
          </cell>
          <cell r="K582">
            <v>2977</v>
          </cell>
          <cell r="L582">
            <v>131</v>
          </cell>
          <cell r="M582">
            <v>54</v>
          </cell>
          <cell r="N582">
            <v>257</v>
          </cell>
          <cell r="O582">
            <v>1220</v>
          </cell>
          <cell r="P582">
            <v>848</v>
          </cell>
          <cell r="Q582">
            <v>167</v>
          </cell>
          <cell r="R582">
            <v>300</v>
          </cell>
          <cell r="S582">
            <v>2410</v>
          </cell>
          <cell r="T582">
            <v>1082</v>
          </cell>
          <cell r="U582">
            <v>598</v>
          </cell>
          <cell r="V582">
            <v>177</v>
          </cell>
          <cell r="W582">
            <v>629</v>
          </cell>
          <cell r="X582">
            <v>-619</v>
          </cell>
          <cell r="Y582">
            <v>543</v>
          </cell>
          <cell r="Z582">
            <v>3482</v>
          </cell>
          <cell r="AA582">
            <v>2977</v>
          </cell>
          <cell r="AB582">
            <v>0</v>
          </cell>
          <cell r="AC582">
            <v>320</v>
          </cell>
          <cell r="AD582">
            <v>185</v>
          </cell>
          <cell r="AE582">
            <v>-1072</v>
          </cell>
          <cell r="AF582">
            <v>-1881</v>
          </cell>
          <cell r="AG582">
            <v>1277</v>
          </cell>
          <cell r="AH582">
            <v>0</v>
          </cell>
          <cell r="AI582">
            <v>15388</v>
          </cell>
          <cell r="AJ582">
            <v>4808</v>
          </cell>
          <cell r="AK582">
            <v>23</v>
          </cell>
          <cell r="AL582">
            <v>21</v>
          </cell>
          <cell r="AM582">
            <v>5636</v>
          </cell>
        </row>
        <row r="583">
          <cell r="A583" t="str">
            <v>康  县</v>
          </cell>
          <cell r="B583" t="str">
            <v>3P</v>
          </cell>
          <cell r="C583">
            <v>479</v>
          </cell>
          <cell r="D583">
            <v>186</v>
          </cell>
          <cell r="E583">
            <v>81</v>
          </cell>
          <cell r="F583">
            <v>68</v>
          </cell>
          <cell r="G583">
            <v>5</v>
          </cell>
          <cell r="H583">
            <v>202</v>
          </cell>
          <cell r="I583">
            <v>68</v>
          </cell>
          <cell r="J583">
            <v>23</v>
          </cell>
          <cell r="K583">
            <v>2194</v>
          </cell>
          <cell r="L583">
            <v>7</v>
          </cell>
          <cell r="M583">
            <v>115</v>
          </cell>
          <cell r="N583">
            <v>156</v>
          </cell>
          <cell r="O583">
            <v>879</v>
          </cell>
          <cell r="P583">
            <v>724</v>
          </cell>
          <cell r="Q583">
            <v>131</v>
          </cell>
          <cell r="R583">
            <v>182</v>
          </cell>
          <cell r="S583">
            <v>1264</v>
          </cell>
          <cell r="T583">
            <v>479</v>
          </cell>
          <cell r="U583">
            <v>164</v>
          </cell>
          <cell r="V583">
            <v>664</v>
          </cell>
          <cell r="W583">
            <v>452</v>
          </cell>
          <cell r="X583">
            <v>-623</v>
          </cell>
          <cell r="Y583">
            <v>128</v>
          </cell>
          <cell r="Z583">
            <v>2306</v>
          </cell>
          <cell r="AA583">
            <v>2194</v>
          </cell>
          <cell r="AB583">
            <v>0</v>
          </cell>
          <cell r="AC583">
            <v>67</v>
          </cell>
          <cell r="AD583">
            <v>45</v>
          </cell>
          <cell r="AE583">
            <v>-1042</v>
          </cell>
          <cell r="AF583">
            <v>-1720</v>
          </cell>
          <cell r="AG583">
            <v>244</v>
          </cell>
          <cell r="AH583">
            <v>1</v>
          </cell>
          <cell r="AI583">
            <v>14899</v>
          </cell>
          <cell r="AJ583">
            <v>5654</v>
          </cell>
          <cell r="AK583">
            <v>19</v>
          </cell>
          <cell r="AL583">
            <v>19</v>
          </cell>
          <cell r="AM583">
            <v>4753</v>
          </cell>
        </row>
        <row r="584">
          <cell r="A584" t="str">
            <v>宕昌县</v>
          </cell>
          <cell r="B584" t="str">
            <v>3P</v>
          </cell>
          <cell r="C584">
            <v>356</v>
          </cell>
          <cell r="D584">
            <v>196</v>
          </cell>
          <cell r="E584">
            <v>75</v>
          </cell>
          <cell r="F584">
            <v>84</v>
          </cell>
          <cell r="G584">
            <v>13</v>
          </cell>
          <cell r="H584">
            <v>135</v>
          </cell>
          <cell r="I584">
            <v>10</v>
          </cell>
          <cell r="J584">
            <v>15</v>
          </cell>
          <cell r="K584">
            <v>2821</v>
          </cell>
          <cell r="L584">
            <v>28</v>
          </cell>
          <cell r="M584">
            <v>36</v>
          </cell>
          <cell r="N584">
            <v>178</v>
          </cell>
          <cell r="O584">
            <v>992</v>
          </cell>
          <cell r="P584">
            <v>757</v>
          </cell>
          <cell r="Q584">
            <v>133</v>
          </cell>
          <cell r="R584">
            <v>697</v>
          </cell>
          <cell r="S584">
            <v>1471</v>
          </cell>
          <cell r="T584">
            <v>356</v>
          </cell>
          <cell r="U584">
            <v>155</v>
          </cell>
          <cell r="V584">
            <v>833</v>
          </cell>
          <cell r="W584">
            <v>613</v>
          </cell>
          <cell r="X584">
            <v>-777</v>
          </cell>
          <cell r="Y584">
            <v>291</v>
          </cell>
          <cell r="Z584">
            <v>2986</v>
          </cell>
          <cell r="AA584">
            <v>2821</v>
          </cell>
          <cell r="AB584">
            <v>0</v>
          </cell>
          <cell r="AC584">
            <v>92</v>
          </cell>
          <cell r="AD584">
            <v>73</v>
          </cell>
          <cell r="AE584">
            <v>-1515</v>
          </cell>
          <cell r="AF584">
            <v>-1884</v>
          </cell>
          <cell r="AG584">
            <v>225</v>
          </cell>
          <cell r="AH584">
            <v>0</v>
          </cell>
          <cell r="AI584">
            <v>13796</v>
          </cell>
          <cell r="AJ584">
            <v>2396</v>
          </cell>
          <cell r="AK584">
            <v>28</v>
          </cell>
          <cell r="AL584">
            <v>26</v>
          </cell>
          <cell r="AM584">
            <v>6716</v>
          </cell>
        </row>
        <row r="585">
          <cell r="A585" t="str">
            <v>西和县</v>
          </cell>
          <cell r="B585" t="str">
            <v>3P</v>
          </cell>
          <cell r="C585">
            <v>835</v>
          </cell>
          <cell r="D585">
            <v>443</v>
          </cell>
          <cell r="E585">
            <v>175</v>
          </cell>
          <cell r="F585">
            <v>134</v>
          </cell>
          <cell r="G585">
            <v>20</v>
          </cell>
          <cell r="H585">
            <v>194</v>
          </cell>
          <cell r="I585">
            <v>131</v>
          </cell>
          <cell r="J585">
            <v>67</v>
          </cell>
          <cell r="K585">
            <v>3042</v>
          </cell>
          <cell r="L585">
            <v>43</v>
          </cell>
          <cell r="M585">
            <v>59</v>
          </cell>
          <cell r="N585">
            <v>242</v>
          </cell>
          <cell r="O585">
            <v>1226</v>
          </cell>
          <cell r="P585">
            <v>805</v>
          </cell>
          <cell r="Q585">
            <v>138</v>
          </cell>
          <cell r="R585">
            <v>529</v>
          </cell>
          <cell r="S585">
            <v>1868</v>
          </cell>
          <cell r="T585">
            <v>835</v>
          </cell>
          <cell r="U585">
            <v>405</v>
          </cell>
          <cell r="V585">
            <v>758</v>
          </cell>
          <cell r="W585">
            <v>620</v>
          </cell>
          <cell r="X585">
            <v>-999</v>
          </cell>
          <cell r="Y585">
            <v>249</v>
          </cell>
          <cell r="Z585">
            <v>3305</v>
          </cell>
          <cell r="AA585">
            <v>3042</v>
          </cell>
          <cell r="AB585">
            <v>0</v>
          </cell>
          <cell r="AC585">
            <v>187</v>
          </cell>
          <cell r="AD585">
            <v>76</v>
          </cell>
          <cell r="AE585">
            <v>-1437</v>
          </cell>
          <cell r="AF585">
            <v>-2261</v>
          </cell>
          <cell r="AG585">
            <v>526</v>
          </cell>
          <cell r="AH585">
            <v>2</v>
          </cell>
          <cell r="AI585">
            <v>27794</v>
          </cell>
          <cell r="AJ585">
            <v>14698</v>
          </cell>
          <cell r="AK585">
            <v>34</v>
          </cell>
          <cell r="AL585">
            <v>33</v>
          </cell>
          <cell r="AM585">
            <v>6800</v>
          </cell>
        </row>
        <row r="586">
          <cell r="A586" t="str">
            <v>礼  县</v>
          </cell>
          <cell r="B586" t="str">
            <v>3P</v>
          </cell>
          <cell r="C586">
            <v>777</v>
          </cell>
          <cell r="D586">
            <v>168</v>
          </cell>
          <cell r="E586">
            <v>1</v>
          </cell>
          <cell r="F586">
            <v>112</v>
          </cell>
          <cell r="G586">
            <v>13</v>
          </cell>
          <cell r="H586">
            <v>328</v>
          </cell>
          <cell r="I586">
            <v>143</v>
          </cell>
          <cell r="J586">
            <v>138</v>
          </cell>
          <cell r="K586">
            <v>3411</v>
          </cell>
          <cell r="L586">
            <v>22</v>
          </cell>
          <cell r="M586">
            <v>63</v>
          </cell>
          <cell r="N586">
            <v>305</v>
          </cell>
          <cell r="O586">
            <v>1484</v>
          </cell>
          <cell r="P586">
            <v>1041</v>
          </cell>
          <cell r="Q586">
            <v>206</v>
          </cell>
          <cell r="R586">
            <v>290</v>
          </cell>
          <cell r="S586">
            <v>2264</v>
          </cell>
          <cell r="T586">
            <v>777</v>
          </cell>
          <cell r="U586">
            <v>103</v>
          </cell>
          <cell r="V586">
            <v>1465</v>
          </cell>
          <cell r="W586">
            <v>613</v>
          </cell>
          <cell r="X586">
            <v>-1022</v>
          </cell>
          <cell r="Y586">
            <v>328</v>
          </cell>
          <cell r="Z586">
            <v>3668</v>
          </cell>
          <cell r="AA586">
            <v>3411</v>
          </cell>
          <cell r="AB586">
            <v>0</v>
          </cell>
          <cell r="AC586">
            <v>195</v>
          </cell>
          <cell r="AD586">
            <v>62</v>
          </cell>
          <cell r="AE586">
            <v>-1404</v>
          </cell>
          <cell r="AF586">
            <v>-2134</v>
          </cell>
          <cell r="AG586">
            <v>169</v>
          </cell>
          <cell r="AH586">
            <v>2</v>
          </cell>
          <cell r="AI586">
            <v>23099</v>
          </cell>
          <cell r="AJ586">
            <v>5296</v>
          </cell>
          <cell r="AK586">
            <v>47</v>
          </cell>
          <cell r="AL586">
            <v>45</v>
          </cell>
          <cell r="AM586">
            <v>8283</v>
          </cell>
        </row>
        <row r="587">
          <cell r="A587" t="str">
            <v>静宁县</v>
          </cell>
          <cell r="B587" t="str">
            <v>3P</v>
          </cell>
          <cell r="C587">
            <v>1169</v>
          </cell>
          <cell r="D587">
            <v>605</v>
          </cell>
          <cell r="E587">
            <v>194</v>
          </cell>
          <cell r="F587">
            <v>288</v>
          </cell>
          <cell r="G587">
            <v>29</v>
          </cell>
          <cell r="H587">
            <v>427</v>
          </cell>
          <cell r="I587">
            <v>75</v>
          </cell>
          <cell r="J587">
            <v>62</v>
          </cell>
          <cell r="K587">
            <v>4186</v>
          </cell>
          <cell r="L587">
            <v>132</v>
          </cell>
          <cell r="M587">
            <v>63</v>
          </cell>
          <cell r="N587">
            <v>229</v>
          </cell>
          <cell r="O587">
            <v>2317</v>
          </cell>
          <cell r="P587">
            <v>1002</v>
          </cell>
          <cell r="Q587">
            <v>173</v>
          </cell>
          <cell r="R587">
            <v>270</v>
          </cell>
          <cell r="S587">
            <v>2763</v>
          </cell>
          <cell r="T587">
            <v>1169</v>
          </cell>
          <cell r="U587">
            <v>508</v>
          </cell>
          <cell r="V587">
            <v>1051</v>
          </cell>
          <cell r="W587">
            <v>607</v>
          </cell>
          <cell r="X587">
            <v>-907</v>
          </cell>
          <cell r="Y587">
            <v>335</v>
          </cell>
          <cell r="Z587">
            <v>4452</v>
          </cell>
          <cell r="AA587">
            <v>4186</v>
          </cell>
          <cell r="AB587">
            <v>0</v>
          </cell>
          <cell r="AC587">
            <v>112</v>
          </cell>
          <cell r="AD587">
            <v>154</v>
          </cell>
          <cell r="AE587">
            <v>-1689</v>
          </cell>
          <cell r="AF587">
            <v>-2210</v>
          </cell>
          <cell r="AG587">
            <v>571</v>
          </cell>
          <cell r="AH587">
            <v>1</v>
          </cell>
          <cell r="AI587">
            <v>38000</v>
          </cell>
          <cell r="AJ587">
            <v>15000</v>
          </cell>
          <cell r="AK587">
            <v>44</v>
          </cell>
          <cell r="AL587">
            <v>42</v>
          </cell>
          <cell r="AM587">
            <v>9874</v>
          </cell>
        </row>
        <row r="588">
          <cell r="A588" t="str">
            <v>庄浪县</v>
          </cell>
          <cell r="B588" t="str">
            <v>3P</v>
          </cell>
          <cell r="C588">
            <v>679</v>
          </cell>
          <cell r="D588">
            <v>273</v>
          </cell>
          <cell r="E588">
            <v>75</v>
          </cell>
          <cell r="F588">
            <v>152</v>
          </cell>
          <cell r="G588">
            <v>12</v>
          </cell>
          <cell r="H588">
            <v>307</v>
          </cell>
          <cell r="I588">
            <v>60</v>
          </cell>
          <cell r="J588">
            <v>39</v>
          </cell>
          <cell r="K588">
            <v>3975</v>
          </cell>
          <cell r="L588">
            <v>110</v>
          </cell>
          <cell r="M588">
            <v>73</v>
          </cell>
          <cell r="N588">
            <v>360</v>
          </cell>
          <cell r="O588">
            <v>2081</v>
          </cell>
          <cell r="P588">
            <v>949</v>
          </cell>
          <cell r="Q588">
            <v>148</v>
          </cell>
          <cell r="R588">
            <v>254</v>
          </cell>
          <cell r="S588">
            <v>1738</v>
          </cell>
          <cell r="T588">
            <v>679</v>
          </cell>
          <cell r="U588">
            <v>167</v>
          </cell>
          <cell r="V588">
            <v>1355</v>
          </cell>
          <cell r="W588">
            <v>624</v>
          </cell>
          <cell r="X588">
            <v>-1370</v>
          </cell>
          <cell r="Y588">
            <v>283</v>
          </cell>
          <cell r="Z588">
            <v>4128</v>
          </cell>
          <cell r="AA588">
            <v>3975</v>
          </cell>
          <cell r="AB588">
            <v>0</v>
          </cell>
          <cell r="AC588">
            <v>60</v>
          </cell>
          <cell r="AD588">
            <v>93</v>
          </cell>
          <cell r="AE588">
            <v>-2390</v>
          </cell>
          <cell r="AF588">
            <v>-2721</v>
          </cell>
          <cell r="AG588">
            <v>224</v>
          </cell>
          <cell r="AH588">
            <v>0</v>
          </cell>
          <cell r="AI588">
            <v>29900</v>
          </cell>
          <cell r="AJ588">
            <v>12030</v>
          </cell>
          <cell r="AK588">
            <v>39</v>
          </cell>
          <cell r="AL588">
            <v>37</v>
          </cell>
          <cell r="AM588">
            <v>9043</v>
          </cell>
        </row>
        <row r="589">
          <cell r="A589" t="str">
            <v>庆阳县</v>
          </cell>
          <cell r="B589" t="str">
            <v>3P</v>
          </cell>
          <cell r="C589">
            <v>2921</v>
          </cell>
          <cell r="D589">
            <v>1890</v>
          </cell>
          <cell r="E589">
            <v>212</v>
          </cell>
          <cell r="F589">
            <v>1021</v>
          </cell>
          <cell r="G589">
            <v>184</v>
          </cell>
          <cell r="H589">
            <v>330</v>
          </cell>
          <cell r="I589">
            <v>203</v>
          </cell>
          <cell r="J589">
            <v>498</v>
          </cell>
          <cell r="K589">
            <v>4228</v>
          </cell>
          <cell r="L589">
            <v>111</v>
          </cell>
          <cell r="M589">
            <v>224</v>
          </cell>
          <cell r="N589">
            <v>242</v>
          </cell>
          <cell r="O589">
            <v>1664</v>
          </cell>
          <cell r="P589">
            <v>969</v>
          </cell>
          <cell r="Q589">
            <v>335</v>
          </cell>
          <cell r="R589">
            <v>683</v>
          </cell>
          <cell r="S589">
            <v>5332</v>
          </cell>
          <cell r="T589">
            <v>2921</v>
          </cell>
          <cell r="U589">
            <v>485</v>
          </cell>
          <cell r="V589">
            <v>193</v>
          </cell>
          <cell r="W589">
            <v>507</v>
          </cell>
          <cell r="X589">
            <v>110</v>
          </cell>
          <cell r="Y589">
            <v>1116</v>
          </cell>
          <cell r="Z589">
            <v>4996</v>
          </cell>
          <cell r="AA589">
            <v>4228</v>
          </cell>
          <cell r="AB589">
            <v>0</v>
          </cell>
          <cell r="AC589">
            <v>62</v>
          </cell>
          <cell r="AD589">
            <v>706</v>
          </cell>
          <cell r="AE589">
            <v>336</v>
          </cell>
          <cell r="AF589">
            <v>261</v>
          </cell>
          <cell r="AG589">
            <v>635</v>
          </cell>
          <cell r="AH589">
            <v>7</v>
          </cell>
          <cell r="AI589">
            <v>25611</v>
          </cell>
          <cell r="AJ589">
            <v>7496</v>
          </cell>
          <cell r="AK589">
            <v>30</v>
          </cell>
          <cell r="AL589">
            <v>23</v>
          </cell>
          <cell r="AM589">
            <v>7015</v>
          </cell>
        </row>
        <row r="590">
          <cell r="A590" t="str">
            <v>华池县</v>
          </cell>
          <cell r="B590" t="str">
            <v>3P</v>
          </cell>
          <cell r="C590">
            <v>1058</v>
          </cell>
          <cell r="D590">
            <v>282</v>
          </cell>
          <cell r="E590">
            <v>78</v>
          </cell>
          <cell r="F590">
            <v>140</v>
          </cell>
          <cell r="G590">
            <v>14</v>
          </cell>
          <cell r="H590">
            <v>164</v>
          </cell>
          <cell r="I590">
            <v>97</v>
          </cell>
          <cell r="J590">
            <v>515</v>
          </cell>
          <cell r="K590">
            <v>2639</v>
          </cell>
          <cell r="L590">
            <v>93</v>
          </cell>
          <cell r="M590">
            <v>58</v>
          </cell>
          <cell r="N590">
            <v>264</v>
          </cell>
          <cell r="O590">
            <v>980</v>
          </cell>
          <cell r="P590">
            <v>786</v>
          </cell>
          <cell r="Q590">
            <v>161</v>
          </cell>
          <cell r="R590">
            <v>297</v>
          </cell>
          <cell r="S590">
            <v>2366</v>
          </cell>
          <cell r="T590">
            <v>1058</v>
          </cell>
          <cell r="U590">
            <v>236</v>
          </cell>
          <cell r="V590">
            <v>766</v>
          </cell>
          <cell r="W590">
            <v>470</v>
          </cell>
          <cell r="X590">
            <v>-342</v>
          </cell>
          <cell r="Y590">
            <v>178</v>
          </cell>
          <cell r="Z590">
            <v>2721</v>
          </cell>
          <cell r="AA590">
            <v>2639</v>
          </cell>
          <cell r="AB590">
            <v>0</v>
          </cell>
          <cell r="AC590">
            <v>12</v>
          </cell>
          <cell r="AD590">
            <v>70</v>
          </cell>
          <cell r="AE590">
            <v>-355</v>
          </cell>
          <cell r="AF590">
            <v>-519</v>
          </cell>
          <cell r="AG590">
            <v>235</v>
          </cell>
          <cell r="AH590">
            <v>0</v>
          </cell>
          <cell r="AI590">
            <v>11859</v>
          </cell>
          <cell r="AJ590">
            <v>2212</v>
          </cell>
          <cell r="AK590">
            <v>12</v>
          </cell>
          <cell r="AL590">
            <v>10</v>
          </cell>
          <cell r="AM590">
            <v>5864</v>
          </cell>
        </row>
        <row r="591">
          <cell r="A591" t="str">
            <v>环  县</v>
          </cell>
          <cell r="B591" t="str">
            <v>3P</v>
          </cell>
          <cell r="C591">
            <v>1243</v>
          </cell>
          <cell r="D591">
            <v>446</v>
          </cell>
          <cell r="E591">
            <v>122</v>
          </cell>
          <cell r="F591">
            <v>239</v>
          </cell>
          <cell r="G591">
            <v>15</v>
          </cell>
          <cell r="H591">
            <v>244</v>
          </cell>
          <cell r="I591">
            <v>45</v>
          </cell>
          <cell r="J591">
            <v>508</v>
          </cell>
          <cell r="K591">
            <v>4032</v>
          </cell>
          <cell r="L591">
            <v>0</v>
          </cell>
          <cell r="M591">
            <v>82</v>
          </cell>
          <cell r="N591">
            <v>310</v>
          </cell>
          <cell r="O591">
            <v>1683</v>
          </cell>
          <cell r="P591">
            <v>1093</v>
          </cell>
          <cell r="Q591">
            <v>265</v>
          </cell>
          <cell r="R591">
            <v>599</v>
          </cell>
          <cell r="S591">
            <v>2156</v>
          </cell>
          <cell r="T591">
            <v>1243</v>
          </cell>
          <cell r="U591">
            <v>364</v>
          </cell>
          <cell r="V591">
            <v>698</v>
          </cell>
          <cell r="W591">
            <v>809</v>
          </cell>
          <cell r="X591">
            <v>-1213</v>
          </cell>
          <cell r="Y591">
            <v>255</v>
          </cell>
          <cell r="Z591">
            <v>4179</v>
          </cell>
          <cell r="AA591">
            <v>4032</v>
          </cell>
          <cell r="AB591">
            <v>0</v>
          </cell>
          <cell r="AC591">
            <v>33</v>
          </cell>
          <cell r="AD591">
            <v>114</v>
          </cell>
          <cell r="AE591">
            <v>-2023</v>
          </cell>
          <cell r="AF591">
            <v>-2162</v>
          </cell>
          <cell r="AG591">
            <v>367</v>
          </cell>
          <cell r="AH591">
            <v>4</v>
          </cell>
          <cell r="AI591">
            <v>25188</v>
          </cell>
          <cell r="AJ591">
            <v>7095</v>
          </cell>
          <cell r="AK591">
            <v>31</v>
          </cell>
          <cell r="AL591">
            <v>29</v>
          </cell>
          <cell r="AM591">
            <v>9734</v>
          </cell>
        </row>
        <row r="592">
          <cell r="A592" t="str">
            <v>临夏县</v>
          </cell>
          <cell r="B592" t="str">
            <v>3P</v>
          </cell>
          <cell r="C592">
            <v>395</v>
          </cell>
          <cell r="D592">
            <v>168</v>
          </cell>
          <cell r="E592">
            <v>43</v>
          </cell>
          <cell r="F592">
            <v>101</v>
          </cell>
          <cell r="G592">
            <v>6</v>
          </cell>
          <cell r="H592">
            <v>178</v>
          </cell>
          <cell r="I592">
            <v>23</v>
          </cell>
          <cell r="J592">
            <v>26</v>
          </cell>
          <cell r="K592">
            <v>2612</v>
          </cell>
          <cell r="L592">
            <v>86</v>
          </cell>
          <cell r="M592">
            <v>59</v>
          </cell>
          <cell r="N592">
            <v>209</v>
          </cell>
          <cell r="O592">
            <v>1091</v>
          </cell>
          <cell r="P592">
            <v>837</v>
          </cell>
          <cell r="Q592">
            <v>117</v>
          </cell>
          <cell r="R592">
            <v>213</v>
          </cell>
          <cell r="S592">
            <v>2052</v>
          </cell>
          <cell r="T592">
            <v>395</v>
          </cell>
          <cell r="U592">
            <v>200</v>
          </cell>
          <cell r="V592">
            <v>1203</v>
          </cell>
          <cell r="W592">
            <v>471</v>
          </cell>
          <cell r="X592">
            <v>-513</v>
          </cell>
          <cell r="Y592">
            <v>296</v>
          </cell>
          <cell r="Z592">
            <v>2701</v>
          </cell>
          <cell r="AA592">
            <v>2612</v>
          </cell>
          <cell r="AB592">
            <v>0</v>
          </cell>
          <cell r="AC592">
            <v>53</v>
          </cell>
          <cell r="AD592">
            <v>36</v>
          </cell>
          <cell r="AE592">
            <v>-649</v>
          </cell>
          <cell r="AF592">
            <v>-828</v>
          </cell>
          <cell r="AG592">
            <v>160</v>
          </cell>
          <cell r="AH592">
            <v>57</v>
          </cell>
          <cell r="AI592">
            <v>20805</v>
          </cell>
          <cell r="AJ592">
            <v>6365</v>
          </cell>
          <cell r="AK592">
            <v>34</v>
          </cell>
          <cell r="AL592">
            <v>33</v>
          </cell>
          <cell r="AM592">
            <v>5807</v>
          </cell>
        </row>
        <row r="593">
          <cell r="A593" t="str">
            <v>积石山县</v>
          </cell>
          <cell r="B593" t="str">
            <v>3P</v>
          </cell>
          <cell r="C593">
            <v>174</v>
          </cell>
          <cell r="D593">
            <v>62</v>
          </cell>
          <cell r="E593">
            <v>13</v>
          </cell>
          <cell r="F593">
            <v>39</v>
          </cell>
          <cell r="G593">
            <v>2</v>
          </cell>
          <cell r="H593">
            <v>94</v>
          </cell>
          <cell r="I593">
            <v>3</v>
          </cell>
          <cell r="J593">
            <v>15</v>
          </cell>
          <cell r="K593">
            <v>2345</v>
          </cell>
          <cell r="L593">
            <v>44</v>
          </cell>
          <cell r="M593">
            <v>83</v>
          </cell>
          <cell r="N593">
            <v>252</v>
          </cell>
          <cell r="O593">
            <v>809</v>
          </cell>
          <cell r="P593">
            <v>722</v>
          </cell>
          <cell r="Q593">
            <v>121</v>
          </cell>
          <cell r="R593">
            <v>314</v>
          </cell>
          <cell r="S593">
            <v>1756</v>
          </cell>
          <cell r="T593">
            <v>174</v>
          </cell>
          <cell r="U593">
            <v>41</v>
          </cell>
          <cell r="V593">
            <v>980</v>
          </cell>
          <cell r="W593">
            <v>517</v>
          </cell>
          <cell r="X593">
            <v>-182</v>
          </cell>
          <cell r="Y593">
            <v>226</v>
          </cell>
          <cell r="Z593">
            <v>2390</v>
          </cell>
          <cell r="AA593">
            <v>2345</v>
          </cell>
          <cell r="AB593">
            <v>0</v>
          </cell>
          <cell r="AC593">
            <v>32</v>
          </cell>
          <cell r="AD593">
            <v>13</v>
          </cell>
          <cell r="AE593">
            <v>-634</v>
          </cell>
          <cell r="AF593">
            <v>-915</v>
          </cell>
          <cell r="AG593">
            <v>50</v>
          </cell>
          <cell r="AH593">
            <v>0</v>
          </cell>
          <cell r="AI593">
            <v>8248</v>
          </cell>
          <cell r="AJ593">
            <v>1610</v>
          </cell>
          <cell r="AK593">
            <v>20</v>
          </cell>
          <cell r="AL593">
            <v>20</v>
          </cell>
          <cell r="AM593">
            <v>4029</v>
          </cell>
        </row>
        <row r="594">
          <cell r="A594" t="str">
            <v>永靖县</v>
          </cell>
          <cell r="B594" t="str">
            <v>3P</v>
          </cell>
          <cell r="C594">
            <v>998</v>
          </cell>
          <cell r="D594">
            <v>787</v>
          </cell>
          <cell r="E594">
            <v>252</v>
          </cell>
          <cell r="F594">
            <v>201</v>
          </cell>
          <cell r="G594">
            <v>86</v>
          </cell>
          <cell r="H594">
            <v>97</v>
          </cell>
          <cell r="I594">
            <v>45</v>
          </cell>
          <cell r="J594">
            <v>69</v>
          </cell>
          <cell r="K594">
            <v>2564</v>
          </cell>
          <cell r="L594">
            <v>16</v>
          </cell>
          <cell r="M594">
            <v>120</v>
          </cell>
          <cell r="N594">
            <v>178</v>
          </cell>
          <cell r="O594">
            <v>1028</v>
          </cell>
          <cell r="P594">
            <v>799</v>
          </cell>
          <cell r="Q594">
            <v>124</v>
          </cell>
          <cell r="R594">
            <v>299</v>
          </cell>
          <cell r="S594">
            <v>2448</v>
          </cell>
          <cell r="T594">
            <v>998</v>
          </cell>
          <cell r="U594">
            <v>1075</v>
          </cell>
          <cell r="V594">
            <v>0</v>
          </cell>
          <cell r="W594">
            <v>431</v>
          </cell>
          <cell r="X594">
            <v>-600</v>
          </cell>
          <cell r="Y594">
            <v>544</v>
          </cell>
          <cell r="Z594">
            <v>3233</v>
          </cell>
          <cell r="AA594">
            <v>2564</v>
          </cell>
          <cell r="AB594">
            <v>0</v>
          </cell>
          <cell r="AC594">
            <v>262</v>
          </cell>
          <cell r="AD594">
            <v>407</v>
          </cell>
          <cell r="AE594">
            <v>-785</v>
          </cell>
          <cell r="AF594">
            <v>-986</v>
          </cell>
          <cell r="AG594">
            <v>904</v>
          </cell>
          <cell r="AH594">
            <v>0</v>
          </cell>
          <cell r="AI594">
            <v>15394</v>
          </cell>
          <cell r="AJ594">
            <v>8690</v>
          </cell>
          <cell r="AK594">
            <v>18</v>
          </cell>
          <cell r="AL594">
            <v>16</v>
          </cell>
          <cell r="AM594">
            <v>4587</v>
          </cell>
        </row>
        <row r="595">
          <cell r="A595" t="str">
            <v>和政县</v>
          </cell>
          <cell r="B595" t="str">
            <v>3P</v>
          </cell>
          <cell r="C595">
            <v>295</v>
          </cell>
          <cell r="D595">
            <v>131</v>
          </cell>
          <cell r="E595">
            <v>39</v>
          </cell>
          <cell r="F595">
            <v>70</v>
          </cell>
          <cell r="G595">
            <v>5</v>
          </cell>
          <cell r="H595">
            <v>118</v>
          </cell>
          <cell r="I595">
            <v>23</v>
          </cell>
          <cell r="J595">
            <v>23</v>
          </cell>
          <cell r="K595">
            <v>1705</v>
          </cell>
          <cell r="L595">
            <v>33</v>
          </cell>
          <cell r="M595">
            <v>30</v>
          </cell>
          <cell r="N595">
            <v>133</v>
          </cell>
          <cell r="O595">
            <v>633</v>
          </cell>
          <cell r="P595">
            <v>552</v>
          </cell>
          <cell r="Q595">
            <v>103</v>
          </cell>
          <cell r="R595">
            <v>221</v>
          </cell>
          <cell r="S595">
            <v>1365</v>
          </cell>
          <cell r="T595">
            <v>295</v>
          </cell>
          <cell r="U595">
            <v>125</v>
          </cell>
          <cell r="V595">
            <v>786</v>
          </cell>
          <cell r="W595">
            <v>332</v>
          </cell>
          <cell r="X595">
            <v>-386</v>
          </cell>
          <cell r="Y595">
            <v>213</v>
          </cell>
          <cell r="Z595">
            <v>1773</v>
          </cell>
          <cell r="AA595">
            <v>1705</v>
          </cell>
          <cell r="AB595">
            <v>0</v>
          </cell>
          <cell r="AC595">
            <v>33</v>
          </cell>
          <cell r="AD595">
            <v>35</v>
          </cell>
          <cell r="AE595">
            <v>-408</v>
          </cell>
          <cell r="AF595">
            <v>-775</v>
          </cell>
          <cell r="AG595">
            <v>144</v>
          </cell>
          <cell r="AH595">
            <v>7</v>
          </cell>
          <cell r="AI595">
            <v>10071</v>
          </cell>
          <cell r="AJ595">
            <v>3495</v>
          </cell>
          <cell r="AK595">
            <v>18</v>
          </cell>
          <cell r="AL595">
            <v>17</v>
          </cell>
          <cell r="AM595">
            <v>3972</v>
          </cell>
        </row>
        <row r="596">
          <cell r="A596" t="str">
            <v>康乐县</v>
          </cell>
          <cell r="B596" t="str">
            <v>3P</v>
          </cell>
          <cell r="C596">
            <v>256</v>
          </cell>
          <cell r="D596">
            <v>115</v>
          </cell>
          <cell r="E596">
            <v>26</v>
          </cell>
          <cell r="F596">
            <v>67</v>
          </cell>
          <cell r="G596">
            <v>6</v>
          </cell>
          <cell r="H596">
            <v>112</v>
          </cell>
          <cell r="I596">
            <v>13</v>
          </cell>
          <cell r="J596">
            <v>16</v>
          </cell>
          <cell r="K596">
            <v>2153</v>
          </cell>
          <cell r="L596">
            <v>41</v>
          </cell>
          <cell r="M596">
            <v>87</v>
          </cell>
          <cell r="N596">
            <v>177</v>
          </cell>
          <cell r="O596">
            <v>768</v>
          </cell>
          <cell r="P596">
            <v>654</v>
          </cell>
          <cell r="Q596">
            <v>112</v>
          </cell>
          <cell r="R596">
            <v>314</v>
          </cell>
          <cell r="S596">
            <v>1982</v>
          </cell>
          <cell r="T596">
            <v>256</v>
          </cell>
          <cell r="U596">
            <v>69</v>
          </cell>
          <cell r="V596">
            <v>1054</v>
          </cell>
          <cell r="W596">
            <v>566</v>
          </cell>
          <cell r="X596">
            <v>-237</v>
          </cell>
          <cell r="Y596">
            <v>274</v>
          </cell>
          <cell r="Z596">
            <v>2237</v>
          </cell>
          <cell r="AA596">
            <v>2153</v>
          </cell>
          <cell r="AB596">
            <v>0</v>
          </cell>
          <cell r="AC596">
            <v>44</v>
          </cell>
          <cell r="AD596">
            <v>40</v>
          </cell>
          <cell r="AE596">
            <v>-255</v>
          </cell>
          <cell r="AF596">
            <v>-740</v>
          </cell>
          <cell r="AG596">
            <v>95</v>
          </cell>
          <cell r="AH596">
            <v>0</v>
          </cell>
          <cell r="AI596">
            <v>13041</v>
          </cell>
          <cell r="AJ596">
            <v>3648</v>
          </cell>
          <cell r="AK596">
            <v>21</v>
          </cell>
          <cell r="AL596">
            <v>20</v>
          </cell>
          <cell r="AM596">
            <v>3901</v>
          </cell>
        </row>
        <row r="597">
          <cell r="A597" t="str">
            <v>广河县</v>
          </cell>
          <cell r="B597" t="str">
            <v>3P</v>
          </cell>
          <cell r="C597">
            <v>304</v>
          </cell>
          <cell r="D597">
            <v>163</v>
          </cell>
          <cell r="E597">
            <v>78</v>
          </cell>
          <cell r="F597">
            <v>61</v>
          </cell>
          <cell r="G597">
            <v>12</v>
          </cell>
          <cell r="H597">
            <v>96</v>
          </cell>
          <cell r="I597">
            <v>6</v>
          </cell>
          <cell r="J597">
            <v>39</v>
          </cell>
          <cell r="K597">
            <v>1917</v>
          </cell>
          <cell r="L597">
            <v>27</v>
          </cell>
          <cell r="M597">
            <v>86</v>
          </cell>
          <cell r="N597">
            <v>156</v>
          </cell>
          <cell r="O597">
            <v>631</v>
          </cell>
          <cell r="P597">
            <v>679</v>
          </cell>
          <cell r="Q597">
            <v>128</v>
          </cell>
          <cell r="R597">
            <v>210</v>
          </cell>
          <cell r="S597">
            <v>1303</v>
          </cell>
          <cell r="T597">
            <v>304</v>
          </cell>
          <cell r="U597">
            <v>198</v>
          </cell>
          <cell r="V597">
            <v>772</v>
          </cell>
          <cell r="W597">
            <v>412</v>
          </cell>
          <cell r="X597">
            <v>-574</v>
          </cell>
          <cell r="Y597">
            <v>191</v>
          </cell>
          <cell r="Z597">
            <v>1962</v>
          </cell>
          <cell r="AA597">
            <v>1917</v>
          </cell>
          <cell r="AB597">
            <v>0</v>
          </cell>
          <cell r="AC597">
            <v>23</v>
          </cell>
          <cell r="AD597">
            <v>22</v>
          </cell>
          <cell r="AE597">
            <v>-659</v>
          </cell>
          <cell r="AF597">
            <v>-995</v>
          </cell>
          <cell r="AG597">
            <v>297</v>
          </cell>
          <cell r="AH597">
            <v>0</v>
          </cell>
          <cell r="AI597">
            <v>18613</v>
          </cell>
          <cell r="AJ597">
            <v>11840</v>
          </cell>
          <cell r="AK597">
            <v>17</v>
          </cell>
          <cell r="AL597">
            <v>16</v>
          </cell>
          <cell r="AM597">
            <v>4628</v>
          </cell>
        </row>
        <row r="598">
          <cell r="A598" t="str">
            <v>东乡县</v>
          </cell>
          <cell r="B598" t="str">
            <v>3P</v>
          </cell>
          <cell r="C598">
            <v>138</v>
          </cell>
          <cell r="D598">
            <v>82</v>
          </cell>
          <cell r="E598">
            <v>13</v>
          </cell>
          <cell r="F598">
            <v>63</v>
          </cell>
          <cell r="G598">
            <v>2</v>
          </cell>
          <cell r="H598">
            <v>45</v>
          </cell>
          <cell r="I598">
            <v>4</v>
          </cell>
          <cell r="J598">
            <v>7</v>
          </cell>
          <cell r="K598">
            <v>1815</v>
          </cell>
          <cell r="L598">
            <v>55</v>
          </cell>
          <cell r="M598">
            <v>90</v>
          </cell>
          <cell r="N598">
            <v>153</v>
          </cell>
          <cell r="O598">
            <v>641</v>
          </cell>
          <cell r="P598">
            <v>471</v>
          </cell>
          <cell r="Q598">
            <v>104</v>
          </cell>
          <cell r="R598">
            <v>301</v>
          </cell>
          <cell r="S598">
            <v>1630</v>
          </cell>
          <cell r="T598">
            <v>138</v>
          </cell>
          <cell r="U598">
            <v>39</v>
          </cell>
          <cell r="V598">
            <v>1078</v>
          </cell>
          <cell r="W598">
            <v>492</v>
          </cell>
          <cell r="X598">
            <v>-374</v>
          </cell>
          <cell r="Y598">
            <v>257</v>
          </cell>
          <cell r="Z598">
            <v>1859</v>
          </cell>
          <cell r="AA598">
            <v>1815</v>
          </cell>
          <cell r="AB598">
            <v>0</v>
          </cell>
          <cell r="AC598">
            <v>17</v>
          </cell>
          <cell r="AD598">
            <v>27</v>
          </cell>
          <cell r="AE598">
            <v>-229</v>
          </cell>
          <cell r="AF598">
            <v>-588</v>
          </cell>
          <cell r="AG598">
            <v>49</v>
          </cell>
          <cell r="AH598">
            <v>0</v>
          </cell>
          <cell r="AI598">
            <v>8416</v>
          </cell>
          <cell r="AJ598">
            <v>1121</v>
          </cell>
          <cell r="AK598">
            <v>23</v>
          </cell>
          <cell r="AL598">
            <v>22</v>
          </cell>
          <cell r="AM598">
            <v>3811</v>
          </cell>
        </row>
        <row r="599">
          <cell r="A599" t="str">
            <v>临潭县</v>
          </cell>
          <cell r="B599" t="str">
            <v>3P</v>
          </cell>
          <cell r="C599">
            <v>175</v>
          </cell>
          <cell r="D599">
            <v>95</v>
          </cell>
          <cell r="E599">
            <v>31</v>
          </cell>
          <cell r="F599">
            <v>44</v>
          </cell>
          <cell r="G599">
            <v>3</v>
          </cell>
          <cell r="H599">
            <v>49</v>
          </cell>
          <cell r="I599">
            <v>2</v>
          </cell>
          <cell r="J599">
            <v>29</v>
          </cell>
          <cell r="K599">
            <v>2245</v>
          </cell>
          <cell r="L599">
            <v>64</v>
          </cell>
          <cell r="M599">
            <v>16</v>
          </cell>
          <cell r="N599">
            <v>178</v>
          </cell>
          <cell r="O599">
            <v>1011</v>
          </cell>
          <cell r="P599">
            <v>774</v>
          </cell>
          <cell r="Q599">
            <v>115</v>
          </cell>
          <cell r="R599">
            <v>87</v>
          </cell>
          <cell r="S599">
            <v>1247</v>
          </cell>
          <cell r="T599">
            <v>175</v>
          </cell>
          <cell r="U599">
            <v>55</v>
          </cell>
          <cell r="V599">
            <v>1084</v>
          </cell>
          <cell r="W599">
            <v>400</v>
          </cell>
          <cell r="X599">
            <v>-624</v>
          </cell>
          <cell r="Y599">
            <v>157</v>
          </cell>
          <cell r="Z599">
            <v>2323</v>
          </cell>
          <cell r="AA599">
            <v>2245</v>
          </cell>
          <cell r="AB599">
            <v>0</v>
          </cell>
          <cell r="AC599">
            <v>24</v>
          </cell>
          <cell r="AD599">
            <v>54</v>
          </cell>
          <cell r="AE599">
            <v>-1076</v>
          </cell>
          <cell r="AF599">
            <v>-1282</v>
          </cell>
          <cell r="AG599">
            <v>92</v>
          </cell>
          <cell r="AH599">
            <v>0</v>
          </cell>
          <cell r="AI599">
            <v>6103</v>
          </cell>
          <cell r="AJ599">
            <v>1440</v>
          </cell>
          <cell r="AK599">
            <v>14</v>
          </cell>
          <cell r="AL599">
            <v>13</v>
          </cell>
          <cell r="AM599">
            <v>4256</v>
          </cell>
        </row>
        <row r="600">
          <cell r="A600" t="str">
            <v>卓尼县</v>
          </cell>
          <cell r="B600" t="str">
            <v>3P</v>
          </cell>
          <cell r="C600">
            <v>530</v>
          </cell>
          <cell r="D600">
            <v>114</v>
          </cell>
          <cell r="E600">
            <v>18</v>
          </cell>
          <cell r="F600">
            <v>69</v>
          </cell>
          <cell r="G600">
            <v>5</v>
          </cell>
          <cell r="H600">
            <v>397</v>
          </cell>
          <cell r="I600">
            <v>4</v>
          </cell>
          <cell r="J600">
            <v>15</v>
          </cell>
          <cell r="K600">
            <v>2056</v>
          </cell>
          <cell r="L600">
            <v>48</v>
          </cell>
          <cell r="M600">
            <v>44</v>
          </cell>
          <cell r="N600">
            <v>160</v>
          </cell>
          <cell r="O600">
            <v>804</v>
          </cell>
          <cell r="P600">
            <v>722</v>
          </cell>
          <cell r="Q600">
            <v>136</v>
          </cell>
          <cell r="R600">
            <v>142</v>
          </cell>
          <cell r="S600">
            <v>1973</v>
          </cell>
          <cell r="T600">
            <v>530</v>
          </cell>
          <cell r="U600">
            <v>53</v>
          </cell>
          <cell r="V600">
            <v>808</v>
          </cell>
          <cell r="W600">
            <v>432</v>
          </cell>
          <cell r="X600">
            <v>-292</v>
          </cell>
          <cell r="Y600">
            <v>442</v>
          </cell>
          <cell r="Z600">
            <v>2471</v>
          </cell>
          <cell r="AA600">
            <v>2056</v>
          </cell>
          <cell r="AB600">
            <v>0</v>
          </cell>
          <cell r="AC600">
            <v>41</v>
          </cell>
          <cell r="AD600">
            <v>374</v>
          </cell>
          <cell r="AE600">
            <v>-498</v>
          </cell>
          <cell r="AF600">
            <v>-679</v>
          </cell>
          <cell r="AG600">
            <v>53</v>
          </cell>
          <cell r="AH600">
            <v>1</v>
          </cell>
          <cell r="AI600">
            <v>6255</v>
          </cell>
          <cell r="AJ600">
            <v>1302</v>
          </cell>
          <cell r="AK600">
            <v>9</v>
          </cell>
          <cell r="AL600">
            <v>8</v>
          </cell>
          <cell r="AM600">
            <v>4055</v>
          </cell>
        </row>
        <row r="601">
          <cell r="A601" t="str">
            <v>舟曲县</v>
          </cell>
          <cell r="B601" t="str">
            <v>3P</v>
          </cell>
          <cell r="C601">
            <v>508</v>
          </cell>
          <cell r="D601">
            <v>126</v>
          </cell>
          <cell r="E601">
            <v>30</v>
          </cell>
          <cell r="F601">
            <v>62</v>
          </cell>
          <cell r="G601">
            <v>7</v>
          </cell>
          <cell r="H601">
            <v>307</v>
          </cell>
          <cell r="I601">
            <v>22</v>
          </cell>
          <cell r="J601">
            <v>53</v>
          </cell>
          <cell r="K601">
            <v>2318</v>
          </cell>
          <cell r="L601">
            <v>7</v>
          </cell>
          <cell r="M601">
            <v>26</v>
          </cell>
          <cell r="N601">
            <v>249</v>
          </cell>
          <cell r="O601">
            <v>884</v>
          </cell>
          <cell r="P601">
            <v>773</v>
          </cell>
          <cell r="Q601">
            <v>108</v>
          </cell>
          <cell r="R601">
            <v>271</v>
          </cell>
          <cell r="S601">
            <v>1586</v>
          </cell>
          <cell r="T601">
            <v>508</v>
          </cell>
          <cell r="U601">
            <v>50</v>
          </cell>
          <cell r="V601">
            <v>908</v>
          </cell>
          <cell r="W601">
            <v>459</v>
          </cell>
          <cell r="X601">
            <v>-485</v>
          </cell>
          <cell r="Y601">
            <v>146</v>
          </cell>
          <cell r="Z601">
            <v>2390</v>
          </cell>
          <cell r="AA601">
            <v>2318</v>
          </cell>
          <cell r="AB601">
            <v>0</v>
          </cell>
          <cell r="AC601">
            <v>22</v>
          </cell>
          <cell r="AD601">
            <v>50</v>
          </cell>
          <cell r="AE601">
            <v>-804</v>
          </cell>
          <cell r="AF601">
            <v>-1115</v>
          </cell>
          <cell r="AG601">
            <v>89</v>
          </cell>
          <cell r="AH601">
            <v>1</v>
          </cell>
          <cell r="AI601">
            <v>5597</v>
          </cell>
          <cell r="AJ601">
            <v>1578</v>
          </cell>
          <cell r="AK601">
            <v>12</v>
          </cell>
          <cell r="AL601">
            <v>11</v>
          </cell>
          <cell r="AM601">
            <v>3826</v>
          </cell>
        </row>
        <row r="602">
          <cell r="A602" t="str">
            <v>青海省</v>
          </cell>
          <cell r="B602">
            <v>0</v>
          </cell>
          <cell r="C602">
            <v>10131</v>
          </cell>
          <cell r="D602">
            <v>5457</v>
          </cell>
          <cell r="E602">
            <v>2400</v>
          </cell>
          <cell r="F602">
            <v>1788</v>
          </cell>
          <cell r="G602">
            <v>325</v>
          </cell>
          <cell r="H602">
            <v>1890</v>
          </cell>
          <cell r="I602">
            <v>1106</v>
          </cell>
          <cell r="J602">
            <v>1678</v>
          </cell>
          <cell r="K602">
            <v>37431</v>
          </cell>
          <cell r="L602">
            <v>424</v>
          </cell>
          <cell r="M602">
            <v>2770</v>
          </cell>
          <cell r="N602">
            <v>2963</v>
          </cell>
          <cell r="O602">
            <v>13392</v>
          </cell>
          <cell r="P602">
            <v>8080</v>
          </cell>
          <cell r="Q602">
            <v>1878</v>
          </cell>
          <cell r="R602">
            <v>7924</v>
          </cell>
          <cell r="S602">
            <v>36096</v>
          </cell>
          <cell r="T602">
            <v>10131</v>
          </cell>
          <cell r="U602">
            <v>6099</v>
          </cell>
          <cell r="V602">
            <v>7077</v>
          </cell>
          <cell r="W602">
            <v>10169</v>
          </cell>
          <cell r="X602">
            <v>999</v>
          </cell>
          <cell r="Y602">
            <v>1621</v>
          </cell>
          <cell r="Z602">
            <v>37531</v>
          </cell>
          <cell r="AA602">
            <v>37431</v>
          </cell>
          <cell r="AB602">
            <v>0</v>
          </cell>
          <cell r="AC602">
            <v>100</v>
          </cell>
          <cell r="AD602">
            <v>0</v>
          </cell>
          <cell r="AE602">
            <v>-1435</v>
          </cell>
          <cell r="AF602">
            <v>-4773</v>
          </cell>
          <cell r="AG602">
            <v>15598</v>
          </cell>
          <cell r="AH602">
            <v>168</v>
          </cell>
          <cell r="AI602">
            <v>171351</v>
          </cell>
          <cell r="AJ602">
            <v>73694</v>
          </cell>
          <cell r="AK602">
            <v>166</v>
          </cell>
          <cell r="AL602">
            <v>138</v>
          </cell>
          <cell r="AM602">
            <v>48763</v>
          </cell>
        </row>
        <row r="603">
          <cell r="A603" t="str">
            <v>大通县</v>
          </cell>
          <cell r="B603" t="str">
            <v>3P</v>
          </cell>
          <cell r="C603">
            <v>3202</v>
          </cell>
          <cell r="D603">
            <v>2163</v>
          </cell>
          <cell r="E603">
            <v>904</v>
          </cell>
          <cell r="F603">
            <v>720</v>
          </cell>
          <cell r="G603">
            <v>0</v>
          </cell>
          <cell r="H603">
            <v>297</v>
          </cell>
          <cell r="I603">
            <v>95</v>
          </cell>
          <cell r="J603">
            <v>647</v>
          </cell>
          <cell r="K603">
            <v>6554</v>
          </cell>
          <cell r="L603">
            <v>50</v>
          </cell>
          <cell r="M603">
            <v>244</v>
          </cell>
          <cell r="N603">
            <v>539</v>
          </cell>
          <cell r="O603">
            <v>2727</v>
          </cell>
          <cell r="P603">
            <v>867</v>
          </cell>
          <cell r="Q603">
            <v>298</v>
          </cell>
          <cell r="R603">
            <v>1829</v>
          </cell>
          <cell r="S603">
            <v>6896</v>
          </cell>
          <cell r="T603">
            <v>3202</v>
          </cell>
          <cell r="U603">
            <v>1787</v>
          </cell>
          <cell r="V603">
            <v>0</v>
          </cell>
          <cell r="W603">
            <v>1127</v>
          </cell>
          <cell r="X603">
            <v>262</v>
          </cell>
          <cell r="Y603">
            <v>518</v>
          </cell>
          <cell r="Z603">
            <v>6579</v>
          </cell>
          <cell r="AA603">
            <v>6554</v>
          </cell>
          <cell r="AB603">
            <v>0</v>
          </cell>
          <cell r="AC603">
            <v>25</v>
          </cell>
          <cell r="AD603">
            <v>0</v>
          </cell>
          <cell r="AE603">
            <v>317</v>
          </cell>
          <cell r="AF603">
            <v>73</v>
          </cell>
          <cell r="AG603">
            <v>10429</v>
          </cell>
          <cell r="AH603">
            <v>105</v>
          </cell>
          <cell r="AI603">
            <v>39096</v>
          </cell>
          <cell r="AJ603">
            <v>20076</v>
          </cell>
          <cell r="AK603">
            <v>40</v>
          </cell>
          <cell r="AL603">
            <v>32</v>
          </cell>
          <cell r="AM603">
            <v>8333</v>
          </cell>
        </row>
        <row r="604">
          <cell r="A604" t="str">
            <v>民和县</v>
          </cell>
          <cell r="B604" t="str">
            <v>3P</v>
          </cell>
          <cell r="C604">
            <v>1315</v>
          </cell>
          <cell r="D604">
            <v>887</v>
          </cell>
          <cell r="E604">
            <v>550</v>
          </cell>
          <cell r="F604">
            <v>141</v>
          </cell>
          <cell r="G604">
            <v>91</v>
          </cell>
          <cell r="H604">
            <v>285</v>
          </cell>
          <cell r="I604">
            <v>-9</v>
          </cell>
          <cell r="J604">
            <v>152</v>
          </cell>
          <cell r="K604">
            <v>6714</v>
          </cell>
          <cell r="L604">
            <v>0</v>
          </cell>
          <cell r="M604">
            <v>1004</v>
          </cell>
          <cell r="N604">
            <v>501</v>
          </cell>
          <cell r="O604">
            <v>2630</v>
          </cell>
          <cell r="P604">
            <v>835</v>
          </cell>
          <cell r="Q604">
            <v>279</v>
          </cell>
          <cell r="R604">
            <v>1465</v>
          </cell>
          <cell r="S604">
            <v>6584</v>
          </cell>
          <cell r="T604">
            <v>1315</v>
          </cell>
          <cell r="U604">
            <v>1351</v>
          </cell>
          <cell r="V604">
            <v>1213</v>
          </cell>
          <cell r="W604">
            <v>2270</v>
          </cell>
          <cell r="X604">
            <v>298</v>
          </cell>
          <cell r="Y604">
            <v>137</v>
          </cell>
          <cell r="Z604">
            <v>6775</v>
          </cell>
          <cell r="AA604">
            <v>6714</v>
          </cell>
          <cell r="AB604">
            <v>0</v>
          </cell>
          <cell r="AC604">
            <v>61</v>
          </cell>
          <cell r="AD604">
            <v>0</v>
          </cell>
          <cell r="AE604">
            <v>-191</v>
          </cell>
          <cell r="AF604">
            <v>-1092</v>
          </cell>
          <cell r="AG604">
            <v>2329</v>
          </cell>
          <cell r="AH604">
            <v>23</v>
          </cell>
          <cell r="AI604">
            <v>38071</v>
          </cell>
          <cell r="AJ604">
            <v>23145</v>
          </cell>
          <cell r="AK604">
            <v>35</v>
          </cell>
          <cell r="AL604">
            <v>32</v>
          </cell>
          <cell r="AM604">
            <v>9482</v>
          </cell>
        </row>
        <row r="605">
          <cell r="A605" t="str">
            <v>平安县</v>
          </cell>
          <cell r="B605" t="str">
            <v>3P</v>
          </cell>
          <cell r="C605">
            <v>1103</v>
          </cell>
          <cell r="D605">
            <v>795</v>
          </cell>
          <cell r="E605">
            <v>373</v>
          </cell>
          <cell r="F605">
            <v>199</v>
          </cell>
          <cell r="G605">
            <v>125</v>
          </cell>
          <cell r="H605">
            <v>88</v>
          </cell>
          <cell r="I605">
            <v>52</v>
          </cell>
          <cell r="J605">
            <v>168</v>
          </cell>
          <cell r="K605">
            <v>3586</v>
          </cell>
          <cell r="L605">
            <v>0</v>
          </cell>
          <cell r="M605">
            <v>277</v>
          </cell>
          <cell r="N605">
            <v>248</v>
          </cell>
          <cell r="O605">
            <v>1158</v>
          </cell>
          <cell r="P605">
            <v>546</v>
          </cell>
          <cell r="Q605">
            <v>134</v>
          </cell>
          <cell r="R605">
            <v>1223</v>
          </cell>
          <cell r="S605">
            <v>3631</v>
          </cell>
          <cell r="T605">
            <v>1103</v>
          </cell>
          <cell r="U605">
            <v>770</v>
          </cell>
          <cell r="V605">
            <v>359</v>
          </cell>
          <cell r="W605">
            <v>824</v>
          </cell>
          <cell r="X605">
            <v>543</v>
          </cell>
          <cell r="Y605">
            <v>32</v>
          </cell>
          <cell r="Z605">
            <v>3588</v>
          </cell>
          <cell r="AA605">
            <v>3586</v>
          </cell>
          <cell r="AB605">
            <v>0</v>
          </cell>
          <cell r="AC605">
            <v>2</v>
          </cell>
          <cell r="AD605">
            <v>0</v>
          </cell>
          <cell r="AE605">
            <v>43</v>
          </cell>
          <cell r="AF605">
            <v>-491</v>
          </cell>
          <cell r="AG605">
            <v>1120</v>
          </cell>
          <cell r="AH605">
            <v>13</v>
          </cell>
          <cell r="AI605">
            <v>13114</v>
          </cell>
          <cell r="AJ605">
            <v>7643</v>
          </cell>
          <cell r="AK605">
            <v>11</v>
          </cell>
          <cell r="AL605">
            <v>8</v>
          </cell>
          <cell r="AM605">
            <v>3509</v>
          </cell>
        </row>
        <row r="606">
          <cell r="A606" t="str">
            <v>湟源县</v>
          </cell>
          <cell r="B606" t="str">
            <v>3P</v>
          </cell>
          <cell r="C606">
            <v>690</v>
          </cell>
          <cell r="D606">
            <v>450</v>
          </cell>
          <cell r="E606">
            <v>213</v>
          </cell>
          <cell r="F606">
            <v>134</v>
          </cell>
          <cell r="G606">
            <v>42</v>
          </cell>
          <cell r="H606">
            <v>130</v>
          </cell>
          <cell r="I606">
            <v>-5</v>
          </cell>
          <cell r="J606">
            <v>115</v>
          </cell>
          <cell r="K606">
            <v>3963</v>
          </cell>
          <cell r="L606">
            <v>77</v>
          </cell>
          <cell r="M606">
            <v>835</v>
          </cell>
          <cell r="N606">
            <v>329</v>
          </cell>
          <cell r="O606">
            <v>1354</v>
          </cell>
          <cell r="P606">
            <v>708</v>
          </cell>
          <cell r="Q606">
            <v>152</v>
          </cell>
          <cell r="R606">
            <v>508</v>
          </cell>
          <cell r="S606">
            <v>3795</v>
          </cell>
          <cell r="T606">
            <v>690</v>
          </cell>
          <cell r="U606">
            <v>632</v>
          </cell>
          <cell r="V606">
            <v>685</v>
          </cell>
          <cell r="W606">
            <v>1638</v>
          </cell>
          <cell r="X606">
            <v>113</v>
          </cell>
          <cell r="Y606">
            <v>37</v>
          </cell>
          <cell r="Z606">
            <v>3967</v>
          </cell>
          <cell r="AA606">
            <v>3963</v>
          </cell>
          <cell r="AB606">
            <v>0</v>
          </cell>
          <cell r="AC606">
            <v>4</v>
          </cell>
          <cell r="AD606">
            <v>0</v>
          </cell>
          <cell r="AE606">
            <v>-172</v>
          </cell>
          <cell r="AF606">
            <v>-535</v>
          </cell>
          <cell r="AG606">
            <v>638</v>
          </cell>
          <cell r="AH606">
            <v>8</v>
          </cell>
          <cell r="AI606">
            <v>18269</v>
          </cell>
          <cell r="AJ606">
            <v>10140</v>
          </cell>
          <cell r="AK606">
            <v>13</v>
          </cell>
          <cell r="AL606">
            <v>10</v>
          </cell>
          <cell r="AM606">
            <v>4622</v>
          </cell>
        </row>
        <row r="607">
          <cell r="A607" t="str">
            <v>化隆县</v>
          </cell>
          <cell r="B607" t="str">
            <v>3P</v>
          </cell>
          <cell r="C607">
            <v>669</v>
          </cell>
          <cell r="D607">
            <v>400</v>
          </cell>
          <cell r="E607">
            <v>88</v>
          </cell>
          <cell r="F607">
            <v>273</v>
          </cell>
          <cell r="G607">
            <v>13</v>
          </cell>
          <cell r="H607">
            <v>155</v>
          </cell>
          <cell r="I607">
            <v>58</v>
          </cell>
          <cell r="J607">
            <v>56</v>
          </cell>
          <cell r="K607">
            <v>3748</v>
          </cell>
          <cell r="L607">
            <v>40</v>
          </cell>
          <cell r="M607">
            <v>161</v>
          </cell>
          <cell r="N607">
            <v>473</v>
          </cell>
          <cell r="O607">
            <v>1478</v>
          </cell>
          <cell r="P607">
            <v>931</v>
          </cell>
          <cell r="Q607">
            <v>195</v>
          </cell>
          <cell r="R607">
            <v>470</v>
          </cell>
          <cell r="S607">
            <v>3364</v>
          </cell>
          <cell r="T607">
            <v>669</v>
          </cell>
          <cell r="U607">
            <v>407</v>
          </cell>
          <cell r="V607">
            <v>1151</v>
          </cell>
          <cell r="W607">
            <v>1086</v>
          </cell>
          <cell r="X607">
            <v>1</v>
          </cell>
          <cell r="Y607">
            <v>50</v>
          </cell>
          <cell r="Z607">
            <v>3756</v>
          </cell>
          <cell r="AA607">
            <v>3748</v>
          </cell>
          <cell r="AB607">
            <v>0</v>
          </cell>
          <cell r="AC607">
            <v>8</v>
          </cell>
          <cell r="AD607">
            <v>0</v>
          </cell>
          <cell r="AE607">
            <v>-392</v>
          </cell>
          <cell r="AF607">
            <v>-1051</v>
          </cell>
          <cell r="AG607">
            <v>264</v>
          </cell>
          <cell r="AH607">
            <v>8</v>
          </cell>
          <cell r="AI607">
            <v>25436</v>
          </cell>
          <cell r="AJ607">
            <v>5359</v>
          </cell>
          <cell r="AK607">
            <v>21</v>
          </cell>
          <cell r="AL607">
            <v>19</v>
          </cell>
          <cell r="AM607">
            <v>6462</v>
          </cell>
        </row>
        <row r="608">
          <cell r="A608" t="str">
            <v>循化县</v>
          </cell>
          <cell r="B608" t="str">
            <v>3P</v>
          </cell>
          <cell r="C608">
            <v>271</v>
          </cell>
          <cell r="D608">
            <v>119</v>
          </cell>
          <cell r="E608">
            <v>36</v>
          </cell>
          <cell r="F608">
            <v>47</v>
          </cell>
          <cell r="G608">
            <v>9</v>
          </cell>
          <cell r="H608">
            <v>78</v>
          </cell>
          <cell r="I608">
            <v>39</v>
          </cell>
          <cell r="J608">
            <v>35</v>
          </cell>
          <cell r="K608">
            <v>2466</v>
          </cell>
          <cell r="L608">
            <v>10</v>
          </cell>
          <cell r="M608">
            <v>93</v>
          </cell>
          <cell r="N608">
            <v>293</v>
          </cell>
          <cell r="O608">
            <v>1076</v>
          </cell>
          <cell r="P608">
            <v>648</v>
          </cell>
          <cell r="Q608">
            <v>126</v>
          </cell>
          <cell r="R608">
            <v>220</v>
          </cell>
          <cell r="S608">
            <v>2102</v>
          </cell>
          <cell r="T608">
            <v>271</v>
          </cell>
          <cell r="U608">
            <v>205</v>
          </cell>
          <cell r="V608">
            <v>820</v>
          </cell>
          <cell r="W608">
            <v>793</v>
          </cell>
          <cell r="X608">
            <v>-3</v>
          </cell>
          <cell r="Y608">
            <v>16</v>
          </cell>
          <cell r="Z608">
            <v>2466</v>
          </cell>
          <cell r="AA608">
            <v>2466</v>
          </cell>
          <cell r="AB608">
            <v>0</v>
          </cell>
          <cell r="AC608">
            <v>0</v>
          </cell>
          <cell r="AD608">
            <v>0</v>
          </cell>
          <cell r="AE608">
            <v>-364</v>
          </cell>
          <cell r="AF608">
            <v>-775</v>
          </cell>
          <cell r="AG608">
            <v>108</v>
          </cell>
          <cell r="AH608">
            <v>2</v>
          </cell>
          <cell r="AI608">
            <v>917</v>
          </cell>
          <cell r="AJ608">
            <v>252</v>
          </cell>
          <cell r="AK608">
            <v>10</v>
          </cell>
          <cell r="AL608">
            <v>9</v>
          </cell>
          <cell r="AM608">
            <v>3678</v>
          </cell>
        </row>
        <row r="609">
          <cell r="A609" t="str">
            <v>同仁县</v>
          </cell>
          <cell r="B609" t="str">
            <v>3P</v>
          </cell>
          <cell r="C609">
            <v>534</v>
          </cell>
          <cell r="D609">
            <v>202</v>
          </cell>
          <cell r="E609">
            <v>88</v>
          </cell>
          <cell r="F609">
            <v>69</v>
          </cell>
          <cell r="G609">
            <v>10</v>
          </cell>
          <cell r="H609">
            <v>124</v>
          </cell>
          <cell r="I609">
            <v>135</v>
          </cell>
          <cell r="J609">
            <v>73</v>
          </cell>
          <cell r="K609">
            <v>2246</v>
          </cell>
          <cell r="L609">
            <v>18</v>
          </cell>
          <cell r="M609">
            <v>59</v>
          </cell>
          <cell r="N609">
            <v>153</v>
          </cell>
          <cell r="O609">
            <v>924</v>
          </cell>
          <cell r="P609">
            <v>439</v>
          </cell>
          <cell r="Q609">
            <v>124</v>
          </cell>
          <cell r="R609">
            <v>529</v>
          </cell>
          <cell r="S609">
            <v>2187</v>
          </cell>
          <cell r="T609">
            <v>534</v>
          </cell>
          <cell r="U609">
            <v>320</v>
          </cell>
          <cell r="V609">
            <v>600</v>
          </cell>
          <cell r="W609">
            <v>628</v>
          </cell>
          <cell r="X609">
            <v>-150</v>
          </cell>
          <cell r="Y609">
            <v>255</v>
          </cell>
          <cell r="Z609">
            <v>2246</v>
          </cell>
          <cell r="AA609">
            <v>2246</v>
          </cell>
          <cell r="AB609">
            <v>0</v>
          </cell>
          <cell r="AC609">
            <v>0</v>
          </cell>
          <cell r="AD609">
            <v>0</v>
          </cell>
          <cell r="AE609">
            <v>-59</v>
          </cell>
          <cell r="AF609">
            <v>-164</v>
          </cell>
          <cell r="AG609">
            <v>263</v>
          </cell>
          <cell r="AH609">
            <v>1</v>
          </cell>
          <cell r="AI609">
            <v>6874</v>
          </cell>
          <cell r="AJ609">
            <v>3384</v>
          </cell>
          <cell r="AK609">
            <v>7</v>
          </cell>
          <cell r="AL609">
            <v>5</v>
          </cell>
          <cell r="AM609">
            <v>2388</v>
          </cell>
        </row>
        <row r="610">
          <cell r="A610" t="str">
            <v>泽库县</v>
          </cell>
          <cell r="B610" t="str">
            <v>3P</v>
          </cell>
          <cell r="C610">
            <v>261</v>
          </cell>
          <cell r="D610">
            <v>31</v>
          </cell>
          <cell r="E610">
            <v>10</v>
          </cell>
          <cell r="F610">
            <v>13</v>
          </cell>
          <cell r="G610">
            <v>3</v>
          </cell>
          <cell r="H610">
            <v>121</v>
          </cell>
          <cell r="I610">
            <v>-20</v>
          </cell>
          <cell r="J610">
            <v>129</v>
          </cell>
          <cell r="K610">
            <v>1435</v>
          </cell>
          <cell r="L610">
            <v>9</v>
          </cell>
          <cell r="M610">
            <v>22</v>
          </cell>
          <cell r="N610">
            <v>123</v>
          </cell>
          <cell r="O610">
            <v>455</v>
          </cell>
          <cell r="P610">
            <v>402</v>
          </cell>
          <cell r="Q610">
            <v>88</v>
          </cell>
          <cell r="R610">
            <v>336</v>
          </cell>
          <cell r="S610">
            <v>1313</v>
          </cell>
          <cell r="T610">
            <v>261</v>
          </cell>
          <cell r="U610">
            <v>80</v>
          </cell>
          <cell r="V610">
            <v>457</v>
          </cell>
          <cell r="W610">
            <v>453</v>
          </cell>
          <cell r="X610">
            <v>-48</v>
          </cell>
          <cell r="Y610">
            <v>110</v>
          </cell>
          <cell r="Z610">
            <v>1435</v>
          </cell>
          <cell r="AA610">
            <v>1435</v>
          </cell>
          <cell r="AB610">
            <v>0</v>
          </cell>
          <cell r="AC610">
            <v>0</v>
          </cell>
          <cell r="AD610">
            <v>0</v>
          </cell>
          <cell r="AE610">
            <v>-122</v>
          </cell>
          <cell r="AF610">
            <v>-243</v>
          </cell>
          <cell r="AG610">
            <v>31</v>
          </cell>
          <cell r="AH610">
            <v>0</v>
          </cell>
          <cell r="AI610">
            <v>4500</v>
          </cell>
          <cell r="AJ610">
            <v>250</v>
          </cell>
          <cell r="AK610">
            <v>5</v>
          </cell>
          <cell r="AL610">
            <v>4</v>
          </cell>
          <cell r="AM610">
            <v>1374</v>
          </cell>
        </row>
        <row r="611">
          <cell r="A611" t="str">
            <v>玉树县</v>
          </cell>
          <cell r="B611" t="str">
            <v>3P</v>
          </cell>
          <cell r="C611">
            <v>429</v>
          </cell>
          <cell r="D611">
            <v>184</v>
          </cell>
          <cell r="E611">
            <v>75</v>
          </cell>
          <cell r="F611">
            <v>74</v>
          </cell>
          <cell r="G611">
            <v>17</v>
          </cell>
          <cell r="H611">
            <v>127</v>
          </cell>
          <cell r="I611">
            <v>1</v>
          </cell>
          <cell r="J611">
            <v>117</v>
          </cell>
          <cell r="K611">
            <v>1421</v>
          </cell>
          <cell r="L611">
            <v>0</v>
          </cell>
          <cell r="M611">
            <v>0</v>
          </cell>
          <cell r="N611">
            <v>68</v>
          </cell>
          <cell r="O611">
            <v>443</v>
          </cell>
          <cell r="P611">
            <v>412</v>
          </cell>
          <cell r="Q611">
            <v>134</v>
          </cell>
          <cell r="R611">
            <v>364</v>
          </cell>
          <cell r="S611">
            <v>1315</v>
          </cell>
          <cell r="T611">
            <v>429</v>
          </cell>
          <cell r="U611">
            <v>179</v>
          </cell>
          <cell r="V611">
            <v>374</v>
          </cell>
          <cell r="W611">
            <v>219</v>
          </cell>
          <cell r="X611">
            <v>38</v>
          </cell>
          <cell r="Y611">
            <v>76</v>
          </cell>
          <cell r="Z611">
            <v>1421</v>
          </cell>
          <cell r="AA611">
            <v>1421</v>
          </cell>
          <cell r="AB611">
            <v>0</v>
          </cell>
          <cell r="AC611">
            <v>0</v>
          </cell>
          <cell r="AD611">
            <v>0</v>
          </cell>
          <cell r="AE611">
            <v>-106</v>
          </cell>
          <cell r="AF611">
            <v>-106</v>
          </cell>
          <cell r="AG611">
            <v>228</v>
          </cell>
          <cell r="AH611">
            <v>0</v>
          </cell>
          <cell r="AI611">
            <v>7633</v>
          </cell>
          <cell r="AJ611">
            <v>650</v>
          </cell>
          <cell r="AK611">
            <v>9</v>
          </cell>
          <cell r="AL611">
            <v>7</v>
          </cell>
          <cell r="AM611">
            <v>3548</v>
          </cell>
        </row>
        <row r="612">
          <cell r="A612" t="str">
            <v>囊谦狭</v>
          </cell>
          <cell r="B612" t="str">
            <v>3P</v>
          </cell>
          <cell r="C612">
            <v>152</v>
          </cell>
          <cell r="D612">
            <v>57</v>
          </cell>
          <cell r="E612">
            <v>15</v>
          </cell>
          <cell r="F612">
            <v>24</v>
          </cell>
          <cell r="G612">
            <v>4</v>
          </cell>
          <cell r="H612">
            <v>63</v>
          </cell>
          <cell r="I612">
            <v>15</v>
          </cell>
          <cell r="J612">
            <v>17</v>
          </cell>
          <cell r="K612">
            <v>1262</v>
          </cell>
          <cell r="L612">
            <v>0</v>
          </cell>
          <cell r="M612">
            <v>0</v>
          </cell>
          <cell r="N612">
            <v>74</v>
          </cell>
          <cell r="O612">
            <v>278</v>
          </cell>
          <cell r="P612">
            <v>702</v>
          </cell>
          <cell r="Q612">
            <v>76</v>
          </cell>
          <cell r="R612">
            <v>132</v>
          </cell>
          <cell r="S612">
            <v>1096</v>
          </cell>
          <cell r="T612">
            <v>152</v>
          </cell>
          <cell r="U612">
            <v>107</v>
          </cell>
          <cell r="V612">
            <v>429</v>
          </cell>
          <cell r="W612">
            <v>302</v>
          </cell>
          <cell r="X612">
            <v>41</v>
          </cell>
          <cell r="Y612">
            <v>65</v>
          </cell>
          <cell r="Z612">
            <v>1262</v>
          </cell>
          <cell r="AA612">
            <v>1262</v>
          </cell>
          <cell r="AB612">
            <v>0</v>
          </cell>
          <cell r="AC612">
            <v>0</v>
          </cell>
          <cell r="AD612">
            <v>0</v>
          </cell>
          <cell r="AE612">
            <v>-166</v>
          </cell>
          <cell r="AF612">
            <v>-166</v>
          </cell>
          <cell r="AG612">
            <v>39</v>
          </cell>
          <cell r="AH612">
            <v>8</v>
          </cell>
          <cell r="AI612">
            <v>3328</v>
          </cell>
          <cell r="AJ612">
            <v>197</v>
          </cell>
          <cell r="AK612">
            <v>6</v>
          </cell>
          <cell r="AL612">
            <v>5</v>
          </cell>
          <cell r="AM612">
            <v>1098</v>
          </cell>
        </row>
        <row r="613">
          <cell r="A613" t="str">
            <v>杂多县</v>
          </cell>
          <cell r="B613" t="str">
            <v>3P</v>
          </cell>
          <cell r="C613">
            <v>205</v>
          </cell>
          <cell r="D613">
            <v>45</v>
          </cell>
          <cell r="E613">
            <v>13</v>
          </cell>
          <cell r="F613">
            <v>24</v>
          </cell>
          <cell r="G613">
            <v>3</v>
          </cell>
          <cell r="H613">
            <v>145</v>
          </cell>
          <cell r="I613">
            <v>0</v>
          </cell>
          <cell r="J613">
            <v>15</v>
          </cell>
          <cell r="K613">
            <v>783</v>
          </cell>
          <cell r="L613">
            <v>0</v>
          </cell>
          <cell r="M613">
            <v>0</v>
          </cell>
          <cell r="N613">
            <v>40</v>
          </cell>
          <cell r="O613">
            <v>185</v>
          </cell>
          <cell r="P613">
            <v>431</v>
          </cell>
          <cell r="Q613">
            <v>59</v>
          </cell>
          <cell r="R613">
            <v>68</v>
          </cell>
          <cell r="S613">
            <v>683</v>
          </cell>
          <cell r="T613">
            <v>205</v>
          </cell>
          <cell r="U613">
            <v>75</v>
          </cell>
          <cell r="V613">
            <v>200</v>
          </cell>
          <cell r="W613">
            <v>165</v>
          </cell>
          <cell r="X613">
            <v>-18</v>
          </cell>
          <cell r="Y613">
            <v>56</v>
          </cell>
          <cell r="Z613">
            <v>783</v>
          </cell>
          <cell r="AA613">
            <v>783</v>
          </cell>
          <cell r="AB613">
            <v>0</v>
          </cell>
          <cell r="AC613">
            <v>0</v>
          </cell>
          <cell r="AD613">
            <v>0</v>
          </cell>
          <cell r="AE613">
            <v>-100</v>
          </cell>
          <cell r="AF613">
            <v>-100</v>
          </cell>
          <cell r="AG613">
            <v>40</v>
          </cell>
          <cell r="AH613">
            <v>0</v>
          </cell>
          <cell r="AI613">
            <v>3393</v>
          </cell>
          <cell r="AJ613">
            <v>179</v>
          </cell>
          <cell r="AK613">
            <v>3</v>
          </cell>
          <cell r="AL613">
            <v>2</v>
          </cell>
          <cell r="AM613">
            <v>987</v>
          </cell>
        </row>
        <row r="614">
          <cell r="A614" t="str">
            <v>治多县</v>
          </cell>
          <cell r="B614" t="str">
            <v>3P</v>
          </cell>
          <cell r="C614">
            <v>285</v>
          </cell>
          <cell r="D614">
            <v>45</v>
          </cell>
          <cell r="E614">
            <v>12</v>
          </cell>
          <cell r="F614">
            <v>30</v>
          </cell>
          <cell r="G614">
            <v>1</v>
          </cell>
          <cell r="H614">
            <v>131</v>
          </cell>
          <cell r="I614">
            <v>27</v>
          </cell>
          <cell r="J614">
            <v>82</v>
          </cell>
          <cell r="K614">
            <v>860</v>
          </cell>
          <cell r="L614">
            <v>0</v>
          </cell>
          <cell r="M614">
            <v>52</v>
          </cell>
          <cell r="N614">
            <v>26</v>
          </cell>
          <cell r="O614">
            <v>162</v>
          </cell>
          <cell r="P614">
            <v>366</v>
          </cell>
          <cell r="Q614">
            <v>72</v>
          </cell>
          <cell r="R614">
            <v>182</v>
          </cell>
          <cell r="S614">
            <v>808</v>
          </cell>
          <cell r="T614">
            <v>285</v>
          </cell>
          <cell r="U614">
            <v>76</v>
          </cell>
          <cell r="V614">
            <v>180</v>
          </cell>
          <cell r="W614">
            <v>254</v>
          </cell>
          <cell r="X614">
            <v>-41</v>
          </cell>
          <cell r="Y614">
            <v>54</v>
          </cell>
          <cell r="Z614">
            <v>860</v>
          </cell>
          <cell r="AA614">
            <v>860</v>
          </cell>
          <cell r="AB614">
            <v>0</v>
          </cell>
          <cell r="AC614">
            <v>0</v>
          </cell>
          <cell r="AD614">
            <v>0</v>
          </cell>
          <cell r="AE614">
            <v>-52</v>
          </cell>
          <cell r="AF614">
            <v>-52</v>
          </cell>
          <cell r="AG614">
            <v>38</v>
          </cell>
          <cell r="AH614">
            <v>0</v>
          </cell>
          <cell r="AI614">
            <v>3432</v>
          </cell>
          <cell r="AJ614">
            <v>473</v>
          </cell>
          <cell r="AK614">
            <v>2</v>
          </cell>
          <cell r="AL614">
            <v>1</v>
          </cell>
          <cell r="AM614">
            <v>1123</v>
          </cell>
        </row>
        <row r="615">
          <cell r="A615" t="str">
            <v>达日县</v>
          </cell>
          <cell r="B615" t="str">
            <v>3P</v>
          </cell>
          <cell r="C615">
            <v>113</v>
          </cell>
          <cell r="D615">
            <v>22</v>
          </cell>
          <cell r="E615">
            <v>8</v>
          </cell>
          <cell r="F615">
            <v>6</v>
          </cell>
          <cell r="G615">
            <v>2</v>
          </cell>
          <cell r="H615">
            <v>71</v>
          </cell>
          <cell r="I615">
            <v>5</v>
          </cell>
          <cell r="J615">
            <v>15</v>
          </cell>
          <cell r="K615">
            <v>830</v>
          </cell>
          <cell r="L615">
            <v>0</v>
          </cell>
          <cell r="M615">
            <v>17</v>
          </cell>
          <cell r="N615">
            <v>34</v>
          </cell>
          <cell r="O615">
            <v>204</v>
          </cell>
          <cell r="P615">
            <v>338</v>
          </cell>
          <cell r="Q615">
            <v>65</v>
          </cell>
          <cell r="R615">
            <v>172</v>
          </cell>
          <cell r="S615">
            <v>733</v>
          </cell>
          <cell r="T615">
            <v>113</v>
          </cell>
          <cell r="U615">
            <v>70</v>
          </cell>
          <cell r="V615">
            <v>280</v>
          </cell>
          <cell r="W615">
            <v>195</v>
          </cell>
          <cell r="X615">
            <v>-43</v>
          </cell>
          <cell r="Y615">
            <v>118</v>
          </cell>
          <cell r="Z615">
            <v>830</v>
          </cell>
          <cell r="AA615">
            <v>830</v>
          </cell>
          <cell r="AB615">
            <v>0</v>
          </cell>
          <cell r="AC615">
            <v>0</v>
          </cell>
          <cell r="AD615">
            <v>0</v>
          </cell>
          <cell r="AE615">
            <v>-97</v>
          </cell>
          <cell r="AF615">
            <v>-97</v>
          </cell>
          <cell r="AG615">
            <v>25</v>
          </cell>
          <cell r="AH615">
            <v>0</v>
          </cell>
          <cell r="AI615">
            <v>2846</v>
          </cell>
          <cell r="AJ615">
            <v>246</v>
          </cell>
          <cell r="AK615">
            <v>2</v>
          </cell>
          <cell r="AL615">
            <v>2</v>
          </cell>
          <cell r="AM615">
            <v>1125</v>
          </cell>
        </row>
        <row r="616">
          <cell r="A616" t="str">
            <v>班玛县</v>
          </cell>
          <cell r="B616" t="str">
            <v>3P</v>
          </cell>
          <cell r="C616">
            <v>902</v>
          </cell>
          <cell r="D616">
            <v>57</v>
          </cell>
          <cell r="E616">
            <v>15</v>
          </cell>
          <cell r="F616">
            <v>34</v>
          </cell>
          <cell r="G616">
            <v>5</v>
          </cell>
          <cell r="H616">
            <v>75</v>
          </cell>
          <cell r="I616">
            <v>713</v>
          </cell>
          <cell r="J616">
            <v>57</v>
          </cell>
          <cell r="K616">
            <v>1563</v>
          </cell>
          <cell r="L616">
            <v>220</v>
          </cell>
          <cell r="M616">
            <v>6</v>
          </cell>
          <cell r="N616">
            <v>62</v>
          </cell>
          <cell r="O616">
            <v>318</v>
          </cell>
          <cell r="P616">
            <v>455</v>
          </cell>
          <cell r="Q616">
            <v>76</v>
          </cell>
          <cell r="R616">
            <v>426</v>
          </cell>
          <cell r="S616">
            <v>1589</v>
          </cell>
          <cell r="T616">
            <v>902</v>
          </cell>
          <cell r="U616">
            <v>40</v>
          </cell>
          <cell r="V616">
            <v>329</v>
          </cell>
          <cell r="W616">
            <v>215</v>
          </cell>
          <cell r="X616">
            <v>6</v>
          </cell>
          <cell r="Y616">
            <v>97</v>
          </cell>
          <cell r="Z616">
            <v>1563</v>
          </cell>
          <cell r="AA616">
            <v>1563</v>
          </cell>
          <cell r="AB616">
            <v>0</v>
          </cell>
          <cell r="AC616">
            <v>0</v>
          </cell>
          <cell r="AD616">
            <v>0</v>
          </cell>
          <cell r="AE616">
            <v>26</v>
          </cell>
          <cell r="AF616">
            <v>26</v>
          </cell>
          <cell r="AG616">
            <v>46</v>
          </cell>
          <cell r="AH616">
            <v>0</v>
          </cell>
          <cell r="AI616">
            <v>4442</v>
          </cell>
          <cell r="AJ616">
            <v>1700</v>
          </cell>
          <cell r="AK616">
            <v>2</v>
          </cell>
          <cell r="AL616">
            <v>2</v>
          </cell>
          <cell r="AM616">
            <v>1034</v>
          </cell>
        </row>
        <row r="617">
          <cell r="A617" t="str">
            <v>宁夏回族自治区</v>
          </cell>
          <cell r="B617">
            <v>0</v>
          </cell>
          <cell r="C617">
            <v>4260</v>
          </cell>
          <cell r="D617">
            <v>2082</v>
          </cell>
          <cell r="E617">
            <v>0</v>
          </cell>
          <cell r="F617">
            <v>1600</v>
          </cell>
          <cell r="G617">
            <v>163</v>
          </cell>
          <cell r="H617">
            <v>1493</v>
          </cell>
          <cell r="I617">
            <v>197</v>
          </cell>
          <cell r="J617">
            <v>488</v>
          </cell>
          <cell r="K617">
            <v>35049</v>
          </cell>
          <cell r="L617">
            <v>40</v>
          </cell>
          <cell r="M617">
            <v>2049</v>
          </cell>
          <cell r="N617">
            <v>3951</v>
          </cell>
          <cell r="O617">
            <v>15479</v>
          </cell>
          <cell r="P617">
            <v>6372</v>
          </cell>
          <cell r="Q617">
            <v>1301</v>
          </cell>
          <cell r="R617">
            <v>5857</v>
          </cell>
          <cell r="S617">
            <v>33127</v>
          </cell>
          <cell r="T617">
            <v>4260</v>
          </cell>
          <cell r="U617">
            <v>1950</v>
          </cell>
          <cell r="V617">
            <v>15593</v>
          </cell>
          <cell r="W617">
            <v>8997</v>
          </cell>
          <cell r="X617">
            <v>-2298</v>
          </cell>
          <cell r="Y617">
            <v>4625</v>
          </cell>
          <cell r="Z617">
            <v>35694</v>
          </cell>
          <cell r="AA617">
            <v>35049</v>
          </cell>
          <cell r="AB617">
            <v>0</v>
          </cell>
          <cell r="AC617">
            <v>0</v>
          </cell>
          <cell r="AD617">
            <v>645</v>
          </cell>
          <cell r="AE617">
            <v>-2567</v>
          </cell>
          <cell r="AF617">
            <v>-7983</v>
          </cell>
          <cell r="AG617">
            <v>1846</v>
          </cell>
          <cell r="AH617">
            <v>8</v>
          </cell>
          <cell r="AI617">
            <v>157303</v>
          </cell>
          <cell r="AJ617">
            <v>36164</v>
          </cell>
          <cell r="AK617">
            <v>225</v>
          </cell>
          <cell r="AL617">
            <v>200</v>
          </cell>
          <cell r="AM617">
            <v>53652</v>
          </cell>
        </row>
        <row r="618">
          <cell r="A618" t="str">
            <v>盐池县</v>
          </cell>
          <cell r="B618" t="str">
            <v>3P</v>
          </cell>
          <cell r="C618">
            <v>438</v>
          </cell>
          <cell r="D618">
            <v>197</v>
          </cell>
          <cell r="E618">
            <v>0</v>
          </cell>
          <cell r="F618">
            <v>124</v>
          </cell>
          <cell r="G618">
            <v>25</v>
          </cell>
          <cell r="H618">
            <v>137</v>
          </cell>
          <cell r="I618">
            <v>33</v>
          </cell>
          <cell r="J618">
            <v>71</v>
          </cell>
          <cell r="K618">
            <v>3843</v>
          </cell>
          <cell r="L618">
            <v>0</v>
          </cell>
          <cell r="M618">
            <v>206</v>
          </cell>
          <cell r="N618">
            <v>516</v>
          </cell>
          <cell r="O618">
            <v>1660</v>
          </cell>
          <cell r="P618">
            <v>643</v>
          </cell>
          <cell r="Q618">
            <v>123</v>
          </cell>
          <cell r="R618">
            <v>695</v>
          </cell>
          <cell r="S618">
            <v>3675</v>
          </cell>
          <cell r="T618">
            <v>438</v>
          </cell>
          <cell r="U618">
            <v>426</v>
          </cell>
          <cell r="V618">
            <v>1723</v>
          </cell>
          <cell r="W618">
            <v>1002</v>
          </cell>
          <cell r="X618">
            <v>-212</v>
          </cell>
          <cell r="Y618">
            <v>298</v>
          </cell>
          <cell r="Z618">
            <v>4003</v>
          </cell>
          <cell r="AA618">
            <v>3843</v>
          </cell>
          <cell r="AB618">
            <v>0</v>
          </cell>
          <cell r="AC618">
            <v>0</v>
          </cell>
          <cell r="AD618">
            <v>160</v>
          </cell>
          <cell r="AE618">
            <v>-328</v>
          </cell>
          <cell r="AF618">
            <v>-783</v>
          </cell>
          <cell r="AG618">
            <v>528</v>
          </cell>
          <cell r="AH618">
            <v>1</v>
          </cell>
          <cell r="AI618">
            <v>20092</v>
          </cell>
          <cell r="AJ618">
            <v>5510</v>
          </cell>
          <cell r="AK618">
            <v>15</v>
          </cell>
          <cell r="AL618">
            <v>12</v>
          </cell>
          <cell r="AM618">
            <v>5549</v>
          </cell>
        </row>
        <row r="619">
          <cell r="A619" t="str">
            <v>同心县</v>
          </cell>
          <cell r="B619" t="str">
            <v>3P</v>
          </cell>
          <cell r="C619">
            <v>726</v>
          </cell>
          <cell r="D619">
            <v>333</v>
          </cell>
          <cell r="E619">
            <v>0</v>
          </cell>
          <cell r="F619">
            <v>282</v>
          </cell>
          <cell r="G619">
            <v>22</v>
          </cell>
          <cell r="H619">
            <v>253</v>
          </cell>
          <cell r="I619">
            <v>20</v>
          </cell>
          <cell r="J619">
            <v>120</v>
          </cell>
          <cell r="K619">
            <v>4795</v>
          </cell>
          <cell r="L619">
            <v>5</v>
          </cell>
          <cell r="M619">
            <v>306</v>
          </cell>
          <cell r="N619">
            <v>447</v>
          </cell>
          <cell r="O619">
            <v>1939</v>
          </cell>
          <cell r="P619">
            <v>969</v>
          </cell>
          <cell r="Q619">
            <v>221</v>
          </cell>
          <cell r="R619">
            <v>908</v>
          </cell>
          <cell r="S619">
            <v>4995</v>
          </cell>
          <cell r="T619">
            <v>726</v>
          </cell>
          <cell r="U619">
            <v>214</v>
          </cell>
          <cell r="V619">
            <v>1862</v>
          </cell>
          <cell r="W619">
            <v>1265</v>
          </cell>
          <cell r="X619">
            <v>-62</v>
          </cell>
          <cell r="Y619">
            <v>990</v>
          </cell>
          <cell r="Z619">
            <v>4846</v>
          </cell>
          <cell r="AA619">
            <v>4795</v>
          </cell>
          <cell r="AB619">
            <v>0</v>
          </cell>
          <cell r="AC619">
            <v>0</v>
          </cell>
          <cell r="AD619">
            <v>51</v>
          </cell>
          <cell r="AE619">
            <v>149</v>
          </cell>
          <cell r="AF619">
            <v>-891</v>
          </cell>
          <cell r="AG619">
            <v>196</v>
          </cell>
          <cell r="AH619">
            <v>0</v>
          </cell>
          <cell r="AI619">
            <v>20377</v>
          </cell>
          <cell r="AJ619">
            <v>4243</v>
          </cell>
          <cell r="AK619">
            <v>30</v>
          </cell>
          <cell r="AL619">
            <v>27</v>
          </cell>
          <cell r="AM619">
            <v>7772</v>
          </cell>
        </row>
        <row r="620">
          <cell r="A620" t="str">
            <v>固原县</v>
          </cell>
          <cell r="B620" t="str">
            <v>3P</v>
          </cell>
          <cell r="C620">
            <v>1416</v>
          </cell>
          <cell r="D620">
            <v>1035</v>
          </cell>
          <cell r="E620">
            <v>0</v>
          </cell>
          <cell r="F620">
            <v>848</v>
          </cell>
          <cell r="G620">
            <v>60</v>
          </cell>
          <cell r="H620">
            <v>254</v>
          </cell>
          <cell r="I620">
            <v>11</v>
          </cell>
          <cell r="J620">
            <v>116</v>
          </cell>
          <cell r="K620">
            <v>6590</v>
          </cell>
          <cell r="L620">
            <v>6</v>
          </cell>
          <cell r="M620">
            <v>235</v>
          </cell>
          <cell r="N620">
            <v>869</v>
          </cell>
          <cell r="O620">
            <v>3262</v>
          </cell>
          <cell r="P620">
            <v>1023</v>
          </cell>
          <cell r="Q620">
            <v>207</v>
          </cell>
          <cell r="R620">
            <v>988</v>
          </cell>
          <cell r="S620">
            <v>6879</v>
          </cell>
          <cell r="T620">
            <v>1416</v>
          </cell>
          <cell r="U620">
            <v>673</v>
          </cell>
          <cell r="V620">
            <v>2992</v>
          </cell>
          <cell r="W620">
            <v>1480</v>
          </cell>
          <cell r="X620">
            <v>110</v>
          </cell>
          <cell r="Y620">
            <v>208</v>
          </cell>
          <cell r="Z620">
            <v>6605</v>
          </cell>
          <cell r="AA620">
            <v>6590</v>
          </cell>
          <cell r="AB620">
            <v>0</v>
          </cell>
          <cell r="AC620">
            <v>0</v>
          </cell>
          <cell r="AD620">
            <v>15</v>
          </cell>
          <cell r="AE620">
            <v>274</v>
          </cell>
          <cell r="AF620">
            <v>-1358</v>
          </cell>
          <cell r="AG620">
            <v>542</v>
          </cell>
          <cell r="AH620">
            <v>4</v>
          </cell>
          <cell r="AI620">
            <v>28485</v>
          </cell>
          <cell r="AJ620">
            <v>5824</v>
          </cell>
          <cell r="AK620">
            <v>49</v>
          </cell>
          <cell r="AL620">
            <v>41</v>
          </cell>
          <cell r="AM620">
            <v>10595</v>
          </cell>
        </row>
        <row r="621">
          <cell r="A621" t="str">
            <v>海原县</v>
          </cell>
          <cell r="B621" t="str">
            <v>3P</v>
          </cell>
          <cell r="C621">
            <v>314</v>
          </cell>
          <cell r="D621">
            <v>136</v>
          </cell>
          <cell r="E621">
            <v>0</v>
          </cell>
          <cell r="F621">
            <v>92</v>
          </cell>
          <cell r="G621">
            <v>12</v>
          </cell>
          <cell r="H621">
            <v>149</v>
          </cell>
          <cell r="I621">
            <v>5</v>
          </cell>
          <cell r="J621">
            <v>24</v>
          </cell>
          <cell r="K621">
            <v>5104</v>
          </cell>
          <cell r="L621">
            <v>0</v>
          </cell>
          <cell r="M621">
            <v>373</v>
          </cell>
          <cell r="N621">
            <v>674</v>
          </cell>
          <cell r="O621">
            <v>2038</v>
          </cell>
          <cell r="P621">
            <v>1048</v>
          </cell>
          <cell r="Q621">
            <v>191</v>
          </cell>
          <cell r="R621">
            <v>780</v>
          </cell>
          <cell r="S621">
            <v>4058</v>
          </cell>
          <cell r="T621">
            <v>314</v>
          </cell>
          <cell r="U621">
            <v>157</v>
          </cell>
          <cell r="V621">
            <v>2079</v>
          </cell>
          <cell r="W621">
            <v>1555</v>
          </cell>
          <cell r="X621">
            <v>-856</v>
          </cell>
          <cell r="Y621">
            <v>809</v>
          </cell>
          <cell r="Z621">
            <v>5106</v>
          </cell>
          <cell r="AA621">
            <v>5104</v>
          </cell>
          <cell r="AB621">
            <v>0</v>
          </cell>
          <cell r="AC621">
            <v>0</v>
          </cell>
          <cell r="AD621">
            <v>2</v>
          </cell>
          <cell r="AE621">
            <v>-1048</v>
          </cell>
          <cell r="AF621">
            <v>-1471</v>
          </cell>
          <cell r="AG621">
            <v>140</v>
          </cell>
          <cell r="AH621">
            <v>0</v>
          </cell>
          <cell r="AI621">
            <v>14970</v>
          </cell>
          <cell r="AJ621">
            <v>3398</v>
          </cell>
          <cell r="AK621">
            <v>34</v>
          </cell>
          <cell r="AL621">
            <v>31</v>
          </cell>
          <cell r="AM621">
            <v>7279</v>
          </cell>
        </row>
        <row r="622">
          <cell r="A622" t="str">
            <v>西吉县</v>
          </cell>
          <cell r="B622" t="str">
            <v>3P</v>
          </cell>
          <cell r="C622">
            <v>494</v>
          </cell>
          <cell r="D622">
            <v>105</v>
          </cell>
          <cell r="E622">
            <v>0</v>
          </cell>
          <cell r="F622">
            <v>69</v>
          </cell>
          <cell r="G622">
            <v>12</v>
          </cell>
          <cell r="H622">
            <v>223</v>
          </cell>
          <cell r="I622">
            <v>118</v>
          </cell>
          <cell r="J622">
            <v>48</v>
          </cell>
          <cell r="K622">
            <v>5778</v>
          </cell>
          <cell r="L622">
            <v>29</v>
          </cell>
          <cell r="M622">
            <v>413</v>
          </cell>
          <cell r="N622">
            <v>501</v>
          </cell>
          <cell r="O622">
            <v>2400</v>
          </cell>
          <cell r="P622">
            <v>934</v>
          </cell>
          <cell r="Q622">
            <v>202</v>
          </cell>
          <cell r="R622">
            <v>1299</v>
          </cell>
          <cell r="S622">
            <v>5153</v>
          </cell>
          <cell r="T622">
            <v>494</v>
          </cell>
          <cell r="U622">
            <v>181</v>
          </cell>
          <cell r="V622">
            <v>2663</v>
          </cell>
          <cell r="W622">
            <v>1619</v>
          </cell>
          <cell r="X622">
            <v>-777</v>
          </cell>
          <cell r="Y622">
            <v>973</v>
          </cell>
          <cell r="Z622">
            <v>5909</v>
          </cell>
          <cell r="AA622">
            <v>5778</v>
          </cell>
          <cell r="AB622">
            <v>0</v>
          </cell>
          <cell r="AC622">
            <v>0</v>
          </cell>
          <cell r="AD622">
            <v>131</v>
          </cell>
          <cell r="AE622">
            <v>-756</v>
          </cell>
          <cell r="AF622">
            <v>-846</v>
          </cell>
          <cell r="AG622">
            <v>142</v>
          </cell>
          <cell r="AH622">
            <v>1</v>
          </cell>
          <cell r="AI622">
            <v>23753</v>
          </cell>
          <cell r="AJ622">
            <v>3747</v>
          </cell>
          <cell r="AK622">
            <v>44</v>
          </cell>
          <cell r="AL622">
            <v>39</v>
          </cell>
          <cell r="AM622">
            <v>9064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P1012001"/>
      <sheetName val="PK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Toolbox"/>
      <sheetName val="Main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/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/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/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/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/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/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/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/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/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/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/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/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/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/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/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经费权重"/>
      <sheetName val="结余结转"/>
      <sheetName val="L24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  <sheetName val="G.1R-Shou COP Gf"/>
      <sheetName val="P101200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  <sheetName val="Financ. Overview"/>
      <sheetName val="Toolbox"/>
      <sheetName val="POWER ASSUMPTIONS"/>
      <sheetName val="P1012001"/>
      <sheetName val="G.1R-Shou COP Gf"/>
      <sheetName val="MWNANSS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  <sheetName val="Ope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  <sheetName val="Toolbox"/>
      <sheetName val="Ope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M4YRFJ"/>
      <sheetName val="re1pjl"/>
      <sheetName val="   附件1合计  "/>
      <sheetName val="附件2研究生"/>
      <sheetName val="附件3本专科"/>
      <sheetName val="  应清算资金  "/>
      <sheetName val="奖助学金名额指标"/>
      <sheetName val="2022年提前下达 湘财教指【2021】78号"/>
      <sheetName val="2022年提前下达 湘财预【2021】309号"/>
      <sheetName val="2021年已提前下达资金"/>
      <sheetName val="附件3高中免学费"/>
      <sheetName val="高中免费教科书"/>
      <sheetName val="简表"/>
      <sheetName val="分配表"/>
      <sheetName val="幼儿"/>
      <sheetName val="高中免学费"/>
      <sheetName val="高中助学金"/>
      <sheetName val="高中免教科书"/>
      <sheetName val="高校"/>
      <sheetName val="研究生"/>
      <sheetName val="本科生"/>
      <sheetName val="中职合"/>
      <sheetName val="助学金（教育）"/>
      <sheetName val="助学金（人社）"/>
      <sheetName val="免学费（教育）"/>
      <sheetName val="免学费（人社）"/>
      <sheetName val="Sheet12"/>
      <sheetName val="学前"/>
      <sheetName val="eqpmad2"/>
      <sheetName val="SW-TEO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  <sheetName val="Toolbox"/>
      <sheetName val="Open"/>
      <sheetName val="C01-1"/>
      <sheetName val="POWER ASSUMPTIONS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  <sheetName val="C01-1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  <sheetName val="G.1R-Shou COP Gf"/>
      <sheetName val="四月份月报"/>
      <sheetName val="Toolbox"/>
      <sheetName val="Main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四月份月报"/>
      <sheetName val="G.1R-Shou COP Gf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  <sheetName val="基础编码"/>
      <sheetName val="G.1R-Shou COP Gf"/>
      <sheetName val="四月份月报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_x0"/>
      <sheetName val="_x005"/>
      <sheetName val="人民银行"/>
      <sheetName val="人员支出"/>
      <sheetName val="农业人口"/>
      <sheetName val="#REF!"/>
      <sheetName val="村级支出"/>
      <sheetName val="POWER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四月份月报"/>
      <sheetName val="基础编码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四月份月报"/>
      <sheetName val="Toolbox"/>
      <sheetName val="学前"/>
      <sheetName val="C01-1"/>
      <sheetName val="POWER ASSUMPTIONS"/>
      <sheetName val="基础编码"/>
      <sheetName val="服兵役资助测算表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P1012001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C01-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Toolbox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XL4Poppy"/>
      <sheetName val=""/>
      <sheetName val="_x005f_x0000__x005f_x0000__x005f_x0000__x005f_x0000__x0"/>
      <sheetName val="_x005f_x005f_x005f_x0000__x005f_x005f_x005f_x0000__x005"/>
      <sheetName val="20 运输公司"/>
      <sheetName val="_x005f_x005f_x005f_x005f_x005f_x005f_x005f_x0000__x005f"/>
      <sheetName val="_x0"/>
      <sheetName val="市级专项格式"/>
      <sheetName val="经济科目"/>
      <sheetName val="维修租赁"/>
      <sheetName val="专项业务"/>
      <sheetName val="_x005f_x005f_x005f_x005f_x005f_x005f_x005f_x005f_x005f_x005f_"/>
      <sheetName val="行政区划"/>
      <sheetName val="POWER ASSUMPTIONS"/>
      <sheetName val="村级支出"/>
      <sheetName val="_x005f"/>
      <sheetName val="_x005f_x005f_x005F"/>
      <sheetName val="_x005f_x005f_"/>
      <sheetName val="项目类型"/>
      <sheetName val="基础表"/>
      <sheetName val="_x005f_x0000__x005f_x0000__x005"/>
      <sheetName val="_x005f_x005f_x005f_x0000__x005f"/>
      <sheetName val="_x005f_x005f_x005f_x005f_"/>
      <sheetName val="_x005f_x005f_x005f_x005f_x005f_x005f_x005f_x005f_"/>
      <sheetName val="_x005"/>
      <sheetName val="_x005f_x0000__x005f"/>
      <sheetName val="有效性列表"/>
      <sheetName val="_x005f_x005f_x005f_x005f_x005F"/>
      <sheetName val="G.1R-Shou COP Gf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3高中免学费"/>
      <sheetName val="高中免费教科书"/>
      <sheetName val="指标文("/>
      <sheetName val="1参阅件"/>
      <sheetName val="2-1奖助学金（教育）"/>
      <sheetName val="3-1免学费（教育）"/>
      <sheetName val="2-2奖助学金（人社）"/>
      <sheetName val="3-2免学费（人社）"/>
      <sheetName val="中央资金来源分配表"/>
      <sheetName val="2020年助学金+免学费结余情况（教育）"/>
      <sheetName val="补缺口（免学费）"/>
      <sheetName val="补缺口（助学金）"/>
    </sheetNames>
    <sheetDataSet>
      <sheetData sheetId="0"/>
      <sheetData sheetId="1"/>
      <sheetData sheetId="2"/>
      <sheetData sheetId="3">
        <row r="12">
          <cell r="B12" t="str">
            <v>湖南第一师范学院</v>
          </cell>
        </row>
      </sheetData>
      <sheetData sheetId="4">
        <row r="8">
          <cell r="C8">
            <v>845</v>
          </cell>
          <cell r="D8">
            <v>221511</v>
          </cell>
          <cell r="Q8">
            <v>29296</v>
          </cell>
          <cell r="T8">
            <v>8087.5299999999979</v>
          </cell>
          <cell r="U8">
            <v>7425.670000000001</v>
          </cell>
        </row>
      </sheetData>
      <sheetData sheetId="5">
        <row r="6">
          <cell r="C6">
            <v>639426.5</v>
          </cell>
          <cell r="M6">
            <v>83791</v>
          </cell>
          <cell r="N6">
            <v>32533.379999999994</v>
          </cell>
          <cell r="O6">
            <v>37137.979999999996</v>
          </cell>
        </row>
      </sheetData>
      <sheetData sheetId="6">
        <row r="7">
          <cell r="C7">
            <v>197</v>
          </cell>
          <cell r="D7">
            <v>39828</v>
          </cell>
          <cell r="Q7">
            <v>4884</v>
          </cell>
          <cell r="T7">
            <v>1005.0500000000002</v>
          </cell>
          <cell r="U7">
            <v>2194.75</v>
          </cell>
        </row>
      </sheetData>
      <sheetData sheetId="7">
        <row r="7">
          <cell r="C7">
            <v>137896</v>
          </cell>
          <cell r="M7">
            <v>16350</v>
          </cell>
          <cell r="N7">
            <v>8911.0099999999984</v>
          </cell>
          <cell r="O7">
            <v>18865.710000000003</v>
          </cell>
        </row>
      </sheetData>
      <sheetData sheetId="8">
        <row r="10">
          <cell r="B10">
            <v>34180</v>
          </cell>
        </row>
      </sheetData>
      <sheetData sheetId="9">
        <row r="8">
          <cell r="G8" t="str">
            <v>长沙市本级</v>
          </cell>
        </row>
      </sheetData>
      <sheetData sheetId="10"/>
      <sheetData sheetId="1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贷款规模"/>
      <sheetName val="应还本息"/>
      <sheetName val="标准化建设"/>
      <sheetName val="工作考核"/>
      <sheetName val="计算表"/>
      <sheetName val="匹配表"/>
      <sheetName val="指标文附件"/>
      <sheetName val="Sheet1"/>
    </sheetNames>
    <sheetDataSet>
      <sheetData sheetId="0">
        <row r="4">
          <cell r="B4" t="str">
            <v>长沙市学生资助管理中心</v>
          </cell>
          <cell r="C4">
            <v>424</v>
          </cell>
          <cell r="D4">
            <v>444.11</v>
          </cell>
        </row>
        <row r="5">
          <cell r="B5" t="str">
            <v>长沙县学生资助中心</v>
          </cell>
          <cell r="C5">
            <v>205</v>
          </cell>
          <cell r="D5">
            <v>199.65</v>
          </cell>
        </row>
        <row r="6">
          <cell r="B6" t="str">
            <v>长沙市望城区学生资助管理中心</v>
          </cell>
          <cell r="C6">
            <v>103</v>
          </cell>
          <cell r="D6">
            <v>104.79</v>
          </cell>
        </row>
        <row r="7">
          <cell r="B7" t="str">
            <v>宁乡县学生资助管理中心</v>
          </cell>
          <cell r="C7">
            <v>633</v>
          </cell>
          <cell r="D7">
            <v>652.44000000000005</v>
          </cell>
        </row>
        <row r="8">
          <cell r="B8" t="str">
            <v>浏阳市学生资助管理中心</v>
          </cell>
          <cell r="C8">
            <v>863</v>
          </cell>
          <cell r="D8">
            <v>831.03</v>
          </cell>
        </row>
        <row r="9">
          <cell r="B9" t="str">
            <v>株洲市学生资助管理中心</v>
          </cell>
          <cell r="C9">
            <v>262</v>
          </cell>
          <cell r="D9">
            <v>260.19</v>
          </cell>
        </row>
        <row r="10">
          <cell r="B10" t="str">
            <v>株洲县学生资助管理中心</v>
          </cell>
          <cell r="C10">
            <v>224</v>
          </cell>
          <cell r="D10">
            <v>217.2</v>
          </cell>
        </row>
        <row r="11">
          <cell r="B11" t="str">
            <v>攸县学生资助管理中心</v>
          </cell>
          <cell r="C11">
            <v>357</v>
          </cell>
          <cell r="D11">
            <v>352.63</v>
          </cell>
        </row>
        <row r="12">
          <cell r="B12" t="str">
            <v>茶陵县学生资助管理中心</v>
          </cell>
          <cell r="C12">
            <v>407</v>
          </cell>
          <cell r="D12">
            <v>378.58</v>
          </cell>
        </row>
        <row r="13">
          <cell r="B13" t="str">
            <v>炎陵县学生资助管理中心</v>
          </cell>
          <cell r="C13">
            <v>376</v>
          </cell>
          <cell r="D13">
            <v>343.24</v>
          </cell>
        </row>
        <row r="14">
          <cell r="B14" t="str">
            <v>醴陵市学生资助管理中心</v>
          </cell>
          <cell r="C14">
            <v>896</v>
          </cell>
          <cell r="D14">
            <v>827.46</v>
          </cell>
        </row>
        <row r="15">
          <cell r="B15" t="str">
            <v>湘潭市学生资助管理中心</v>
          </cell>
          <cell r="C15">
            <v>375</v>
          </cell>
          <cell r="D15">
            <v>380.21</v>
          </cell>
        </row>
        <row r="16">
          <cell r="B16" t="str">
            <v>湘潭县学生资助管理中心</v>
          </cell>
          <cell r="C16">
            <v>725</v>
          </cell>
          <cell r="D16">
            <v>690.73</v>
          </cell>
        </row>
        <row r="17">
          <cell r="B17" t="str">
            <v>湘乡市学生资助管理中心</v>
          </cell>
          <cell r="C17">
            <v>580</v>
          </cell>
          <cell r="D17">
            <v>555.02</v>
          </cell>
        </row>
        <row r="18">
          <cell r="B18" t="str">
            <v>韶山市学生资助管理中心</v>
          </cell>
          <cell r="C18">
            <v>67</v>
          </cell>
          <cell r="D18">
            <v>59</v>
          </cell>
        </row>
        <row r="19">
          <cell r="B19" t="str">
            <v>衡阳市珠晖区学生资助事务中心</v>
          </cell>
          <cell r="C19">
            <v>113</v>
          </cell>
          <cell r="D19">
            <v>112.92</v>
          </cell>
        </row>
        <row r="20">
          <cell r="B20" t="str">
            <v>衡阳市雁峰区学生资助服务站</v>
          </cell>
          <cell r="C20">
            <v>93</v>
          </cell>
          <cell r="D20">
            <v>88.69</v>
          </cell>
        </row>
        <row r="21">
          <cell r="B21" t="str">
            <v>石鼓区学生资助管理中心</v>
          </cell>
          <cell r="C21">
            <v>81</v>
          </cell>
          <cell r="D21">
            <v>77.599999999999994</v>
          </cell>
        </row>
        <row r="22">
          <cell r="B22" t="str">
            <v>蒸湘区学生资助管理中心</v>
          </cell>
          <cell r="C22">
            <v>128</v>
          </cell>
          <cell r="D22">
            <v>122.7</v>
          </cell>
        </row>
        <row r="23">
          <cell r="B23" t="str">
            <v>衡阳市南岳区学生资助管理中心</v>
          </cell>
          <cell r="C23">
            <v>61</v>
          </cell>
          <cell r="D23">
            <v>55.48</v>
          </cell>
        </row>
        <row r="24">
          <cell r="B24" t="str">
            <v>衡阳县学生资助管理中心</v>
          </cell>
          <cell r="C24">
            <v>963</v>
          </cell>
          <cell r="D24">
            <v>995.39</v>
          </cell>
        </row>
        <row r="25">
          <cell r="B25" t="str">
            <v>衡南县学生资助管理中心</v>
          </cell>
          <cell r="C25">
            <v>751</v>
          </cell>
          <cell r="D25">
            <v>744.64</v>
          </cell>
        </row>
        <row r="26">
          <cell r="B26" t="str">
            <v>衡山县学生资助管理中心</v>
          </cell>
          <cell r="C26">
            <v>359</v>
          </cell>
          <cell r="D26">
            <v>346.15</v>
          </cell>
        </row>
        <row r="27">
          <cell r="B27" t="str">
            <v>衡东县学生资助管理中心</v>
          </cell>
          <cell r="C27">
            <v>599</v>
          </cell>
          <cell r="D27">
            <v>565.1</v>
          </cell>
        </row>
        <row r="28">
          <cell r="B28" t="str">
            <v>祁东县学生资助管理中心</v>
          </cell>
          <cell r="C28">
            <v>1342</v>
          </cell>
          <cell r="D28">
            <v>1248.8</v>
          </cell>
        </row>
        <row r="29">
          <cell r="B29" t="str">
            <v>耒阳市学生资助管理中心</v>
          </cell>
          <cell r="C29">
            <v>1965</v>
          </cell>
          <cell r="D29">
            <v>1838.71</v>
          </cell>
        </row>
        <row r="30">
          <cell r="B30" t="str">
            <v>常宁市学生资助管理中心</v>
          </cell>
          <cell r="C30">
            <v>1285</v>
          </cell>
          <cell r="D30">
            <v>1225.17</v>
          </cell>
        </row>
        <row r="31">
          <cell r="B31" t="str">
            <v>邵阳市双清区学生资助管理中心</v>
          </cell>
          <cell r="C31">
            <v>298</v>
          </cell>
          <cell r="D31">
            <v>288.14999999999998</v>
          </cell>
        </row>
        <row r="32">
          <cell r="B32" t="str">
            <v>邵阳市大祥区学生资助管理中心</v>
          </cell>
          <cell r="C32">
            <v>359</v>
          </cell>
          <cell r="D32">
            <v>350.27</v>
          </cell>
        </row>
        <row r="33">
          <cell r="B33" t="str">
            <v>邵阳市北塔区学生资助管理中心</v>
          </cell>
          <cell r="C33">
            <v>131</v>
          </cell>
          <cell r="D33">
            <v>120.41</v>
          </cell>
        </row>
        <row r="34">
          <cell r="B34" t="str">
            <v>邵东市学生资助管理中心</v>
          </cell>
          <cell r="C34">
            <v>1219</v>
          </cell>
          <cell r="D34">
            <v>1212.31</v>
          </cell>
        </row>
        <row r="35">
          <cell r="B35" t="str">
            <v>新邵县学生资助管理中心</v>
          </cell>
          <cell r="C35">
            <v>1065</v>
          </cell>
          <cell r="D35">
            <v>1057.3</v>
          </cell>
        </row>
        <row r="36">
          <cell r="B36" t="str">
            <v>邵阳县学生资助管理中心</v>
          </cell>
          <cell r="C36">
            <v>1860</v>
          </cell>
          <cell r="D36">
            <v>1753.32</v>
          </cell>
        </row>
        <row r="37">
          <cell r="B37" t="str">
            <v>隆回县学生资助服务中心</v>
          </cell>
          <cell r="C37">
            <v>1859</v>
          </cell>
          <cell r="D37">
            <v>1805.4</v>
          </cell>
        </row>
        <row r="38">
          <cell r="B38" t="str">
            <v>洞口县学生资助管理中心</v>
          </cell>
          <cell r="C38">
            <v>1504</v>
          </cell>
          <cell r="D38">
            <v>1409.51</v>
          </cell>
        </row>
        <row r="39">
          <cell r="B39" t="str">
            <v>绥宁县学生资助管理中心</v>
          </cell>
          <cell r="C39">
            <v>806</v>
          </cell>
          <cell r="D39">
            <v>734.35</v>
          </cell>
        </row>
        <row r="40">
          <cell r="B40" t="str">
            <v>新宁县学生资助管理中心</v>
          </cell>
          <cell r="C40">
            <v>931</v>
          </cell>
          <cell r="D40">
            <v>864.9</v>
          </cell>
        </row>
        <row r="41">
          <cell r="B41" t="str">
            <v>城步苗族自治县学生资助管理中心</v>
          </cell>
          <cell r="C41">
            <v>1282</v>
          </cell>
          <cell r="D41">
            <v>1168.52</v>
          </cell>
        </row>
        <row r="42">
          <cell r="B42" t="str">
            <v>武冈市学生资助管理中心</v>
          </cell>
          <cell r="C42">
            <v>1821</v>
          </cell>
          <cell r="D42">
            <v>1680.72</v>
          </cell>
        </row>
        <row r="43">
          <cell r="B43" t="str">
            <v>岳阳市南湖新区学生资助管理中心</v>
          </cell>
          <cell r="C43">
            <v>20</v>
          </cell>
          <cell r="D43">
            <v>18.8</v>
          </cell>
        </row>
        <row r="44">
          <cell r="B44" t="str">
            <v>岳阳市经济技术开发区学生资助管理中心</v>
          </cell>
          <cell r="C44">
            <v>77</v>
          </cell>
          <cell r="D44">
            <v>74.75</v>
          </cell>
        </row>
        <row r="45">
          <cell r="B45" t="str">
            <v>岳阳市岳阳楼区教育资助服务中心</v>
          </cell>
          <cell r="C45">
            <v>294</v>
          </cell>
          <cell r="D45">
            <v>285.23</v>
          </cell>
        </row>
        <row r="46">
          <cell r="B46" t="str">
            <v>岳阳市屈原管理区学生资助管理中心</v>
          </cell>
          <cell r="C46">
            <v>119</v>
          </cell>
          <cell r="D46">
            <v>105.67</v>
          </cell>
        </row>
        <row r="47">
          <cell r="B47" t="str">
            <v>岳阳市云溪区学生资助管理中心</v>
          </cell>
          <cell r="C47">
            <v>92</v>
          </cell>
          <cell r="D47">
            <v>85.2</v>
          </cell>
        </row>
        <row r="48">
          <cell r="B48" t="str">
            <v>岳阳市君山区学生资助管理中心</v>
          </cell>
          <cell r="C48">
            <v>196</v>
          </cell>
          <cell r="D48">
            <v>184.24</v>
          </cell>
        </row>
        <row r="49">
          <cell r="B49" t="str">
            <v>岳阳县学生资助服务中心</v>
          </cell>
          <cell r="C49">
            <v>877</v>
          </cell>
          <cell r="D49">
            <v>827.68</v>
          </cell>
        </row>
        <row r="50">
          <cell r="B50" t="str">
            <v>华容县学生资助管理中心</v>
          </cell>
          <cell r="C50">
            <v>594</v>
          </cell>
          <cell r="D50">
            <v>541.51</v>
          </cell>
        </row>
        <row r="51">
          <cell r="B51" t="str">
            <v>湘阴县学生资助管理中心</v>
          </cell>
          <cell r="C51">
            <v>701</v>
          </cell>
          <cell r="D51">
            <v>659.15</v>
          </cell>
        </row>
        <row r="52">
          <cell r="B52" t="str">
            <v>平江县学生资助管理中心</v>
          </cell>
          <cell r="C52">
            <v>5089</v>
          </cell>
          <cell r="D52">
            <v>4703.18</v>
          </cell>
        </row>
        <row r="53">
          <cell r="B53" t="str">
            <v>汨罗市学生资助管理中心</v>
          </cell>
          <cell r="C53">
            <v>1186</v>
          </cell>
          <cell r="D53">
            <v>1050.8</v>
          </cell>
        </row>
        <row r="54">
          <cell r="B54" t="str">
            <v>临湘市学生资助管理中心</v>
          </cell>
          <cell r="C54">
            <v>747</v>
          </cell>
          <cell r="D54">
            <v>677.6</v>
          </cell>
        </row>
        <row r="55">
          <cell r="B55" t="str">
            <v>常德市经济技术开发区学生资助管理中心</v>
          </cell>
          <cell r="C55">
            <v>34</v>
          </cell>
          <cell r="D55">
            <v>31.8</v>
          </cell>
        </row>
        <row r="56">
          <cell r="B56" t="str">
            <v>常德市西洞庭管理区学生资助管理中心</v>
          </cell>
          <cell r="C56">
            <v>22</v>
          </cell>
          <cell r="D56">
            <v>21.01</v>
          </cell>
        </row>
        <row r="57">
          <cell r="B57" t="str">
            <v>常德市柳叶湖旅游度假区学生资助管理中心</v>
          </cell>
          <cell r="C57">
            <v>9</v>
          </cell>
          <cell r="D57">
            <v>10.3</v>
          </cell>
        </row>
        <row r="58">
          <cell r="B58" t="str">
            <v>常德市武陵区学生资助管理中心</v>
          </cell>
          <cell r="C58">
            <v>90</v>
          </cell>
          <cell r="D58">
            <v>87.76</v>
          </cell>
        </row>
        <row r="59">
          <cell r="B59" t="str">
            <v>常德市鼎城区学生资助管理中心</v>
          </cell>
          <cell r="C59">
            <v>279</v>
          </cell>
          <cell r="D59">
            <v>278.58</v>
          </cell>
        </row>
        <row r="60">
          <cell r="B60" t="str">
            <v>安乡县学生资助管理中心</v>
          </cell>
          <cell r="C60">
            <v>182</v>
          </cell>
          <cell r="D60">
            <v>169</v>
          </cell>
        </row>
        <row r="61">
          <cell r="B61" t="str">
            <v>汉寿县学生资助管理中心</v>
          </cell>
          <cell r="C61">
            <v>422</v>
          </cell>
          <cell r="D61">
            <v>417.35</v>
          </cell>
        </row>
        <row r="62">
          <cell r="B62" t="str">
            <v>常德市西湖管理区学生资助管理中心</v>
          </cell>
          <cell r="C62">
            <v>78</v>
          </cell>
          <cell r="D62">
            <v>78.2</v>
          </cell>
        </row>
        <row r="63">
          <cell r="B63" t="str">
            <v>澧县学生资助管理中心</v>
          </cell>
          <cell r="C63">
            <v>275</v>
          </cell>
          <cell r="D63">
            <v>272.47000000000003</v>
          </cell>
        </row>
        <row r="64">
          <cell r="B64" t="str">
            <v>临澧县学生资助管理中心</v>
          </cell>
          <cell r="C64">
            <v>125</v>
          </cell>
          <cell r="D64">
            <v>116.12</v>
          </cell>
        </row>
        <row r="65">
          <cell r="B65" t="str">
            <v>桃源县学生资助管理中心</v>
          </cell>
          <cell r="C65">
            <v>414</v>
          </cell>
          <cell r="D65">
            <v>391</v>
          </cell>
        </row>
        <row r="66">
          <cell r="B66" t="str">
            <v>常德市桃花源旅游管理区学生资助管理中心</v>
          </cell>
          <cell r="C66">
            <v>49</v>
          </cell>
          <cell r="D66">
            <v>45.2</v>
          </cell>
        </row>
        <row r="67">
          <cell r="B67" t="str">
            <v>石门县学生资助管理中心</v>
          </cell>
          <cell r="C67">
            <v>327</v>
          </cell>
          <cell r="D67">
            <v>307.74</v>
          </cell>
        </row>
        <row r="68">
          <cell r="B68" t="str">
            <v>津市市学生资助管理中心</v>
          </cell>
          <cell r="C68">
            <v>99</v>
          </cell>
          <cell r="D68">
            <v>93.36</v>
          </cell>
        </row>
        <row r="69">
          <cell r="B69" t="str">
            <v>张家界市永定区学生资助管理中心</v>
          </cell>
          <cell r="C69">
            <v>515</v>
          </cell>
          <cell r="D69">
            <v>442.88</v>
          </cell>
        </row>
        <row r="70">
          <cell r="B70" t="str">
            <v>张家界市武陵源区学生资助管理中心</v>
          </cell>
          <cell r="C70">
            <v>67</v>
          </cell>
          <cell r="D70">
            <v>60.59</v>
          </cell>
        </row>
        <row r="71">
          <cell r="B71" t="str">
            <v>慈利县学生资助管理中心</v>
          </cell>
          <cell r="C71">
            <v>522</v>
          </cell>
          <cell r="D71">
            <v>472.74</v>
          </cell>
        </row>
        <row r="72">
          <cell r="B72" t="str">
            <v>桑植县学生资助管理中心</v>
          </cell>
          <cell r="C72">
            <v>1110</v>
          </cell>
          <cell r="D72">
            <v>999.57</v>
          </cell>
        </row>
        <row r="73">
          <cell r="B73" t="str">
            <v>益阳市大通湖区学生资助管理中心</v>
          </cell>
          <cell r="C73">
            <v>38</v>
          </cell>
          <cell r="D73">
            <v>36.6</v>
          </cell>
        </row>
        <row r="74">
          <cell r="B74" t="str">
            <v>益阳市资阳区学生资助管理中心</v>
          </cell>
          <cell r="C74">
            <v>466</v>
          </cell>
          <cell r="D74">
            <v>437.84</v>
          </cell>
        </row>
        <row r="75">
          <cell r="B75" t="str">
            <v>益阳市赫山区学生资助管理中心</v>
          </cell>
          <cell r="C75">
            <v>416</v>
          </cell>
          <cell r="D75">
            <v>406.22</v>
          </cell>
        </row>
        <row r="76">
          <cell r="B76" t="str">
            <v>南县学生资助管理中心</v>
          </cell>
          <cell r="C76">
            <v>297</v>
          </cell>
          <cell r="D76">
            <v>285.3</v>
          </cell>
        </row>
        <row r="77">
          <cell r="B77" t="str">
            <v>桃江县学生资助管理中心</v>
          </cell>
          <cell r="C77">
            <v>1109</v>
          </cell>
          <cell r="D77">
            <v>1091.52</v>
          </cell>
        </row>
        <row r="78">
          <cell r="B78" t="str">
            <v>安化县学生资助管理中心</v>
          </cell>
          <cell r="C78">
            <v>1747</v>
          </cell>
          <cell r="D78">
            <v>1616.12</v>
          </cell>
        </row>
        <row r="79">
          <cell r="B79" t="str">
            <v>沅江市学生资助管理中心</v>
          </cell>
          <cell r="C79">
            <v>220</v>
          </cell>
          <cell r="D79">
            <v>210.09</v>
          </cell>
        </row>
        <row r="80">
          <cell r="B80" t="str">
            <v>郴州市北湖区学生资助管理中心</v>
          </cell>
          <cell r="C80">
            <v>386</v>
          </cell>
          <cell r="D80">
            <v>361.57</v>
          </cell>
        </row>
        <row r="81">
          <cell r="B81" t="str">
            <v>郴州市苏仙区学生资助管理中心</v>
          </cell>
          <cell r="C81">
            <v>278</v>
          </cell>
          <cell r="D81">
            <v>264.10000000000002</v>
          </cell>
        </row>
        <row r="82">
          <cell r="B82" t="str">
            <v>桂阳县教育局学生资助服务中心</v>
          </cell>
          <cell r="C82">
            <v>1178</v>
          </cell>
          <cell r="D82">
            <v>1107.95</v>
          </cell>
        </row>
        <row r="83">
          <cell r="B83" t="str">
            <v>宜章县学生资助管理中心</v>
          </cell>
          <cell r="C83">
            <v>1796</v>
          </cell>
          <cell r="D83">
            <v>1576.53</v>
          </cell>
        </row>
        <row r="84">
          <cell r="B84" t="str">
            <v>永兴县教育事务中心</v>
          </cell>
          <cell r="C84">
            <v>890</v>
          </cell>
          <cell r="D84">
            <v>812.76</v>
          </cell>
        </row>
        <row r="85">
          <cell r="B85" t="str">
            <v>嘉禾县学生资助管理中心</v>
          </cell>
          <cell r="C85">
            <v>1429</v>
          </cell>
          <cell r="D85">
            <v>1332.32</v>
          </cell>
        </row>
        <row r="86">
          <cell r="B86" t="str">
            <v>临武县学生资助管理中心</v>
          </cell>
          <cell r="C86">
            <v>890</v>
          </cell>
          <cell r="D86">
            <v>788.71</v>
          </cell>
        </row>
        <row r="87">
          <cell r="B87" t="str">
            <v>汝城县学生资助管理中心</v>
          </cell>
          <cell r="C87">
            <v>1048</v>
          </cell>
          <cell r="D87">
            <v>946.04</v>
          </cell>
        </row>
        <row r="88">
          <cell r="B88" t="str">
            <v>桂东县教育局学生资助股</v>
          </cell>
          <cell r="C88">
            <v>1456</v>
          </cell>
          <cell r="D88">
            <v>1283.5999999999999</v>
          </cell>
        </row>
        <row r="89">
          <cell r="B89" t="str">
            <v>安仁县学生资助管理中心</v>
          </cell>
          <cell r="C89">
            <v>612</v>
          </cell>
          <cell r="D89">
            <v>561.78</v>
          </cell>
        </row>
        <row r="90">
          <cell r="B90" t="str">
            <v>资兴市学生资助管理中心</v>
          </cell>
          <cell r="C90">
            <v>390</v>
          </cell>
          <cell r="D90">
            <v>358.2</v>
          </cell>
        </row>
        <row r="91">
          <cell r="B91" t="str">
            <v>永州市零陵区学生资助管理中心</v>
          </cell>
          <cell r="C91">
            <v>938</v>
          </cell>
          <cell r="D91">
            <v>870.66</v>
          </cell>
        </row>
        <row r="92">
          <cell r="B92" t="str">
            <v>永州市冷水滩区学生资助管理中心</v>
          </cell>
          <cell r="C92">
            <v>963</v>
          </cell>
          <cell r="D92">
            <v>904.19</v>
          </cell>
        </row>
        <row r="93">
          <cell r="B93" t="str">
            <v>祁阳县学生资助管理中心</v>
          </cell>
          <cell r="C93">
            <v>2878</v>
          </cell>
          <cell r="D93">
            <v>2601.8000000000002</v>
          </cell>
        </row>
        <row r="94">
          <cell r="B94" t="str">
            <v>东安县学生资助管理中心</v>
          </cell>
          <cell r="C94">
            <v>1558</v>
          </cell>
          <cell r="D94">
            <v>1430.14</v>
          </cell>
        </row>
        <row r="95">
          <cell r="B95" t="str">
            <v>双牌县学生资助管理中心</v>
          </cell>
          <cell r="C95">
            <v>1216</v>
          </cell>
          <cell r="D95">
            <v>1127.3800000000001</v>
          </cell>
        </row>
        <row r="96">
          <cell r="B96" t="str">
            <v>道县学生资助管理中心</v>
          </cell>
          <cell r="C96">
            <v>2748</v>
          </cell>
          <cell r="D96">
            <v>2463.5300000000002</v>
          </cell>
        </row>
        <row r="97">
          <cell r="B97" t="str">
            <v>江永县学生资助管理中心</v>
          </cell>
          <cell r="C97">
            <v>1047</v>
          </cell>
          <cell r="D97">
            <v>905.01</v>
          </cell>
        </row>
        <row r="98">
          <cell r="B98" t="str">
            <v>宁远县学生资助管理中心</v>
          </cell>
          <cell r="C98">
            <v>4500</v>
          </cell>
          <cell r="D98">
            <v>3933.97</v>
          </cell>
        </row>
        <row r="99">
          <cell r="B99" t="str">
            <v>蓝山县学生资助管理中心</v>
          </cell>
          <cell r="C99">
            <v>1420</v>
          </cell>
          <cell r="D99">
            <v>1239.17</v>
          </cell>
        </row>
        <row r="100">
          <cell r="B100" t="str">
            <v>新田县学生资助管理中心</v>
          </cell>
          <cell r="C100">
            <v>2031</v>
          </cell>
          <cell r="D100">
            <v>1807.11</v>
          </cell>
        </row>
        <row r="101">
          <cell r="B101" t="str">
            <v>江华瑶族自治县学生资助管理中心</v>
          </cell>
          <cell r="C101">
            <v>3181</v>
          </cell>
          <cell r="D101">
            <v>2768.55</v>
          </cell>
        </row>
        <row r="102">
          <cell r="B102" t="str">
            <v>怀化市洪江区学生资助管理中心</v>
          </cell>
          <cell r="C102">
            <v>65</v>
          </cell>
          <cell r="D102">
            <v>58.42</v>
          </cell>
        </row>
        <row r="103">
          <cell r="B103" t="str">
            <v>怀化市鹤城区学生资助管理中心</v>
          </cell>
          <cell r="C103">
            <v>253</v>
          </cell>
          <cell r="D103">
            <v>241.76</v>
          </cell>
        </row>
        <row r="104">
          <cell r="B104" t="str">
            <v>中方县学生资助管理中心</v>
          </cell>
          <cell r="C104">
            <v>437</v>
          </cell>
          <cell r="D104">
            <v>375.47</v>
          </cell>
        </row>
        <row r="105">
          <cell r="B105" t="str">
            <v>沅陵县学生资助管理中心</v>
          </cell>
          <cell r="C105">
            <v>445</v>
          </cell>
          <cell r="D105">
            <v>409.96</v>
          </cell>
        </row>
        <row r="106">
          <cell r="B106" t="str">
            <v>辰溪县学生资助管理中心</v>
          </cell>
          <cell r="C106">
            <v>433</v>
          </cell>
          <cell r="D106">
            <v>406.25</v>
          </cell>
        </row>
        <row r="107">
          <cell r="B107" t="str">
            <v>溆浦县学生资助管理中心</v>
          </cell>
          <cell r="C107">
            <v>587</v>
          </cell>
          <cell r="D107">
            <v>557.53</v>
          </cell>
        </row>
        <row r="108">
          <cell r="B108" t="str">
            <v>会同县学生资助管理中心</v>
          </cell>
          <cell r="C108">
            <v>963</v>
          </cell>
          <cell r="D108">
            <v>820.86</v>
          </cell>
        </row>
        <row r="109">
          <cell r="B109" t="str">
            <v>麻阳苗族自治县学生资助管理中心</v>
          </cell>
          <cell r="C109">
            <v>923</v>
          </cell>
          <cell r="D109">
            <v>823.58</v>
          </cell>
        </row>
        <row r="110">
          <cell r="B110" t="str">
            <v>新晃侗族自治县学生资助管理中心</v>
          </cell>
          <cell r="C110">
            <v>792</v>
          </cell>
          <cell r="D110">
            <v>709.22</v>
          </cell>
        </row>
        <row r="111">
          <cell r="B111" t="str">
            <v>芷江侗族自治县学生资助管理中心</v>
          </cell>
          <cell r="C111">
            <v>1284</v>
          </cell>
          <cell r="D111">
            <v>1125.1099999999999</v>
          </cell>
        </row>
        <row r="112">
          <cell r="B112" t="str">
            <v>靖州苗族侗族自治县学生资助管理中心</v>
          </cell>
          <cell r="C112">
            <v>589</v>
          </cell>
          <cell r="D112">
            <v>506.77</v>
          </cell>
        </row>
        <row r="113">
          <cell r="B113" t="str">
            <v>通道县学生资助管理中心</v>
          </cell>
          <cell r="C113">
            <v>578</v>
          </cell>
          <cell r="D113">
            <v>513.63</v>
          </cell>
        </row>
        <row r="114">
          <cell r="B114" t="str">
            <v>洪江市学生资助管理中心</v>
          </cell>
          <cell r="C114">
            <v>894</v>
          </cell>
          <cell r="D114">
            <v>787.22</v>
          </cell>
        </row>
        <row r="115">
          <cell r="B115" t="str">
            <v>娄底市娄星区学生资助管理中心</v>
          </cell>
          <cell r="C115">
            <v>527</v>
          </cell>
          <cell r="D115">
            <v>516.21</v>
          </cell>
        </row>
        <row r="116">
          <cell r="B116" t="str">
            <v>双峰县学生资助管理中心</v>
          </cell>
          <cell r="C116">
            <v>918</v>
          </cell>
          <cell r="D116">
            <v>890.15</v>
          </cell>
        </row>
        <row r="117">
          <cell r="B117" t="str">
            <v>新化县学生资助管理中心</v>
          </cell>
          <cell r="C117">
            <v>1460</v>
          </cell>
          <cell r="D117">
            <v>1438.62</v>
          </cell>
        </row>
        <row r="118">
          <cell r="B118" t="str">
            <v>冷水江市学生资助管理中心</v>
          </cell>
          <cell r="C118">
            <v>451</v>
          </cell>
          <cell r="D118">
            <v>418.52</v>
          </cell>
        </row>
        <row r="119">
          <cell r="B119" t="str">
            <v>涟源市学生资助管理中心</v>
          </cell>
          <cell r="C119">
            <v>1864</v>
          </cell>
          <cell r="D119">
            <v>1775.47</v>
          </cell>
        </row>
        <row r="120">
          <cell r="B120" t="str">
            <v>吉首市学生资助管理中心</v>
          </cell>
          <cell r="C120">
            <v>1032</v>
          </cell>
          <cell r="D120">
            <v>890.57</v>
          </cell>
        </row>
        <row r="121">
          <cell r="B121" t="str">
            <v>泸溪县学生资助管理中心</v>
          </cell>
          <cell r="C121">
            <v>1276</v>
          </cell>
          <cell r="D121">
            <v>1092.74</v>
          </cell>
        </row>
        <row r="122">
          <cell r="B122" t="str">
            <v>凤凰县学生资助管理中心</v>
          </cell>
          <cell r="C122">
            <v>1732</v>
          </cell>
          <cell r="D122">
            <v>1522.41</v>
          </cell>
        </row>
        <row r="123">
          <cell r="B123" t="str">
            <v>花垣县学生资助管理中心</v>
          </cell>
          <cell r="C123">
            <v>1875</v>
          </cell>
          <cell r="D123">
            <v>1623.33</v>
          </cell>
        </row>
        <row r="124">
          <cell r="B124" t="str">
            <v>保靖县学生资助管理中心</v>
          </cell>
          <cell r="C124">
            <v>1445</v>
          </cell>
          <cell r="D124">
            <v>1248.67</v>
          </cell>
        </row>
        <row r="125">
          <cell r="B125" t="str">
            <v>古丈县学生资助管理中心</v>
          </cell>
          <cell r="C125">
            <v>1352</v>
          </cell>
          <cell r="D125">
            <v>1134.06</v>
          </cell>
        </row>
        <row r="126">
          <cell r="B126" t="str">
            <v>永顺县学生资助管理中心</v>
          </cell>
          <cell r="C126">
            <v>2596</v>
          </cell>
          <cell r="D126">
            <v>2234.15</v>
          </cell>
        </row>
        <row r="127">
          <cell r="B127" t="str">
            <v>龙山县学生资助管理中心</v>
          </cell>
          <cell r="C127">
            <v>1779</v>
          </cell>
          <cell r="D127">
            <v>1628.33</v>
          </cell>
        </row>
      </sheetData>
      <sheetData sheetId="1">
        <row r="7">
          <cell r="C7" t="str">
            <v>长沙市学生资助管理中心</v>
          </cell>
          <cell r="D7">
            <v>500696.11</v>
          </cell>
          <cell r="E7">
            <v>163418.17000000001</v>
          </cell>
          <cell r="F7">
            <v>664114.28</v>
          </cell>
          <cell r="G7">
            <v>392593.7</v>
          </cell>
          <cell r="H7">
            <v>138024.98000000001</v>
          </cell>
          <cell r="I7">
            <v>530618.68000000005</v>
          </cell>
          <cell r="J7">
            <v>79.900000000000006</v>
          </cell>
        </row>
        <row r="8">
          <cell r="C8" t="str">
            <v>长沙县学生资助中心</v>
          </cell>
          <cell r="D8">
            <v>159263.45000000001</v>
          </cell>
          <cell r="E8">
            <v>73105.14</v>
          </cell>
          <cell r="F8">
            <v>232368.59</v>
          </cell>
          <cell r="G8">
            <v>159263.45000000001</v>
          </cell>
          <cell r="H8">
            <v>73105.14</v>
          </cell>
          <cell r="I8">
            <v>232368.59</v>
          </cell>
          <cell r="J8">
            <v>100</v>
          </cell>
        </row>
        <row r="9">
          <cell r="C9" t="str">
            <v>长沙市望城区学生资助管理中心</v>
          </cell>
          <cell r="D9">
            <v>80276.899999999994</v>
          </cell>
          <cell r="E9">
            <v>26598.560000000001</v>
          </cell>
          <cell r="F9">
            <v>106875.46</v>
          </cell>
          <cell r="G9">
            <v>66676.899999999994</v>
          </cell>
          <cell r="H9">
            <v>23962.79</v>
          </cell>
          <cell r="I9">
            <v>90639.69</v>
          </cell>
          <cell r="J9">
            <v>84.81</v>
          </cell>
        </row>
        <row r="10">
          <cell r="C10" t="str">
            <v>宁乡县学生资助管理中心</v>
          </cell>
          <cell r="D10">
            <v>621271.76</v>
          </cell>
          <cell r="E10">
            <v>234153.28</v>
          </cell>
          <cell r="F10">
            <v>855425.04</v>
          </cell>
          <cell r="G10">
            <v>504520.89</v>
          </cell>
          <cell r="H10">
            <v>207731.20000000001</v>
          </cell>
          <cell r="I10">
            <v>712252.09</v>
          </cell>
          <cell r="J10">
            <v>83.26</v>
          </cell>
        </row>
        <row r="11">
          <cell r="C11" t="str">
            <v>浏阳市学生资助管理中心</v>
          </cell>
          <cell r="D11">
            <v>578006.66</v>
          </cell>
          <cell r="E11">
            <v>247405.42</v>
          </cell>
          <cell r="F11">
            <v>825412.08</v>
          </cell>
          <cell r="G11">
            <v>572006.64</v>
          </cell>
          <cell r="H11">
            <v>245996.52</v>
          </cell>
          <cell r="I11">
            <v>818003.16</v>
          </cell>
          <cell r="J11">
            <v>99.1</v>
          </cell>
        </row>
        <row r="12">
          <cell r="C12" t="str">
            <v>株洲市学生资助管理中心</v>
          </cell>
          <cell r="D12">
            <v>219400.38</v>
          </cell>
          <cell r="E12">
            <v>62205</v>
          </cell>
          <cell r="F12">
            <v>281605.38</v>
          </cell>
          <cell r="G12">
            <v>176130.4</v>
          </cell>
          <cell r="H12">
            <v>56331.15</v>
          </cell>
          <cell r="I12">
            <v>232461.55</v>
          </cell>
          <cell r="J12">
            <v>82.55</v>
          </cell>
        </row>
        <row r="13">
          <cell r="C13" t="str">
            <v>株洲县学生资助管理中心</v>
          </cell>
          <cell r="D13">
            <v>194588.03</v>
          </cell>
          <cell r="E13">
            <v>92904.13</v>
          </cell>
          <cell r="F13">
            <v>287492.15999999997</v>
          </cell>
          <cell r="G13">
            <v>135437.07</v>
          </cell>
          <cell r="H13">
            <v>79690.81</v>
          </cell>
          <cell r="I13">
            <v>215127.88</v>
          </cell>
          <cell r="J13">
            <v>74.83</v>
          </cell>
        </row>
        <row r="14">
          <cell r="C14" t="str">
            <v>攸县学生资助管理中心</v>
          </cell>
          <cell r="D14">
            <v>355030.79</v>
          </cell>
          <cell r="E14">
            <v>171009.28</v>
          </cell>
          <cell r="F14">
            <v>526040.06999999995</v>
          </cell>
          <cell r="G14">
            <v>325509.56</v>
          </cell>
          <cell r="H14">
            <v>166298.96</v>
          </cell>
          <cell r="I14">
            <v>491808.52</v>
          </cell>
          <cell r="J14">
            <v>93.49</v>
          </cell>
        </row>
        <row r="15">
          <cell r="C15" t="str">
            <v>茶陵县学生资助管理中心</v>
          </cell>
          <cell r="D15">
            <v>153510.82999999999</v>
          </cell>
          <cell r="E15">
            <v>97396</v>
          </cell>
          <cell r="F15">
            <v>250906.83</v>
          </cell>
          <cell r="G15">
            <v>153510.82999999999</v>
          </cell>
          <cell r="H15">
            <v>97396</v>
          </cell>
          <cell r="I15">
            <v>250906.83</v>
          </cell>
          <cell r="J15">
            <v>100</v>
          </cell>
        </row>
        <row r="16">
          <cell r="C16" t="str">
            <v>炎陵县学生资助管理中心</v>
          </cell>
          <cell r="D16">
            <v>277655.3</v>
          </cell>
          <cell r="E16">
            <v>141784.99</v>
          </cell>
          <cell r="F16">
            <v>419440.29</v>
          </cell>
          <cell r="G16">
            <v>269534.08000000002</v>
          </cell>
          <cell r="H16">
            <v>137941.88</v>
          </cell>
          <cell r="I16">
            <v>407475.96</v>
          </cell>
          <cell r="J16">
            <v>97.15</v>
          </cell>
        </row>
        <row r="17">
          <cell r="C17" t="str">
            <v>醴陵市学生资助管理中心</v>
          </cell>
          <cell r="D17">
            <v>584497.38</v>
          </cell>
          <cell r="E17">
            <v>319467.44</v>
          </cell>
          <cell r="F17">
            <v>903964.82</v>
          </cell>
          <cell r="G17">
            <v>584497.38</v>
          </cell>
          <cell r="H17">
            <v>319467.44</v>
          </cell>
          <cell r="I17">
            <v>903964.82</v>
          </cell>
          <cell r="J17">
            <v>100</v>
          </cell>
        </row>
        <row r="18">
          <cell r="C18" t="str">
            <v>湘潭市学生资助管理中心</v>
          </cell>
          <cell r="D18">
            <v>482788.07</v>
          </cell>
          <cell r="E18">
            <v>170861.96</v>
          </cell>
          <cell r="F18">
            <v>653650.03</v>
          </cell>
          <cell r="G18">
            <v>351310.39</v>
          </cell>
          <cell r="H18">
            <v>138935.35</v>
          </cell>
          <cell r="I18">
            <v>490245.74</v>
          </cell>
          <cell r="J18">
            <v>75</v>
          </cell>
        </row>
        <row r="19">
          <cell r="C19" t="str">
            <v>湘潭县学生资助管理中心</v>
          </cell>
          <cell r="D19">
            <v>1263648.46</v>
          </cell>
          <cell r="E19">
            <v>398054.66</v>
          </cell>
          <cell r="F19">
            <v>1661703.12</v>
          </cell>
          <cell r="G19">
            <v>973383.81</v>
          </cell>
          <cell r="H19">
            <v>324835.03000000003</v>
          </cell>
          <cell r="I19">
            <v>1298218.8400000001</v>
          </cell>
          <cell r="J19">
            <v>78.13</v>
          </cell>
        </row>
        <row r="20">
          <cell r="C20" t="str">
            <v>湘乡市学生资助管理中心</v>
          </cell>
          <cell r="D20">
            <v>1127306.6499999999</v>
          </cell>
          <cell r="E20">
            <v>382889.04</v>
          </cell>
          <cell r="F20">
            <v>1510195.69</v>
          </cell>
          <cell r="G20">
            <v>823470.16</v>
          </cell>
          <cell r="H20">
            <v>297939.99</v>
          </cell>
          <cell r="I20">
            <v>1121410.1499999999</v>
          </cell>
          <cell r="J20">
            <v>74.260000000000005</v>
          </cell>
        </row>
        <row r="21">
          <cell r="C21" t="str">
            <v>韶山市学生资助管理中心</v>
          </cell>
          <cell r="D21">
            <v>57293.14</v>
          </cell>
          <cell r="E21">
            <v>14451.96</v>
          </cell>
          <cell r="F21">
            <v>71745.100000000006</v>
          </cell>
          <cell r="G21">
            <v>57293.14</v>
          </cell>
          <cell r="H21">
            <v>14451.96</v>
          </cell>
          <cell r="I21">
            <v>71745.100000000006</v>
          </cell>
          <cell r="J21">
            <v>100</v>
          </cell>
        </row>
        <row r="22">
          <cell r="C22" t="str">
            <v>衡阳市珠晖区学生资助事务中心</v>
          </cell>
          <cell r="D22">
            <v>28592.85</v>
          </cell>
          <cell r="E22">
            <v>25986.05</v>
          </cell>
          <cell r="F22">
            <v>54578.9</v>
          </cell>
          <cell r="G22">
            <v>28592.85</v>
          </cell>
          <cell r="H22">
            <v>25986.05</v>
          </cell>
          <cell r="I22">
            <v>54578.9</v>
          </cell>
          <cell r="J22">
            <v>100</v>
          </cell>
        </row>
        <row r="23">
          <cell r="C23" t="str">
            <v>衡阳市雁峰区学生资助服务站</v>
          </cell>
          <cell r="D23">
            <v>53100.6</v>
          </cell>
          <cell r="E23">
            <v>22086.91</v>
          </cell>
          <cell r="F23">
            <v>75187.509999999995</v>
          </cell>
          <cell r="G23">
            <v>49700.6</v>
          </cell>
          <cell r="H23">
            <v>19204.54</v>
          </cell>
          <cell r="I23">
            <v>68905.14</v>
          </cell>
          <cell r="J23">
            <v>91.64</v>
          </cell>
        </row>
        <row r="24">
          <cell r="C24" t="str">
            <v>石鼓区学生资助管理中心</v>
          </cell>
          <cell r="D24">
            <v>70900.67</v>
          </cell>
          <cell r="E24">
            <v>25028.58</v>
          </cell>
          <cell r="F24">
            <v>95929.25</v>
          </cell>
          <cell r="G24">
            <v>57343.55</v>
          </cell>
          <cell r="H24">
            <v>19558.73</v>
          </cell>
          <cell r="I24">
            <v>76902.28</v>
          </cell>
          <cell r="J24">
            <v>80.17</v>
          </cell>
        </row>
        <row r="25">
          <cell r="C25" t="str">
            <v>蒸湘区学生资助管理中心</v>
          </cell>
          <cell r="D25">
            <v>91149.41</v>
          </cell>
          <cell r="E25">
            <v>33061.78</v>
          </cell>
          <cell r="F25">
            <v>124211.19</v>
          </cell>
          <cell r="G25">
            <v>70673.210000000006</v>
          </cell>
          <cell r="H25">
            <v>29624.86</v>
          </cell>
          <cell r="I25">
            <v>100298.07</v>
          </cell>
          <cell r="J25">
            <v>80.75</v>
          </cell>
        </row>
        <row r="26">
          <cell r="C26" t="str">
            <v>衡阳市南岳区学生资助管理中心</v>
          </cell>
          <cell r="D26">
            <v>96319.34</v>
          </cell>
          <cell r="E26">
            <v>28255.82</v>
          </cell>
          <cell r="F26">
            <v>124575.16</v>
          </cell>
          <cell r="G26">
            <v>96319.34</v>
          </cell>
          <cell r="H26">
            <v>28255.82</v>
          </cell>
          <cell r="I26">
            <v>124575.16</v>
          </cell>
          <cell r="J26">
            <v>100</v>
          </cell>
        </row>
        <row r="27">
          <cell r="C27" t="str">
            <v>衡阳县学生资助管理中心</v>
          </cell>
          <cell r="D27">
            <v>553425.78</v>
          </cell>
          <cell r="E27">
            <v>249720.71</v>
          </cell>
          <cell r="F27">
            <v>803146.49</v>
          </cell>
          <cell r="G27">
            <v>529961.49</v>
          </cell>
          <cell r="H27">
            <v>239645.43</v>
          </cell>
          <cell r="I27">
            <v>769606.92</v>
          </cell>
          <cell r="J27">
            <v>95.82</v>
          </cell>
        </row>
        <row r="28">
          <cell r="C28" t="str">
            <v>衡南县学生资助管理中心</v>
          </cell>
          <cell r="D28">
            <v>441144.03</v>
          </cell>
          <cell r="E28">
            <v>260656.97</v>
          </cell>
          <cell r="F28">
            <v>701801</v>
          </cell>
          <cell r="G28">
            <v>350476.41</v>
          </cell>
          <cell r="H28">
            <v>227749.55</v>
          </cell>
          <cell r="I28">
            <v>578225.96</v>
          </cell>
          <cell r="J28">
            <v>82.39</v>
          </cell>
        </row>
        <row r="29">
          <cell r="C29" t="str">
            <v>衡山县学生资助管理中心</v>
          </cell>
          <cell r="D29">
            <v>334475.25</v>
          </cell>
          <cell r="E29">
            <v>105092.22</v>
          </cell>
          <cell r="F29">
            <v>439567.47</v>
          </cell>
          <cell r="G29">
            <v>289141.90999999997</v>
          </cell>
          <cell r="H29">
            <v>95215.95</v>
          </cell>
          <cell r="I29">
            <v>384357.86</v>
          </cell>
          <cell r="J29">
            <v>87.44</v>
          </cell>
        </row>
        <row r="30">
          <cell r="C30" t="str">
            <v>衡东县学生资助管理中心</v>
          </cell>
          <cell r="D30">
            <v>700924</v>
          </cell>
          <cell r="E30">
            <v>304504.09000000003</v>
          </cell>
          <cell r="F30">
            <v>1005428.09</v>
          </cell>
          <cell r="G30">
            <v>558773.12</v>
          </cell>
          <cell r="H30">
            <v>266298.58</v>
          </cell>
          <cell r="I30">
            <v>825071.7</v>
          </cell>
          <cell r="J30">
            <v>82.06</v>
          </cell>
        </row>
        <row r="31">
          <cell r="C31" t="str">
            <v>祁东县学生资助管理中心</v>
          </cell>
          <cell r="D31">
            <v>750275.08</v>
          </cell>
          <cell r="E31">
            <v>354978.86</v>
          </cell>
          <cell r="F31">
            <v>1105253.94</v>
          </cell>
          <cell r="G31">
            <v>697131.14</v>
          </cell>
          <cell r="H31">
            <v>342712.95</v>
          </cell>
          <cell r="I31">
            <v>1039844.09</v>
          </cell>
          <cell r="J31">
            <v>94.08</v>
          </cell>
        </row>
        <row r="32">
          <cell r="C32" t="str">
            <v>耒阳市学生资助管理中心</v>
          </cell>
          <cell r="D32">
            <v>1048063.4</v>
          </cell>
          <cell r="E32">
            <v>470214.88</v>
          </cell>
          <cell r="F32">
            <v>1518278.28</v>
          </cell>
          <cell r="G32">
            <v>972673.34</v>
          </cell>
          <cell r="H32">
            <v>448714</v>
          </cell>
          <cell r="I32">
            <v>1421387.34</v>
          </cell>
          <cell r="J32">
            <v>93.62</v>
          </cell>
        </row>
        <row r="33">
          <cell r="C33" t="str">
            <v>常宁市学生资助管理中心</v>
          </cell>
          <cell r="D33">
            <v>1136912.05</v>
          </cell>
          <cell r="E33">
            <v>581775.74</v>
          </cell>
          <cell r="F33">
            <v>1718687.79</v>
          </cell>
          <cell r="G33">
            <v>796845.65</v>
          </cell>
          <cell r="H33">
            <v>474117.98</v>
          </cell>
          <cell r="I33">
            <v>1270963.6299999999</v>
          </cell>
          <cell r="J33">
            <v>73.95</v>
          </cell>
        </row>
        <row r="34">
          <cell r="C34" t="str">
            <v>邵阳市双清区学生资助管理中心</v>
          </cell>
          <cell r="D34">
            <v>223451.92</v>
          </cell>
          <cell r="E34">
            <v>89635.71</v>
          </cell>
          <cell r="F34">
            <v>313087.63</v>
          </cell>
          <cell r="G34">
            <v>209775.73</v>
          </cell>
          <cell r="H34">
            <v>86861.97</v>
          </cell>
          <cell r="I34">
            <v>296637.7</v>
          </cell>
          <cell r="J34">
            <v>94.75</v>
          </cell>
        </row>
        <row r="35">
          <cell r="C35" t="str">
            <v>邵阳市大祥区学生资助管理中心</v>
          </cell>
          <cell r="D35">
            <v>194915.29</v>
          </cell>
          <cell r="E35">
            <v>101261.44</v>
          </cell>
          <cell r="F35">
            <v>296176.73</v>
          </cell>
          <cell r="G35">
            <v>182815.29</v>
          </cell>
          <cell r="H35">
            <v>97351.6</v>
          </cell>
          <cell r="I35">
            <v>280166.89</v>
          </cell>
          <cell r="J35">
            <v>94.59</v>
          </cell>
        </row>
        <row r="36">
          <cell r="C36" t="str">
            <v>邵阳市北塔区学生资助管理中心</v>
          </cell>
          <cell r="D36">
            <v>75352.789999999994</v>
          </cell>
          <cell r="E36">
            <v>51128.81</v>
          </cell>
          <cell r="F36">
            <v>126481.60000000001</v>
          </cell>
          <cell r="G36">
            <v>75352.789999999994</v>
          </cell>
          <cell r="H36">
            <v>51128.81</v>
          </cell>
          <cell r="I36">
            <v>126481.60000000001</v>
          </cell>
          <cell r="J36">
            <v>100</v>
          </cell>
        </row>
        <row r="37">
          <cell r="C37" t="str">
            <v>邵东市学生资助管理中心</v>
          </cell>
          <cell r="D37">
            <v>1426512.88</v>
          </cell>
          <cell r="E37">
            <v>495750</v>
          </cell>
          <cell r="F37">
            <v>1922262.88</v>
          </cell>
          <cell r="G37">
            <v>1268098.76</v>
          </cell>
          <cell r="H37">
            <v>450944.71</v>
          </cell>
          <cell r="I37">
            <v>1719043.47</v>
          </cell>
          <cell r="J37">
            <v>89.43</v>
          </cell>
        </row>
        <row r="38">
          <cell r="C38" t="str">
            <v>新邵县学生资助管理中心</v>
          </cell>
          <cell r="D38">
            <v>861154.47</v>
          </cell>
          <cell r="E38">
            <v>357212.03</v>
          </cell>
          <cell r="F38">
            <v>1218366.5</v>
          </cell>
          <cell r="G38">
            <v>764073.41</v>
          </cell>
          <cell r="H38">
            <v>326969.57</v>
          </cell>
          <cell r="I38">
            <v>1091042.98</v>
          </cell>
          <cell r="J38">
            <v>89.55</v>
          </cell>
        </row>
        <row r="39">
          <cell r="C39" t="str">
            <v>邵阳县学生资助管理中心</v>
          </cell>
          <cell r="D39">
            <v>1672737.19</v>
          </cell>
          <cell r="E39">
            <v>752066.32</v>
          </cell>
          <cell r="F39">
            <v>2424803.5099999998</v>
          </cell>
          <cell r="G39">
            <v>1513131.49</v>
          </cell>
          <cell r="H39">
            <v>725470.97</v>
          </cell>
          <cell r="I39">
            <v>2238602.46</v>
          </cell>
          <cell r="J39">
            <v>92.32</v>
          </cell>
        </row>
        <row r="40">
          <cell r="C40" t="str">
            <v>隆回县学生资助服务中心</v>
          </cell>
          <cell r="D40">
            <v>1150572.56</v>
          </cell>
          <cell r="E40">
            <v>647452.39</v>
          </cell>
          <cell r="F40">
            <v>1798024.95</v>
          </cell>
          <cell r="G40">
            <v>1147965.42</v>
          </cell>
          <cell r="H40">
            <v>647452.39</v>
          </cell>
          <cell r="I40">
            <v>1795417.81</v>
          </cell>
          <cell r="J40">
            <v>99.85</v>
          </cell>
        </row>
        <row r="41">
          <cell r="C41" t="str">
            <v>洞口县学生资助管理中心</v>
          </cell>
          <cell r="D41">
            <v>1078101.92</v>
          </cell>
          <cell r="E41">
            <v>442475.45</v>
          </cell>
          <cell r="F41">
            <v>1520577.37</v>
          </cell>
          <cell r="G41">
            <v>1076901.92</v>
          </cell>
          <cell r="H41">
            <v>441455.57</v>
          </cell>
          <cell r="I41">
            <v>1518357.49</v>
          </cell>
          <cell r="J41">
            <v>99.85</v>
          </cell>
        </row>
        <row r="42">
          <cell r="C42" t="str">
            <v>绥宁县学生资助管理中心</v>
          </cell>
          <cell r="D42">
            <v>611936.53</v>
          </cell>
          <cell r="E42">
            <v>303135.44</v>
          </cell>
          <cell r="F42">
            <v>915071.97</v>
          </cell>
          <cell r="G42">
            <v>558526.23</v>
          </cell>
          <cell r="H42">
            <v>293049.65000000002</v>
          </cell>
          <cell r="I42">
            <v>851575.88</v>
          </cell>
          <cell r="J42">
            <v>93.06</v>
          </cell>
        </row>
        <row r="43">
          <cell r="C43" t="str">
            <v>新宁县学生资助管理中心</v>
          </cell>
          <cell r="D43">
            <v>679788.31</v>
          </cell>
          <cell r="E43">
            <v>379248.97</v>
          </cell>
          <cell r="F43">
            <v>1059037.28</v>
          </cell>
          <cell r="G43">
            <v>629993.07999999996</v>
          </cell>
          <cell r="H43">
            <v>362635.33</v>
          </cell>
          <cell r="I43">
            <v>992628.41</v>
          </cell>
          <cell r="J43">
            <v>93.73</v>
          </cell>
        </row>
        <row r="44">
          <cell r="C44" t="str">
            <v>城步苗族自治县学生资助管理中心</v>
          </cell>
          <cell r="D44">
            <v>983325.73</v>
          </cell>
          <cell r="E44">
            <v>465940.22</v>
          </cell>
          <cell r="F44">
            <v>1449265.95</v>
          </cell>
          <cell r="G44">
            <v>908526.73</v>
          </cell>
          <cell r="H44">
            <v>443430.96</v>
          </cell>
          <cell r="I44">
            <v>1351957.69</v>
          </cell>
          <cell r="J44">
            <v>93.29</v>
          </cell>
        </row>
        <row r="45">
          <cell r="C45" t="str">
            <v>武冈市学生资助管理中心</v>
          </cell>
          <cell r="D45">
            <v>1253190.46</v>
          </cell>
          <cell r="E45">
            <v>588470.43000000005</v>
          </cell>
          <cell r="F45">
            <v>1841660.89</v>
          </cell>
          <cell r="G45">
            <v>1077621.93</v>
          </cell>
          <cell r="H45">
            <v>538716.86</v>
          </cell>
          <cell r="I45">
            <v>1616338.79</v>
          </cell>
          <cell r="J45">
            <v>87.77</v>
          </cell>
        </row>
        <row r="46">
          <cell r="C46" t="str">
            <v>岳阳市南湖新区学生资助管理中心</v>
          </cell>
          <cell r="D46">
            <v>35481.14</v>
          </cell>
          <cell r="E46">
            <v>22243.96</v>
          </cell>
          <cell r="F46">
            <v>57725.1</v>
          </cell>
          <cell r="G46">
            <v>25952.48</v>
          </cell>
          <cell r="H46">
            <v>16515.27</v>
          </cell>
          <cell r="I46">
            <v>42467.75</v>
          </cell>
          <cell r="J46">
            <v>73.569999999999993</v>
          </cell>
        </row>
        <row r="47">
          <cell r="C47" t="str">
            <v>岳阳市经济技术开发区学生资助管理中心</v>
          </cell>
          <cell r="D47">
            <v>173023.67</v>
          </cell>
          <cell r="E47">
            <v>55860.24</v>
          </cell>
          <cell r="F47">
            <v>228883.91</v>
          </cell>
          <cell r="G47">
            <v>156163.57</v>
          </cell>
          <cell r="H47">
            <v>52181.11</v>
          </cell>
          <cell r="I47">
            <v>208344.68</v>
          </cell>
          <cell r="J47">
            <v>91.03</v>
          </cell>
        </row>
        <row r="48">
          <cell r="C48" t="str">
            <v>岳阳市岳阳楼区教育资助服务中心</v>
          </cell>
          <cell r="D48">
            <v>385935.55</v>
          </cell>
          <cell r="E48">
            <v>191024.42</v>
          </cell>
          <cell r="F48">
            <v>576959.97</v>
          </cell>
          <cell r="G48">
            <v>378274.96</v>
          </cell>
          <cell r="H48">
            <v>188498.24</v>
          </cell>
          <cell r="I48">
            <v>566773.19999999995</v>
          </cell>
          <cell r="J48">
            <v>98.23</v>
          </cell>
        </row>
        <row r="49">
          <cell r="C49" t="str">
            <v>岳阳市屈原管理区学生资助管理中心</v>
          </cell>
          <cell r="D49">
            <v>123019.75</v>
          </cell>
          <cell r="E49">
            <v>68459.92</v>
          </cell>
          <cell r="F49">
            <v>191479.67</v>
          </cell>
          <cell r="G49">
            <v>115019.75</v>
          </cell>
          <cell r="H49">
            <v>66972.62</v>
          </cell>
          <cell r="I49">
            <v>181992.37</v>
          </cell>
          <cell r="J49">
            <v>95.05</v>
          </cell>
        </row>
        <row r="50">
          <cell r="C50" t="str">
            <v>岳阳市云溪区学生资助管理中心</v>
          </cell>
          <cell r="D50">
            <v>109752.2</v>
          </cell>
          <cell r="E50">
            <v>44603.16</v>
          </cell>
          <cell r="F50">
            <v>154355.35999999999</v>
          </cell>
          <cell r="G50">
            <v>109752.2</v>
          </cell>
          <cell r="H50">
            <v>44603.16</v>
          </cell>
          <cell r="I50">
            <v>154355.35999999999</v>
          </cell>
          <cell r="J50">
            <v>100</v>
          </cell>
        </row>
        <row r="51">
          <cell r="C51" t="str">
            <v>岳阳市君山区学生资助管理中心</v>
          </cell>
          <cell r="D51">
            <v>256802.2</v>
          </cell>
          <cell r="E51">
            <v>102852.38</v>
          </cell>
          <cell r="F51">
            <v>359654.58</v>
          </cell>
          <cell r="G51">
            <v>256802.2</v>
          </cell>
          <cell r="H51">
            <v>102852.38</v>
          </cell>
          <cell r="I51">
            <v>359654.58</v>
          </cell>
          <cell r="J51">
            <v>100</v>
          </cell>
        </row>
        <row r="52">
          <cell r="C52" t="str">
            <v>岳阳县学生资助服务中心</v>
          </cell>
          <cell r="D52">
            <v>1556043.34</v>
          </cell>
          <cell r="E52">
            <v>529415.77</v>
          </cell>
          <cell r="F52">
            <v>2085459.11</v>
          </cell>
          <cell r="G52">
            <v>1304334.72</v>
          </cell>
          <cell r="H52">
            <v>470670.45</v>
          </cell>
          <cell r="I52">
            <v>1775005.17</v>
          </cell>
          <cell r="J52">
            <v>85.11</v>
          </cell>
        </row>
        <row r="53">
          <cell r="C53" t="str">
            <v>华容县学生资助管理中心</v>
          </cell>
          <cell r="D53">
            <v>640453.89</v>
          </cell>
          <cell r="E53">
            <v>321831.62</v>
          </cell>
          <cell r="F53">
            <v>962285.51</v>
          </cell>
          <cell r="G53">
            <v>600553.09</v>
          </cell>
          <cell r="H53">
            <v>310879.49</v>
          </cell>
          <cell r="I53">
            <v>911432.58</v>
          </cell>
          <cell r="J53">
            <v>94.72</v>
          </cell>
        </row>
        <row r="54">
          <cell r="C54" t="str">
            <v>湘阴县学生资助管理中心</v>
          </cell>
          <cell r="D54">
            <v>1069889.68</v>
          </cell>
          <cell r="E54">
            <v>364958.75</v>
          </cell>
          <cell r="F54">
            <v>1434848.43</v>
          </cell>
          <cell r="G54">
            <v>986172.2</v>
          </cell>
          <cell r="H54">
            <v>344324.14</v>
          </cell>
          <cell r="I54">
            <v>1330496.3400000001</v>
          </cell>
          <cell r="J54">
            <v>92.73</v>
          </cell>
        </row>
        <row r="55">
          <cell r="C55" t="str">
            <v>平江县学生资助管理中心</v>
          </cell>
          <cell r="D55">
            <v>3227666.31</v>
          </cell>
          <cell r="E55">
            <v>2342032.59</v>
          </cell>
          <cell r="F55">
            <v>5569698.9000000004</v>
          </cell>
          <cell r="G55">
            <v>3084175.8</v>
          </cell>
          <cell r="H55">
            <v>2295670.21</v>
          </cell>
          <cell r="I55">
            <v>5379846.0099999998</v>
          </cell>
          <cell r="J55">
            <v>96.59</v>
          </cell>
        </row>
        <row r="56">
          <cell r="C56" t="str">
            <v>汨罗市学生资助管理中心</v>
          </cell>
          <cell r="D56">
            <v>799551.04</v>
          </cell>
          <cell r="E56">
            <v>310242.21000000002</v>
          </cell>
          <cell r="F56">
            <v>1109793.25</v>
          </cell>
          <cell r="G56">
            <v>799551.04</v>
          </cell>
          <cell r="H56">
            <v>310242.21000000002</v>
          </cell>
          <cell r="I56">
            <v>1109793.25</v>
          </cell>
          <cell r="J56">
            <v>100</v>
          </cell>
        </row>
        <row r="57">
          <cell r="C57" t="str">
            <v>临湘市学生资助管理中心</v>
          </cell>
          <cell r="D57">
            <v>873236.33</v>
          </cell>
          <cell r="E57">
            <v>341406.01</v>
          </cell>
          <cell r="F57">
            <v>1214642.3400000001</v>
          </cell>
          <cell r="G57">
            <v>811242.66</v>
          </cell>
          <cell r="H57">
            <v>322804.90000000002</v>
          </cell>
          <cell r="I57">
            <v>1134047.56</v>
          </cell>
          <cell r="J57">
            <v>93.36</v>
          </cell>
        </row>
        <row r="58">
          <cell r="C58" t="str">
            <v>常德市经济技术开发区学生资助管理中心</v>
          </cell>
          <cell r="D58">
            <v>82926.22</v>
          </cell>
          <cell r="E58">
            <v>21968.5</v>
          </cell>
          <cell r="F58">
            <v>104894.72</v>
          </cell>
          <cell r="G58">
            <v>73907.17</v>
          </cell>
          <cell r="H58">
            <v>19345.21</v>
          </cell>
          <cell r="I58">
            <v>93252.38</v>
          </cell>
          <cell r="J58">
            <v>88.9</v>
          </cell>
        </row>
        <row r="59">
          <cell r="C59" t="str">
            <v>常德市西洞庭管理区学生资助管理中心</v>
          </cell>
          <cell r="D59">
            <v>107935.73</v>
          </cell>
          <cell r="E59">
            <v>24986.7</v>
          </cell>
          <cell r="F59">
            <v>132922.43</v>
          </cell>
          <cell r="G59">
            <v>102792.87</v>
          </cell>
          <cell r="H59">
            <v>23892.11</v>
          </cell>
          <cell r="I59">
            <v>126684.98</v>
          </cell>
          <cell r="J59">
            <v>95.31</v>
          </cell>
        </row>
        <row r="60">
          <cell r="C60" t="str">
            <v>常德市柳叶湖旅游度假区学生资助管理中心</v>
          </cell>
          <cell r="D60">
            <v>5090.91</v>
          </cell>
          <cell r="E60">
            <v>3550.46</v>
          </cell>
          <cell r="F60">
            <v>8641.3700000000008</v>
          </cell>
          <cell r="G60">
            <v>5090.91</v>
          </cell>
          <cell r="H60">
            <v>3550.46</v>
          </cell>
          <cell r="I60">
            <v>8641.3700000000008</v>
          </cell>
          <cell r="J60">
            <v>100</v>
          </cell>
        </row>
        <row r="61">
          <cell r="C61" t="str">
            <v>常德市武陵区学生资助管理中心</v>
          </cell>
          <cell r="D61">
            <v>251153.14</v>
          </cell>
          <cell r="E61">
            <v>67443.63</v>
          </cell>
          <cell r="F61">
            <v>318596.77</v>
          </cell>
          <cell r="G61">
            <v>227610.81</v>
          </cell>
          <cell r="H61">
            <v>61010.080000000002</v>
          </cell>
          <cell r="I61">
            <v>288620.89</v>
          </cell>
          <cell r="J61">
            <v>90.59</v>
          </cell>
        </row>
        <row r="62">
          <cell r="C62" t="str">
            <v>常德市鼎城区学生资助管理中心</v>
          </cell>
          <cell r="D62">
            <v>637594.18000000005</v>
          </cell>
          <cell r="E62">
            <v>206758.02</v>
          </cell>
          <cell r="F62">
            <v>844352.2</v>
          </cell>
          <cell r="G62">
            <v>533448.93000000005</v>
          </cell>
          <cell r="H62">
            <v>179714.25</v>
          </cell>
          <cell r="I62">
            <v>713163.18</v>
          </cell>
          <cell r="J62">
            <v>84.46</v>
          </cell>
        </row>
        <row r="63">
          <cell r="C63" t="str">
            <v>安乡县学生资助管理中心</v>
          </cell>
          <cell r="D63">
            <v>217515.37</v>
          </cell>
          <cell r="E63">
            <v>98026.52</v>
          </cell>
          <cell r="F63">
            <v>315541.89</v>
          </cell>
          <cell r="G63">
            <v>193182.03</v>
          </cell>
          <cell r="H63">
            <v>94652.91</v>
          </cell>
          <cell r="I63">
            <v>287834.94</v>
          </cell>
          <cell r="J63">
            <v>91.22</v>
          </cell>
        </row>
        <row r="64">
          <cell r="C64" t="str">
            <v>汉寿县学生资助管理中心</v>
          </cell>
          <cell r="D64">
            <v>1011331.2</v>
          </cell>
          <cell r="E64">
            <v>293453.38</v>
          </cell>
          <cell r="F64">
            <v>1304784.58</v>
          </cell>
          <cell r="G64">
            <v>990432.78</v>
          </cell>
          <cell r="H64">
            <v>288255.84999999998</v>
          </cell>
          <cell r="I64">
            <v>1278688.6299999999</v>
          </cell>
          <cell r="J64">
            <v>98</v>
          </cell>
        </row>
        <row r="65">
          <cell r="C65" t="str">
            <v>常德市西湖管理区学生资助管理中心</v>
          </cell>
          <cell r="D65">
            <v>35545.550000000003</v>
          </cell>
          <cell r="E65">
            <v>30785.02</v>
          </cell>
          <cell r="F65">
            <v>66330.570000000007</v>
          </cell>
          <cell r="G65">
            <v>32402.69</v>
          </cell>
          <cell r="H65">
            <v>30055.02</v>
          </cell>
          <cell r="I65">
            <v>62457.71</v>
          </cell>
          <cell r="J65">
            <v>94.16</v>
          </cell>
        </row>
        <row r="66">
          <cell r="C66" t="str">
            <v>澧县学生资助管理中心</v>
          </cell>
          <cell r="D66">
            <v>444512.55</v>
          </cell>
          <cell r="E66">
            <v>181258.18</v>
          </cell>
          <cell r="F66">
            <v>625770.73</v>
          </cell>
          <cell r="G66">
            <v>435442.51</v>
          </cell>
          <cell r="H66">
            <v>180228.36</v>
          </cell>
          <cell r="I66">
            <v>615670.87</v>
          </cell>
          <cell r="J66">
            <v>98.39</v>
          </cell>
        </row>
        <row r="67">
          <cell r="C67" t="str">
            <v>临澧县学生资助管理中心</v>
          </cell>
          <cell r="D67">
            <v>209998.47</v>
          </cell>
          <cell r="E67">
            <v>94923.7</v>
          </cell>
          <cell r="F67">
            <v>304922.17</v>
          </cell>
          <cell r="G67">
            <v>139587.89000000001</v>
          </cell>
          <cell r="H67">
            <v>76209.740000000005</v>
          </cell>
          <cell r="I67">
            <v>215797.63</v>
          </cell>
          <cell r="J67">
            <v>70.77</v>
          </cell>
        </row>
        <row r="68">
          <cell r="C68" t="str">
            <v>桃源县学生资助管理中心</v>
          </cell>
          <cell r="D68">
            <v>617630.39</v>
          </cell>
          <cell r="E68">
            <v>232985.18</v>
          </cell>
          <cell r="F68">
            <v>850615.57</v>
          </cell>
          <cell r="G68">
            <v>404049.04</v>
          </cell>
          <cell r="H68">
            <v>174569.68</v>
          </cell>
          <cell r="I68">
            <v>578618.72</v>
          </cell>
          <cell r="J68">
            <v>68.02</v>
          </cell>
        </row>
        <row r="69">
          <cell r="C69" t="str">
            <v>常德市桃花源旅游管理区学生资助管理中心</v>
          </cell>
          <cell r="D69">
            <v>41507.949999999997</v>
          </cell>
          <cell r="E69">
            <v>15946.28</v>
          </cell>
          <cell r="F69">
            <v>57454.23</v>
          </cell>
          <cell r="G69">
            <v>41507.949999999997</v>
          </cell>
          <cell r="H69">
            <v>15946.28</v>
          </cell>
          <cell r="I69">
            <v>57454.23</v>
          </cell>
          <cell r="J69">
            <v>100</v>
          </cell>
        </row>
        <row r="70">
          <cell r="C70" t="str">
            <v>石门县学生资助管理中心</v>
          </cell>
          <cell r="D70">
            <v>417159.3</v>
          </cell>
          <cell r="E70">
            <v>141173.46</v>
          </cell>
          <cell r="F70">
            <v>558332.76</v>
          </cell>
          <cell r="G70">
            <v>396799.54</v>
          </cell>
          <cell r="H70">
            <v>137551.26999999999</v>
          </cell>
          <cell r="I70">
            <v>534350.81000000006</v>
          </cell>
          <cell r="J70">
            <v>95.7</v>
          </cell>
        </row>
        <row r="71">
          <cell r="C71" t="str">
            <v>津市市学生资助管理中心</v>
          </cell>
          <cell r="D71">
            <v>155461.54999999999</v>
          </cell>
          <cell r="E71">
            <v>58342.68</v>
          </cell>
          <cell r="F71">
            <v>213804.23</v>
          </cell>
          <cell r="G71">
            <v>155461.54999999999</v>
          </cell>
          <cell r="H71">
            <v>58342.68</v>
          </cell>
          <cell r="I71">
            <v>213804.23</v>
          </cell>
          <cell r="J71">
            <v>100</v>
          </cell>
        </row>
        <row r="72">
          <cell r="C72" t="str">
            <v>张家界市永定区学生资助管理中心</v>
          </cell>
          <cell r="D72">
            <v>554480.77</v>
          </cell>
          <cell r="E72">
            <v>272829.61</v>
          </cell>
          <cell r="F72">
            <v>827310.38</v>
          </cell>
          <cell r="G72">
            <v>441661.26</v>
          </cell>
          <cell r="H72">
            <v>232924.81</v>
          </cell>
          <cell r="I72">
            <v>674586.07</v>
          </cell>
          <cell r="J72">
            <v>81.540000000000006</v>
          </cell>
        </row>
        <row r="73">
          <cell r="C73" t="str">
            <v>张家界市武陵源区学生资助管理中心</v>
          </cell>
          <cell r="D73">
            <v>29707.38</v>
          </cell>
          <cell r="E73">
            <v>20133.740000000002</v>
          </cell>
          <cell r="F73">
            <v>49841.120000000003</v>
          </cell>
          <cell r="G73">
            <v>29707.38</v>
          </cell>
          <cell r="H73">
            <v>20133.740000000002</v>
          </cell>
          <cell r="I73">
            <v>49841.120000000003</v>
          </cell>
          <cell r="J73">
            <v>100</v>
          </cell>
        </row>
        <row r="74">
          <cell r="C74" t="str">
            <v>慈利县学生资助管理中心</v>
          </cell>
          <cell r="D74">
            <v>1395641.63</v>
          </cell>
          <cell r="E74">
            <v>534426.42000000004</v>
          </cell>
          <cell r="F74">
            <v>1930068.05</v>
          </cell>
          <cell r="G74">
            <v>966957.24</v>
          </cell>
          <cell r="H74">
            <v>403863.62</v>
          </cell>
          <cell r="I74">
            <v>1370820.86</v>
          </cell>
          <cell r="J74">
            <v>71.02</v>
          </cell>
        </row>
        <row r="75">
          <cell r="C75" t="str">
            <v>桑植县学生资助管理中心</v>
          </cell>
          <cell r="D75">
            <v>1747777.62</v>
          </cell>
          <cell r="E75">
            <v>751794.31</v>
          </cell>
          <cell r="F75">
            <v>2499571.9300000002</v>
          </cell>
          <cell r="G75">
            <v>1157278.67</v>
          </cell>
          <cell r="H75">
            <v>594733.55000000005</v>
          </cell>
          <cell r="I75">
            <v>1752012.22</v>
          </cell>
          <cell r="J75">
            <v>70.09</v>
          </cell>
        </row>
        <row r="76">
          <cell r="C76" t="str">
            <v>益阳市大通湖区学生资助管理中心</v>
          </cell>
          <cell r="D76">
            <v>60409.54</v>
          </cell>
          <cell r="E76">
            <v>27999.78</v>
          </cell>
          <cell r="F76">
            <v>88409.32</v>
          </cell>
          <cell r="G76">
            <v>60409.54</v>
          </cell>
          <cell r="H76">
            <v>26357.25</v>
          </cell>
          <cell r="I76">
            <v>86766.79</v>
          </cell>
          <cell r="J76">
            <v>98.14</v>
          </cell>
        </row>
        <row r="77">
          <cell r="C77" t="str">
            <v>益阳市资阳区学生资助管理中心</v>
          </cell>
          <cell r="D77">
            <v>341633</v>
          </cell>
          <cell r="E77">
            <v>250915.04</v>
          </cell>
          <cell r="F77">
            <v>592548.04</v>
          </cell>
          <cell r="G77">
            <v>293601.3</v>
          </cell>
          <cell r="H77">
            <v>231507.58</v>
          </cell>
          <cell r="I77">
            <v>525108.88</v>
          </cell>
          <cell r="J77">
            <v>88.62</v>
          </cell>
        </row>
        <row r="78">
          <cell r="C78" t="str">
            <v>益阳市赫山区学生资助管理中心</v>
          </cell>
          <cell r="D78">
            <v>456503.32</v>
          </cell>
          <cell r="E78">
            <v>161456.59</v>
          </cell>
          <cell r="F78">
            <v>617959.91</v>
          </cell>
          <cell r="G78">
            <v>443903.32</v>
          </cell>
          <cell r="H78">
            <v>157994.37</v>
          </cell>
          <cell r="I78">
            <v>601897.68999999994</v>
          </cell>
          <cell r="J78">
            <v>97.4</v>
          </cell>
        </row>
        <row r="79">
          <cell r="C79" t="str">
            <v>南县学生资助管理中心</v>
          </cell>
          <cell r="D79">
            <v>316956.99</v>
          </cell>
          <cell r="E79">
            <v>120497.56</v>
          </cell>
          <cell r="F79">
            <v>437454.55</v>
          </cell>
          <cell r="G79">
            <v>316956.99</v>
          </cell>
          <cell r="H79">
            <v>120497.56</v>
          </cell>
          <cell r="I79">
            <v>437454.55</v>
          </cell>
          <cell r="J79">
            <v>100</v>
          </cell>
        </row>
        <row r="80">
          <cell r="C80" t="str">
            <v>桃江县学生资助管理中心</v>
          </cell>
          <cell r="D80">
            <v>1276660.53</v>
          </cell>
          <cell r="E80">
            <v>678463.65</v>
          </cell>
          <cell r="F80">
            <v>1955124.18</v>
          </cell>
          <cell r="G80">
            <v>1242362.1100000001</v>
          </cell>
          <cell r="H80">
            <v>668959.64</v>
          </cell>
          <cell r="I80">
            <v>1911321.75</v>
          </cell>
          <cell r="J80">
            <v>97.76</v>
          </cell>
        </row>
        <row r="81">
          <cell r="C81" t="str">
            <v>安化县学生资助管理中心</v>
          </cell>
          <cell r="D81">
            <v>1183771.3400000001</v>
          </cell>
          <cell r="E81">
            <v>579779.5</v>
          </cell>
          <cell r="F81">
            <v>1763550.84</v>
          </cell>
          <cell r="G81">
            <v>1068232.04</v>
          </cell>
          <cell r="H81">
            <v>517919.53</v>
          </cell>
          <cell r="I81">
            <v>1586151.57</v>
          </cell>
          <cell r="J81">
            <v>89.94</v>
          </cell>
        </row>
        <row r="82">
          <cell r="C82" t="str">
            <v>沅江市学生资助管理中心</v>
          </cell>
          <cell r="D82">
            <v>240103.06</v>
          </cell>
          <cell r="E82">
            <v>77151.31</v>
          </cell>
          <cell r="F82">
            <v>317254.37</v>
          </cell>
          <cell r="G82">
            <v>240103.06</v>
          </cell>
          <cell r="H82">
            <v>77151.31</v>
          </cell>
          <cell r="I82">
            <v>317254.37</v>
          </cell>
          <cell r="J82">
            <v>100</v>
          </cell>
        </row>
        <row r="83">
          <cell r="C83" t="str">
            <v>郴州市北湖区学生资助管理中心</v>
          </cell>
          <cell r="D83">
            <v>354038.52</v>
          </cell>
          <cell r="E83">
            <v>118148.17</v>
          </cell>
          <cell r="F83">
            <v>472186.69</v>
          </cell>
          <cell r="G83">
            <v>299512.96000000002</v>
          </cell>
          <cell r="H83">
            <v>112878.23</v>
          </cell>
          <cell r="I83">
            <v>412391.19</v>
          </cell>
          <cell r="J83">
            <v>87.34</v>
          </cell>
        </row>
        <row r="84">
          <cell r="C84" t="str">
            <v>郴州市苏仙区学生资助管理中心</v>
          </cell>
          <cell r="D84">
            <v>273499.84999999998</v>
          </cell>
          <cell r="E84">
            <v>90067.55</v>
          </cell>
          <cell r="F84">
            <v>363567.4</v>
          </cell>
          <cell r="G84">
            <v>195654.61</v>
          </cell>
          <cell r="H84">
            <v>74155.19</v>
          </cell>
          <cell r="I84">
            <v>269809.8</v>
          </cell>
          <cell r="J84">
            <v>74.209999999999994</v>
          </cell>
        </row>
        <row r="85">
          <cell r="C85" t="str">
            <v>桂阳县教育局学生资助服务中心</v>
          </cell>
          <cell r="D85">
            <v>1145985.26</v>
          </cell>
          <cell r="E85">
            <v>398847.18</v>
          </cell>
          <cell r="F85">
            <v>1544832.44</v>
          </cell>
          <cell r="G85">
            <v>1036301.32</v>
          </cell>
          <cell r="H85">
            <v>383675.1</v>
          </cell>
          <cell r="I85">
            <v>1419976.42</v>
          </cell>
          <cell r="J85">
            <v>91.92</v>
          </cell>
        </row>
        <row r="86">
          <cell r="C86" t="str">
            <v>宜章县学生资助管理中心</v>
          </cell>
          <cell r="D86">
            <v>1580505.87</v>
          </cell>
          <cell r="E86">
            <v>781127.48</v>
          </cell>
          <cell r="F86">
            <v>2361633.35</v>
          </cell>
          <cell r="G86">
            <v>1261326.04</v>
          </cell>
          <cell r="H86">
            <v>658061.76</v>
          </cell>
          <cell r="I86">
            <v>1919387.8</v>
          </cell>
          <cell r="J86">
            <v>81.27</v>
          </cell>
        </row>
        <row r="87">
          <cell r="C87" t="str">
            <v>永兴县教育事务中心</v>
          </cell>
          <cell r="D87">
            <v>713988.03</v>
          </cell>
          <cell r="E87">
            <v>358155.13</v>
          </cell>
          <cell r="F87">
            <v>1072143.1599999999</v>
          </cell>
          <cell r="G87">
            <v>568743.05000000005</v>
          </cell>
          <cell r="H87">
            <v>317690.65999999997</v>
          </cell>
          <cell r="I87">
            <v>886433.71</v>
          </cell>
          <cell r="J87">
            <v>82.68</v>
          </cell>
        </row>
        <row r="88">
          <cell r="C88" t="str">
            <v>嘉禾县学生资助管理中心</v>
          </cell>
          <cell r="D88">
            <v>900421.15</v>
          </cell>
          <cell r="E88">
            <v>545554.13</v>
          </cell>
          <cell r="F88">
            <v>1445975.28</v>
          </cell>
          <cell r="G88">
            <v>832763.62</v>
          </cell>
          <cell r="H88">
            <v>524088.8</v>
          </cell>
          <cell r="I88">
            <v>1356852.42</v>
          </cell>
          <cell r="J88">
            <v>93.84</v>
          </cell>
        </row>
        <row r="89">
          <cell r="C89" t="str">
            <v>临武县学生资助管理中心</v>
          </cell>
          <cell r="D89">
            <v>460142.26</v>
          </cell>
          <cell r="E89">
            <v>203432.5</v>
          </cell>
          <cell r="F89">
            <v>663574.76</v>
          </cell>
          <cell r="G89">
            <v>451244.85</v>
          </cell>
          <cell r="H89">
            <v>198280.11</v>
          </cell>
          <cell r="I89">
            <v>649524.96</v>
          </cell>
          <cell r="J89">
            <v>97.88</v>
          </cell>
        </row>
        <row r="90">
          <cell r="C90" t="str">
            <v>汝城县学生资助管理中心</v>
          </cell>
          <cell r="D90">
            <v>563459.56000000006</v>
          </cell>
          <cell r="E90">
            <v>278342.37</v>
          </cell>
          <cell r="F90">
            <v>841801.93</v>
          </cell>
          <cell r="G90">
            <v>506795.25</v>
          </cell>
          <cell r="H90">
            <v>270320.87</v>
          </cell>
          <cell r="I90">
            <v>777116.12</v>
          </cell>
          <cell r="J90">
            <v>92.32</v>
          </cell>
        </row>
        <row r="91">
          <cell r="C91" t="str">
            <v>桂东县教育局学生资助股</v>
          </cell>
          <cell r="D91">
            <v>270607.83</v>
          </cell>
          <cell r="E91">
            <v>171660.01</v>
          </cell>
          <cell r="F91">
            <v>442267.84</v>
          </cell>
          <cell r="G91">
            <v>270607.83</v>
          </cell>
          <cell r="H91">
            <v>171660.01</v>
          </cell>
          <cell r="I91">
            <v>442267.84</v>
          </cell>
          <cell r="J91">
            <v>100</v>
          </cell>
        </row>
        <row r="92">
          <cell r="C92" t="str">
            <v>安仁县学生资助管理中心</v>
          </cell>
          <cell r="D92">
            <v>533864.25</v>
          </cell>
          <cell r="E92">
            <v>275069.08</v>
          </cell>
          <cell r="F92">
            <v>808933.33</v>
          </cell>
          <cell r="G92">
            <v>375154.84</v>
          </cell>
          <cell r="H92">
            <v>207988.95</v>
          </cell>
          <cell r="I92">
            <v>583143.79</v>
          </cell>
          <cell r="J92">
            <v>72.09</v>
          </cell>
        </row>
        <row r="93">
          <cell r="C93" t="str">
            <v>资兴市学生资助管理中心</v>
          </cell>
          <cell r="D93">
            <v>316369.55</v>
          </cell>
          <cell r="E93">
            <v>113503.39</v>
          </cell>
          <cell r="F93">
            <v>429872.94</v>
          </cell>
          <cell r="G93">
            <v>288052.38</v>
          </cell>
          <cell r="H93">
            <v>109044.8</v>
          </cell>
          <cell r="I93">
            <v>397097.18</v>
          </cell>
          <cell r="J93">
            <v>92.38</v>
          </cell>
        </row>
        <row r="94">
          <cell r="C94" t="str">
            <v>永州市零陵区学生资助管理中心</v>
          </cell>
          <cell r="D94">
            <v>1235317.27</v>
          </cell>
          <cell r="E94">
            <v>461929.04</v>
          </cell>
          <cell r="F94">
            <v>1697246.31</v>
          </cell>
          <cell r="G94">
            <v>954787.76</v>
          </cell>
          <cell r="H94">
            <v>382895.69</v>
          </cell>
          <cell r="I94">
            <v>1337683.45</v>
          </cell>
          <cell r="J94">
            <v>78.81</v>
          </cell>
        </row>
        <row r="95">
          <cell r="C95" t="str">
            <v>永州市冷水滩区学生资助管理中心</v>
          </cell>
          <cell r="D95">
            <v>767256.37</v>
          </cell>
          <cell r="E95">
            <v>404763.07</v>
          </cell>
          <cell r="F95">
            <v>1172019.44</v>
          </cell>
          <cell r="G95">
            <v>677611.62</v>
          </cell>
          <cell r="H95">
            <v>385959.24</v>
          </cell>
          <cell r="I95">
            <v>1063570.8600000001</v>
          </cell>
          <cell r="J95">
            <v>90.75</v>
          </cell>
        </row>
        <row r="96">
          <cell r="C96" t="str">
            <v>祁阳县学生资助管理中心</v>
          </cell>
          <cell r="D96">
            <v>1591916.25</v>
          </cell>
          <cell r="E96">
            <v>1034620.71</v>
          </cell>
          <cell r="F96">
            <v>2626536.96</v>
          </cell>
          <cell r="G96">
            <v>1396291.33</v>
          </cell>
          <cell r="H96">
            <v>958365.05</v>
          </cell>
          <cell r="I96">
            <v>2354656.38</v>
          </cell>
          <cell r="J96">
            <v>89.65</v>
          </cell>
        </row>
        <row r="97">
          <cell r="C97" t="str">
            <v>东安县学生资助管理中心</v>
          </cell>
          <cell r="D97">
            <v>1212940.8999999999</v>
          </cell>
          <cell r="E97">
            <v>640628.61</v>
          </cell>
          <cell r="F97">
            <v>1853569.51</v>
          </cell>
          <cell r="G97">
            <v>1067472.33</v>
          </cell>
          <cell r="H97">
            <v>587083.06999999995</v>
          </cell>
          <cell r="I97">
            <v>1654555.4</v>
          </cell>
          <cell r="J97">
            <v>89.26</v>
          </cell>
        </row>
        <row r="98">
          <cell r="C98" t="str">
            <v>双牌县学生资助管理中心</v>
          </cell>
          <cell r="D98">
            <v>549765.07999999996</v>
          </cell>
          <cell r="E98">
            <v>558579.13</v>
          </cell>
          <cell r="F98">
            <v>1108344.21</v>
          </cell>
          <cell r="G98">
            <v>549765.07999999996</v>
          </cell>
          <cell r="H98">
            <v>558579.13</v>
          </cell>
          <cell r="I98">
            <v>1108344.21</v>
          </cell>
          <cell r="J98">
            <v>100</v>
          </cell>
        </row>
        <row r="99">
          <cell r="C99" t="str">
            <v>道县学生资助管理中心</v>
          </cell>
          <cell r="D99">
            <v>2540198.2400000002</v>
          </cell>
          <cell r="E99">
            <v>1171383.72</v>
          </cell>
          <cell r="F99">
            <v>3711581.96</v>
          </cell>
          <cell r="G99">
            <v>1861372.46</v>
          </cell>
          <cell r="H99">
            <v>965301.6</v>
          </cell>
          <cell r="I99">
            <v>2826674.06</v>
          </cell>
          <cell r="J99">
            <v>76.16</v>
          </cell>
        </row>
        <row r="100">
          <cell r="C100" t="str">
            <v>江永县学生资助管理中心</v>
          </cell>
          <cell r="D100">
            <v>799785.2</v>
          </cell>
          <cell r="E100">
            <v>326649.65000000002</v>
          </cell>
          <cell r="F100">
            <v>1126434.8500000001</v>
          </cell>
          <cell r="G100">
            <v>717396.47999999998</v>
          </cell>
          <cell r="H100">
            <v>309790.99</v>
          </cell>
          <cell r="I100">
            <v>1027187.47</v>
          </cell>
          <cell r="J100">
            <v>91.19</v>
          </cell>
        </row>
        <row r="101">
          <cell r="C101" t="str">
            <v>宁远县学生资助管理中心</v>
          </cell>
          <cell r="D101">
            <v>3091111.59</v>
          </cell>
          <cell r="E101">
            <v>1799551.19</v>
          </cell>
          <cell r="F101">
            <v>4890662.78</v>
          </cell>
          <cell r="G101">
            <v>2976397.51</v>
          </cell>
          <cell r="H101">
            <v>1775024.9</v>
          </cell>
          <cell r="I101">
            <v>4751422.41</v>
          </cell>
          <cell r="J101">
            <v>97.15</v>
          </cell>
        </row>
        <row r="102">
          <cell r="C102" t="str">
            <v>蓝山县学生资助管理中心</v>
          </cell>
          <cell r="D102">
            <v>1216248.8</v>
          </cell>
          <cell r="E102">
            <v>507155.42</v>
          </cell>
          <cell r="F102">
            <v>1723404.22</v>
          </cell>
          <cell r="G102">
            <v>1167312.8799999999</v>
          </cell>
          <cell r="H102">
            <v>495962.19</v>
          </cell>
          <cell r="I102">
            <v>1663275.07</v>
          </cell>
          <cell r="J102">
            <v>96.51</v>
          </cell>
        </row>
        <row r="103">
          <cell r="C103" t="str">
            <v>新田县学生资助管理中心</v>
          </cell>
          <cell r="D103">
            <v>2217625.2200000002</v>
          </cell>
          <cell r="E103">
            <v>894728.99</v>
          </cell>
          <cell r="F103">
            <v>3112354.21</v>
          </cell>
          <cell r="G103">
            <v>1936297.66</v>
          </cell>
          <cell r="H103">
            <v>803727.02</v>
          </cell>
          <cell r="I103">
            <v>2740024.68</v>
          </cell>
          <cell r="J103">
            <v>88.04</v>
          </cell>
        </row>
        <row r="104">
          <cell r="C104" t="str">
            <v>江华瑶族自治县学生资助管理中心</v>
          </cell>
          <cell r="D104">
            <v>2156292.64</v>
          </cell>
          <cell r="E104">
            <v>1321840.55</v>
          </cell>
          <cell r="F104">
            <v>3478133.19</v>
          </cell>
          <cell r="G104">
            <v>1997758.74</v>
          </cell>
          <cell r="H104">
            <v>1268045.5</v>
          </cell>
          <cell r="I104">
            <v>3265804.24</v>
          </cell>
          <cell r="J104">
            <v>93.9</v>
          </cell>
        </row>
        <row r="105">
          <cell r="C105" t="str">
            <v>怀化市洪江区学生资助管理中心</v>
          </cell>
          <cell r="D105">
            <v>174060.5</v>
          </cell>
          <cell r="E105">
            <v>62829.84</v>
          </cell>
          <cell r="F105">
            <v>236890.34</v>
          </cell>
          <cell r="G105">
            <v>161282.72</v>
          </cell>
          <cell r="H105">
            <v>60477.59</v>
          </cell>
          <cell r="I105">
            <v>221760.31</v>
          </cell>
          <cell r="J105">
            <v>93.61</v>
          </cell>
        </row>
        <row r="106">
          <cell r="C106" t="str">
            <v>怀化市鹤城区学生资助管理中心</v>
          </cell>
          <cell r="D106">
            <v>309108.2</v>
          </cell>
          <cell r="E106">
            <v>128417.36</v>
          </cell>
          <cell r="F106">
            <v>437525.56</v>
          </cell>
          <cell r="G106">
            <v>211620.76</v>
          </cell>
          <cell r="H106">
            <v>98729.58</v>
          </cell>
          <cell r="I106">
            <v>310350.34000000003</v>
          </cell>
          <cell r="J106">
            <v>70.930000000000007</v>
          </cell>
        </row>
        <row r="107">
          <cell r="C107" t="str">
            <v>中方县学生资助管理中心</v>
          </cell>
          <cell r="D107">
            <v>229933.62</v>
          </cell>
          <cell r="E107">
            <v>166904.53</v>
          </cell>
          <cell r="F107">
            <v>396838.15</v>
          </cell>
          <cell r="G107">
            <v>229933.62</v>
          </cell>
          <cell r="H107">
            <v>166904.53</v>
          </cell>
          <cell r="I107">
            <v>396838.15</v>
          </cell>
          <cell r="J107">
            <v>100</v>
          </cell>
        </row>
        <row r="108">
          <cell r="C108" t="str">
            <v>沅陵县学生资助管理中心</v>
          </cell>
          <cell r="D108">
            <v>700710.59</v>
          </cell>
          <cell r="E108">
            <v>372104.47</v>
          </cell>
          <cell r="F108">
            <v>1072815.06</v>
          </cell>
          <cell r="G108">
            <v>566237.56999999995</v>
          </cell>
          <cell r="H108">
            <v>315179.59999999998</v>
          </cell>
          <cell r="I108">
            <v>881417.17</v>
          </cell>
          <cell r="J108">
            <v>82.16</v>
          </cell>
        </row>
        <row r="109">
          <cell r="C109" t="str">
            <v>辰溪县学生资助管理中心</v>
          </cell>
          <cell r="D109">
            <v>540681.15</v>
          </cell>
          <cell r="E109">
            <v>265580.21000000002</v>
          </cell>
          <cell r="F109">
            <v>806261.36</v>
          </cell>
          <cell r="G109">
            <v>493547.17</v>
          </cell>
          <cell r="H109">
            <v>254825.68</v>
          </cell>
          <cell r="I109">
            <v>748372.85</v>
          </cell>
          <cell r="J109">
            <v>92.82</v>
          </cell>
        </row>
        <row r="110">
          <cell r="C110" t="str">
            <v>溆浦县学生资助管理中心</v>
          </cell>
          <cell r="D110">
            <v>732594.85</v>
          </cell>
          <cell r="E110">
            <v>317549.11</v>
          </cell>
          <cell r="F110">
            <v>1050143.96</v>
          </cell>
          <cell r="G110">
            <v>533968.41</v>
          </cell>
          <cell r="H110">
            <v>262988.92</v>
          </cell>
          <cell r="I110">
            <v>796957.33</v>
          </cell>
          <cell r="J110">
            <v>75.89</v>
          </cell>
        </row>
        <row r="111">
          <cell r="C111" t="str">
            <v>会同县学生资助管理中心</v>
          </cell>
          <cell r="D111">
            <v>566074.46</v>
          </cell>
          <cell r="E111">
            <v>258895.24</v>
          </cell>
          <cell r="F111">
            <v>824969.7</v>
          </cell>
          <cell r="G111">
            <v>420733.55</v>
          </cell>
          <cell r="H111">
            <v>214836.26</v>
          </cell>
          <cell r="I111">
            <v>635569.81000000006</v>
          </cell>
          <cell r="J111">
            <v>77.040000000000006</v>
          </cell>
        </row>
        <row r="112">
          <cell r="C112" t="str">
            <v>麻阳苗族自治县学生资助管理中心</v>
          </cell>
          <cell r="D112">
            <v>1325193.56</v>
          </cell>
          <cell r="E112">
            <v>691290.27</v>
          </cell>
          <cell r="F112">
            <v>2016483.83</v>
          </cell>
          <cell r="G112">
            <v>1148395.75</v>
          </cell>
          <cell r="H112">
            <v>630591.32999999996</v>
          </cell>
          <cell r="I112">
            <v>1778987.08</v>
          </cell>
          <cell r="J112">
            <v>88.22</v>
          </cell>
        </row>
        <row r="113">
          <cell r="C113" t="str">
            <v>新晃侗族自治县学生资助管理中心</v>
          </cell>
          <cell r="D113">
            <v>744197.18</v>
          </cell>
          <cell r="E113">
            <v>343106.84</v>
          </cell>
          <cell r="F113">
            <v>1087304.02</v>
          </cell>
          <cell r="G113">
            <v>611743.88</v>
          </cell>
          <cell r="H113">
            <v>304090.65000000002</v>
          </cell>
          <cell r="I113">
            <v>915834.53</v>
          </cell>
          <cell r="J113">
            <v>84.23</v>
          </cell>
        </row>
        <row r="114">
          <cell r="C114" t="str">
            <v>芷江侗族自治县学生资助管理中心</v>
          </cell>
          <cell r="D114">
            <v>588121.36</v>
          </cell>
          <cell r="E114">
            <v>527359.66</v>
          </cell>
          <cell r="F114">
            <v>1115481.02</v>
          </cell>
          <cell r="G114">
            <v>528064.47</v>
          </cell>
          <cell r="H114">
            <v>488207.54</v>
          </cell>
          <cell r="I114">
            <v>1016272.01</v>
          </cell>
          <cell r="J114">
            <v>91.11</v>
          </cell>
        </row>
        <row r="115">
          <cell r="C115" t="str">
            <v>靖州苗族侗族自治县学生资助管理中心</v>
          </cell>
          <cell r="D115">
            <v>492078.43</v>
          </cell>
          <cell r="E115">
            <v>235988.3</v>
          </cell>
          <cell r="F115">
            <v>728066.73</v>
          </cell>
          <cell r="G115">
            <v>465459.38</v>
          </cell>
          <cell r="H115">
            <v>229563.68</v>
          </cell>
          <cell r="I115">
            <v>695023.06</v>
          </cell>
          <cell r="J115">
            <v>95.46</v>
          </cell>
        </row>
        <row r="116">
          <cell r="C116" t="str">
            <v>通道县学生资助管理中心</v>
          </cell>
          <cell r="D116">
            <v>481576.9</v>
          </cell>
          <cell r="E116">
            <v>279470.17</v>
          </cell>
          <cell r="F116">
            <v>761047.07</v>
          </cell>
          <cell r="G116">
            <v>384115.75</v>
          </cell>
          <cell r="H116">
            <v>257071.4</v>
          </cell>
          <cell r="I116">
            <v>641187.15</v>
          </cell>
          <cell r="J116">
            <v>84.25</v>
          </cell>
        </row>
        <row r="117">
          <cell r="C117" t="str">
            <v>洪江市学生资助管理中心</v>
          </cell>
          <cell r="D117">
            <v>2108322.5699999998</v>
          </cell>
          <cell r="E117">
            <v>656826</v>
          </cell>
          <cell r="F117">
            <v>2765148.57</v>
          </cell>
          <cell r="G117">
            <v>1293816.46</v>
          </cell>
          <cell r="H117">
            <v>451546.89</v>
          </cell>
          <cell r="I117">
            <v>1745363.35</v>
          </cell>
          <cell r="J117">
            <v>63.12</v>
          </cell>
        </row>
        <row r="118">
          <cell r="C118" t="str">
            <v>娄底市娄星区学生资助管理中心</v>
          </cell>
          <cell r="D118">
            <v>435521.99</v>
          </cell>
          <cell r="E118">
            <v>181905.67</v>
          </cell>
          <cell r="F118">
            <v>617427.66</v>
          </cell>
          <cell r="G118">
            <v>407695.77</v>
          </cell>
          <cell r="H118">
            <v>174882.91</v>
          </cell>
          <cell r="I118">
            <v>582578.68000000005</v>
          </cell>
          <cell r="J118">
            <v>94.36</v>
          </cell>
        </row>
        <row r="119">
          <cell r="C119" t="str">
            <v>双峰县学生资助管理中心</v>
          </cell>
          <cell r="D119">
            <v>1109412.5</v>
          </cell>
          <cell r="E119">
            <v>445927.92</v>
          </cell>
          <cell r="F119">
            <v>1555340.42</v>
          </cell>
          <cell r="G119">
            <v>894128.69</v>
          </cell>
          <cell r="H119">
            <v>391461.16</v>
          </cell>
          <cell r="I119">
            <v>1285589.8500000001</v>
          </cell>
          <cell r="J119">
            <v>82.66</v>
          </cell>
        </row>
        <row r="120">
          <cell r="C120" t="str">
            <v>新化县学生资助管理中心</v>
          </cell>
          <cell r="D120">
            <v>1833903.11</v>
          </cell>
          <cell r="E120">
            <v>877094.38</v>
          </cell>
          <cell r="F120">
            <v>2710997.49</v>
          </cell>
          <cell r="G120">
            <v>1570593.3</v>
          </cell>
          <cell r="H120">
            <v>792601.42</v>
          </cell>
          <cell r="I120">
            <v>2363194.7200000002</v>
          </cell>
          <cell r="J120">
            <v>87.17</v>
          </cell>
        </row>
        <row r="121">
          <cell r="C121" t="str">
            <v>冷水江市学生资助管理中心</v>
          </cell>
          <cell r="D121">
            <v>516676.65</v>
          </cell>
          <cell r="E121">
            <v>189018.25</v>
          </cell>
          <cell r="F121">
            <v>705694.9</v>
          </cell>
          <cell r="G121">
            <v>495629.04</v>
          </cell>
          <cell r="H121">
            <v>181746.73</v>
          </cell>
          <cell r="I121">
            <v>677375.77</v>
          </cell>
          <cell r="J121">
            <v>95.99</v>
          </cell>
        </row>
        <row r="122">
          <cell r="C122" t="str">
            <v>涟源市学生资助管理中心</v>
          </cell>
          <cell r="D122">
            <v>2401474.02</v>
          </cell>
          <cell r="E122">
            <v>911345.79</v>
          </cell>
          <cell r="F122">
            <v>3312819.81</v>
          </cell>
          <cell r="G122">
            <v>2285984.0699999998</v>
          </cell>
          <cell r="H122">
            <v>896295.26</v>
          </cell>
          <cell r="I122">
            <v>3182279.33</v>
          </cell>
          <cell r="J122">
            <v>96.06</v>
          </cell>
        </row>
        <row r="123">
          <cell r="C123" t="str">
            <v>吉首市学生资助管理中心</v>
          </cell>
          <cell r="D123">
            <v>1970668.09</v>
          </cell>
          <cell r="E123">
            <v>798978.18</v>
          </cell>
          <cell r="F123">
            <v>2769646.27</v>
          </cell>
          <cell r="G123">
            <v>1750408.09</v>
          </cell>
          <cell r="H123">
            <v>739147.53</v>
          </cell>
          <cell r="I123">
            <v>2489555.62</v>
          </cell>
          <cell r="J123">
            <v>89.89</v>
          </cell>
        </row>
        <row r="124">
          <cell r="C124" t="str">
            <v>泸溪县学生资助管理中心</v>
          </cell>
          <cell r="D124">
            <v>2026546.59</v>
          </cell>
          <cell r="E124">
            <v>927684.08</v>
          </cell>
          <cell r="F124">
            <v>2954230.67</v>
          </cell>
          <cell r="G124">
            <v>1901505.33</v>
          </cell>
          <cell r="H124">
            <v>891655.08</v>
          </cell>
          <cell r="I124">
            <v>2793160.41</v>
          </cell>
          <cell r="J124">
            <v>94.55</v>
          </cell>
        </row>
        <row r="125">
          <cell r="C125" t="str">
            <v>凤凰县学生资助管理中心</v>
          </cell>
          <cell r="D125">
            <v>2294275.87</v>
          </cell>
          <cell r="E125">
            <v>852567.16</v>
          </cell>
          <cell r="F125">
            <v>3146843.03</v>
          </cell>
          <cell r="G125">
            <v>2147958.9500000002</v>
          </cell>
          <cell r="H125">
            <v>812546.56000000006</v>
          </cell>
          <cell r="I125">
            <v>2960505.51</v>
          </cell>
          <cell r="J125">
            <v>94.08</v>
          </cell>
        </row>
        <row r="126">
          <cell r="C126" t="str">
            <v>花垣县学生资助管理中心</v>
          </cell>
          <cell r="D126">
            <v>2150645.83</v>
          </cell>
          <cell r="E126">
            <v>1022265.8</v>
          </cell>
          <cell r="F126">
            <v>3172911.63</v>
          </cell>
          <cell r="G126">
            <v>2081424.48</v>
          </cell>
          <cell r="H126">
            <v>1005704.81</v>
          </cell>
          <cell r="I126">
            <v>3087129.29</v>
          </cell>
          <cell r="J126">
            <v>97.3</v>
          </cell>
        </row>
        <row r="127">
          <cell r="C127" t="str">
            <v>保靖县学生资助管理中心</v>
          </cell>
          <cell r="D127">
            <v>2050036.36</v>
          </cell>
          <cell r="E127">
            <v>944761.32</v>
          </cell>
          <cell r="F127">
            <v>2994797.68</v>
          </cell>
          <cell r="G127">
            <v>1887458.22</v>
          </cell>
          <cell r="H127">
            <v>899155.28</v>
          </cell>
          <cell r="I127">
            <v>2786613.5</v>
          </cell>
          <cell r="J127">
            <v>93.05</v>
          </cell>
        </row>
        <row r="128">
          <cell r="C128" t="str">
            <v>古丈县学生资助管理中心</v>
          </cell>
          <cell r="D128">
            <v>1432207.71</v>
          </cell>
          <cell r="E128">
            <v>492321.22</v>
          </cell>
          <cell r="F128">
            <v>1924528.93</v>
          </cell>
          <cell r="G128">
            <v>1432207.71</v>
          </cell>
          <cell r="H128">
            <v>492321.22</v>
          </cell>
          <cell r="I128">
            <v>1924528.93</v>
          </cell>
          <cell r="J128">
            <v>100</v>
          </cell>
        </row>
        <row r="129">
          <cell r="C129" t="str">
            <v>永顺县学生资助管理中心</v>
          </cell>
          <cell r="D129">
            <v>2750170.2</v>
          </cell>
          <cell r="E129">
            <v>1283286.54</v>
          </cell>
          <cell r="F129">
            <v>4033456.74</v>
          </cell>
          <cell r="G129">
            <v>2568118.69</v>
          </cell>
          <cell r="H129">
            <v>1213258.3400000001</v>
          </cell>
          <cell r="I129">
            <v>3781377.03</v>
          </cell>
          <cell r="J129">
            <v>93.75</v>
          </cell>
        </row>
        <row r="130">
          <cell r="C130" t="str">
            <v>龙山县学生资助管理中心</v>
          </cell>
          <cell r="D130">
            <v>2693094.91</v>
          </cell>
          <cell r="E130">
            <v>1187040.47</v>
          </cell>
          <cell r="F130">
            <v>3880135.38</v>
          </cell>
          <cell r="G130">
            <v>2503175.0699999998</v>
          </cell>
          <cell r="H130">
            <v>1132697.8</v>
          </cell>
          <cell r="I130">
            <v>3635872.87</v>
          </cell>
          <cell r="J130">
            <v>93.7</v>
          </cell>
        </row>
      </sheetData>
      <sheetData sheetId="2">
        <row r="5">
          <cell r="B5" t="str">
            <v>长沙市学生资助管理中心</v>
          </cell>
          <cell r="D5" t="str">
            <v>未申报</v>
          </cell>
        </row>
        <row r="6">
          <cell r="B6" t="str">
            <v>长沙县学生资助中心</v>
          </cell>
          <cell r="D6" t="str">
            <v>未申报</v>
          </cell>
        </row>
        <row r="7">
          <cell r="B7" t="str">
            <v>长沙市望城区学生资助管理中心</v>
          </cell>
          <cell r="D7" t="str">
            <v>未申报</v>
          </cell>
        </row>
        <row r="8">
          <cell r="B8" t="str">
            <v>宁乡县学生资助管理中心</v>
          </cell>
          <cell r="D8" t="str">
            <v>未申报</v>
          </cell>
        </row>
        <row r="9">
          <cell r="B9" t="str">
            <v>浏阳市学生资助管理中心</v>
          </cell>
          <cell r="C9" t="str">
            <v>通过</v>
          </cell>
        </row>
        <row r="10">
          <cell r="B10" t="str">
            <v>株洲市学生资助管理中心</v>
          </cell>
          <cell r="C10" t="str">
            <v>通过</v>
          </cell>
        </row>
        <row r="11">
          <cell r="B11" t="str">
            <v>株洲县学生资助管理中心</v>
          </cell>
          <cell r="D11" t="str">
            <v>未申报</v>
          </cell>
        </row>
        <row r="12">
          <cell r="B12" t="str">
            <v>攸县学生资助管理中心</v>
          </cell>
          <cell r="D12" t="str">
            <v>未申报</v>
          </cell>
        </row>
        <row r="13">
          <cell r="B13" t="str">
            <v>茶陵县学生资助管理中心</v>
          </cell>
          <cell r="C13" t="str">
            <v>通过</v>
          </cell>
        </row>
        <row r="14">
          <cell r="B14" t="str">
            <v>炎陵县学生资助管理中心</v>
          </cell>
          <cell r="C14" t="str">
            <v>通过</v>
          </cell>
        </row>
        <row r="15">
          <cell r="B15" t="str">
            <v>醴陵市学生资助管理中心</v>
          </cell>
          <cell r="C15" t="str">
            <v>通过</v>
          </cell>
        </row>
        <row r="16">
          <cell r="B16" t="str">
            <v>湘潭市学生资助管理中心</v>
          </cell>
          <cell r="D16" t="str">
            <v>未申报</v>
          </cell>
        </row>
        <row r="17">
          <cell r="B17" t="str">
            <v>湘潭县学生资助管理中心</v>
          </cell>
          <cell r="D17" t="str">
            <v>未申报</v>
          </cell>
        </row>
        <row r="18">
          <cell r="B18" t="str">
            <v>湘乡市学生资助管理中心</v>
          </cell>
          <cell r="D18" t="str">
            <v>未申报</v>
          </cell>
        </row>
        <row r="19">
          <cell r="B19" t="str">
            <v>韶山市学生资助管理中心</v>
          </cell>
          <cell r="C19" t="str">
            <v>通过</v>
          </cell>
        </row>
        <row r="20">
          <cell r="B20" t="str">
            <v>衡阳市珠晖区学生资助事务中心</v>
          </cell>
          <cell r="C20" t="str">
            <v>通过</v>
          </cell>
        </row>
        <row r="21">
          <cell r="B21" t="str">
            <v>衡阳市雁峰区学生资助服务站</v>
          </cell>
          <cell r="D21" t="str">
            <v>未申报</v>
          </cell>
        </row>
        <row r="22">
          <cell r="B22" t="str">
            <v>石鼓区学生资助管理中心</v>
          </cell>
          <cell r="D22" t="str">
            <v>未申报</v>
          </cell>
        </row>
        <row r="23">
          <cell r="B23" t="str">
            <v>蒸湘区学生资助管理中心</v>
          </cell>
          <cell r="C23" t="str">
            <v>通过</v>
          </cell>
        </row>
        <row r="24">
          <cell r="B24" t="str">
            <v>衡阳市南岳区学生资助管理中心</v>
          </cell>
          <cell r="C24" t="str">
            <v>通过</v>
          </cell>
        </row>
        <row r="25">
          <cell r="B25" t="str">
            <v>衡阳县学生资助管理中心</v>
          </cell>
          <cell r="C25" t="str">
            <v>通过</v>
          </cell>
        </row>
        <row r="26">
          <cell r="B26" t="str">
            <v>衡南县学生资助管理中心</v>
          </cell>
          <cell r="C26" t="str">
            <v>通过</v>
          </cell>
        </row>
        <row r="27">
          <cell r="B27" t="str">
            <v>衡山县学生资助管理中心</v>
          </cell>
          <cell r="C27" t="str">
            <v>通过</v>
          </cell>
        </row>
        <row r="28">
          <cell r="B28" t="str">
            <v>衡东县学生资助管理中心</v>
          </cell>
          <cell r="C28" t="str">
            <v>通过</v>
          </cell>
        </row>
        <row r="29">
          <cell r="B29" t="str">
            <v>祁东县学生资助管理中心</v>
          </cell>
          <cell r="C29" t="str">
            <v>通过</v>
          </cell>
        </row>
        <row r="30">
          <cell r="B30" t="str">
            <v>耒阳市学生资助管理中心</v>
          </cell>
          <cell r="C30" t="str">
            <v>通过</v>
          </cell>
        </row>
        <row r="31">
          <cell r="B31" t="str">
            <v>常宁市学生资助管理中心</v>
          </cell>
          <cell r="C31" t="str">
            <v>通过</v>
          </cell>
        </row>
        <row r="32">
          <cell r="B32" t="str">
            <v>邵阳市双清区学生资助管理中心</v>
          </cell>
          <cell r="C32" t="str">
            <v>通过</v>
          </cell>
        </row>
        <row r="33">
          <cell r="B33" t="str">
            <v>邵阳市大祥区学生资助管理中心</v>
          </cell>
          <cell r="C33" t="str">
            <v>通过</v>
          </cell>
        </row>
        <row r="34">
          <cell r="B34" t="str">
            <v>邵阳市北塔区学生资助管理中心</v>
          </cell>
          <cell r="C34" t="str">
            <v>通过</v>
          </cell>
        </row>
        <row r="35">
          <cell r="B35" t="str">
            <v>邵东市学生资助管理中心</v>
          </cell>
          <cell r="C35" t="str">
            <v>通过</v>
          </cell>
        </row>
        <row r="36">
          <cell r="B36" t="str">
            <v>新邵县学生资助管理中心</v>
          </cell>
          <cell r="C36" t="str">
            <v>通过</v>
          </cell>
        </row>
        <row r="37">
          <cell r="B37" t="str">
            <v>邵阳县学生资助管理中心</v>
          </cell>
          <cell r="C37" t="str">
            <v>通过</v>
          </cell>
        </row>
        <row r="38">
          <cell r="B38" t="str">
            <v>隆回县学生资助服务中心</v>
          </cell>
          <cell r="C38" t="str">
            <v>通过</v>
          </cell>
        </row>
        <row r="39">
          <cell r="B39" t="str">
            <v>洞口县学生资助管理中心</v>
          </cell>
          <cell r="C39" t="str">
            <v>通过</v>
          </cell>
        </row>
        <row r="40">
          <cell r="B40" t="str">
            <v>绥宁县学生资助管理中心</v>
          </cell>
          <cell r="C40" t="str">
            <v>通过</v>
          </cell>
        </row>
        <row r="41">
          <cell r="B41" t="str">
            <v>新宁县学生资助管理中心</v>
          </cell>
          <cell r="C41" t="str">
            <v>通过</v>
          </cell>
        </row>
        <row r="42">
          <cell r="B42" t="str">
            <v>城步苗族自治县学生资助管理中心</v>
          </cell>
          <cell r="C42" t="str">
            <v>通过</v>
          </cell>
        </row>
        <row r="43">
          <cell r="B43" t="str">
            <v>武冈市学生资助管理中心</v>
          </cell>
          <cell r="C43" t="str">
            <v>通过</v>
          </cell>
        </row>
        <row r="44">
          <cell r="B44" t="str">
            <v>岳阳市南湖新区学生资助管理中心</v>
          </cell>
          <cell r="D44" t="str">
            <v>未申报</v>
          </cell>
        </row>
        <row r="45">
          <cell r="B45" t="str">
            <v>岳阳市经济技术开发区学生资助管理中心</v>
          </cell>
          <cell r="D45" t="str">
            <v>未申报</v>
          </cell>
        </row>
        <row r="46">
          <cell r="B46" t="str">
            <v>岳阳市岳阳楼区教育资助服务中心</v>
          </cell>
          <cell r="C46" t="str">
            <v>通过</v>
          </cell>
        </row>
        <row r="47">
          <cell r="B47" t="str">
            <v>岳阳市屈原管理区学生资助管理中心</v>
          </cell>
          <cell r="D47" t="str">
            <v>未申报</v>
          </cell>
        </row>
        <row r="48">
          <cell r="B48" t="str">
            <v>岳阳市云溪区学生资助管理中心</v>
          </cell>
          <cell r="D48" t="str">
            <v>未申报</v>
          </cell>
        </row>
        <row r="49">
          <cell r="B49" t="str">
            <v>岳阳市君山区学生资助管理中心</v>
          </cell>
          <cell r="C49" t="str">
            <v>通过</v>
          </cell>
        </row>
        <row r="50">
          <cell r="B50" t="str">
            <v>岳阳县学生资助服务中心</v>
          </cell>
          <cell r="D50" t="str">
            <v>未申报</v>
          </cell>
        </row>
        <row r="51">
          <cell r="B51" t="str">
            <v>华容县学生资助管理中心</v>
          </cell>
          <cell r="C51" t="str">
            <v>通过</v>
          </cell>
        </row>
        <row r="52">
          <cell r="B52" t="str">
            <v>湘阴县学生资助管理中心</v>
          </cell>
          <cell r="D52" t="str">
            <v>未申报</v>
          </cell>
        </row>
        <row r="53">
          <cell r="B53" t="str">
            <v>平江县学生资助管理中心</v>
          </cell>
          <cell r="C53" t="str">
            <v>通过</v>
          </cell>
        </row>
        <row r="54">
          <cell r="B54" t="str">
            <v>汨罗市学生资助管理中心</v>
          </cell>
          <cell r="C54" t="str">
            <v>通过</v>
          </cell>
        </row>
        <row r="55">
          <cell r="B55" t="str">
            <v>临湘市学生资助管理中心</v>
          </cell>
          <cell r="C55" t="str">
            <v>通过</v>
          </cell>
        </row>
        <row r="56">
          <cell r="B56" t="str">
            <v>常德市经济技术开发区学生资助管理中心</v>
          </cell>
          <cell r="D56" t="str">
            <v>未申报</v>
          </cell>
        </row>
        <row r="57">
          <cell r="B57" t="str">
            <v>常德市西洞庭管理区学生资助管理中心</v>
          </cell>
          <cell r="D57" t="str">
            <v>未申报</v>
          </cell>
        </row>
        <row r="58">
          <cell r="B58" t="str">
            <v>常德市柳叶湖旅游度假区学生资助管理中心</v>
          </cell>
          <cell r="D58" t="str">
            <v>未申报</v>
          </cell>
        </row>
        <row r="59">
          <cell r="B59" t="str">
            <v>常德市武陵区学生资助管理中心</v>
          </cell>
          <cell r="D59" t="str">
            <v>未申报</v>
          </cell>
        </row>
        <row r="60">
          <cell r="B60" t="str">
            <v>常德市鼎城区学生资助管理中心</v>
          </cell>
          <cell r="C60" t="str">
            <v>通过</v>
          </cell>
        </row>
        <row r="61">
          <cell r="B61" t="str">
            <v>安乡县学生资助管理中心</v>
          </cell>
          <cell r="D61" t="str">
            <v>未申报</v>
          </cell>
        </row>
        <row r="62">
          <cell r="B62" t="str">
            <v>汉寿县学生资助管理中心</v>
          </cell>
          <cell r="C62" t="str">
            <v>通过</v>
          </cell>
        </row>
        <row r="63">
          <cell r="B63" t="str">
            <v>常德市西湖管理区学生资助管理中心</v>
          </cell>
          <cell r="D63" t="str">
            <v>未申报</v>
          </cell>
        </row>
        <row r="64">
          <cell r="B64" t="str">
            <v>澧县学生资助管理中心</v>
          </cell>
          <cell r="C64" t="str">
            <v>通过</v>
          </cell>
        </row>
        <row r="65">
          <cell r="B65" t="str">
            <v>临澧县学生资助管理中心</v>
          </cell>
          <cell r="D65" t="str">
            <v>未申报</v>
          </cell>
        </row>
        <row r="66">
          <cell r="B66" t="str">
            <v>桃源县学生资助管理中心</v>
          </cell>
          <cell r="C66" t="str">
            <v>通过</v>
          </cell>
        </row>
        <row r="67">
          <cell r="B67" t="str">
            <v>常德市桃花源旅游管理区学生资助管理中心</v>
          </cell>
          <cell r="D67" t="str">
            <v>未申报</v>
          </cell>
        </row>
        <row r="68">
          <cell r="B68" t="str">
            <v>石门县学生资助管理中心</v>
          </cell>
          <cell r="C68" t="str">
            <v>通过</v>
          </cell>
        </row>
        <row r="69">
          <cell r="B69" t="str">
            <v>津市市学生资助管理中心</v>
          </cell>
          <cell r="D69" t="str">
            <v>未申报</v>
          </cell>
        </row>
        <row r="70">
          <cell r="B70" t="str">
            <v>张家界市永定区学生资助管理中心</v>
          </cell>
          <cell r="C70" t="str">
            <v>通过</v>
          </cell>
        </row>
        <row r="71">
          <cell r="B71" t="str">
            <v>张家界市武陵源区学生资助管理中心</v>
          </cell>
          <cell r="C71" t="str">
            <v>通过</v>
          </cell>
        </row>
        <row r="72">
          <cell r="B72" t="str">
            <v>慈利县学生资助管理中心</v>
          </cell>
          <cell r="C72" t="str">
            <v>通过</v>
          </cell>
        </row>
        <row r="73">
          <cell r="B73" t="str">
            <v>桑植县学生资助管理中心</v>
          </cell>
          <cell r="C73" t="str">
            <v>通过</v>
          </cell>
        </row>
        <row r="74">
          <cell r="B74" t="str">
            <v>益阳市大通湖区学生资助管理中心</v>
          </cell>
          <cell r="D74" t="str">
            <v>未申报</v>
          </cell>
        </row>
        <row r="75">
          <cell r="B75" t="str">
            <v>益阳市资阳区学生资助管理中心</v>
          </cell>
          <cell r="C75" t="str">
            <v>通过</v>
          </cell>
        </row>
        <row r="76">
          <cell r="B76" t="str">
            <v>益阳市赫山区学生资助管理中心</v>
          </cell>
          <cell r="C76" t="str">
            <v>通过</v>
          </cell>
        </row>
        <row r="77">
          <cell r="B77" t="str">
            <v>南县学生资助管理中心</v>
          </cell>
          <cell r="C77" t="str">
            <v>通过</v>
          </cell>
        </row>
        <row r="78">
          <cell r="B78" t="str">
            <v>桃江县学生资助管理中心</v>
          </cell>
          <cell r="C78" t="str">
            <v>通过</v>
          </cell>
        </row>
        <row r="79">
          <cell r="B79" t="str">
            <v>安化县学生资助管理中心</v>
          </cell>
          <cell r="C79" t="str">
            <v>通过</v>
          </cell>
        </row>
        <row r="80">
          <cell r="B80" t="str">
            <v>沅江市学生资助管理中心</v>
          </cell>
          <cell r="C80" t="str">
            <v>通过</v>
          </cell>
        </row>
        <row r="81">
          <cell r="B81" t="str">
            <v>郴州市北湖区学生资助管理中心</v>
          </cell>
          <cell r="D81" t="str">
            <v>未申报</v>
          </cell>
        </row>
        <row r="82">
          <cell r="B82" t="str">
            <v>郴州市苏仙区学生资助管理中心</v>
          </cell>
          <cell r="D82" t="str">
            <v>未申报</v>
          </cell>
        </row>
        <row r="83">
          <cell r="B83" t="str">
            <v>桂阳县教育局学生资助服务中心</v>
          </cell>
          <cell r="C83" t="str">
            <v>通过</v>
          </cell>
        </row>
        <row r="84">
          <cell r="B84" t="str">
            <v>宜章县学生资助管理中心</v>
          </cell>
          <cell r="D84" t="str">
            <v>未申报</v>
          </cell>
        </row>
        <row r="85">
          <cell r="B85" t="str">
            <v>永兴县教育事务中心</v>
          </cell>
          <cell r="D85" t="str">
            <v>未申报</v>
          </cell>
        </row>
        <row r="86">
          <cell r="B86" t="str">
            <v>嘉禾县学生资助管理中心</v>
          </cell>
          <cell r="C86" t="str">
            <v>通过</v>
          </cell>
        </row>
        <row r="87">
          <cell r="B87" t="str">
            <v>临武县学生资助管理中心</v>
          </cell>
          <cell r="D87" t="str">
            <v>未申报</v>
          </cell>
        </row>
        <row r="88">
          <cell r="B88" t="str">
            <v>汝城县学生资助管理中心</v>
          </cell>
          <cell r="C88" t="str">
            <v>通过</v>
          </cell>
        </row>
        <row r="89">
          <cell r="B89" t="str">
            <v>桂东县教育局学生资助股</v>
          </cell>
          <cell r="C89" t="str">
            <v>通过</v>
          </cell>
        </row>
        <row r="90">
          <cell r="B90" t="str">
            <v>安仁县学生资助管理中心</v>
          </cell>
          <cell r="D90" t="str">
            <v>未申报</v>
          </cell>
        </row>
        <row r="91">
          <cell r="B91" t="str">
            <v>资兴市学生资助管理中心</v>
          </cell>
          <cell r="D91" t="str">
            <v>未申报</v>
          </cell>
        </row>
        <row r="92">
          <cell r="B92" t="str">
            <v>永州市零陵区学生资助管理中心</v>
          </cell>
          <cell r="C92" t="str">
            <v>通过</v>
          </cell>
        </row>
        <row r="93">
          <cell r="B93" t="str">
            <v>永州市冷水滩区学生资助管理中心</v>
          </cell>
          <cell r="C93" t="str">
            <v>通过</v>
          </cell>
        </row>
        <row r="94">
          <cell r="B94" t="str">
            <v>祁阳县学生资助管理中心</v>
          </cell>
          <cell r="C94" t="str">
            <v>通过</v>
          </cell>
        </row>
        <row r="95">
          <cell r="B95" t="str">
            <v>东安县学生资助管理中心</v>
          </cell>
          <cell r="C95" t="str">
            <v>通过</v>
          </cell>
        </row>
        <row r="96">
          <cell r="B96" t="str">
            <v>双牌县学生资助管理中心</v>
          </cell>
          <cell r="C96" t="str">
            <v>通过</v>
          </cell>
        </row>
        <row r="97">
          <cell r="B97" t="str">
            <v>道县学生资助管理中心</v>
          </cell>
          <cell r="C97" t="str">
            <v>通过</v>
          </cell>
        </row>
        <row r="98">
          <cell r="B98" t="str">
            <v>江永县学生资助管理中心</v>
          </cell>
          <cell r="D98" t="str">
            <v>未申报</v>
          </cell>
        </row>
        <row r="99">
          <cell r="B99" t="str">
            <v>宁远县学生资助管理中心</v>
          </cell>
          <cell r="C99" t="str">
            <v>通过</v>
          </cell>
        </row>
        <row r="100">
          <cell r="B100" t="str">
            <v>蓝山县学生资助管理中心</v>
          </cell>
          <cell r="C100" t="str">
            <v>通过</v>
          </cell>
        </row>
        <row r="101">
          <cell r="B101" t="str">
            <v>新田县学生资助管理中心</v>
          </cell>
          <cell r="C101" t="str">
            <v>通过</v>
          </cell>
        </row>
        <row r="102">
          <cell r="B102" t="str">
            <v>江华瑶族自治县学生资助管理中心</v>
          </cell>
          <cell r="C102" t="str">
            <v>通过</v>
          </cell>
        </row>
        <row r="103">
          <cell r="B103" t="str">
            <v>怀化市洪江区学生资助管理中心</v>
          </cell>
          <cell r="D103" t="str">
            <v>未申报</v>
          </cell>
        </row>
        <row r="104">
          <cell r="B104" t="str">
            <v>怀化市鹤城区学生资助管理中心</v>
          </cell>
          <cell r="D104" t="str">
            <v>未申报</v>
          </cell>
        </row>
        <row r="105">
          <cell r="B105" t="str">
            <v>中方县学生资助管理中心</v>
          </cell>
          <cell r="D105" t="str">
            <v>未申报</v>
          </cell>
        </row>
        <row r="106">
          <cell r="B106" t="str">
            <v>沅陵县学生资助管理中心</v>
          </cell>
          <cell r="D106" t="str">
            <v>未申报</v>
          </cell>
        </row>
        <row r="107">
          <cell r="B107" t="str">
            <v>辰溪县学生资助管理中心</v>
          </cell>
          <cell r="C107" t="str">
            <v>通过</v>
          </cell>
        </row>
        <row r="108">
          <cell r="B108" t="str">
            <v>溆浦县学生资助管理中心</v>
          </cell>
          <cell r="D108" t="str">
            <v>未申报</v>
          </cell>
        </row>
        <row r="109">
          <cell r="B109" t="str">
            <v>会同县学生资助管理中心</v>
          </cell>
          <cell r="D109" t="str">
            <v>未申报</v>
          </cell>
        </row>
        <row r="110">
          <cell r="B110" t="str">
            <v>麻阳苗族自治县学生资助管理中心</v>
          </cell>
          <cell r="C110" t="str">
            <v>通过</v>
          </cell>
        </row>
        <row r="111">
          <cell r="B111" t="str">
            <v>新晃侗族自治县学生资助管理中心</v>
          </cell>
          <cell r="D111" t="str">
            <v>未申报</v>
          </cell>
        </row>
        <row r="112">
          <cell r="B112" t="str">
            <v>芷江侗族自治县学生资助管理中心</v>
          </cell>
          <cell r="C112" t="str">
            <v>通过</v>
          </cell>
        </row>
        <row r="113">
          <cell r="B113" t="str">
            <v>靖州苗族侗族自治县学生资助管理中心</v>
          </cell>
          <cell r="D113" t="str">
            <v>未申报</v>
          </cell>
        </row>
        <row r="114">
          <cell r="B114" t="str">
            <v>通道县学生资助管理中心</v>
          </cell>
          <cell r="C114" t="str">
            <v>通过</v>
          </cell>
        </row>
        <row r="115">
          <cell r="B115" t="str">
            <v>洪江市学生资助管理中心</v>
          </cell>
          <cell r="D115" t="str">
            <v>未申报</v>
          </cell>
        </row>
        <row r="116">
          <cell r="B116" t="str">
            <v>娄底市娄星区学生资助管理中心</v>
          </cell>
          <cell r="C116" t="str">
            <v>通过</v>
          </cell>
        </row>
        <row r="117">
          <cell r="B117" t="str">
            <v>双峰县学生资助管理中心</v>
          </cell>
          <cell r="D117" t="str">
            <v>未申报</v>
          </cell>
        </row>
        <row r="118">
          <cell r="B118" t="str">
            <v>新化县学生资助管理中心</v>
          </cell>
          <cell r="D118" t="str">
            <v>未申报</v>
          </cell>
        </row>
        <row r="119">
          <cell r="B119" t="str">
            <v>冷水江市学生资助管理中心</v>
          </cell>
          <cell r="C119" t="str">
            <v>通过</v>
          </cell>
        </row>
        <row r="120">
          <cell r="B120" t="str">
            <v>涟源市学生资助管理中心</v>
          </cell>
          <cell r="C120" t="str">
            <v>通过</v>
          </cell>
        </row>
        <row r="121">
          <cell r="B121" t="str">
            <v>吉首市学生资助管理中心</v>
          </cell>
          <cell r="C121" t="str">
            <v>通过</v>
          </cell>
        </row>
        <row r="122">
          <cell r="B122" t="str">
            <v>泸溪县学生资助管理中心</v>
          </cell>
          <cell r="C122" t="str">
            <v>通过</v>
          </cell>
        </row>
        <row r="123">
          <cell r="B123" t="str">
            <v>凤凰县学生资助管理中心</v>
          </cell>
          <cell r="C123" t="str">
            <v>通过</v>
          </cell>
        </row>
        <row r="124">
          <cell r="B124" t="str">
            <v>花垣县学生资助管理中心</v>
          </cell>
          <cell r="C124" t="str">
            <v>通过</v>
          </cell>
        </row>
        <row r="125">
          <cell r="B125" t="str">
            <v>保靖县学生资助管理中心</v>
          </cell>
          <cell r="C125" t="str">
            <v>通过</v>
          </cell>
        </row>
        <row r="126">
          <cell r="B126" t="str">
            <v>古丈县学生资助管理中心</v>
          </cell>
          <cell r="C126" t="str">
            <v>通过</v>
          </cell>
        </row>
        <row r="127">
          <cell r="B127" t="str">
            <v>永顺县学生资助管理中心</v>
          </cell>
          <cell r="C127" t="str">
            <v>通过</v>
          </cell>
        </row>
        <row r="128">
          <cell r="B128" t="str">
            <v>龙山县学生资助管理中心</v>
          </cell>
          <cell r="C128" t="str">
            <v>通过</v>
          </cell>
        </row>
      </sheetData>
      <sheetData sheetId="3">
        <row r="3">
          <cell r="B3" t="str">
            <v>长沙市学生资助管理中心</v>
          </cell>
          <cell r="C3" t="str">
            <v>合格</v>
          </cell>
          <cell r="D3">
            <v>82</v>
          </cell>
        </row>
        <row r="4">
          <cell r="B4" t="str">
            <v>长沙县学生资助中心</v>
          </cell>
          <cell r="C4" t="str">
            <v>优秀</v>
          </cell>
          <cell r="D4">
            <v>98</v>
          </cell>
        </row>
        <row r="5">
          <cell r="B5" t="str">
            <v>长沙市望城区学生资助管理中心</v>
          </cell>
          <cell r="C5" t="str">
            <v>合格</v>
          </cell>
          <cell r="D5">
            <v>88</v>
          </cell>
        </row>
        <row r="6">
          <cell r="B6" t="str">
            <v>宁乡县学生资助管理中心</v>
          </cell>
          <cell r="C6" t="str">
            <v>合格</v>
          </cell>
          <cell r="D6">
            <v>85</v>
          </cell>
        </row>
        <row r="7">
          <cell r="B7" t="str">
            <v>浏阳市学生资助管理中心</v>
          </cell>
          <cell r="C7" t="str">
            <v>优秀</v>
          </cell>
          <cell r="D7">
            <v>101</v>
          </cell>
        </row>
        <row r="8">
          <cell r="B8" t="str">
            <v>株洲市学生资助管理中心</v>
          </cell>
          <cell r="C8" t="str">
            <v>合格</v>
          </cell>
          <cell r="D8">
            <v>87</v>
          </cell>
        </row>
        <row r="9">
          <cell r="B9" t="str">
            <v>株洲县学生资助管理中心</v>
          </cell>
          <cell r="C9" t="str">
            <v>合格</v>
          </cell>
          <cell r="D9">
            <v>82</v>
          </cell>
        </row>
        <row r="10">
          <cell r="B10" t="str">
            <v>攸县学生资助管理中心</v>
          </cell>
          <cell r="C10" t="str">
            <v>优秀</v>
          </cell>
          <cell r="D10">
            <v>94</v>
          </cell>
        </row>
        <row r="11">
          <cell r="B11" t="str">
            <v>茶陵县学生资助管理中心</v>
          </cell>
          <cell r="C11" t="str">
            <v>优秀</v>
          </cell>
          <cell r="D11">
            <v>105</v>
          </cell>
        </row>
        <row r="12">
          <cell r="B12" t="str">
            <v>炎陵县学生资助管理中心</v>
          </cell>
          <cell r="C12" t="str">
            <v>优秀</v>
          </cell>
          <cell r="D12">
            <v>103</v>
          </cell>
        </row>
        <row r="13">
          <cell r="B13" t="str">
            <v>醴陵市学生资助管理中心</v>
          </cell>
          <cell r="C13" t="str">
            <v>优秀</v>
          </cell>
          <cell r="D13">
            <v>105</v>
          </cell>
        </row>
        <row r="14">
          <cell r="B14" t="str">
            <v>湘潭市学生资助管理中心</v>
          </cell>
          <cell r="C14" t="str">
            <v>合格</v>
          </cell>
          <cell r="D14">
            <v>83</v>
          </cell>
        </row>
        <row r="15">
          <cell r="B15" t="str">
            <v>湘潭县学生资助管理中心</v>
          </cell>
          <cell r="C15" t="str">
            <v>合格</v>
          </cell>
          <cell r="D15">
            <v>81</v>
          </cell>
        </row>
        <row r="16">
          <cell r="B16" t="str">
            <v>湘乡市学生资助管理中心</v>
          </cell>
          <cell r="C16" t="str">
            <v>合格</v>
          </cell>
          <cell r="D16">
            <v>81</v>
          </cell>
        </row>
        <row r="17">
          <cell r="B17" t="str">
            <v>韶山市学生资助管理中心</v>
          </cell>
          <cell r="C17" t="str">
            <v>优秀</v>
          </cell>
          <cell r="D17">
            <v>105</v>
          </cell>
        </row>
        <row r="18">
          <cell r="B18" t="str">
            <v>衡阳市珠晖区学生资助事务中心</v>
          </cell>
          <cell r="C18" t="str">
            <v>优秀</v>
          </cell>
          <cell r="D18">
            <v>104</v>
          </cell>
        </row>
        <row r="19">
          <cell r="B19" t="str">
            <v>衡阳市雁峰区学生资助服务站</v>
          </cell>
          <cell r="C19" t="str">
            <v>优秀</v>
          </cell>
          <cell r="D19">
            <v>97</v>
          </cell>
        </row>
        <row r="20">
          <cell r="B20" t="str">
            <v>石鼓区学生资助管理中心</v>
          </cell>
          <cell r="C20" t="str">
            <v>合格</v>
          </cell>
          <cell r="D20">
            <v>85</v>
          </cell>
        </row>
        <row r="21">
          <cell r="B21" t="str">
            <v>蒸湘区学生资助管理中心</v>
          </cell>
          <cell r="C21" t="str">
            <v>合格</v>
          </cell>
          <cell r="D21">
            <v>88</v>
          </cell>
        </row>
        <row r="22">
          <cell r="B22" t="str">
            <v>衡阳市南岳区学生资助管理中心</v>
          </cell>
          <cell r="C22" t="str">
            <v>优秀</v>
          </cell>
          <cell r="D22">
            <v>95</v>
          </cell>
        </row>
        <row r="23">
          <cell r="B23" t="str">
            <v>衡阳县学生资助管理中心</v>
          </cell>
          <cell r="C23" t="str">
            <v>优秀</v>
          </cell>
          <cell r="D23">
            <v>104</v>
          </cell>
        </row>
        <row r="24">
          <cell r="B24" t="str">
            <v>衡南县学生资助管理中心</v>
          </cell>
          <cell r="C24" t="str">
            <v>合格</v>
          </cell>
          <cell r="D24">
            <v>85</v>
          </cell>
        </row>
        <row r="25">
          <cell r="B25" t="str">
            <v>衡山县学生资助管理中心</v>
          </cell>
          <cell r="C25" t="str">
            <v>良好</v>
          </cell>
          <cell r="D25">
            <v>91</v>
          </cell>
        </row>
        <row r="26">
          <cell r="B26" t="str">
            <v>衡东县学生资助管理中心</v>
          </cell>
          <cell r="C26" t="str">
            <v>合格</v>
          </cell>
          <cell r="D26">
            <v>84</v>
          </cell>
        </row>
        <row r="27">
          <cell r="B27" t="str">
            <v>祁东县学生资助管理中心</v>
          </cell>
          <cell r="C27" t="str">
            <v>优秀</v>
          </cell>
          <cell r="D27">
            <v>99</v>
          </cell>
        </row>
        <row r="28">
          <cell r="B28" t="str">
            <v>耒阳市学生资助管理中心</v>
          </cell>
          <cell r="C28" t="str">
            <v>优秀</v>
          </cell>
          <cell r="D28">
            <v>101</v>
          </cell>
        </row>
        <row r="29">
          <cell r="B29" t="str">
            <v>常宁市学生资助管理中心</v>
          </cell>
          <cell r="C29" t="str">
            <v>合格</v>
          </cell>
          <cell r="D29">
            <v>84</v>
          </cell>
        </row>
        <row r="30">
          <cell r="B30" t="str">
            <v>邵阳市双清区学生资助管理中心</v>
          </cell>
          <cell r="C30" t="str">
            <v>优秀</v>
          </cell>
          <cell r="D30">
            <v>100</v>
          </cell>
        </row>
        <row r="31">
          <cell r="B31" t="str">
            <v>邵阳市大祥区学生资助管理中心</v>
          </cell>
          <cell r="C31" t="str">
            <v>优秀</v>
          </cell>
          <cell r="D31">
            <v>100</v>
          </cell>
        </row>
        <row r="32">
          <cell r="B32" t="str">
            <v>邵阳市北塔区学生资助管理中心</v>
          </cell>
          <cell r="C32" t="str">
            <v>优秀</v>
          </cell>
          <cell r="D32">
            <v>105</v>
          </cell>
        </row>
        <row r="33">
          <cell r="B33" t="str">
            <v>邵东市学生资助管理中心</v>
          </cell>
          <cell r="C33" t="str">
            <v>良好</v>
          </cell>
          <cell r="D33">
            <v>91</v>
          </cell>
        </row>
        <row r="34">
          <cell r="B34" t="str">
            <v>新邵县学生资助管理中心</v>
          </cell>
          <cell r="C34" t="str">
            <v>良好</v>
          </cell>
          <cell r="D34">
            <v>91</v>
          </cell>
        </row>
        <row r="35">
          <cell r="B35" t="str">
            <v>邵阳县学生资助管理中心</v>
          </cell>
          <cell r="C35" t="str">
            <v>优秀</v>
          </cell>
          <cell r="D35">
            <v>98</v>
          </cell>
        </row>
        <row r="36">
          <cell r="B36" t="str">
            <v>隆回县学生资助服务中心</v>
          </cell>
          <cell r="C36" t="str">
            <v>优秀</v>
          </cell>
          <cell r="D36">
            <v>105</v>
          </cell>
        </row>
        <row r="37">
          <cell r="B37" t="str">
            <v>洞口县学生资助管理中心</v>
          </cell>
          <cell r="C37" t="str">
            <v>优秀</v>
          </cell>
          <cell r="D37">
            <v>104</v>
          </cell>
        </row>
        <row r="38">
          <cell r="B38" t="str">
            <v>绥宁县学生资助管理中心</v>
          </cell>
          <cell r="C38" t="str">
            <v>优秀</v>
          </cell>
          <cell r="D38">
            <v>99</v>
          </cell>
        </row>
        <row r="39">
          <cell r="B39" t="str">
            <v>新宁县学生资助管理中心</v>
          </cell>
          <cell r="C39" t="str">
            <v>优秀</v>
          </cell>
          <cell r="D39">
            <v>99</v>
          </cell>
        </row>
        <row r="40">
          <cell r="B40" t="str">
            <v>城步苗族自治县学生资助管理中心</v>
          </cell>
          <cell r="C40" t="str">
            <v>优秀</v>
          </cell>
          <cell r="D40">
            <v>97</v>
          </cell>
        </row>
        <row r="41">
          <cell r="B41" t="str">
            <v>武冈市学生资助管理中心</v>
          </cell>
          <cell r="C41" t="str">
            <v>良好</v>
          </cell>
          <cell r="D41">
            <v>91</v>
          </cell>
        </row>
        <row r="42">
          <cell r="B42" t="str">
            <v>岳阳市南湖新区学生资助管理中心</v>
          </cell>
          <cell r="C42" t="str">
            <v>合格</v>
          </cell>
          <cell r="D42">
            <v>76</v>
          </cell>
        </row>
        <row r="43">
          <cell r="B43" t="str">
            <v>岳阳市经济技术开发区学生资助管理中心</v>
          </cell>
          <cell r="C43" t="str">
            <v>优秀</v>
          </cell>
          <cell r="D43">
            <v>98</v>
          </cell>
        </row>
        <row r="44">
          <cell r="B44" t="str">
            <v>岳阳市岳阳楼区教育资助服务中心</v>
          </cell>
          <cell r="C44" t="str">
            <v>优秀</v>
          </cell>
          <cell r="D44">
            <v>105</v>
          </cell>
        </row>
        <row r="45">
          <cell r="B45" t="str">
            <v>岳阳市屈原管理区学生资助管理中心</v>
          </cell>
          <cell r="C45" t="str">
            <v>优秀</v>
          </cell>
          <cell r="D45">
            <v>96</v>
          </cell>
        </row>
        <row r="46">
          <cell r="B46" t="str">
            <v>岳阳市云溪区学生资助管理中心</v>
          </cell>
          <cell r="C46" t="str">
            <v>优秀</v>
          </cell>
          <cell r="D46">
            <v>100</v>
          </cell>
        </row>
        <row r="47">
          <cell r="B47" t="str">
            <v>岳阳市君山区学生资助管理中心</v>
          </cell>
          <cell r="C47" t="str">
            <v>优秀</v>
          </cell>
          <cell r="D47">
            <v>102</v>
          </cell>
        </row>
        <row r="48">
          <cell r="B48" t="str">
            <v>岳阳县学生资助服务中心</v>
          </cell>
          <cell r="C48" t="str">
            <v>良好</v>
          </cell>
          <cell r="D48">
            <v>86</v>
          </cell>
        </row>
        <row r="49">
          <cell r="B49" t="str">
            <v>华容县学生资助管理中心</v>
          </cell>
          <cell r="C49" t="str">
            <v>优秀</v>
          </cell>
          <cell r="D49">
            <v>103</v>
          </cell>
        </row>
        <row r="50">
          <cell r="B50" t="str">
            <v>湘阴县学生资助管理中心</v>
          </cell>
          <cell r="C50" t="str">
            <v>优秀</v>
          </cell>
          <cell r="D50">
            <v>99</v>
          </cell>
        </row>
        <row r="51">
          <cell r="B51" t="str">
            <v>平江县学生资助管理中心</v>
          </cell>
          <cell r="C51" t="str">
            <v>优秀</v>
          </cell>
          <cell r="D51">
            <v>105</v>
          </cell>
        </row>
        <row r="52">
          <cell r="B52" t="str">
            <v>汨罗市学生资助管理中心</v>
          </cell>
          <cell r="C52" t="str">
            <v>优秀</v>
          </cell>
          <cell r="D52">
            <v>105</v>
          </cell>
        </row>
        <row r="53">
          <cell r="B53" t="str">
            <v>临湘市学生资助管理中心</v>
          </cell>
          <cell r="C53" t="str">
            <v>优秀</v>
          </cell>
          <cell r="D53">
            <v>95</v>
          </cell>
        </row>
        <row r="54">
          <cell r="B54" t="str">
            <v>常德市经济技术开发区学生资助管理中心</v>
          </cell>
          <cell r="C54" t="str">
            <v>良好</v>
          </cell>
          <cell r="D54">
            <v>81</v>
          </cell>
        </row>
        <row r="55">
          <cell r="B55" t="str">
            <v>常德市西洞庭管理区学生资助管理中心</v>
          </cell>
          <cell r="C55" t="str">
            <v>优秀</v>
          </cell>
          <cell r="D55">
            <v>92</v>
          </cell>
        </row>
        <row r="56">
          <cell r="B56" t="str">
            <v>常德市柳叶湖旅游度假区学生资助管理中心</v>
          </cell>
          <cell r="C56" t="str">
            <v>优秀</v>
          </cell>
          <cell r="D56">
            <v>103</v>
          </cell>
        </row>
        <row r="57">
          <cell r="B57" t="str">
            <v>常德市武陵区学生资助管理中心</v>
          </cell>
          <cell r="C57" t="str">
            <v>优秀</v>
          </cell>
          <cell r="D57">
            <v>98</v>
          </cell>
        </row>
        <row r="58">
          <cell r="B58" t="str">
            <v>常德市鼎城区学生资助管理中心</v>
          </cell>
          <cell r="C58" t="str">
            <v>合格</v>
          </cell>
          <cell r="D58">
            <v>79</v>
          </cell>
        </row>
        <row r="59">
          <cell r="B59" t="str">
            <v>安乡县学生资助管理中心</v>
          </cell>
          <cell r="C59" t="str">
            <v>优秀</v>
          </cell>
          <cell r="D59">
            <v>98</v>
          </cell>
        </row>
        <row r="60">
          <cell r="B60" t="str">
            <v>汉寿县学生资助管理中心</v>
          </cell>
          <cell r="C60" t="str">
            <v>优秀</v>
          </cell>
          <cell r="D60">
            <v>104</v>
          </cell>
        </row>
        <row r="61">
          <cell r="B61" t="str">
            <v>常德市西湖管理区学生资助管理中心</v>
          </cell>
          <cell r="C61" t="str">
            <v>优秀</v>
          </cell>
          <cell r="D61">
            <v>99</v>
          </cell>
        </row>
        <row r="62">
          <cell r="B62" t="str">
            <v>澧县学生资助管理中心</v>
          </cell>
          <cell r="C62" t="str">
            <v>优秀</v>
          </cell>
          <cell r="D62">
            <v>104</v>
          </cell>
        </row>
        <row r="63">
          <cell r="B63" t="str">
            <v>临澧县学生资助管理中心</v>
          </cell>
          <cell r="C63" t="str">
            <v>合格</v>
          </cell>
          <cell r="D63">
            <v>84</v>
          </cell>
        </row>
        <row r="64">
          <cell r="B64" t="str">
            <v>桃源县学生资助管理中心</v>
          </cell>
          <cell r="C64" t="str">
            <v>合格</v>
          </cell>
          <cell r="D64">
            <v>79</v>
          </cell>
        </row>
        <row r="65">
          <cell r="B65" t="str">
            <v>常德市桃花源旅游管理区学生资助管理中心</v>
          </cell>
          <cell r="C65" t="str">
            <v>优秀</v>
          </cell>
          <cell r="D65">
            <v>99</v>
          </cell>
        </row>
        <row r="66">
          <cell r="B66" t="str">
            <v>石门县学生资助管理中心</v>
          </cell>
          <cell r="C66" t="str">
            <v>优秀</v>
          </cell>
          <cell r="D66">
            <v>104</v>
          </cell>
        </row>
        <row r="67">
          <cell r="B67" t="str">
            <v>津市市学生资助管理中心</v>
          </cell>
          <cell r="C67" t="str">
            <v>优秀</v>
          </cell>
          <cell r="D67">
            <v>96</v>
          </cell>
        </row>
        <row r="68">
          <cell r="B68" t="str">
            <v>张家界市永定区学生资助管理中心</v>
          </cell>
          <cell r="C68" t="str">
            <v>合格</v>
          </cell>
          <cell r="D68">
            <v>87</v>
          </cell>
        </row>
        <row r="69">
          <cell r="B69" t="str">
            <v>张家界市武陵源区学生资助管理中心</v>
          </cell>
          <cell r="C69" t="str">
            <v>优秀</v>
          </cell>
          <cell r="D69">
            <v>105</v>
          </cell>
        </row>
        <row r="70">
          <cell r="B70" t="str">
            <v>慈利县学生资助管理中心</v>
          </cell>
          <cell r="C70" t="str">
            <v>合格</v>
          </cell>
          <cell r="D70">
            <v>75</v>
          </cell>
        </row>
        <row r="71">
          <cell r="B71" t="str">
            <v>桑植县学生资助管理中心</v>
          </cell>
          <cell r="C71" t="str">
            <v>合格</v>
          </cell>
          <cell r="D71">
            <v>79</v>
          </cell>
        </row>
        <row r="72">
          <cell r="B72" t="str">
            <v>益阳市大通湖区学生资助管理中心</v>
          </cell>
          <cell r="C72" t="str">
            <v>优秀</v>
          </cell>
          <cell r="D72">
            <v>98</v>
          </cell>
        </row>
        <row r="73">
          <cell r="B73" t="str">
            <v>益阳市资阳区学生资助管理中心</v>
          </cell>
          <cell r="C73" t="str">
            <v>良好</v>
          </cell>
          <cell r="D73">
            <v>85</v>
          </cell>
        </row>
        <row r="74">
          <cell r="B74" t="str">
            <v>益阳市赫山区学生资助管理中心</v>
          </cell>
          <cell r="C74" t="str">
            <v>优秀</v>
          </cell>
          <cell r="D74">
            <v>103</v>
          </cell>
        </row>
        <row r="75">
          <cell r="B75" t="str">
            <v>南县学生资助管理中心</v>
          </cell>
          <cell r="C75" t="str">
            <v>优秀</v>
          </cell>
          <cell r="D75">
            <v>101</v>
          </cell>
        </row>
        <row r="76">
          <cell r="B76" t="str">
            <v>桃江县学生资助管理中心</v>
          </cell>
          <cell r="C76" t="str">
            <v>优秀</v>
          </cell>
          <cell r="D76">
            <v>103</v>
          </cell>
        </row>
        <row r="77">
          <cell r="B77" t="str">
            <v>安化县学生资助管理中心</v>
          </cell>
          <cell r="C77" t="str">
            <v>良好</v>
          </cell>
          <cell r="D77">
            <v>90</v>
          </cell>
        </row>
        <row r="78">
          <cell r="B78" t="str">
            <v>沅江市学生资助管理中心</v>
          </cell>
          <cell r="C78" t="str">
            <v>优秀</v>
          </cell>
          <cell r="D78">
            <v>104</v>
          </cell>
        </row>
        <row r="79">
          <cell r="B79" t="str">
            <v>郴州市北湖区学生资助管理中心</v>
          </cell>
          <cell r="C79" t="str">
            <v>良好</v>
          </cell>
          <cell r="D79">
            <v>85</v>
          </cell>
        </row>
        <row r="80">
          <cell r="B80" t="str">
            <v>郴州市苏仙区学生资助管理中心</v>
          </cell>
          <cell r="C80" t="str">
            <v>合格</v>
          </cell>
          <cell r="D80">
            <v>80</v>
          </cell>
        </row>
        <row r="81">
          <cell r="B81" t="str">
            <v>桂阳县教育局学生资助服务中心</v>
          </cell>
          <cell r="C81" t="str">
            <v>优秀</v>
          </cell>
          <cell r="D81">
            <v>98</v>
          </cell>
        </row>
        <row r="82">
          <cell r="B82" t="str">
            <v>宜章县学生资助管理中心</v>
          </cell>
          <cell r="C82" t="str">
            <v>合格</v>
          </cell>
          <cell r="D82">
            <v>85</v>
          </cell>
        </row>
        <row r="83">
          <cell r="B83" t="str">
            <v>永兴县教育事务中心</v>
          </cell>
          <cell r="C83" t="str">
            <v>合格</v>
          </cell>
          <cell r="D83">
            <v>87</v>
          </cell>
        </row>
        <row r="84">
          <cell r="B84" t="str">
            <v>嘉禾县学生资助管理中心</v>
          </cell>
          <cell r="C84" t="str">
            <v>优秀</v>
          </cell>
          <cell r="D84">
            <v>99</v>
          </cell>
        </row>
        <row r="85">
          <cell r="B85" t="str">
            <v>临武县学生资助管理中心</v>
          </cell>
          <cell r="C85" t="str">
            <v>优秀</v>
          </cell>
          <cell r="D85">
            <v>102</v>
          </cell>
        </row>
        <row r="86">
          <cell r="B86" t="str">
            <v>汝城县学生资助管理中心</v>
          </cell>
          <cell r="C86" t="str">
            <v>优秀</v>
          </cell>
          <cell r="D86">
            <v>98</v>
          </cell>
        </row>
        <row r="87">
          <cell r="B87" t="str">
            <v>桂东县教育局学生资助股</v>
          </cell>
          <cell r="C87" t="str">
            <v>优秀</v>
          </cell>
          <cell r="D87">
            <v>105</v>
          </cell>
        </row>
        <row r="88">
          <cell r="B88" t="str">
            <v>安仁县学生资助管理中心</v>
          </cell>
          <cell r="C88" t="str">
            <v>合格</v>
          </cell>
          <cell r="D88">
            <v>82</v>
          </cell>
        </row>
        <row r="89">
          <cell r="B89" t="str">
            <v>资兴市学生资助管理中心</v>
          </cell>
          <cell r="C89" t="str">
            <v>优秀</v>
          </cell>
          <cell r="D89">
            <v>96</v>
          </cell>
        </row>
        <row r="90">
          <cell r="B90" t="str">
            <v>永州市零陵区学生资助管理中心</v>
          </cell>
          <cell r="C90" t="str">
            <v>合格</v>
          </cell>
          <cell r="D90">
            <v>82</v>
          </cell>
        </row>
        <row r="91">
          <cell r="B91" t="str">
            <v>永州市冷水滩区学生资助管理中心</v>
          </cell>
          <cell r="C91" t="str">
            <v>优秀</v>
          </cell>
          <cell r="D91">
            <v>100</v>
          </cell>
        </row>
        <row r="92">
          <cell r="B92" t="str">
            <v>祁阳县学生资助管理中心</v>
          </cell>
          <cell r="C92" t="str">
            <v>良好</v>
          </cell>
          <cell r="D92">
            <v>91</v>
          </cell>
        </row>
        <row r="93">
          <cell r="B93" t="str">
            <v>东安县学生资助管理中心</v>
          </cell>
          <cell r="C93" t="str">
            <v>良好</v>
          </cell>
          <cell r="D93">
            <v>90</v>
          </cell>
        </row>
        <row r="94">
          <cell r="B94" t="str">
            <v>双牌县学生资助管理中心</v>
          </cell>
          <cell r="C94" t="str">
            <v>优秀</v>
          </cell>
          <cell r="D94">
            <v>103</v>
          </cell>
        </row>
        <row r="95">
          <cell r="B95" t="str">
            <v>道县学生资助管理中心</v>
          </cell>
          <cell r="C95" t="str">
            <v>合格</v>
          </cell>
          <cell r="D95">
            <v>84</v>
          </cell>
        </row>
        <row r="96">
          <cell r="B96" t="str">
            <v>江永县学生资助管理中心</v>
          </cell>
          <cell r="C96" t="str">
            <v>优秀</v>
          </cell>
          <cell r="D96">
            <v>98</v>
          </cell>
        </row>
        <row r="97">
          <cell r="B97" t="str">
            <v>宁远县学生资助管理中心</v>
          </cell>
          <cell r="C97" t="str">
            <v>优秀</v>
          </cell>
          <cell r="D97">
            <v>105</v>
          </cell>
        </row>
        <row r="98">
          <cell r="B98" t="str">
            <v>蓝山县学生资助管理中心</v>
          </cell>
          <cell r="C98" t="str">
            <v>优秀</v>
          </cell>
          <cell r="D98">
            <v>100</v>
          </cell>
        </row>
        <row r="99">
          <cell r="B99" t="str">
            <v>新田县学生资助管理中心</v>
          </cell>
          <cell r="C99" t="str">
            <v>良好</v>
          </cell>
          <cell r="D99">
            <v>89</v>
          </cell>
        </row>
        <row r="100">
          <cell r="B100" t="str">
            <v>江华瑶族自治县学生资助管理中心</v>
          </cell>
          <cell r="C100" t="str">
            <v>优秀</v>
          </cell>
          <cell r="D100">
            <v>102</v>
          </cell>
        </row>
        <row r="101">
          <cell r="B101" t="str">
            <v>怀化市洪江区学生资助管理中心</v>
          </cell>
          <cell r="C101" t="str">
            <v>优秀</v>
          </cell>
          <cell r="D101">
            <v>90</v>
          </cell>
        </row>
        <row r="102">
          <cell r="B102" t="str">
            <v>怀化市鹤城区学生资助管理中心</v>
          </cell>
          <cell r="C102" t="str">
            <v>合格</v>
          </cell>
          <cell r="D102">
            <v>81</v>
          </cell>
        </row>
        <row r="103">
          <cell r="B103" t="str">
            <v>中方县学生资助管理中心</v>
          </cell>
          <cell r="C103" t="str">
            <v>优秀</v>
          </cell>
          <cell r="D103">
            <v>103</v>
          </cell>
        </row>
        <row r="104">
          <cell r="B104" t="str">
            <v>沅陵县学生资助管理中心</v>
          </cell>
          <cell r="C104" t="str">
            <v>合格</v>
          </cell>
          <cell r="D104">
            <v>82</v>
          </cell>
        </row>
        <row r="105">
          <cell r="B105" t="str">
            <v>辰溪县学生资助管理中心</v>
          </cell>
          <cell r="C105" t="str">
            <v>优秀</v>
          </cell>
          <cell r="D105">
            <v>99</v>
          </cell>
        </row>
        <row r="106">
          <cell r="B106" t="str">
            <v>溆浦县学生资助管理中心</v>
          </cell>
          <cell r="C106" t="str">
            <v>合格</v>
          </cell>
          <cell r="D106">
            <v>83</v>
          </cell>
        </row>
        <row r="107">
          <cell r="B107" t="str">
            <v>会同县学生资助管理中心</v>
          </cell>
          <cell r="C107" t="str">
            <v>合格</v>
          </cell>
          <cell r="D107">
            <v>78</v>
          </cell>
        </row>
        <row r="108">
          <cell r="B108" t="str">
            <v>麻阳苗族自治县学生资助管理中心</v>
          </cell>
          <cell r="C108" t="str">
            <v>良好</v>
          </cell>
          <cell r="D108">
            <v>89</v>
          </cell>
        </row>
        <row r="109">
          <cell r="B109" t="str">
            <v>新晃侗族自治县学生资助管理中心</v>
          </cell>
          <cell r="C109" t="str">
            <v>合格</v>
          </cell>
          <cell r="D109">
            <v>87</v>
          </cell>
        </row>
        <row r="110">
          <cell r="B110" t="str">
            <v>芷江侗族自治县学生资助管理中心</v>
          </cell>
          <cell r="C110" t="str">
            <v>优秀</v>
          </cell>
          <cell r="D110">
            <v>99</v>
          </cell>
        </row>
        <row r="111">
          <cell r="B111" t="str">
            <v>靖州苗族侗族自治县学生资助管理中心</v>
          </cell>
          <cell r="C111" t="str">
            <v>优秀</v>
          </cell>
          <cell r="D111">
            <v>97</v>
          </cell>
        </row>
        <row r="112">
          <cell r="B112" t="str">
            <v>通道县学生资助管理中心</v>
          </cell>
          <cell r="C112" t="str">
            <v>合格</v>
          </cell>
          <cell r="D112">
            <v>87</v>
          </cell>
        </row>
        <row r="113">
          <cell r="B113" t="str">
            <v>洪江市学生资助管理中心</v>
          </cell>
          <cell r="C113" t="str">
            <v>合格</v>
          </cell>
          <cell r="D113">
            <v>72</v>
          </cell>
        </row>
        <row r="114">
          <cell r="B114" t="str">
            <v>娄底市娄星区学生资助管理中心</v>
          </cell>
          <cell r="C114" t="str">
            <v>优秀</v>
          </cell>
          <cell r="D114">
            <v>103</v>
          </cell>
        </row>
        <row r="115">
          <cell r="B115" t="str">
            <v>双峰县学生资助管理中心</v>
          </cell>
          <cell r="C115" t="str">
            <v>合格</v>
          </cell>
          <cell r="D115">
            <v>83</v>
          </cell>
        </row>
        <row r="116">
          <cell r="B116" t="str">
            <v>新化县学生资助管理中心</v>
          </cell>
          <cell r="C116" t="str">
            <v>良好</v>
          </cell>
          <cell r="D116">
            <v>87</v>
          </cell>
        </row>
        <row r="117">
          <cell r="B117" t="str">
            <v>冷水江市学生资助管理中心</v>
          </cell>
          <cell r="C117" t="str">
            <v>优秀</v>
          </cell>
          <cell r="D117">
            <v>104</v>
          </cell>
        </row>
        <row r="118">
          <cell r="B118" t="str">
            <v>涟源市学生资助管理中心</v>
          </cell>
          <cell r="C118" t="str">
            <v>优秀</v>
          </cell>
          <cell r="D118">
            <v>101</v>
          </cell>
        </row>
        <row r="119">
          <cell r="B119" t="str">
            <v>吉首市学生资助管理中心</v>
          </cell>
          <cell r="C119" t="str">
            <v>良好</v>
          </cell>
          <cell r="D119">
            <v>92</v>
          </cell>
        </row>
        <row r="120">
          <cell r="B120" t="str">
            <v>泸溪县学生资助管理中心</v>
          </cell>
          <cell r="C120" t="str">
            <v>优秀</v>
          </cell>
          <cell r="D120">
            <v>95</v>
          </cell>
        </row>
        <row r="121">
          <cell r="B121" t="str">
            <v>凤凰县学生资助管理中心</v>
          </cell>
          <cell r="C121" t="str">
            <v>优秀</v>
          </cell>
          <cell r="D121">
            <v>102</v>
          </cell>
        </row>
        <row r="122">
          <cell r="B122" t="str">
            <v>花垣县学生资助管理中心</v>
          </cell>
          <cell r="C122" t="str">
            <v>优秀</v>
          </cell>
          <cell r="D122">
            <v>105</v>
          </cell>
        </row>
        <row r="123">
          <cell r="B123" t="str">
            <v>保靖县学生资助管理中心</v>
          </cell>
          <cell r="C123" t="str">
            <v>优秀</v>
          </cell>
          <cell r="D123">
            <v>94</v>
          </cell>
        </row>
        <row r="124">
          <cell r="B124" t="str">
            <v>古丈县学生资助管理中心</v>
          </cell>
          <cell r="C124" t="str">
            <v>优秀</v>
          </cell>
          <cell r="D124">
            <v>105</v>
          </cell>
        </row>
        <row r="125">
          <cell r="B125" t="str">
            <v>永顺县学生资助管理中心</v>
          </cell>
          <cell r="C125" t="str">
            <v>优秀</v>
          </cell>
          <cell r="D125">
            <v>98</v>
          </cell>
        </row>
        <row r="126">
          <cell r="B126" t="str">
            <v>龙山县学生资助管理中心</v>
          </cell>
          <cell r="C126" t="str">
            <v>优秀</v>
          </cell>
          <cell r="D126">
            <v>98</v>
          </cell>
        </row>
      </sheetData>
      <sheetData sheetId="4"/>
      <sheetData sheetId="5">
        <row r="1">
          <cell r="C1" t="str">
            <v>长沙市本级</v>
          </cell>
          <cell r="D1">
            <v>3.54</v>
          </cell>
        </row>
        <row r="2">
          <cell r="C2" t="str">
            <v>长沙县</v>
          </cell>
          <cell r="D2">
            <v>4.29</v>
          </cell>
        </row>
        <row r="3">
          <cell r="C3" t="str">
            <v>望城区</v>
          </cell>
          <cell r="D3">
            <v>1.79</v>
          </cell>
        </row>
        <row r="4">
          <cell r="C4" t="str">
            <v>宁乡市</v>
          </cell>
          <cell r="D4">
            <v>3.85</v>
          </cell>
        </row>
        <row r="5">
          <cell r="C5" t="str">
            <v>浏阳市</v>
          </cell>
          <cell r="D5">
            <v>9.67</v>
          </cell>
        </row>
        <row r="6">
          <cell r="C6" t="str">
            <v>株洲市本级</v>
          </cell>
          <cell r="D6">
            <v>5.64</v>
          </cell>
        </row>
        <row r="7">
          <cell r="C7" t="str">
            <v>渌口区</v>
          </cell>
          <cell r="D7">
            <v>2.25</v>
          </cell>
        </row>
        <row r="8">
          <cell r="C8" t="str">
            <v>攸县</v>
          </cell>
          <cell r="D8">
            <v>4.97</v>
          </cell>
        </row>
        <row r="9">
          <cell r="C9" t="str">
            <v>茶陵县</v>
          </cell>
          <cell r="D9">
            <v>4.7</v>
          </cell>
        </row>
        <row r="10">
          <cell r="C10" t="str">
            <v>炎陵县</v>
          </cell>
          <cell r="D10">
            <v>7.91</v>
          </cell>
        </row>
        <row r="11">
          <cell r="C11" t="str">
            <v>醴陵市</v>
          </cell>
          <cell r="D11">
            <v>6.8</v>
          </cell>
        </row>
        <row r="12">
          <cell r="C12" t="str">
            <v>湘潭市本级</v>
          </cell>
          <cell r="D12">
            <v>3.32</v>
          </cell>
        </row>
        <row r="13">
          <cell r="C13" t="str">
            <v>湘潭县</v>
          </cell>
          <cell r="D13">
            <v>4.87</v>
          </cell>
        </row>
        <row r="14">
          <cell r="C14" t="str">
            <v>湘乡市</v>
          </cell>
          <cell r="D14">
            <v>4.4000000000000004</v>
          </cell>
        </row>
        <row r="15">
          <cell r="C15" t="str">
            <v>韶山市</v>
          </cell>
          <cell r="D15">
            <v>6.71</v>
          </cell>
        </row>
        <row r="16">
          <cell r="C16" t="str">
            <v>珠晖区</v>
          </cell>
          <cell r="D16">
            <v>3.79</v>
          </cell>
        </row>
        <row r="17">
          <cell r="C17" t="str">
            <v>雁峰区</v>
          </cell>
          <cell r="D17">
            <v>3.75</v>
          </cell>
        </row>
        <row r="18">
          <cell r="C18" t="str">
            <v>石鼓区</v>
          </cell>
          <cell r="D18">
            <v>1.73</v>
          </cell>
        </row>
        <row r="19">
          <cell r="C19" t="str">
            <v>蒸湘区</v>
          </cell>
          <cell r="D19">
            <v>1.85</v>
          </cell>
        </row>
        <row r="20">
          <cell r="C20" t="str">
            <v>南岳区</v>
          </cell>
          <cell r="D20">
            <v>6.79</v>
          </cell>
        </row>
        <row r="21">
          <cell r="C21" t="str">
            <v>衡阳县</v>
          </cell>
          <cell r="D21">
            <v>6.98</v>
          </cell>
        </row>
        <row r="22">
          <cell r="C22" t="str">
            <v>衡南县</v>
          </cell>
          <cell r="D22">
            <v>3.86</v>
          </cell>
        </row>
        <row r="23">
          <cell r="C23" t="str">
            <v>衡山县</v>
          </cell>
          <cell r="D23">
            <v>3.7</v>
          </cell>
        </row>
        <row r="24">
          <cell r="C24" t="str">
            <v>衡东县</v>
          </cell>
          <cell r="D24">
            <v>3.83</v>
          </cell>
        </row>
        <row r="25">
          <cell r="C25" t="str">
            <v>祁东县</v>
          </cell>
          <cell r="D25">
            <v>7.73</v>
          </cell>
        </row>
        <row r="26">
          <cell r="C26" t="str">
            <v>耒阳市</v>
          </cell>
          <cell r="D26">
            <v>9.6</v>
          </cell>
        </row>
        <row r="27">
          <cell r="C27" t="str">
            <v>常宁市</v>
          </cell>
          <cell r="D27">
            <v>6.07</v>
          </cell>
        </row>
        <row r="28">
          <cell r="C28" t="str">
            <v>邵阳市本级</v>
          </cell>
          <cell r="D28">
            <v>1.65</v>
          </cell>
        </row>
        <row r="29">
          <cell r="C29" t="str">
            <v>双清区</v>
          </cell>
          <cell r="D29">
            <v>7.53</v>
          </cell>
        </row>
        <row r="30">
          <cell r="C30" t="str">
            <v>大祥区</v>
          </cell>
          <cell r="D30">
            <v>7.63</v>
          </cell>
        </row>
        <row r="31">
          <cell r="C31" t="str">
            <v>北塔区</v>
          </cell>
          <cell r="D31">
            <v>3.93</v>
          </cell>
        </row>
        <row r="32">
          <cell r="C32" t="str">
            <v>邵东市</v>
          </cell>
          <cell r="D32">
            <v>7.28</v>
          </cell>
        </row>
        <row r="33">
          <cell r="C33" t="str">
            <v>新邵县</v>
          </cell>
          <cell r="D33">
            <v>6.13</v>
          </cell>
        </row>
        <row r="34">
          <cell r="C34" t="str">
            <v>邵阳县</v>
          </cell>
          <cell r="D34">
            <v>10.73</v>
          </cell>
        </row>
        <row r="35">
          <cell r="C35" t="str">
            <v>隆回县</v>
          </cell>
          <cell r="D35">
            <v>10.46</v>
          </cell>
        </row>
        <row r="36">
          <cell r="C36" t="str">
            <v>洞口县</v>
          </cell>
          <cell r="D36">
            <v>12.13</v>
          </cell>
        </row>
        <row r="37">
          <cell r="C37" t="str">
            <v>绥宁县</v>
          </cell>
          <cell r="D37">
            <v>6.35</v>
          </cell>
        </row>
        <row r="38">
          <cell r="C38" t="str">
            <v>新宁县</v>
          </cell>
          <cell r="D38">
            <v>6.84</v>
          </cell>
        </row>
        <row r="39">
          <cell r="C39" t="str">
            <v>城步县</v>
          </cell>
          <cell r="D39">
            <v>11.06</v>
          </cell>
        </row>
        <row r="40">
          <cell r="C40" t="str">
            <v>武冈市</v>
          </cell>
          <cell r="D40">
            <v>8.1999999999999993</v>
          </cell>
        </row>
        <row r="41">
          <cell r="C41" t="str">
            <v>南湖新区</v>
          </cell>
          <cell r="D41">
            <v>1.56</v>
          </cell>
        </row>
        <row r="42">
          <cell r="C42" t="str">
            <v>岳阳市经济技术开发区</v>
          </cell>
          <cell r="D42">
            <v>3.94</v>
          </cell>
        </row>
        <row r="43">
          <cell r="C43" t="str">
            <v>岳阳楼区</v>
          </cell>
          <cell r="D43">
            <v>5.07</v>
          </cell>
        </row>
        <row r="44">
          <cell r="C44" t="str">
            <v>屈原管理区</v>
          </cell>
          <cell r="D44">
            <v>4.01</v>
          </cell>
        </row>
        <row r="45">
          <cell r="C45" t="str">
            <v>云溪区</v>
          </cell>
          <cell r="D45">
            <v>3.9</v>
          </cell>
        </row>
        <row r="46">
          <cell r="C46" t="str">
            <v>君山区</v>
          </cell>
          <cell r="D46">
            <v>4.47</v>
          </cell>
        </row>
        <row r="47">
          <cell r="C47" t="str">
            <v>岳阳县</v>
          </cell>
          <cell r="D47">
            <v>6.65</v>
          </cell>
        </row>
        <row r="48">
          <cell r="C48" t="str">
            <v>华容县</v>
          </cell>
          <cell r="D48">
            <v>6.01</v>
          </cell>
        </row>
        <row r="49">
          <cell r="C49" t="str">
            <v>湘阴县</v>
          </cell>
          <cell r="D49">
            <v>6.95</v>
          </cell>
        </row>
        <row r="50">
          <cell r="C50" t="str">
            <v>平江县</v>
          </cell>
          <cell r="D50">
            <v>23.26</v>
          </cell>
        </row>
        <row r="51">
          <cell r="C51" t="str">
            <v>汨罗市</v>
          </cell>
          <cell r="D51">
            <v>7.64</v>
          </cell>
        </row>
        <row r="52">
          <cell r="C52" t="str">
            <v>临湘市</v>
          </cell>
          <cell r="D52">
            <v>6.67</v>
          </cell>
        </row>
        <row r="53">
          <cell r="C53" t="str">
            <v>常德市经济技术开发区</v>
          </cell>
          <cell r="D53">
            <v>2.64</v>
          </cell>
        </row>
        <row r="54">
          <cell r="C54" t="str">
            <v>西洞庭管理区</v>
          </cell>
          <cell r="D54">
            <v>3.72</v>
          </cell>
        </row>
        <row r="55">
          <cell r="C55" t="str">
            <v>柳叶湖旅游度假区</v>
          </cell>
          <cell r="D55">
            <v>3.49</v>
          </cell>
        </row>
        <row r="56">
          <cell r="C56" t="str">
            <v>武陵区</v>
          </cell>
          <cell r="D56">
            <v>4.0999999999999996</v>
          </cell>
        </row>
        <row r="57">
          <cell r="C57" t="str">
            <v>鼎城区</v>
          </cell>
          <cell r="D57">
            <v>3.03</v>
          </cell>
        </row>
        <row r="58">
          <cell r="C58" t="str">
            <v>安乡县</v>
          </cell>
          <cell r="D58">
            <v>4.2699999999999996</v>
          </cell>
        </row>
        <row r="59">
          <cell r="C59" t="str">
            <v>汉寿县</v>
          </cell>
          <cell r="D59">
            <v>6.62</v>
          </cell>
        </row>
        <row r="60">
          <cell r="C60" t="str">
            <v>西湖管理区</v>
          </cell>
          <cell r="D60">
            <v>3.72</v>
          </cell>
        </row>
        <row r="61">
          <cell r="C61" t="str">
            <v>澧县</v>
          </cell>
          <cell r="D61">
            <v>8.1199999999999992</v>
          </cell>
        </row>
        <row r="62">
          <cell r="C62" t="str">
            <v>临澧县</v>
          </cell>
          <cell r="D62">
            <v>2.06</v>
          </cell>
        </row>
        <row r="63">
          <cell r="C63" t="str">
            <v>桃源县</v>
          </cell>
          <cell r="D63">
            <v>6.28</v>
          </cell>
        </row>
        <row r="64">
          <cell r="C64" t="str">
            <v>桃花源旅游管理区</v>
          </cell>
          <cell r="D64">
            <v>3.65</v>
          </cell>
        </row>
        <row r="65">
          <cell r="C65" t="str">
            <v>石门县</v>
          </cell>
          <cell r="D65">
            <v>5.09</v>
          </cell>
        </row>
        <row r="66">
          <cell r="C66" t="str">
            <v>津市市</v>
          </cell>
          <cell r="D66">
            <v>4.0199999999999996</v>
          </cell>
        </row>
        <row r="67">
          <cell r="C67" t="str">
            <v>永定区</v>
          </cell>
          <cell r="D67">
            <v>3.36</v>
          </cell>
        </row>
        <row r="68">
          <cell r="C68" t="str">
            <v>武陵源区</v>
          </cell>
          <cell r="D68">
            <v>3.67</v>
          </cell>
        </row>
        <row r="69">
          <cell r="C69" t="str">
            <v>慈利县</v>
          </cell>
          <cell r="D69">
            <v>4.71</v>
          </cell>
        </row>
        <row r="70">
          <cell r="C70" t="str">
            <v>桑植县</v>
          </cell>
          <cell r="D70">
            <v>9.5</v>
          </cell>
        </row>
        <row r="71">
          <cell r="C71" t="str">
            <v>大通湖区</v>
          </cell>
          <cell r="D71">
            <v>3.68</v>
          </cell>
        </row>
        <row r="72">
          <cell r="C72" t="str">
            <v>资阳区</v>
          </cell>
          <cell r="D72">
            <v>7.08</v>
          </cell>
        </row>
        <row r="73">
          <cell r="C73" t="str">
            <v>赫山区</v>
          </cell>
          <cell r="D73">
            <v>8.4</v>
          </cell>
        </row>
        <row r="74">
          <cell r="C74" t="str">
            <v>南县</v>
          </cell>
          <cell r="D74">
            <v>7.83</v>
          </cell>
        </row>
        <row r="75">
          <cell r="C75" t="str">
            <v>桃江县</v>
          </cell>
          <cell r="D75">
            <v>9.2100000000000009</v>
          </cell>
        </row>
        <row r="76">
          <cell r="C76" t="str">
            <v>安化县</v>
          </cell>
          <cell r="D76">
            <v>10.97</v>
          </cell>
        </row>
        <row r="77">
          <cell r="C77" t="str">
            <v>沅江市</v>
          </cell>
          <cell r="D77">
            <v>4.45</v>
          </cell>
        </row>
        <row r="78">
          <cell r="C78" t="str">
            <v>北湖区</v>
          </cell>
          <cell r="D78">
            <v>3.77</v>
          </cell>
        </row>
        <row r="79">
          <cell r="C79" t="str">
            <v>苏仙区</v>
          </cell>
          <cell r="D79">
            <v>2.44</v>
          </cell>
        </row>
        <row r="80">
          <cell r="C80" t="str">
            <v>桂阳县</v>
          </cell>
          <cell r="D80">
            <v>11.07</v>
          </cell>
        </row>
        <row r="81">
          <cell r="C81" t="str">
            <v>宜章县</v>
          </cell>
          <cell r="D81">
            <v>7.57</v>
          </cell>
        </row>
        <row r="82">
          <cell r="C82" t="str">
            <v>永兴县</v>
          </cell>
          <cell r="D82">
            <v>4.4400000000000004</v>
          </cell>
        </row>
        <row r="83">
          <cell r="C83" t="str">
            <v>嘉禾县</v>
          </cell>
          <cell r="D83">
            <v>8.41</v>
          </cell>
        </row>
        <row r="84">
          <cell r="C84" t="str">
            <v>临武县</v>
          </cell>
          <cell r="D84">
            <v>6.3</v>
          </cell>
        </row>
        <row r="85">
          <cell r="C85" t="str">
            <v>汝城县</v>
          </cell>
          <cell r="D85">
            <v>6.7</v>
          </cell>
        </row>
        <row r="86">
          <cell r="C86" t="str">
            <v>桂东县</v>
          </cell>
          <cell r="D86">
            <v>9.9700000000000006</v>
          </cell>
        </row>
        <row r="87">
          <cell r="C87" t="str">
            <v>安仁县</v>
          </cell>
          <cell r="D87">
            <v>3.59</v>
          </cell>
        </row>
        <row r="88">
          <cell r="C88" t="str">
            <v>资兴市</v>
          </cell>
          <cell r="D88">
            <v>4.8499999999999996</v>
          </cell>
        </row>
        <row r="89">
          <cell r="C89" t="str">
            <v>零陵区</v>
          </cell>
          <cell r="D89">
            <v>5.29</v>
          </cell>
        </row>
        <row r="90">
          <cell r="C90" t="str">
            <v>冷水滩区</v>
          </cell>
          <cell r="D90">
            <v>7.1</v>
          </cell>
        </row>
        <row r="91">
          <cell r="C91" t="str">
            <v>祁阳县</v>
          </cell>
          <cell r="D91">
            <v>11.08</v>
          </cell>
        </row>
        <row r="92">
          <cell r="C92" t="str">
            <v>东安县</v>
          </cell>
          <cell r="D92">
            <v>7.67</v>
          </cell>
        </row>
        <row r="93">
          <cell r="C93" t="str">
            <v>双牌县</v>
          </cell>
          <cell r="D93">
            <v>7.8</v>
          </cell>
        </row>
        <row r="94">
          <cell r="C94" t="str">
            <v>道县</v>
          </cell>
          <cell r="D94">
            <v>11.05</v>
          </cell>
        </row>
        <row r="95">
          <cell r="C95" t="str">
            <v>江永县</v>
          </cell>
          <cell r="D95">
            <v>7.03</v>
          </cell>
        </row>
        <row r="96">
          <cell r="C96" t="str">
            <v>宁远县</v>
          </cell>
          <cell r="D96">
            <v>20.420000000000002</v>
          </cell>
        </row>
        <row r="97">
          <cell r="C97" t="str">
            <v>蓝山县</v>
          </cell>
          <cell r="D97">
            <v>9.11</v>
          </cell>
        </row>
        <row r="98">
          <cell r="C98" t="str">
            <v>新田县</v>
          </cell>
          <cell r="D98">
            <v>9.9499999999999993</v>
          </cell>
        </row>
        <row r="99">
          <cell r="C99" t="str">
            <v>江华县</v>
          </cell>
          <cell r="D99">
            <v>14.45</v>
          </cell>
        </row>
        <row r="100">
          <cell r="C100" t="str">
            <v>洪江区</v>
          </cell>
          <cell r="D100">
            <v>3.93</v>
          </cell>
        </row>
        <row r="101">
          <cell r="C101" t="str">
            <v>鹤城区</v>
          </cell>
          <cell r="D101">
            <v>2.48</v>
          </cell>
        </row>
        <row r="102">
          <cell r="C102" t="str">
            <v>中方县</v>
          </cell>
          <cell r="D102">
            <v>4.9400000000000004</v>
          </cell>
        </row>
        <row r="103">
          <cell r="C103" t="str">
            <v>沅陵县</v>
          </cell>
          <cell r="D103">
            <v>3.58</v>
          </cell>
        </row>
        <row r="104">
          <cell r="C104" t="str">
            <v>辰溪县</v>
          </cell>
          <cell r="D104">
            <v>8.5</v>
          </cell>
        </row>
        <row r="105">
          <cell r="C105" t="str">
            <v>溆浦县</v>
          </cell>
          <cell r="D105">
            <v>3.86</v>
          </cell>
        </row>
        <row r="106">
          <cell r="C106" t="str">
            <v>会同县</v>
          </cell>
          <cell r="D106">
            <v>4.17</v>
          </cell>
        </row>
        <row r="107">
          <cell r="C107" t="str">
            <v>麻阳县</v>
          </cell>
          <cell r="D107">
            <v>9.56</v>
          </cell>
        </row>
        <row r="108">
          <cell r="C108" t="str">
            <v>新晃县</v>
          </cell>
          <cell r="D108">
            <v>4.24</v>
          </cell>
        </row>
        <row r="109">
          <cell r="C109" t="str">
            <v>芷江县</v>
          </cell>
          <cell r="D109">
            <v>7.49</v>
          </cell>
        </row>
        <row r="110">
          <cell r="C110" t="str">
            <v>靖州县</v>
          </cell>
          <cell r="D110">
            <v>5.8</v>
          </cell>
        </row>
        <row r="111">
          <cell r="C111" t="str">
            <v>通道县</v>
          </cell>
          <cell r="D111">
            <v>6.44</v>
          </cell>
        </row>
        <row r="112">
          <cell r="C112" t="str">
            <v>洪江市</v>
          </cell>
          <cell r="D112">
            <v>6.35</v>
          </cell>
        </row>
        <row r="113">
          <cell r="C113" t="str">
            <v>娄星区</v>
          </cell>
          <cell r="D113">
            <v>5.45</v>
          </cell>
        </row>
        <row r="114">
          <cell r="C114" t="str">
            <v>双峰县</v>
          </cell>
          <cell r="D114">
            <v>5.17</v>
          </cell>
        </row>
        <row r="115">
          <cell r="C115" t="str">
            <v>新化县</v>
          </cell>
          <cell r="D115">
            <v>8.69</v>
          </cell>
        </row>
        <row r="116">
          <cell r="C116" t="str">
            <v>冷水江市</v>
          </cell>
          <cell r="D116">
            <v>5.58</v>
          </cell>
        </row>
        <row r="117">
          <cell r="C117" t="str">
            <v>涟源市</v>
          </cell>
          <cell r="D117">
            <v>16.04</v>
          </cell>
        </row>
        <row r="118">
          <cell r="C118" t="str">
            <v>湘西州本级</v>
          </cell>
          <cell r="D118">
            <v>1.65</v>
          </cell>
        </row>
        <row r="119">
          <cell r="C119" t="str">
            <v>吉首市</v>
          </cell>
          <cell r="D119">
            <v>7.59</v>
          </cell>
        </row>
        <row r="120">
          <cell r="C120" t="str">
            <v>泸溪县</v>
          </cell>
          <cell r="D120">
            <v>10.1</v>
          </cell>
        </row>
        <row r="121">
          <cell r="C121" t="str">
            <v>凤凰县</v>
          </cell>
          <cell r="D121">
            <v>11.3</v>
          </cell>
        </row>
        <row r="122">
          <cell r="C122" t="str">
            <v>花垣县</v>
          </cell>
          <cell r="D122">
            <v>12.47</v>
          </cell>
        </row>
        <row r="123">
          <cell r="C123" t="str">
            <v>保靖县</v>
          </cell>
          <cell r="D123">
            <v>10.49</v>
          </cell>
        </row>
        <row r="124">
          <cell r="C124" t="str">
            <v>古丈县</v>
          </cell>
          <cell r="D124">
            <v>9.25</v>
          </cell>
        </row>
        <row r="125">
          <cell r="C125" t="str">
            <v>永顺县</v>
          </cell>
          <cell r="D125">
            <v>14.11</v>
          </cell>
        </row>
        <row r="126">
          <cell r="C126" t="str">
            <v>龙山县</v>
          </cell>
          <cell r="D126">
            <v>12.6</v>
          </cell>
        </row>
      </sheetData>
      <sheetData sheetId="6"/>
      <sheetData sheetId="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4YRFJ"/>
      <sheetName val="re1pjl"/>
      <sheetName val="   附件1合计  "/>
      <sheetName val="附件2研究生"/>
      <sheetName val="附件3本专科"/>
      <sheetName val="  应清算资金  "/>
      <sheetName val="奖助学金名额指标"/>
      <sheetName val="2022年提前下达 湘财教指【2021】78号"/>
      <sheetName val="2022年提前下达 湘财预【2021】309号"/>
      <sheetName val="2021年已提前下达资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V4" t="str">
            <v>保险职业学院</v>
          </cell>
          <cell r="W4">
            <v>343.66</v>
          </cell>
          <cell r="X4">
            <v>231.88</v>
          </cell>
          <cell r="Y4">
            <v>111.78</v>
          </cell>
          <cell r="Z4">
            <v>0</v>
          </cell>
          <cell r="AD4" t="str">
            <v>长沙矿冶研究院有限责任公司</v>
          </cell>
          <cell r="AE4">
            <v>26.6</v>
          </cell>
          <cell r="AF4">
            <v>0</v>
          </cell>
          <cell r="AG4">
            <v>22.92</v>
          </cell>
          <cell r="AH4">
            <v>3.68</v>
          </cell>
        </row>
        <row r="5">
          <cell r="V5" t="str">
            <v>常德职业技术学院</v>
          </cell>
          <cell r="W5">
            <v>1376.63</v>
          </cell>
          <cell r="X5">
            <v>925.06</v>
          </cell>
          <cell r="Y5">
            <v>0</v>
          </cell>
          <cell r="Z5">
            <v>451.57</v>
          </cell>
          <cell r="AD5" t="str">
            <v>长沙矿山研究院有限责任公司</v>
          </cell>
          <cell r="AE5">
            <v>17.7</v>
          </cell>
          <cell r="AF5">
            <v>0</v>
          </cell>
          <cell r="AG5">
            <v>15.3</v>
          </cell>
          <cell r="AH5">
            <v>2.4</v>
          </cell>
        </row>
        <row r="6">
          <cell r="V6" t="str">
            <v>郴州职业技术学院</v>
          </cell>
          <cell r="W6">
            <v>695.76</v>
          </cell>
          <cell r="X6">
            <v>470.22</v>
          </cell>
          <cell r="Y6">
            <v>0</v>
          </cell>
          <cell r="Z6">
            <v>225.54</v>
          </cell>
          <cell r="AD6" t="str">
            <v>湘潭大学</v>
          </cell>
          <cell r="AE6">
            <v>8789.2000000000007</v>
          </cell>
          <cell r="AF6">
            <v>3605.77</v>
          </cell>
          <cell r="AG6">
            <v>3991.47</v>
          </cell>
          <cell r="AH6">
            <v>1191.96</v>
          </cell>
        </row>
        <row r="7">
          <cell r="V7" t="str">
            <v>衡阳师范学院</v>
          </cell>
          <cell r="W7">
            <v>1814.35</v>
          </cell>
          <cell r="X7">
            <v>1227.6099999999999</v>
          </cell>
          <cell r="Y7">
            <v>586.74</v>
          </cell>
          <cell r="Z7">
            <v>0</v>
          </cell>
          <cell r="AD7" t="str">
            <v>吉首大学</v>
          </cell>
          <cell r="AE7">
            <v>1876.6</v>
          </cell>
          <cell r="AF7">
            <v>769.14</v>
          </cell>
          <cell r="AG7">
            <v>852.78</v>
          </cell>
          <cell r="AH7">
            <v>254.68</v>
          </cell>
        </row>
        <row r="8">
          <cell r="V8" t="str">
            <v>衡阳师范学院南岳学院</v>
          </cell>
          <cell r="W8">
            <v>371.83</v>
          </cell>
          <cell r="X8">
            <v>249.62</v>
          </cell>
          <cell r="Y8">
            <v>122.21</v>
          </cell>
          <cell r="Z8">
            <v>0</v>
          </cell>
          <cell r="AD8" t="str">
            <v>湖南科技大学</v>
          </cell>
          <cell r="AE8">
            <v>3868.7</v>
          </cell>
          <cell r="AF8">
            <v>1588.22</v>
          </cell>
          <cell r="AG8">
            <v>1756.08</v>
          </cell>
          <cell r="AH8">
            <v>524.4</v>
          </cell>
        </row>
        <row r="9">
          <cell r="V9" t="str">
            <v>湖南安全技术职业学院</v>
          </cell>
          <cell r="W9">
            <v>774.35</v>
          </cell>
          <cell r="X9">
            <v>524.89</v>
          </cell>
          <cell r="Y9">
            <v>249.46</v>
          </cell>
          <cell r="Z9">
            <v>0</v>
          </cell>
          <cell r="AD9" t="str">
            <v>长沙理工大学</v>
          </cell>
          <cell r="AE9">
            <v>6243</v>
          </cell>
          <cell r="AF9">
            <v>2560.98</v>
          </cell>
          <cell r="AG9">
            <v>2835.34</v>
          </cell>
          <cell r="AH9">
            <v>846.68</v>
          </cell>
        </row>
        <row r="10">
          <cell r="V10" t="str">
            <v>湖南财经工业职业技术学院</v>
          </cell>
          <cell r="W10">
            <v>1181.72</v>
          </cell>
          <cell r="X10">
            <v>792.47</v>
          </cell>
          <cell r="Y10">
            <v>0</v>
          </cell>
          <cell r="Z10">
            <v>389.25</v>
          </cell>
          <cell r="AD10" t="str">
            <v>湖南农业大学</v>
          </cell>
          <cell r="AE10">
            <v>5298.8</v>
          </cell>
          <cell r="AF10">
            <v>2175.14</v>
          </cell>
          <cell r="AG10">
            <v>2405.6999999999998</v>
          </cell>
          <cell r="AH10">
            <v>717.96</v>
          </cell>
        </row>
        <row r="11">
          <cell r="V11" t="str">
            <v>湖南财政经济学院</v>
          </cell>
          <cell r="W11">
            <v>1458.77</v>
          </cell>
          <cell r="X11">
            <v>992.06</v>
          </cell>
          <cell r="Y11">
            <v>466.71</v>
          </cell>
          <cell r="Z11">
            <v>0</v>
          </cell>
          <cell r="AD11" t="str">
            <v>中南林业科技大学</v>
          </cell>
          <cell r="AE11">
            <v>4351.1000000000004</v>
          </cell>
          <cell r="AF11">
            <v>1786.84</v>
          </cell>
          <cell r="AG11">
            <v>1974.78</v>
          </cell>
          <cell r="AH11">
            <v>589.48</v>
          </cell>
        </row>
        <row r="12">
          <cell r="V12" t="str">
            <v>湖南城建职业技术学院</v>
          </cell>
          <cell r="W12">
            <v>1055.56</v>
          </cell>
          <cell r="X12">
            <v>715.18</v>
          </cell>
          <cell r="Y12">
            <v>340.38</v>
          </cell>
          <cell r="Z12">
            <v>0</v>
          </cell>
          <cell r="AD12" t="str">
            <v>湖南中医药大学</v>
          </cell>
          <cell r="AE12">
            <v>3319.3</v>
          </cell>
          <cell r="AF12">
            <v>1362.3</v>
          </cell>
          <cell r="AG12">
            <v>1507.08</v>
          </cell>
          <cell r="AH12">
            <v>449.92</v>
          </cell>
        </row>
        <row r="13">
          <cell r="V13" t="str">
            <v>湖南城市学院</v>
          </cell>
          <cell r="W13">
            <v>1835.66</v>
          </cell>
          <cell r="X13">
            <v>1248.24</v>
          </cell>
          <cell r="Y13">
            <v>587.41999999999996</v>
          </cell>
          <cell r="Z13">
            <v>0</v>
          </cell>
          <cell r="AD13" t="str">
            <v>湖南师范大学</v>
          </cell>
          <cell r="AE13">
            <v>11406</v>
          </cell>
          <cell r="AF13">
            <v>4677.68</v>
          </cell>
          <cell r="AG13">
            <v>5181.4399999999996</v>
          </cell>
          <cell r="AH13">
            <v>1546.88</v>
          </cell>
        </row>
        <row r="14">
          <cell r="V14" t="str">
            <v>湖南大众传媒职业技术学院</v>
          </cell>
          <cell r="W14">
            <v>1026.42</v>
          </cell>
          <cell r="X14">
            <v>692.17</v>
          </cell>
          <cell r="Y14">
            <v>334.25</v>
          </cell>
          <cell r="Z14">
            <v>0</v>
          </cell>
          <cell r="AD14" t="str">
            <v>南华大学</v>
          </cell>
          <cell r="AE14">
            <v>5198.05</v>
          </cell>
          <cell r="AF14">
            <v>2132.0100000000002</v>
          </cell>
          <cell r="AG14">
            <v>2360.96</v>
          </cell>
          <cell r="AH14">
            <v>705.08</v>
          </cell>
        </row>
        <row r="15">
          <cell r="V15" t="str">
            <v>湖南第一师范学院</v>
          </cell>
          <cell r="W15">
            <v>1566.25</v>
          </cell>
          <cell r="X15">
            <v>1056.95</v>
          </cell>
          <cell r="Y15">
            <v>509.3</v>
          </cell>
          <cell r="Z15">
            <v>0</v>
          </cell>
          <cell r="AD15" t="str">
            <v>湖南工业大学</v>
          </cell>
          <cell r="AE15">
            <v>2305.6999999999998</v>
          </cell>
          <cell r="AF15">
            <v>945.88</v>
          </cell>
          <cell r="AG15">
            <v>1047.06</v>
          </cell>
          <cell r="AH15">
            <v>312.76</v>
          </cell>
        </row>
        <row r="16">
          <cell r="V16" t="str">
            <v>湖南电气职业技术学院</v>
          </cell>
          <cell r="W16">
            <v>808.72</v>
          </cell>
          <cell r="X16">
            <v>539.79</v>
          </cell>
          <cell r="Y16">
            <v>268.93</v>
          </cell>
          <cell r="Z16">
            <v>0</v>
          </cell>
          <cell r="AD16" t="str">
            <v>湖南工商大学</v>
          </cell>
          <cell r="AE16">
            <v>1539.1</v>
          </cell>
          <cell r="AF16">
            <v>627.22</v>
          </cell>
          <cell r="AG16">
            <v>702.12</v>
          </cell>
          <cell r="AH16">
            <v>209.76</v>
          </cell>
        </row>
        <row r="17">
          <cell r="V17" t="str">
            <v>湖南电子科技职业学院</v>
          </cell>
          <cell r="W17">
            <v>1127.4100000000001</v>
          </cell>
          <cell r="X17">
            <v>761.29</v>
          </cell>
          <cell r="Y17">
            <v>0</v>
          </cell>
          <cell r="Z17">
            <v>366.12</v>
          </cell>
          <cell r="AD17" t="str">
            <v>湖南工程学院</v>
          </cell>
          <cell r="AE17">
            <v>233.3</v>
          </cell>
          <cell r="AF17">
            <v>95.66</v>
          </cell>
          <cell r="AG17">
            <v>105.96</v>
          </cell>
          <cell r="AH17">
            <v>31.68</v>
          </cell>
        </row>
        <row r="18">
          <cell r="V18" t="str">
            <v>湖南都市职业学院</v>
          </cell>
          <cell r="W18">
            <v>1220.75</v>
          </cell>
          <cell r="X18">
            <v>828.73</v>
          </cell>
          <cell r="Y18">
            <v>0</v>
          </cell>
          <cell r="Z18">
            <v>392.02</v>
          </cell>
          <cell r="AD18" t="str">
            <v>湖南理工学院</v>
          </cell>
          <cell r="AE18">
            <v>993.1</v>
          </cell>
          <cell r="AF18">
            <v>407.86</v>
          </cell>
          <cell r="AG18">
            <v>450.84</v>
          </cell>
          <cell r="AH18">
            <v>134.4</v>
          </cell>
        </row>
        <row r="19">
          <cell r="V19" t="str">
            <v>湖南高尔夫旅游职业学院</v>
          </cell>
          <cell r="W19">
            <v>719.18</v>
          </cell>
          <cell r="X19">
            <v>483.67</v>
          </cell>
          <cell r="Y19">
            <v>0</v>
          </cell>
          <cell r="Z19">
            <v>235.51</v>
          </cell>
          <cell r="AD19" t="str">
            <v>邵阳学院</v>
          </cell>
          <cell r="AE19">
            <v>228</v>
          </cell>
          <cell r="AF19">
            <v>93.68</v>
          </cell>
          <cell r="AG19">
            <v>103.44</v>
          </cell>
          <cell r="AH19">
            <v>30.88</v>
          </cell>
        </row>
        <row r="20">
          <cell r="V20" t="str">
            <v>湖南高速铁路职业技术学院</v>
          </cell>
          <cell r="W20">
            <v>1169.24</v>
          </cell>
          <cell r="X20">
            <v>794.42</v>
          </cell>
          <cell r="Y20">
            <v>0</v>
          </cell>
          <cell r="Z20">
            <v>374.82</v>
          </cell>
          <cell r="AD20" t="str">
            <v>湖南人文科技学院</v>
          </cell>
          <cell r="AE20">
            <v>162.5</v>
          </cell>
          <cell r="AF20">
            <v>67.02</v>
          </cell>
          <cell r="AG20">
            <v>73.56</v>
          </cell>
          <cell r="AH20">
            <v>21.92</v>
          </cell>
        </row>
        <row r="21">
          <cell r="V21" t="str">
            <v>湖南工程学院</v>
          </cell>
          <cell r="W21">
            <v>1559.65</v>
          </cell>
          <cell r="X21">
            <v>1063.55</v>
          </cell>
          <cell r="Y21">
            <v>496.1</v>
          </cell>
          <cell r="Z21">
            <v>0</v>
          </cell>
          <cell r="AD21" t="str">
            <v>中共湖南省委党校</v>
          </cell>
          <cell r="AE21">
            <v>219</v>
          </cell>
          <cell r="AF21">
            <v>0</v>
          </cell>
          <cell r="AG21">
            <v>188.28</v>
          </cell>
          <cell r="AH21">
            <v>30.72</v>
          </cell>
        </row>
        <row r="22">
          <cell r="V22" t="str">
            <v>湖南工程学院应用技术学院</v>
          </cell>
          <cell r="W22">
            <v>361.55</v>
          </cell>
          <cell r="X22">
            <v>243.85</v>
          </cell>
          <cell r="Y22">
            <v>117.7</v>
          </cell>
          <cell r="Z22">
            <v>0</v>
          </cell>
          <cell r="AD22" t="str">
            <v>衡阳师范学院</v>
          </cell>
          <cell r="AE22">
            <v>447.6</v>
          </cell>
          <cell r="AF22">
            <v>155.6</v>
          </cell>
          <cell r="AG22">
            <v>214.56</v>
          </cell>
          <cell r="AH22">
            <v>77.44</v>
          </cell>
        </row>
        <row r="23">
          <cell r="V23" t="str">
            <v>湖南工程职业技术学院</v>
          </cell>
          <cell r="W23">
            <v>1039.17</v>
          </cell>
          <cell r="X23">
            <v>701.82</v>
          </cell>
          <cell r="Y23">
            <v>337.35</v>
          </cell>
          <cell r="Z23">
            <v>0</v>
          </cell>
        </row>
        <row r="24">
          <cell r="V24" t="str">
            <v>湖南工商职业学院</v>
          </cell>
          <cell r="W24">
            <v>677.81</v>
          </cell>
          <cell r="X24">
            <v>460.65</v>
          </cell>
          <cell r="Y24">
            <v>0</v>
          </cell>
          <cell r="Z24">
            <v>217.16</v>
          </cell>
        </row>
        <row r="25">
          <cell r="V25" t="str">
            <v>湖南工学院</v>
          </cell>
          <cell r="W25">
            <v>1624.96</v>
          </cell>
          <cell r="X25">
            <v>1090.98</v>
          </cell>
          <cell r="Y25">
            <v>533.98</v>
          </cell>
          <cell r="Z25">
            <v>0</v>
          </cell>
        </row>
        <row r="26">
          <cell r="V26" t="str">
            <v>湖南工业大学</v>
          </cell>
          <cell r="W26">
            <v>2291.2199999999998</v>
          </cell>
          <cell r="X26">
            <v>1554.81</v>
          </cell>
          <cell r="Y26">
            <v>736.41</v>
          </cell>
          <cell r="Z26">
            <v>0</v>
          </cell>
        </row>
        <row r="27">
          <cell r="V27" t="str">
            <v>湖南工业大学科技学院</v>
          </cell>
          <cell r="W27">
            <v>526.61</v>
          </cell>
          <cell r="X27">
            <v>358.05</v>
          </cell>
          <cell r="Y27">
            <v>168.56</v>
          </cell>
          <cell r="Z27">
            <v>0</v>
          </cell>
        </row>
        <row r="28">
          <cell r="V28" t="str">
            <v>湖南工业职业技术学院</v>
          </cell>
          <cell r="W28">
            <v>1380.47</v>
          </cell>
          <cell r="X28">
            <v>931.6</v>
          </cell>
          <cell r="Y28">
            <v>448.87</v>
          </cell>
          <cell r="Z28">
            <v>0</v>
          </cell>
        </row>
        <row r="29">
          <cell r="V29" t="str">
            <v>湖南工艺美术职业学院</v>
          </cell>
          <cell r="W29">
            <v>777.14</v>
          </cell>
          <cell r="X29">
            <v>522.44000000000005</v>
          </cell>
          <cell r="Y29">
            <v>254.7</v>
          </cell>
          <cell r="Z29">
            <v>0</v>
          </cell>
        </row>
        <row r="30">
          <cell r="V30" t="str">
            <v>湖南国防工业职业技术学院</v>
          </cell>
          <cell r="W30">
            <v>473.42</v>
          </cell>
          <cell r="X30">
            <v>320.45</v>
          </cell>
          <cell r="Y30">
            <v>152.97</v>
          </cell>
          <cell r="Z30">
            <v>0</v>
          </cell>
        </row>
        <row r="31">
          <cell r="V31" t="str">
            <v>湖南化工职业技术学院</v>
          </cell>
          <cell r="W31">
            <v>1573.26</v>
          </cell>
          <cell r="X31">
            <v>1063.92</v>
          </cell>
          <cell r="Y31">
            <v>509.34</v>
          </cell>
          <cell r="Z31">
            <v>0</v>
          </cell>
        </row>
        <row r="32">
          <cell r="V32" t="str">
            <v>湖南环境生物职业技术学院</v>
          </cell>
          <cell r="W32">
            <v>1812.9</v>
          </cell>
          <cell r="X32">
            <v>1220.02</v>
          </cell>
          <cell r="Y32">
            <v>592.88</v>
          </cell>
          <cell r="Z32">
            <v>0</v>
          </cell>
        </row>
        <row r="33">
          <cell r="V33" t="str">
            <v>湖南机电职业技术学院</v>
          </cell>
          <cell r="W33">
            <v>1333.28</v>
          </cell>
          <cell r="X33">
            <v>897.77</v>
          </cell>
          <cell r="Y33">
            <v>435.51</v>
          </cell>
          <cell r="Z33">
            <v>0</v>
          </cell>
        </row>
        <row r="34">
          <cell r="V34" t="str">
            <v>湖南吉利汽车职业技术学院</v>
          </cell>
          <cell r="W34">
            <v>604.59</v>
          </cell>
          <cell r="X34">
            <v>402.67</v>
          </cell>
          <cell r="Y34">
            <v>0</v>
          </cell>
          <cell r="Z34">
            <v>201.92</v>
          </cell>
        </row>
        <row r="35">
          <cell r="V35" t="str">
            <v>湖南交通工程学院</v>
          </cell>
          <cell r="W35">
            <v>1194.8399999999999</v>
          </cell>
          <cell r="X35">
            <v>803.94</v>
          </cell>
          <cell r="Y35">
            <v>0</v>
          </cell>
          <cell r="Z35">
            <v>390.9</v>
          </cell>
        </row>
        <row r="36">
          <cell r="V36" t="str">
            <v>湖南交通职业技术学院</v>
          </cell>
          <cell r="W36">
            <v>1314.28</v>
          </cell>
          <cell r="X36">
            <v>887.37</v>
          </cell>
          <cell r="Y36">
            <v>426.91</v>
          </cell>
          <cell r="Z36">
            <v>0</v>
          </cell>
        </row>
        <row r="37">
          <cell r="V37" t="str">
            <v>湖南警察学院</v>
          </cell>
          <cell r="W37">
            <v>529.21</v>
          </cell>
          <cell r="X37">
            <v>357.81</v>
          </cell>
          <cell r="Y37">
            <v>171.4</v>
          </cell>
          <cell r="Z37">
            <v>0</v>
          </cell>
        </row>
        <row r="38">
          <cell r="V38" t="str">
            <v>湖南九嶷职业技术学院</v>
          </cell>
          <cell r="W38">
            <v>293.77999999999997</v>
          </cell>
          <cell r="X38">
            <v>198.83</v>
          </cell>
          <cell r="Y38">
            <v>0</v>
          </cell>
          <cell r="Z38">
            <v>94.95</v>
          </cell>
        </row>
        <row r="39">
          <cell r="V39" t="str">
            <v>湖南科技大学</v>
          </cell>
          <cell r="W39">
            <v>2442.54</v>
          </cell>
          <cell r="X39">
            <v>1661.16</v>
          </cell>
          <cell r="Y39">
            <v>781.38</v>
          </cell>
          <cell r="Z39">
            <v>0</v>
          </cell>
        </row>
        <row r="40">
          <cell r="V40" t="str">
            <v>湖南科技大学潇湘学院</v>
          </cell>
          <cell r="W40">
            <v>467.91</v>
          </cell>
          <cell r="X40">
            <v>314.99</v>
          </cell>
          <cell r="Y40">
            <v>152.91999999999999</v>
          </cell>
          <cell r="Z40">
            <v>0</v>
          </cell>
        </row>
        <row r="41">
          <cell r="V41" t="str">
            <v>湖南科技学院</v>
          </cell>
          <cell r="W41">
            <v>1378.41</v>
          </cell>
          <cell r="X41">
            <v>922.97</v>
          </cell>
          <cell r="Y41">
            <v>455.44</v>
          </cell>
          <cell r="Z41">
            <v>0</v>
          </cell>
        </row>
        <row r="42">
          <cell r="V42" t="str">
            <v>湖南科技职业学院</v>
          </cell>
          <cell r="W42">
            <v>1288.45</v>
          </cell>
          <cell r="X42">
            <v>871.35</v>
          </cell>
          <cell r="Y42">
            <v>417.1</v>
          </cell>
          <cell r="Z42">
            <v>0</v>
          </cell>
        </row>
        <row r="43">
          <cell r="V43" t="str">
            <v>湖南劳动人事职业学院</v>
          </cell>
          <cell r="W43">
            <v>849.35</v>
          </cell>
          <cell r="X43">
            <v>573.49</v>
          </cell>
          <cell r="Y43">
            <v>275.86</v>
          </cell>
          <cell r="Z43">
            <v>0</v>
          </cell>
        </row>
        <row r="44">
          <cell r="V44" t="str">
            <v>湖南理工学院</v>
          </cell>
          <cell r="W44">
            <v>1340.97</v>
          </cell>
          <cell r="X44">
            <v>912.34</v>
          </cell>
          <cell r="Y44">
            <v>428.63</v>
          </cell>
          <cell r="Z44">
            <v>0</v>
          </cell>
        </row>
        <row r="45">
          <cell r="V45" t="str">
            <v>湖南理工学院南湖学院</v>
          </cell>
          <cell r="W45">
            <v>491.99</v>
          </cell>
          <cell r="X45">
            <v>332.55</v>
          </cell>
          <cell r="Y45">
            <v>159.44</v>
          </cell>
          <cell r="Z45">
            <v>0</v>
          </cell>
        </row>
        <row r="46">
          <cell r="V46" t="str">
            <v>湖南理工职业技术学院</v>
          </cell>
          <cell r="W46">
            <v>625.89</v>
          </cell>
          <cell r="X46">
            <v>421.57</v>
          </cell>
          <cell r="Y46">
            <v>204.32</v>
          </cell>
          <cell r="Z46">
            <v>0</v>
          </cell>
        </row>
        <row r="47">
          <cell r="V47" t="str">
            <v>湖南民族职业学院</v>
          </cell>
          <cell r="W47">
            <v>1496.39</v>
          </cell>
          <cell r="X47">
            <v>989.99</v>
          </cell>
          <cell r="Y47">
            <v>0</v>
          </cell>
          <cell r="Z47">
            <v>506.4</v>
          </cell>
        </row>
        <row r="48">
          <cell r="V48" t="str">
            <v>湖南农业大学</v>
          </cell>
          <cell r="W48">
            <v>2393.91</v>
          </cell>
          <cell r="X48">
            <v>1620.35</v>
          </cell>
          <cell r="Y48">
            <v>773.56</v>
          </cell>
          <cell r="Z48">
            <v>0</v>
          </cell>
        </row>
        <row r="49">
          <cell r="V49" t="str">
            <v>湖南农业大学东方科技学院</v>
          </cell>
          <cell r="W49">
            <v>466.26</v>
          </cell>
          <cell r="X49">
            <v>314</v>
          </cell>
          <cell r="Y49">
            <v>152.26</v>
          </cell>
          <cell r="Z49">
            <v>0</v>
          </cell>
        </row>
        <row r="50">
          <cell r="V50" t="str">
            <v>湖南女子学院</v>
          </cell>
          <cell r="W50">
            <v>820.02</v>
          </cell>
          <cell r="X50">
            <v>554.16999999999996</v>
          </cell>
          <cell r="Y50">
            <v>265.85000000000002</v>
          </cell>
          <cell r="Z50">
            <v>0</v>
          </cell>
        </row>
        <row r="51">
          <cell r="V51" t="str">
            <v>湖南汽车工程职业学院</v>
          </cell>
          <cell r="W51">
            <v>1543.59</v>
          </cell>
          <cell r="X51">
            <v>1038.07</v>
          </cell>
          <cell r="Y51">
            <v>0</v>
          </cell>
          <cell r="Z51">
            <v>505.52</v>
          </cell>
        </row>
        <row r="52">
          <cell r="V52" t="str">
            <v>湖南人文科技学院</v>
          </cell>
          <cell r="W52">
            <v>1466.05</v>
          </cell>
          <cell r="X52">
            <v>995.03</v>
          </cell>
          <cell r="Y52">
            <v>471.02</v>
          </cell>
          <cell r="Z52">
            <v>0</v>
          </cell>
        </row>
        <row r="53">
          <cell r="V53" t="str">
            <v>湖南软件职业技术大学</v>
          </cell>
          <cell r="W53">
            <v>940.19</v>
          </cell>
          <cell r="X53">
            <v>637.30999999999995</v>
          </cell>
          <cell r="Y53">
            <v>0</v>
          </cell>
          <cell r="Z53">
            <v>302.88</v>
          </cell>
        </row>
        <row r="54">
          <cell r="V54" t="str">
            <v>湖南三一工业职业技术学院</v>
          </cell>
          <cell r="W54">
            <v>779.83</v>
          </cell>
          <cell r="X54">
            <v>527.38</v>
          </cell>
          <cell r="Y54">
            <v>0</v>
          </cell>
          <cell r="Z54">
            <v>252.45</v>
          </cell>
        </row>
        <row r="55">
          <cell r="V55" t="str">
            <v>湖南商务职业技术学院</v>
          </cell>
          <cell r="W55">
            <v>1062.67</v>
          </cell>
          <cell r="X55">
            <v>714.32</v>
          </cell>
          <cell r="Y55">
            <v>348.35</v>
          </cell>
          <cell r="Z55">
            <v>0</v>
          </cell>
        </row>
        <row r="56">
          <cell r="V56" t="str">
            <v>湖南工商大学</v>
          </cell>
          <cell r="W56">
            <v>1506.18</v>
          </cell>
          <cell r="X56">
            <v>1027.3499999999999</v>
          </cell>
          <cell r="Y56">
            <v>478.83</v>
          </cell>
          <cell r="Z56">
            <v>0</v>
          </cell>
        </row>
        <row r="57">
          <cell r="V57" t="str">
            <v>湘潭理工学院（湖南工商大学北津学院）</v>
          </cell>
          <cell r="W57">
            <v>633.14</v>
          </cell>
          <cell r="X57">
            <v>428.8</v>
          </cell>
          <cell r="Y57">
            <v>204.34</v>
          </cell>
          <cell r="Z57">
            <v>0</v>
          </cell>
        </row>
        <row r="58">
          <cell r="V58" t="str">
            <v>湖南涉外经济学院</v>
          </cell>
          <cell r="W58">
            <v>2456.54</v>
          </cell>
          <cell r="X58">
            <v>1659.76</v>
          </cell>
          <cell r="Y58">
            <v>796.78</v>
          </cell>
          <cell r="Z58">
            <v>0</v>
          </cell>
        </row>
        <row r="59">
          <cell r="V59" t="str">
            <v>湖南生物机电职业技术学院</v>
          </cell>
          <cell r="W59">
            <v>1387.81</v>
          </cell>
          <cell r="X59">
            <v>935.69</v>
          </cell>
          <cell r="Y59">
            <v>452.12</v>
          </cell>
          <cell r="Z59">
            <v>0</v>
          </cell>
        </row>
        <row r="60">
          <cell r="V60" t="str">
            <v>湖南广播电视大学（湖南网络工程职业学院）</v>
          </cell>
          <cell r="W60">
            <v>694.32</v>
          </cell>
          <cell r="X60">
            <v>463.23</v>
          </cell>
          <cell r="Y60">
            <v>231.09</v>
          </cell>
          <cell r="Z60">
            <v>0</v>
          </cell>
        </row>
        <row r="61">
          <cell r="V61" t="str">
            <v>湖南师范大学</v>
          </cell>
          <cell r="W61">
            <v>2270.9299999999998</v>
          </cell>
          <cell r="X61">
            <v>1535.12</v>
          </cell>
          <cell r="Y61">
            <v>735.81</v>
          </cell>
          <cell r="Z61">
            <v>0</v>
          </cell>
        </row>
        <row r="62">
          <cell r="V62" t="str">
            <v>湖南师范大学树达学院</v>
          </cell>
          <cell r="W62">
            <v>516.25</v>
          </cell>
          <cell r="X62">
            <v>347.51</v>
          </cell>
          <cell r="Y62">
            <v>168.74</v>
          </cell>
          <cell r="Z62">
            <v>0</v>
          </cell>
        </row>
        <row r="63">
          <cell r="V63" t="str">
            <v>湖南石油化工职业技术学院</v>
          </cell>
          <cell r="W63">
            <v>812.57</v>
          </cell>
          <cell r="X63">
            <v>547.62</v>
          </cell>
          <cell r="Y63">
            <v>264.95</v>
          </cell>
          <cell r="Z63">
            <v>0</v>
          </cell>
        </row>
        <row r="64">
          <cell r="V64" t="str">
            <v>湖南食品药品职业学院</v>
          </cell>
          <cell r="W64">
            <v>793.17</v>
          </cell>
          <cell r="X64">
            <v>534.38</v>
          </cell>
          <cell r="Y64">
            <v>258.79000000000002</v>
          </cell>
          <cell r="Z64">
            <v>0</v>
          </cell>
        </row>
        <row r="65">
          <cell r="V65" t="str">
            <v>湖南水利水电职业技术学院</v>
          </cell>
          <cell r="W65">
            <v>946.72</v>
          </cell>
          <cell r="X65">
            <v>644.15</v>
          </cell>
          <cell r="Y65">
            <v>302.57</v>
          </cell>
          <cell r="Z65">
            <v>0</v>
          </cell>
        </row>
        <row r="66">
          <cell r="V66" t="str">
            <v>湖南司法警官职业学院</v>
          </cell>
          <cell r="W66">
            <v>489</v>
          </cell>
          <cell r="X66">
            <v>331.72</v>
          </cell>
          <cell r="Y66">
            <v>157.28</v>
          </cell>
          <cell r="Z66">
            <v>0</v>
          </cell>
        </row>
        <row r="67">
          <cell r="V67" t="str">
            <v>湖南体育职业学院</v>
          </cell>
          <cell r="W67">
            <v>411.61</v>
          </cell>
          <cell r="X67">
            <v>279.37</v>
          </cell>
          <cell r="Y67">
            <v>132.24</v>
          </cell>
          <cell r="Z67">
            <v>0</v>
          </cell>
        </row>
        <row r="68">
          <cell r="V68" t="str">
            <v>湖南铁道职业技术学院</v>
          </cell>
          <cell r="W68">
            <v>1099.56</v>
          </cell>
          <cell r="X68">
            <v>743.78</v>
          </cell>
          <cell r="Y68">
            <v>355.78</v>
          </cell>
          <cell r="Z68">
            <v>0</v>
          </cell>
        </row>
        <row r="69">
          <cell r="V69" t="str">
            <v>湖南铁路科技职业技术学院</v>
          </cell>
          <cell r="W69">
            <v>1098.72</v>
          </cell>
          <cell r="X69">
            <v>743.99</v>
          </cell>
          <cell r="Y69">
            <v>0</v>
          </cell>
          <cell r="Z69">
            <v>354.73</v>
          </cell>
        </row>
        <row r="70">
          <cell r="V70" t="str">
            <v>湖南外国语职业学院</v>
          </cell>
          <cell r="W70">
            <v>1248.3399999999999</v>
          </cell>
          <cell r="X70">
            <v>844.48</v>
          </cell>
          <cell r="Y70">
            <v>0</v>
          </cell>
          <cell r="Z70">
            <v>403.86</v>
          </cell>
        </row>
        <row r="71">
          <cell r="V71" t="str">
            <v>湖南外贸职业学院</v>
          </cell>
          <cell r="W71">
            <v>992.28</v>
          </cell>
          <cell r="X71">
            <v>666.57</v>
          </cell>
          <cell r="Y71">
            <v>325.70999999999998</v>
          </cell>
          <cell r="Z71">
            <v>0</v>
          </cell>
        </row>
        <row r="72">
          <cell r="V72" t="str">
            <v>湖南文理学院</v>
          </cell>
          <cell r="W72">
            <v>1648.79</v>
          </cell>
          <cell r="X72">
            <v>1118.43</v>
          </cell>
          <cell r="Y72">
            <v>530.36</v>
          </cell>
          <cell r="Z72">
            <v>0</v>
          </cell>
        </row>
        <row r="73">
          <cell r="V73" t="str">
            <v>湖南文理学院芙蓉学院</v>
          </cell>
          <cell r="W73">
            <v>469.26</v>
          </cell>
          <cell r="X73">
            <v>315</v>
          </cell>
          <cell r="Y73">
            <v>154.26</v>
          </cell>
          <cell r="Z73">
            <v>0</v>
          </cell>
        </row>
        <row r="74">
          <cell r="V74" t="str">
            <v>湖南现代物流职业技术学院</v>
          </cell>
          <cell r="W74">
            <v>778.3</v>
          </cell>
          <cell r="X74">
            <v>521.34</v>
          </cell>
          <cell r="Y74">
            <v>256.95999999999998</v>
          </cell>
          <cell r="Z74">
            <v>0</v>
          </cell>
        </row>
        <row r="75">
          <cell r="V75" t="str">
            <v>湖南信息学院</v>
          </cell>
          <cell r="W75">
            <v>1432.05</v>
          </cell>
          <cell r="X75">
            <v>972.47</v>
          </cell>
          <cell r="Y75">
            <v>459.58</v>
          </cell>
          <cell r="Z75">
            <v>0</v>
          </cell>
        </row>
        <row r="76">
          <cell r="V76" t="str">
            <v>湖南信息职业技术学院</v>
          </cell>
          <cell r="W76">
            <v>1130.0899999999999</v>
          </cell>
          <cell r="X76">
            <v>762.29</v>
          </cell>
          <cell r="Y76">
            <v>0</v>
          </cell>
          <cell r="Z76">
            <v>367.8</v>
          </cell>
        </row>
        <row r="77">
          <cell r="V77" t="str">
            <v>湖南医药学院</v>
          </cell>
          <cell r="W77">
            <v>1037.57</v>
          </cell>
          <cell r="X77">
            <v>694.74</v>
          </cell>
          <cell r="Y77">
            <v>342.83</v>
          </cell>
          <cell r="Z77">
            <v>0</v>
          </cell>
        </row>
        <row r="78">
          <cell r="V78" t="str">
            <v>湖南艺术职业学院</v>
          </cell>
          <cell r="W78">
            <v>566.85</v>
          </cell>
          <cell r="X78">
            <v>383.83</v>
          </cell>
          <cell r="Y78">
            <v>183.02</v>
          </cell>
          <cell r="Z78">
            <v>0</v>
          </cell>
        </row>
        <row r="79">
          <cell r="V79" t="str">
            <v>湖南应用技术学院</v>
          </cell>
          <cell r="W79">
            <v>1283.94</v>
          </cell>
          <cell r="X79">
            <v>859.6</v>
          </cell>
          <cell r="Y79">
            <v>0</v>
          </cell>
          <cell r="Z79">
            <v>424.34</v>
          </cell>
        </row>
        <row r="80">
          <cell r="V80" t="str">
            <v>湖南邮电职业技术学院</v>
          </cell>
          <cell r="W80">
            <v>438.97</v>
          </cell>
          <cell r="X80">
            <v>296.77999999999997</v>
          </cell>
          <cell r="Y80">
            <v>142.19</v>
          </cell>
          <cell r="Z80">
            <v>0</v>
          </cell>
        </row>
        <row r="81">
          <cell r="V81" t="str">
            <v>湖南有色金属职业技术学院</v>
          </cell>
          <cell r="W81">
            <v>975.24</v>
          </cell>
          <cell r="X81">
            <v>654.54</v>
          </cell>
          <cell r="Y81">
            <v>320.7</v>
          </cell>
          <cell r="Z81">
            <v>0</v>
          </cell>
        </row>
        <row r="82">
          <cell r="V82" t="str">
            <v>湖南幼儿师范高等专科学校</v>
          </cell>
          <cell r="W82">
            <v>838.28</v>
          </cell>
          <cell r="X82">
            <v>569.77</v>
          </cell>
          <cell r="Y82">
            <v>0</v>
          </cell>
          <cell r="Z82">
            <v>268.51</v>
          </cell>
        </row>
        <row r="83">
          <cell r="V83" t="str">
            <v>湖南中医药大学</v>
          </cell>
          <cell r="W83">
            <v>1354.37</v>
          </cell>
          <cell r="X83">
            <v>919.78</v>
          </cell>
          <cell r="Y83">
            <v>434.59</v>
          </cell>
          <cell r="Z83">
            <v>0</v>
          </cell>
        </row>
        <row r="84">
          <cell r="V84" t="str">
            <v>湖南中医药大学湘杏学院</v>
          </cell>
          <cell r="W84">
            <v>372.82</v>
          </cell>
          <cell r="X84">
            <v>252.61</v>
          </cell>
          <cell r="Y84">
            <v>120.21</v>
          </cell>
          <cell r="Z84">
            <v>0</v>
          </cell>
        </row>
        <row r="85">
          <cell r="V85" t="str">
            <v>湖南中医药高等专科学校</v>
          </cell>
          <cell r="W85">
            <v>1151.8800000000001</v>
          </cell>
          <cell r="X85">
            <v>775.57</v>
          </cell>
          <cell r="Y85">
            <v>376.31</v>
          </cell>
          <cell r="Z85">
            <v>0</v>
          </cell>
        </row>
        <row r="86">
          <cell r="V86" t="str">
            <v>怀化学院</v>
          </cell>
          <cell r="W86">
            <v>1700.35</v>
          </cell>
          <cell r="X86">
            <v>1139.1300000000001</v>
          </cell>
          <cell r="Y86">
            <v>561.22</v>
          </cell>
          <cell r="Z86">
            <v>0</v>
          </cell>
        </row>
        <row r="87">
          <cell r="V87" t="str">
            <v>怀化职业技术学院</v>
          </cell>
          <cell r="W87">
            <v>774.22</v>
          </cell>
          <cell r="X87">
            <v>520.49</v>
          </cell>
          <cell r="Y87">
            <v>0</v>
          </cell>
          <cell r="Z87">
            <v>253.73</v>
          </cell>
        </row>
        <row r="88">
          <cell r="V88" t="str">
            <v>吉首大学</v>
          </cell>
          <cell r="W88">
            <v>2004.19</v>
          </cell>
          <cell r="X88">
            <v>1344.23</v>
          </cell>
          <cell r="Y88">
            <v>659.96</v>
          </cell>
          <cell r="Z88">
            <v>0</v>
          </cell>
        </row>
        <row r="89">
          <cell r="V89" t="str">
            <v>吉首大学师范学院</v>
          </cell>
          <cell r="W89">
            <v>453.38</v>
          </cell>
          <cell r="X89">
            <v>303.23</v>
          </cell>
          <cell r="Y89">
            <v>0</v>
          </cell>
          <cell r="Z89">
            <v>150.15</v>
          </cell>
        </row>
        <row r="90">
          <cell r="V90" t="str">
            <v>吉首大学张家界学院</v>
          </cell>
          <cell r="W90">
            <v>784.23</v>
          </cell>
          <cell r="X90">
            <v>531.1</v>
          </cell>
          <cell r="Y90">
            <v>253.13</v>
          </cell>
          <cell r="Z90">
            <v>0</v>
          </cell>
        </row>
        <row r="91">
          <cell r="V91" t="str">
            <v>娄底职业技术学院</v>
          </cell>
          <cell r="W91">
            <v>1819.16</v>
          </cell>
          <cell r="X91">
            <v>1213.26</v>
          </cell>
          <cell r="Y91">
            <v>0</v>
          </cell>
          <cell r="Z91">
            <v>605.9</v>
          </cell>
        </row>
        <row r="92">
          <cell r="V92" t="str">
            <v>南华大学</v>
          </cell>
          <cell r="W92">
            <v>2780.22</v>
          </cell>
          <cell r="X92">
            <v>1877.05</v>
          </cell>
          <cell r="Y92">
            <v>903.17</v>
          </cell>
          <cell r="Z92">
            <v>0</v>
          </cell>
        </row>
        <row r="93">
          <cell r="V93" t="str">
            <v>南华大学船山学院</v>
          </cell>
          <cell r="W93">
            <v>429.73</v>
          </cell>
          <cell r="X93">
            <v>289.48</v>
          </cell>
          <cell r="Y93">
            <v>140.25</v>
          </cell>
          <cell r="Z93">
            <v>0</v>
          </cell>
        </row>
        <row r="94">
          <cell r="V94" t="str">
            <v>邵阳学院</v>
          </cell>
          <cell r="W94">
            <v>2424.27</v>
          </cell>
          <cell r="X94">
            <v>1631.52</v>
          </cell>
          <cell r="Y94">
            <v>792.75</v>
          </cell>
          <cell r="Z94">
            <v>0</v>
          </cell>
        </row>
        <row r="95">
          <cell r="V95" t="str">
            <v>邵阳职业技术学院</v>
          </cell>
          <cell r="W95">
            <v>924.12</v>
          </cell>
          <cell r="X95">
            <v>620.66999999999996</v>
          </cell>
          <cell r="Y95">
            <v>0</v>
          </cell>
          <cell r="Z95">
            <v>303.45</v>
          </cell>
        </row>
        <row r="96">
          <cell r="V96" t="str">
            <v>湘南学院</v>
          </cell>
          <cell r="W96">
            <v>1737.28</v>
          </cell>
          <cell r="X96">
            <v>1165.81</v>
          </cell>
          <cell r="Y96">
            <v>571.47</v>
          </cell>
          <cell r="Z96">
            <v>0</v>
          </cell>
        </row>
        <row r="97">
          <cell r="V97" t="str">
            <v>湘南幼儿师范高等专科学校</v>
          </cell>
          <cell r="W97">
            <v>637.38</v>
          </cell>
          <cell r="X97">
            <v>432.87</v>
          </cell>
          <cell r="Y97">
            <v>0</v>
          </cell>
          <cell r="Z97">
            <v>204.51</v>
          </cell>
        </row>
        <row r="98">
          <cell r="V98" t="str">
            <v>湘潭大学</v>
          </cell>
          <cell r="W98">
            <v>1983.24</v>
          </cell>
          <cell r="X98">
            <v>1352.49</v>
          </cell>
          <cell r="Y98">
            <v>630.75</v>
          </cell>
          <cell r="Z98">
            <v>0</v>
          </cell>
        </row>
        <row r="99">
          <cell r="V99" t="str">
            <v>湘潭大学兴湘学院</v>
          </cell>
          <cell r="W99">
            <v>443.01</v>
          </cell>
          <cell r="X99">
            <v>298.45</v>
          </cell>
          <cell r="Y99">
            <v>144.56</v>
          </cell>
          <cell r="Z99">
            <v>0</v>
          </cell>
        </row>
        <row r="100">
          <cell r="V100" t="str">
            <v>湘潭医卫职业技术学院</v>
          </cell>
          <cell r="W100">
            <v>1411.14</v>
          </cell>
          <cell r="X100">
            <v>939.96</v>
          </cell>
          <cell r="Y100">
            <v>0</v>
          </cell>
          <cell r="Z100">
            <v>471.18</v>
          </cell>
        </row>
        <row r="101">
          <cell r="V101" t="str">
            <v>湘西民族职业技术学院</v>
          </cell>
          <cell r="W101">
            <v>1101.3900000000001</v>
          </cell>
          <cell r="X101">
            <v>727.23</v>
          </cell>
          <cell r="Y101">
            <v>0</v>
          </cell>
          <cell r="Z101">
            <v>374.16</v>
          </cell>
        </row>
        <row r="102">
          <cell r="V102" t="str">
            <v>湘中幼儿师范高等专科学校</v>
          </cell>
          <cell r="W102">
            <v>763.71</v>
          </cell>
          <cell r="X102">
            <v>514.19000000000005</v>
          </cell>
          <cell r="Y102">
            <v>0</v>
          </cell>
          <cell r="Z102">
            <v>249.52</v>
          </cell>
        </row>
        <row r="103">
          <cell r="V103" t="str">
            <v>潇湘职业学院</v>
          </cell>
          <cell r="W103">
            <v>769.86</v>
          </cell>
          <cell r="X103">
            <v>515.08000000000004</v>
          </cell>
          <cell r="Y103">
            <v>0</v>
          </cell>
          <cell r="Z103">
            <v>254.78</v>
          </cell>
        </row>
        <row r="104">
          <cell r="V104" t="str">
            <v>益阳医学高等专科学校</v>
          </cell>
          <cell r="W104">
            <v>1026.71</v>
          </cell>
          <cell r="X104">
            <v>690.95</v>
          </cell>
          <cell r="Y104">
            <v>0</v>
          </cell>
          <cell r="Z104">
            <v>335.76</v>
          </cell>
        </row>
        <row r="105">
          <cell r="V105" t="str">
            <v>益阳职业技术学院</v>
          </cell>
          <cell r="W105">
            <v>1082.3599999999999</v>
          </cell>
          <cell r="X105">
            <v>718.22</v>
          </cell>
          <cell r="Y105">
            <v>0</v>
          </cell>
          <cell r="Z105">
            <v>364.14</v>
          </cell>
        </row>
        <row r="106">
          <cell r="V106" t="str">
            <v>永州职业技术学院</v>
          </cell>
          <cell r="W106">
            <v>1921.66</v>
          </cell>
          <cell r="X106">
            <v>1290</v>
          </cell>
          <cell r="Y106">
            <v>0</v>
          </cell>
          <cell r="Z106">
            <v>631.66</v>
          </cell>
        </row>
        <row r="107">
          <cell r="V107" t="str">
            <v>岳阳职业技术学院</v>
          </cell>
          <cell r="W107">
            <v>1585.27</v>
          </cell>
          <cell r="X107">
            <v>1062.68</v>
          </cell>
          <cell r="Y107">
            <v>0</v>
          </cell>
          <cell r="Z107">
            <v>522.59</v>
          </cell>
        </row>
        <row r="108">
          <cell r="V108" t="str">
            <v>张家界航空工业职业技术学院</v>
          </cell>
          <cell r="W108">
            <v>947.68</v>
          </cell>
          <cell r="X108">
            <v>643.73</v>
          </cell>
          <cell r="Y108">
            <v>303.95</v>
          </cell>
          <cell r="Z108">
            <v>0</v>
          </cell>
        </row>
        <row r="109">
          <cell r="V109" t="str">
            <v>长沙电力职业技术学院</v>
          </cell>
          <cell r="W109">
            <v>523.02</v>
          </cell>
          <cell r="X109">
            <v>334.17</v>
          </cell>
          <cell r="Y109">
            <v>188.85</v>
          </cell>
          <cell r="Z109">
            <v>0</v>
          </cell>
        </row>
        <row r="110">
          <cell r="V110" t="str">
            <v>长沙环境保护职业技术学院</v>
          </cell>
          <cell r="W110">
            <v>956.88</v>
          </cell>
          <cell r="X110">
            <v>645.25</v>
          </cell>
          <cell r="Y110">
            <v>311.63</v>
          </cell>
          <cell r="Z110">
            <v>0</v>
          </cell>
        </row>
        <row r="111">
          <cell r="V111" t="str">
            <v>长沙理工大学</v>
          </cell>
          <cell r="W111">
            <v>2164.94</v>
          </cell>
          <cell r="X111">
            <v>1476.84</v>
          </cell>
          <cell r="Y111">
            <v>688.1</v>
          </cell>
          <cell r="Z111">
            <v>0</v>
          </cell>
        </row>
        <row r="112">
          <cell r="V112" t="str">
            <v>长沙理工大学城南学院</v>
          </cell>
          <cell r="W112">
            <v>556.97</v>
          </cell>
          <cell r="X112">
            <v>376.26</v>
          </cell>
          <cell r="Y112">
            <v>180.71</v>
          </cell>
          <cell r="Z112">
            <v>0</v>
          </cell>
        </row>
        <row r="113">
          <cell r="V113" t="str">
            <v>长沙民政职业技术学院</v>
          </cell>
          <cell r="W113">
            <v>1853.96</v>
          </cell>
          <cell r="X113">
            <v>1247.3800000000001</v>
          </cell>
          <cell r="Y113">
            <v>606.58000000000004</v>
          </cell>
          <cell r="Z113">
            <v>0</v>
          </cell>
        </row>
        <row r="114">
          <cell r="V114" t="str">
            <v>长沙南方职业学院</v>
          </cell>
          <cell r="W114">
            <v>990.71</v>
          </cell>
          <cell r="X114">
            <v>672.35</v>
          </cell>
          <cell r="Y114">
            <v>0</v>
          </cell>
          <cell r="Z114">
            <v>318.36</v>
          </cell>
        </row>
        <row r="115">
          <cell r="V115" t="str">
            <v>长沙商贸旅游职业技术学院</v>
          </cell>
          <cell r="W115">
            <v>952</v>
          </cell>
          <cell r="X115">
            <v>637.20000000000005</v>
          </cell>
          <cell r="Y115">
            <v>0</v>
          </cell>
          <cell r="Z115">
            <v>314.8</v>
          </cell>
        </row>
        <row r="116">
          <cell r="V116" t="str">
            <v>长沙师范学院</v>
          </cell>
          <cell r="W116">
            <v>1650.66</v>
          </cell>
          <cell r="X116">
            <v>1095.1199999999999</v>
          </cell>
          <cell r="Y116">
            <v>555.54</v>
          </cell>
          <cell r="Z116">
            <v>0</v>
          </cell>
        </row>
        <row r="117">
          <cell r="V117" t="str">
            <v>长沙卫生职业学院</v>
          </cell>
          <cell r="W117">
            <v>720.83</v>
          </cell>
          <cell r="X117">
            <v>484.86</v>
          </cell>
          <cell r="Y117">
            <v>0</v>
          </cell>
          <cell r="Z117">
            <v>235.97</v>
          </cell>
        </row>
        <row r="118">
          <cell r="V118" t="str">
            <v>长沙学院</v>
          </cell>
          <cell r="W118">
            <v>1266.6199999999999</v>
          </cell>
          <cell r="X118">
            <v>862.41</v>
          </cell>
          <cell r="Y118">
            <v>0</v>
          </cell>
          <cell r="Z118">
            <v>404.21</v>
          </cell>
        </row>
        <row r="119">
          <cell r="V119" t="str">
            <v>长沙医学院</v>
          </cell>
          <cell r="W119">
            <v>2050.21</v>
          </cell>
          <cell r="X119">
            <v>1390.41</v>
          </cell>
          <cell r="Y119">
            <v>659.8</v>
          </cell>
          <cell r="Z119">
            <v>0</v>
          </cell>
        </row>
        <row r="120">
          <cell r="V120" t="str">
            <v>长沙职业技术学院</v>
          </cell>
          <cell r="W120">
            <v>1055.2</v>
          </cell>
          <cell r="X120">
            <v>705.64</v>
          </cell>
          <cell r="Y120">
            <v>0</v>
          </cell>
          <cell r="Z120">
            <v>349.56</v>
          </cell>
        </row>
        <row r="121">
          <cell r="V121" t="str">
            <v>中南林业科技大学</v>
          </cell>
          <cell r="W121">
            <v>2419.2399999999998</v>
          </cell>
          <cell r="X121">
            <v>1634.54</v>
          </cell>
          <cell r="Y121">
            <v>784.7</v>
          </cell>
          <cell r="Z121">
            <v>0</v>
          </cell>
        </row>
        <row r="122">
          <cell r="V122" t="str">
            <v>中南林业科技大学涉外学院</v>
          </cell>
          <cell r="W122">
            <v>957.16</v>
          </cell>
          <cell r="X122">
            <v>647.82000000000005</v>
          </cell>
          <cell r="Y122">
            <v>309.33999999999997</v>
          </cell>
          <cell r="Z122">
            <v>0</v>
          </cell>
        </row>
        <row r="123">
          <cell r="V123" t="str">
            <v>怀化师范高等专科学校</v>
          </cell>
          <cell r="W123">
            <v>431.65</v>
          </cell>
          <cell r="X123">
            <v>292.19</v>
          </cell>
          <cell r="Y123">
            <v>0</v>
          </cell>
          <cell r="Z123">
            <v>139.46</v>
          </cell>
        </row>
        <row r="124">
          <cell r="V124" t="str">
            <v>长沙幼儿师范高等专科学校</v>
          </cell>
          <cell r="W124">
            <v>180.62</v>
          </cell>
          <cell r="X124">
            <v>118.29</v>
          </cell>
          <cell r="Y124">
            <v>0</v>
          </cell>
          <cell r="Z124">
            <v>62.33</v>
          </cell>
        </row>
        <row r="125">
          <cell r="V125" t="str">
            <v>衡阳幼儿师范高等专科学校</v>
          </cell>
          <cell r="W125">
            <v>285.89</v>
          </cell>
          <cell r="X125">
            <v>193.09</v>
          </cell>
          <cell r="Y125">
            <v>0</v>
          </cell>
          <cell r="Z125">
            <v>92.8</v>
          </cell>
        </row>
        <row r="126">
          <cell r="V126" t="str">
            <v>永州师范高等专科学校</v>
          </cell>
          <cell r="W126">
            <v>240.49</v>
          </cell>
          <cell r="X126">
            <v>161.13</v>
          </cell>
          <cell r="Y126">
            <v>0</v>
          </cell>
          <cell r="Z126">
            <v>79.36</v>
          </cell>
        </row>
        <row r="127">
          <cell r="V127" t="str">
            <v>株洲师范高等专科学校</v>
          </cell>
          <cell r="W127">
            <v>173.17</v>
          </cell>
          <cell r="X127">
            <v>114.34</v>
          </cell>
          <cell r="Y127">
            <v>0</v>
          </cell>
          <cell r="Z127">
            <v>58.83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  <sheetName val="国家增长"/>
      <sheetName val="图表1"/>
      <sheetName val="收入增长"/>
      <sheetName val="图表3"/>
      <sheetName val="收入比重"/>
      <sheetName val="中央增长"/>
      <sheetName val="地方增长"/>
      <sheetName val="所得税"/>
      <sheetName val="Financ. Overview"/>
      <sheetName val="Toolbox"/>
      <sheetName val="eqpmad2"/>
      <sheetName val="P1012001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  <sheetName val="eqpmad2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学前"/>
      <sheetName val="MWNANSSQ"/>
      <sheetName val="Financ. Overview"/>
      <sheetName val="Toolbox"/>
      <sheetName val="本专科生奖助学金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  <sheetName val="Financ. Overview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  <sheetName val="SW-TEO"/>
      <sheetName val="PKx"/>
      <sheetName val="本专科生奖助学金"/>
      <sheetName val="Financ. Overview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  <sheetName val="MWNANSSQ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"/>
  <sheetViews>
    <sheetView tabSelected="1" workbookViewId="0">
      <pane xSplit="2" ySplit="6" topLeftCell="C7" activePane="bottomRight" state="frozen"/>
      <selection pane="topRight"/>
      <selection pane="bottomLeft"/>
      <selection pane="bottomRight" activeCell="G108" sqref="G108"/>
    </sheetView>
  </sheetViews>
  <sheetFormatPr defaultColWidth="9" defaultRowHeight="14.25"/>
  <cols>
    <col min="1" max="1" width="9" style="401"/>
    <col min="2" max="2" width="15.75" style="402" customWidth="1"/>
    <col min="3" max="3" width="24" style="402" customWidth="1"/>
    <col min="4" max="5" width="11.125" style="402" customWidth="1"/>
    <col min="6" max="6" width="10.75" style="402" customWidth="1"/>
    <col min="7" max="7" width="10.25" style="402" customWidth="1"/>
    <col min="8" max="9" width="11" style="402" customWidth="1"/>
    <col min="10" max="10" width="9.375" style="402" customWidth="1"/>
    <col min="11" max="11" width="11" style="402" customWidth="1"/>
    <col min="12" max="12" width="13.625" style="402" customWidth="1"/>
    <col min="13" max="14" width="10.25" style="402" customWidth="1"/>
    <col min="15" max="15" width="10.25" style="403" customWidth="1"/>
    <col min="16" max="16" width="11" style="404" customWidth="1"/>
    <col min="17" max="17" width="11.25" style="404" customWidth="1"/>
    <col min="18" max="18" width="12.5" style="404" customWidth="1"/>
    <col min="19" max="20" width="11.375" style="404" customWidth="1"/>
    <col min="21" max="21" width="13.875" style="402" customWidth="1"/>
    <col min="22" max="16384" width="9" style="402"/>
  </cols>
  <sheetData>
    <row r="1" spans="1:21" ht="20.25">
      <c r="A1" s="401" t="s">
        <v>0</v>
      </c>
      <c r="B1" s="405"/>
      <c r="C1" s="405"/>
      <c r="D1" s="405"/>
      <c r="E1" s="405"/>
      <c r="F1" s="406" t="s">
        <v>1</v>
      </c>
      <c r="G1" s="407" t="s">
        <v>1</v>
      </c>
      <c r="H1" s="406"/>
      <c r="I1" s="406"/>
      <c r="J1" s="406"/>
    </row>
    <row r="2" spans="1:21" ht="24">
      <c r="A2" s="459" t="s">
        <v>2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</row>
    <row r="3" spans="1:21">
      <c r="B3" s="460"/>
      <c r="C3" s="460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2"/>
      <c r="Q3" s="462"/>
      <c r="R3" s="462"/>
      <c r="S3" s="417"/>
      <c r="T3" s="417"/>
      <c r="U3" s="401" t="s">
        <v>3</v>
      </c>
    </row>
    <row r="4" spans="1:21" ht="36.75" customHeight="1">
      <c r="A4" s="467" t="s">
        <v>4</v>
      </c>
      <c r="B4" s="467"/>
      <c r="C4" s="467" t="s">
        <v>5</v>
      </c>
      <c r="D4" s="468" t="s">
        <v>6</v>
      </c>
      <c r="E4" s="470" t="s">
        <v>7</v>
      </c>
      <c r="F4" s="463" t="s">
        <v>1248</v>
      </c>
      <c r="G4" s="464"/>
      <c r="H4" s="464"/>
      <c r="I4" s="472" t="s">
        <v>9</v>
      </c>
      <c r="J4" s="470" t="s">
        <v>7</v>
      </c>
      <c r="K4" s="465" t="s">
        <v>10</v>
      </c>
      <c r="L4" s="465"/>
      <c r="M4" s="465"/>
      <c r="N4" s="472" t="s">
        <v>9</v>
      </c>
      <c r="O4" s="474" t="s">
        <v>7</v>
      </c>
      <c r="P4" s="466" t="s">
        <v>11</v>
      </c>
      <c r="Q4" s="466"/>
      <c r="R4" s="466"/>
      <c r="S4" s="466"/>
      <c r="T4" s="472" t="s">
        <v>9</v>
      </c>
      <c r="U4" s="479" t="s">
        <v>12</v>
      </c>
    </row>
    <row r="5" spans="1:21" ht="108" customHeight="1">
      <c r="A5" s="467"/>
      <c r="B5" s="467"/>
      <c r="C5" s="467"/>
      <c r="D5" s="469"/>
      <c r="E5" s="471"/>
      <c r="F5" s="179" t="s">
        <v>13</v>
      </c>
      <c r="G5" s="179" t="s">
        <v>14</v>
      </c>
      <c r="H5" s="179" t="s">
        <v>15</v>
      </c>
      <c r="I5" s="473"/>
      <c r="J5" s="471"/>
      <c r="K5" s="412" t="s">
        <v>13</v>
      </c>
      <c r="L5" s="412" t="s">
        <v>1250</v>
      </c>
      <c r="M5" s="412" t="s">
        <v>1249</v>
      </c>
      <c r="N5" s="473"/>
      <c r="O5" s="475"/>
      <c r="P5" s="413" t="s">
        <v>13</v>
      </c>
      <c r="Q5" s="413" t="s">
        <v>1249</v>
      </c>
      <c r="R5" s="413" t="s">
        <v>1250</v>
      </c>
      <c r="S5" s="413" t="s">
        <v>1251</v>
      </c>
      <c r="T5" s="473"/>
      <c r="U5" s="480"/>
    </row>
    <row r="6" spans="1:21" s="400" customFormat="1">
      <c r="A6" s="484" t="s">
        <v>18</v>
      </c>
      <c r="B6" s="476" t="s">
        <v>19</v>
      </c>
      <c r="C6" s="477"/>
      <c r="D6" s="325">
        <v>9753.6899999999896</v>
      </c>
      <c r="E6" s="325"/>
      <c r="F6" s="408">
        <v>8680.3899999999903</v>
      </c>
      <c r="G6" s="409">
        <v>212.22</v>
      </c>
      <c r="H6" s="409">
        <v>8468.1699999999892</v>
      </c>
      <c r="I6" s="409">
        <v>178.2</v>
      </c>
      <c r="J6" s="409"/>
      <c r="K6" s="409">
        <v>1067</v>
      </c>
      <c r="L6" s="409">
        <v>853.7</v>
      </c>
      <c r="M6" s="409">
        <v>213.3</v>
      </c>
      <c r="N6" s="409">
        <v>960.95</v>
      </c>
      <c r="O6" s="409"/>
      <c r="P6" s="409">
        <v>6.3</v>
      </c>
      <c r="Q6" s="409">
        <v>6.3</v>
      </c>
      <c r="R6" s="409">
        <v>0</v>
      </c>
      <c r="S6" s="409">
        <v>0</v>
      </c>
      <c r="T6" s="409">
        <v>0.21</v>
      </c>
      <c r="U6" s="418"/>
    </row>
    <row r="7" spans="1:21" ht="24">
      <c r="A7" s="485"/>
      <c r="B7" s="481" t="s">
        <v>20</v>
      </c>
      <c r="C7" s="203" t="s">
        <v>1242</v>
      </c>
      <c r="D7" s="325">
        <v>0.13</v>
      </c>
      <c r="E7" s="325"/>
      <c r="F7" s="337"/>
      <c r="G7" s="411"/>
      <c r="H7" s="411"/>
      <c r="I7" s="411"/>
      <c r="J7" s="411"/>
      <c r="K7" s="411"/>
      <c r="L7" s="411"/>
      <c r="M7" s="411"/>
      <c r="N7" s="411"/>
      <c r="O7" s="414" t="s">
        <v>22</v>
      </c>
      <c r="P7" s="337">
        <v>0.13</v>
      </c>
      <c r="Q7" s="337">
        <v>0.13</v>
      </c>
      <c r="R7" s="411"/>
      <c r="S7" s="411"/>
      <c r="T7" s="411">
        <v>0</v>
      </c>
      <c r="U7" s="419"/>
    </row>
    <row r="8" spans="1:21" ht="24">
      <c r="A8" s="485"/>
      <c r="B8" s="482"/>
      <c r="C8" s="203" t="s">
        <v>23</v>
      </c>
      <c r="D8" s="325">
        <v>1047.75</v>
      </c>
      <c r="E8" s="335" t="s">
        <v>24</v>
      </c>
      <c r="F8" s="337">
        <v>1047.75</v>
      </c>
      <c r="G8" s="337">
        <v>0</v>
      </c>
      <c r="H8" s="337">
        <v>1047.75</v>
      </c>
      <c r="I8" s="337"/>
      <c r="J8" s="337"/>
      <c r="K8" s="411"/>
      <c r="L8" s="411"/>
      <c r="M8" s="411"/>
      <c r="N8" s="411"/>
      <c r="O8" s="415"/>
      <c r="P8" s="411"/>
      <c r="Q8" s="411"/>
      <c r="R8" s="411"/>
      <c r="S8" s="411"/>
      <c r="T8" s="411"/>
      <c r="U8" s="419"/>
    </row>
    <row r="9" spans="1:21" ht="24">
      <c r="A9" s="485"/>
      <c r="B9" s="482"/>
      <c r="C9" s="203" t="s">
        <v>25</v>
      </c>
      <c r="D9" s="325">
        <v>6.4899999999999798</v>
      </c>
      <c r="E9" s="335" t="s">
        <v>24</v>
      </c>
      <c r="F9" s="337">
        <v>6.4899999999999798</v>
      </c>
      <c r="G9" s="337">
        <v>9.0000000000000704E-2</v>
      </c>
      <c r="H9" s="337">
        <v>6.3999999999999799</v>
      </c>
      <c r="I9" s="337"/>
      <c r="J9" s="337"/>
      <c r="K9" s="411"/>
      <c r="L9" s="411"/>
      <c r="M9" s="411"/>
      <c r="N9" s="411"/>
      <c r="O9" s="415"/>
      <c r="P9" s="411"/>
      <c r="Q9" s="411"/>
      <c r="R9" s="411"/>
      <c r="S9" s="411"/>
      <c r="T9" s="411"/>
      <c r="U9" s="419"/>
    </row>
    <row r="10" spans="1:21" ht="24">
      <c r="A10" s="485"/>
      <c r="B10" s="482"/>
      <c r="C10" s="203" t="s">
        <v>26</v>
      </c>
      <c r="D10" s="325">
        <v>301.11</v>
      </c>
      <c r="E10" s="335" t="s">
        <v>24</v>
      </c>
      <c r="F10" s="337">
        <v>301.11</v>
      </c>
      <c r="G10" s="337">
        <v>1.39</v>
      </c>
      <c r="H10" s="337">
        <v>299.72000000000003</v>
      </c>
      <c r="I10" s="337"/>
      <c r="J10" s="337"/>
      <c r="K10" s="411"/>
      <c r="L10" s="411"/>
      <c r="M10" s="411"/>
      <c r="N10" s="411"/>
      <c r="O10" s="415"/>
      <c r="P10" s="411"/>
      <c r="Q10" s="411"/>
      <c r="R10" s="411"/>
      <c r="S10" s="411"/>
      <c r="T10" s="411"/>
      <c r="U10" s="419"/>
    </row>
    <row r="11" spans="1:21" ht="24">
      <c r="A11" s="485"/>
      <c r="B11" s="482"/>
      <c r="C11" s="203" t="s">
        <v>27</v>
      </c>
      <c r="D11" s="325">
        <v>87.5</v>
      </c>
      <c r="E11" s="335" t="s">
        <v>24</v>
      </c>
      <c r="F11" s="337">
        <v>87.5</v>
      </c>
      <c r="G11" s="337">
        <v>2.2000000000000002</v>
      </c>
      <c r="H11" s="337">
        <v>85.3</v>
      </c>
      <c r="I11" s="337"/>
      <c r="J11" s="337"/>
      <c r="K11" s="411"/>
      <c r="L11" s="411"/>
      <c r="M11" s="411"/>
      <c r="N11" s="411"/>
      <c r="O11" s="415"/>
      <c r="P11" s="411"/>
      <c r="Q11" s="411"/>
      <c r="R11" s="411"/>
      <c r="S11" s="411"/>
      <c r="T11" s="411"/>
      <c r="U11" s="419"/>
    </row>
    <row r="12" spans="1:21" ht="24">
      <c r="A12" s="485"/>
      <c r="B12" s="482"/>
      <c r="C12" s="203" t="s">
        <v>28</v>
      </c>
      <c r="D12" s="325">
        <v>944.53</v>
      </c>
      <c r="E12" s="335" t="s">
        <v>24</v>
      </c>
      <c r="F12" s="337">
        <v>944.53</v>
      </c>
      <c r="G12" s="337">
        <v>0.81</v>
      </c>
      <c r="H12" s="337">
        <v>943.72</v>
      </c>
      <c r="I12" s="337"/>
      <c r="J12" s="337"/>
      <c r="K12" s="411"/>
      <c r="L12" s="411"/>
      <c r="M12" s="411"/>
      <c r="N12" s="411"/>
      <c r="O12" s="415"/>
      <c r="P12" s="411"/>
      <c r="Q12" s="411"/>
      <c r="R12" s="411"/>
      <c r="S12" s="411"/>
      <c r="T12" s="411"/>
      <c r="U12" s="419"/>
    </row>
    <row r="13" spans="1:21" ht="24">
      <c r="A13" s="485"/>
      <c r="B13" s="482"/>
      <c r="C13" s="203" t="s">
        <v>29</v>
      </c>
      <c r="D13" s="325">
        <v>10.78</v>
      </c>
      <c r="E13" s="335" t="s">
        <v>24</v>
      </c>
      <c r="F13" s="337">
        <v>10.78</v>
      </c>
      <c r="G13" s="337">
        <v>0.52</v>
      </c>
      <c r="H13" s="337">
        <v>10.26</v>
      </c>
      <c r="I13" s="337"/>
      <c r="J13" s="337"/>
      <c r="K13" s="411"/>
      <c r="L13" s="411"/>
      <c r="M13" s="411"/>
      <c r="N13" s="411"/>
      <c r="O13" s="415"/>
      <c r="P13" s="411"/>
      <c r="Q13" s="411"/>
      <c r="R13" s="411"/>
      <c r="S13" s="411"/>
      <c r="T13" s="411"/>
      <c r="U13" s="419"/>
    </row>
    <row r="14" spans="1:21" ht="24">
      <c r="A14" s="485"/>
      <c r="B14" s="482"/>
      <c r="C14" s="203" t="s">
        <v>30</v>
      </c>
      <c r="D14" s="325">
        <v>997.17999999999802</v>
      </c>
      <c r="E14" s="335" t="s">
        <v>24</v>
      </c>
      <c r="F14" s="337">
        <v>997.17999999999802</v>
      </c>
      <c r="G14" s="337">
        <v>4.82</v>
      </c>
      <c r="H14" s="337">
        <v>992.35999999999797</v>
      </c>
      <c r="I14" s="337"/>
      <c r="J14" s="337"/>
      <c r="K14" s="411"/>
      <c r="L14" s="411"/>
      <c r="M14" s="411"/>
      <c r="N14" s="411"/>
      <c r="O14" s="415"/>
      <c r="P14" s="411"/>
      <c r="Q14" s="411"/>
      <c r="R14" s="411"/>
      <c r="S14" s="411"/>
      <c r="T14" s="411"/>
      <c r="U14" s="419"/>
    </row>
    <row r="15" spans="1:21" ht="24">
      <c r="A15" s="485"/>
      <c r="B15" s="482"/>
      <c r="C15" s="203" t="s">
        <v>31</v>
      </c>
      <c r="D15" s="325">
        <v>19.18</v>
      </c>
      <c r="E15" s="335" t="s">
        <v>24</v>
      </c>
      <c r="F15" s="337">
        <v>19.18</v>
      </c>
      <c r="G15" s="337">
        <v>1.1000000000000001</v>
      </c>
      <c r="H15" s="337">
        <v>18.079999999999998</v>
      </c>
      <c r="I15" s="337"/>
      <c r="J15" s="337"/>
      <c r="K15" s="411"/>
      <c r="L15" s="411"/>
      <c r="M15" s="411"/>
      <c r="N15" s="411"/>
      <c r="O15" s="415"/>
      <c r="P15" s="411"/>
      <c r="Q15" s="411"/>
      <c r="R15" s="411"/>
      <c r="S15" s="411"/>
      <c r="T15" s="411"/>
      <c r="U15" s="419"/>
    </row>
    <row r="16" spans="1:21" ht="24">
      <c r="A16" s="485"/>
      <c r="B16" s="482"/>
      <c r="C16" s="203" t="s">
        <v>32</v>
      </c>
      <c r="D16" s="325">
        <v>309.57</v>
      </c>
      <c r="E16" s="335" t="s">
        <v>24</v>
      </c>
      <c r="F16" s="337">
        <v>309.57</v>
      </c>
      <c r="G16" s="337">
        <v>3.52</v>
      </c>
      <c r="H16" s="337">
        <v>306.05</v>
      </c>
      <c r="I16" s="337"/>
      <c r="J16" s="337"/>
      <c r="K16" s="411"/>
      <c r="L16" s="411"/>
      <c r="M16" s="411"/>
      <c r="N16" s="411"/>
      <c r="O16" s="415"/>
      <c r="P16" s="411"/>
      <c r="Q16" s="411"/>
      <c r="R16" s="411"/>
      <c r="S16" s="411"/>
      <c r="T16" s="411"/>
      <c r="U16" s="419"/>
    </row>
    <row r="17" spans="1:21" ht="24">
      <c r="A17" s="485"/>
      <c r="B17" s="482"/>
      <c r="C17" s="203" t="s">
        <v>33</v>
      </c>
      <c r="D17" s="325">
        <v>9.14</v>
      </c>
      <c r="E17" s="335" t="s">
        <v>24</v>
      </c>
      <c r="F17" s="337">
        <v>9.14</v>
      </c>
      <c r="G17" s="337">
        <v>1.95</v>
      </c>
      <c r="H17" s="337">
        <v>7.19</v>
      </c>
      <c r="I17" s="337"/>
      <c r="J17" s="337"/>
      <c r="K17" s="411"/>
      <c r="L17" s="411"/>
      <c r="M17" s="411"/>
      <c r="N17" s="411"/>
      <c r="O17" s="415"/>
      <c r="P17" s="411"/>
      <c r="Q17" s="411"/>
      <c r="R17" s="411"/>
      <c r="S17" s="411"/>
      <c r="T17" s="411"/>
      <c r="U17" s="419"/>
    </row>
    <row r="18" spans="1:21" ht="24">
      <c r="A18" s="485"/>
      <c r="B18" s="482"/>
      <c r="C18" s="203" t="s">
        <v>34</v>
      </c>
      <c r="D18" s="325">
        <v>314.87</v>
      </c>
      <c r="E18" s="335" t="s">
        <v>24</v>
      </c>
      <c r="F18" s="337">
        <v>314.87</v>
      </c>
      <c r="G18" s="337">
        <v>1.85</v>
      </c>
      <c r="H18" s="337">
        <v>313.02</v>
      </c>
      <c r="I18" s="337"/>
      <c r="J18" s="337"/>
      <c r="K18" s="411"/>
      <c r="L18" s="411"/>
      <c r="M18" s="411"/>
      <c r="N18" s="411"/>
      <c r="O18" s="415"/>
      <c r="P18" s="411"/>
      <c r="Q18" s="411"/>
      <c r="R18" s="411"/>
      <c r="S18" s="411"/>
      <c r="T18" s="411"/>
      <c r="U18" s="419"/>
    </row>
    <row r="19" spans="1:21" ht="24">
      <c r="A19" s="485"/>
      <c r="B19" s="482"/>
      <c r="C19" s="203" t="s">
        <v>35</v>
      </c>
      <c r="D19" s="325">
        <v>70.799999999999898</v>
      </c>
      <c r="E19" s="335" t="s">
        <v>24</v>
      </c>
      <c r="F19" s="337">
        <v>70.799999999999898</v>
      </c>
      <c r="G19" s="337">
        <v>-0.29999999999999899</v>
      </c>
      <c r="H19" s="337">
        <v>71.099999999999895</v>
      </c>
      <c r="I19" s="337"/>
      <c r="J19" s="337"/>
      <c r="K19" s="411"/>
      <c r="L19" s="411"/>
      <c r="M19" s="411"/>
      <c r="N19" s="411"/>
      <c r="O19" s="415"/>
      <c r="P19" s="411"/>
      <c r="Q19" s="411"/>
      <c r="R19" s="411"/>
      <c r="S19" s="411"/>
      <c r="T19" s="411"/>
      <c r="U19" s="419"/>
    </row>
    <row r="20" spans="1:21" ht="24">
      <c r="A20" s="485"/>
      <c r="B20" s="482"/>
      <c r="C20" s="203" t="s">
        <v>36</v>
      </c>
      <c r="D20" s="325">
        <v>246.86</v>
      </c>
      <c r="E20" s="335" t="s">
        <v>24</v>
      </c>
      <c r="F20" s="337">
        <v>246.86</v>
      </c>
      <c r="G20" s="337">
        <v>1.06</v>
      </c>
      <c r="H20" s="337">
        <v>245.8</v>
      </c>
      <c r="I20" s="337"/>
      <c r="J20" s="337"/>
      <c r="K20" s="411"/>
      <c r="L20" s="411"/>
      <c r="M20" s="411"/>
      <c r="N20" s="411"/>
      <c r="O20" s="415"/>
      <c r="P20" s="411"/>
      <c r="Q20" s="411"/>
      <c r="R20" s="411"/>
      <c r="S20" s="411"/>
      <c r="T20" s="411"/>
      <c r="U20" s="419"/>
    </row>
    <row r="21" spans="1:21" ht="24">
      <c r="A21" s="485"/>
      <c r="B21" s="482"/>
      <c r="C21" s="203" t="s">
        <v>37</v>
      </c>
      <c r="D21" s="325">
        <v>27.54</v>
      </c>
      <c r="E21" s="335" t="s">
        <v>24</v>
      </c>
      <c r="F21" s="337">
        <v>27.54</v>
      </c>
      <c r="G21" s="337">
        <v>0.74</v>
      </c>
      <c r="H21" s="337">
        <v>26.8</v>
      </c>
      <c r="I21" s="337"/>
      <c r="J21" s="337"/>
      <c r="K21" s="411"/>
      <c r="L21" s="411"/>
      <c r="M21" s="411"/>
      <c r="N21" s="411"/>
      <c r="O21" s="415"/>
      <c r="P21" s="411"/>
      <c r="Q21" s="411"/>
      <c r="R21" s="411"/>
      <c r="S21" s="411"/>
      <c r="T21" s="411"/>
      <c r="U21" s="419"/>
    </row>
    <row r="22" spans="1:21" ht="24">
      <c r="A22" s="485"/>
      <c r="B22" s="482"/>
      <c r="C22" s="203" t="s">
        <v>38</v>
      </c>
      <c r="D22" s="325">
        <v>0</v>
      </c>
      <c r="E22" s="335" t="s">
        <v>24</v>
      </c>
      <c r="F22" s="337">
        <v>0</v>
      </c>
      <c r="G22" s="337">
        <v>1.21</v>
      </c>
      <c r="H22" s="337">
        <v>-1.21</v>
      </c>
      <c r="I22" s="487">
        <v>175.88</v>
      </c>
      <c r="J22" s="337"/>
      <c r="K22" s="411"/>
      <c r="L22" s="411"/>
      <c r="M22" s="411"/>
      <c r="N22" s="411"/>
      <c r="O22" s="415"/>
      <c r="P22" s="411"/>
      <c r="Q22" s="411"/>
      <c r="R22" s="411"/>
      <c r="S22" s="411"/>
      <c r="T22" s="411"/>
      <c r="U22" s="419"/>
    </row>
    <row r="23" spans="1:21" ht="24">
      <c r="A23" s="485"/>
      <c r="B23" s="482"/>
      <c r="C23" s="203" t="s">
        <v>39</v>
      </c>
      <c r="D23" s="325">
        <v>13</v>
      </c>
      <c r="E23" s="335" t="s">
        <v>24</v>
      </c>
      <c r="F23" s="337">
        <v>13</v>
      </c>
      <c r="G23" s="337">
        <v>0.75</v>
      </c>
      <c r="H23" s="337">
        <v>12.25</v>
      </c>
      <c r="I23" s="488"/>
      <c r="J23" s="337"/>
      <c r="K23" s="411"/>
      <c r="L23" s="411"/>
      <c r="M23" s="411"/>
      <c r="N23" s="411"/>
      <c r="O23" s="415"/>
      <c r="P23" s="411"/>
      <c r="Q23" s="411"/>
      <c r="R23" s="411"/>
      <c r="S23" s="411"/>
      <c r="T23" s="411"/>
      <c r="U23" s="419"/>
    </row>
    <row r="24" spans="1:21" ht="24">
      <c r="A24" s="485"/>
      <c r="B24" s="482"/>
      <c r="C24" s="203" t="s">
        <v>40</v>
      </c>
      <c r="D24" s="325">
        <v>532.5</v>
      </c>
      <c r="E24" s="335" t="s">
        <v>24</v>
      </c>
      <c r="F24" s="337">
        <v>532.5</v>
      </c>
      <c r="G24" s="337">
        <v>2.78</v>
      </c>
      <c r="H24" s="337">
        <v>529.72</v>
      </c>
      <c r="I24" s="337"/>
      <c r="J24" s="337"/>
      <c r="K24" s="411"/>
      <c r="L24" s="411"/>
      <c r="M24" s="411"/>
      <c r="N24" s="411"/>
      <c r="O24" s="415"/>
      <c r="P24" s="411"/>
      <c r="Q24" s="411"/>
      <c r="R24" s="411"/>
      <c r="S24" s="411"/>
      <c r="T24" s="411"/>
      <c r="U24" s="419"/>
    </row>
    <row r="25" spans="1:21" ht="24">
      <c r="A25" s="485"/>
      <c r="B25" s="482"/>
      <c r="C25" s="203" t="s">
        <v>41</v>
      </c>
      <c r="D25" s="325">
        <v>14.03</v>
      </c>
      <c r="E25" s="335" t="s">
        <v>24</v>
      </c>
      <c r="F25" s="337">
        <v>14.03</v>
      </c>
      <c r="G25" s="337">
        <v>0.44</v>
      </c>
      <c r="H25" s="337">
        <v>13.59</v>
      </c>
      <c r="I25" s="337"/>
      <c r="J25" s="337"/>
      <c r="K25" s="411"/>
      <c r="L25" s="411"/>
      <c r="M25" s="411"/>
      <c r="N25" s="411"/>
      <c r="O25" s="415"/>
      <c r="P25" s="411"/>
      <c r="Q25" s="411"/>
      <c r="R25" s="411"/>
      <c r="S25" s="411"/>
      <c r="T25" s="411"/>
      <c r="U25" s="419"/>
    </row>
    <row r="26" spans="1:21" ht="24">
      <c r="A26" s="485"/>
      <c r="B26" s="482"/>
      <c r="C26" s="203" t="s">
        <v>42</v>
      </c>
      <c r="D26" s="325">
        <v>418.16</v>
      </c>
      <c r="E26" s="335" t="s">
        <v>24</v>
      </c>
      <c r="F26" s="337">
        <v>418.16</v>
      </c>
      <c r="G26" s="337">
        <v>3.1699999999999902</v>
      </c>
      <c r="H26" s="337">
        <v>414.99</v>
      </c>
      <c r="I26" s="337"/>
      <c r="J26" s="337"/>
      <c r="K26" s="411"/>
      <c r="L26" s="411"/>
      <c r="M26" s="411"/>
      <c r="N26" s="411"/>
      <c r="O26" s="415"/>
      <c r="P26" s="411"/>
      <c r="Q26" s="411"/>
      <c r="R26" s="411"/>
      <c r="S26" s="411"/>
      <c r="T26" s="411"/>
      <c r="U26" s="419"/>
    </row>
    <row r="27" spans="1:21" ht="24">
      <c r="A27" s="485"/>
      <c r="B27" s="482"/>
      <c r="C27" s="203" t="s">
        <v>43</v>
      </c>
      <c r="D27" s="325">
        <v>44.35</v>
      </c>
      <c r="E27" s="335" t="s">
        <v>24</v>
      </c>
      <c r="F27" s="337">
        <v>44.35</v>
      </c>
      <c r="G27" s="337">
        <v>2.44</v>
      </c>
      <c r="H27" s="337">
        <v>41.91</v>
      </c>
      <c r="I27" s="337"/>
      <c r="J27" s="337"/>
      <c r="K27" s="411"/>
      <c r="L27" s="411"/>
      <c r="M27" s="411"/>
      <c r="N27" s="411"/>
      <c r="O27" s="415"/>
      <c r="P27" s="411"/>
      <c r="Q27" s="411"/>
      <c r="R27" s="411"/>
      <c r="S27" s="411"/>
      <c r="T27" s="411"/>
      <c r="U27" s="419"/>
    </row>
    <row r="28" spans="1:21" ht="24">
      <c r="A28" s="485"/>
      <c r="B28" s="482"/>
      <c r="C28" s="203" t="s">
        <v>44</v>
      </c>
      <c r="D28" s="325">
        <v>177.04</v>
      </c>
      <c r="E28" s="335" t="s">
        <v>24</v>
      </c>
      <c r="F28" s="337">
        <v>177.04</v>
      </c>
      <c r="G28" s="337">
        <v>7</v>
      </c>
      <c r="H28" s="337">
        <v>170.04</v>
      </c>
      <c r="I28" s="337"/>
      <c r="J28" s="337"/>
      <c r="K28" s="411"/>
      <c r="L28" s="411"/>
      <c r="M28" s="411"/>
      <c r="N28" s="411"/>
      <c r="O28" s="415"/>
      <c r="P28" s="411"/>
      <c r="Q28" s="411"/>
      <c r="R28" s="411"/>
      <c r="S28" s="411"/>
      <c r="T28" s="411"/>
      <c r="U28" s="419"/>
    </row>
    <row r="29" spans="1:21" ht="24">
      <c r="A29" s="485"/>
      <c r="B29" s="482"/>
      <c r="C29" s="203" t="s">
        <v>45</v>
      </c>
      <c r="D29" s="325">
        <v>-166.27</v>
      </c>
      <c r="E29" s="335" t="s">
        <v>24</v>
      </c>
      <c r="F29" s="337">
        <v>-166.27</v>
      </c>
      <c r="G29" s="337">
        <v>-2.16</v>
      </c>
      <c r="H29" s="337">
        <v>-164.11</v>
      </c>
      <c r="I29" s="337"/>
      <c r="J29" s="337"/>
      <c r="K29" s="411"/>
      <c r="L29" s="411"/>
      <c r="M29" s="411"/>
      <c r="N29" s="411"/>
      <c r="O29" s="415"/>
      <c r="P29" s="411"/>
      <c r="Q29" s="411"/>
      <c r="R29" s="411"/>
      <c r="S29" s="411"/>
      <c r="T29" s="411"/>
      <c r="U29" s="419"/>
    </row>
    <row r="30" spans="1:21" ht="24">
      <c r="A30" s="485"/>
      <c r="B30" s="482"/>
      <c r="C30" s="203" t="s">
        <v>46</v>
      </c>
      <c r="D30" s="325">
        <v>64.969999999999899</v>
      </c>
      <c r="E30" s="335" t="s">
        <v>24</v>
      </c>
      <c r="F30" s="337">
        <v>64.969999999999899</v>
      </c>
      <c r="G30" s="337">
        <v>1.69</v>
      </c>
      <c r="H30" s="337">
        <v>63.279999999999902</v>
      </c>
      <c r="I30" s="337"/>
      <c r="J30" s="337"/>
      <c r="K30" s="411"/>
      <c r="L30" s="411"/>
      <c r="M30" s="411"/>
      <c r="N30" s="411"/>
      <c r="O30" s="415"/>
      <c r="P30" s="411"/>
      <c r="Q30" s="411"/>
      <c r="R30" s="411"/>
      <c r="S30" s="411"/>
      <c r="T30" s="411"/>
      <c r="U30" s="419"/>
    </row>
    <row r="31" spans="1:21" ht="24">
      <c r="A31" s="485"/>
      <c r="B31" s="482"/>
      <c r="C31" s="203" t="s">
        <v>47</v>
      </c>
      <c r="D31" s="325">
        <v>19.07</v>
      </c>
      <c r="E31" s="335" t="s">
        <v>24</v>
      </c>
      <c r="F31" s="337">
        <v>19.07</v>
      </c>
      <c r="G31" s="337">
        <v>0.45999999999999902</v>
      </c>
      <c r="H31" s="337">
        <v>18.61</v>
      </c>
      <c r="I31" s="337"/>
      <c r="J31" s="337"/>
      <c r="K31" s="411"/>
      <c r="L31" s="411"/>
      <c r="M31" s="411"/>
      <c r="N31" s="411"/>
      <c r="O31" s="415"/>
      <c r="P31" s="411"/>
      <c r="Q31" s="411"/>
      <c r="R31" s="411"/>
      <c r="S31" s="411"/>
      <c r="T31" s="411"/>
      <c r="U31" s="419"/>
    </row>
    <row r="32" spans="1:21" ht="24">
      <c r="A32" s="485"/>
      <c r="B32" s="482"/>
      <c r="C32" s="203" t="s">
        <v>48</v>
      </c>
      <c r="D32" s="325">
        <v>270.62</v>
      </c>
      <c r="E32" s="335" t="s">
        <v>24</v>
      </c>
      <c r="F32" s="337">
        <v>270.62</v>
      </c>
      <c r="G32" s="337">
        <v>1.64</v>
      </c>
      <c r="H32" s="337">
        <v>268.98</v>
      </c>
      <c r="I32" s="337"/>
      <c r="J32" s="337"/>
      <c r="K32" s="411"/>
      <c r="L32" s="411"/>
      <c r="M32" s="411"/>
      <c r="N32" s="411"/>
      <c r="O32" s="415"/>
      <c r="P32" s="411"/>
      <c r="Q32" s="411"/>
      <c r="R32" s="411"/>
      <c r="S32" s="411"/>
      <c r="T32" s="411"/>
      <c r="U32" s="419"/>
    </row>
    <row r="33" spans="1:21" ht="24">
      <c r="A33" s="485"/>
      <c r="B33" s="482"/>
      <c r="C33" s="203" t="s">
        <v>49</v>
      </c>
      <c r="D33" s="325">
        <v>25.75</v>
      </c>
      <c r="E33" s="335" t="s">
        <v>24</v>
      </c>
      <c r="F33" s="337">
        <v>25.75</v>
      </c>
      <c r="G33" s="337">
        <v>0.98</v>
      </c>
      <c r="H33" s="337">
        <v>24.77</v>
      </c>
      <c r="I33" s="337"/>
      <c r="J33" s="337"/>
      <c r="K33" s="411"/>
      <c r="L33" s="411"/>
      <c r="M33" s="411"/>
      <c r="N33" s="411"/>
      <c r="O33" s="415"/>
      <c r="P33" s="411"/>
      <c r="Q33" s="411"/>
      <c r="R33" s="411"/>
      <c r="S33" s="411"/>
      <c r="T33" s="411"/>
      <c r="U33" s="419"/>
    </row>
    <row r="34" spans="1:21" ht="24">
      <c r="A34" s="485"/>
      <c r="B34" s="482"/>
      <c r="C34" s="203" t="s">
        <v>50</v>
      </c>
      <c r="D34" s="325">
        <v>75.410000000000096</v>
      </c>
      <c r="E34" s="335" t="s">
        <v>24</v>
      </c>
      <c r="F34" s="337">
        <v>75.410000000000096</v>
      </c>
      <c r="G34" s="337">
        <v>15.8</v>
      </c>
      <c r="H34" s="337">
        <v>59.610000000000099</v>
      </c>
      <c r="I34" s="337"/>
      <c r="J34" s="337"/>
      <c r="K34" s="411"/>
      <c r="L34" s="411"/>
      <c r="M34" s="411"/>
      <c r="N34" s="411"/>
      <c r="O34" s="415"/>
      <c r="P34" s="411"/>
      <c r="Q34" s="411"/>
      <c r="R34" s="411"/>
      <c r="S34" s="411"/>
      <c r="T34" s="411"/>
      <c r="U34" s="419"/>
    </row>
    <row r="35" spans="1:21" ht="24">
      <c r="A35" s="485"/>
      <c r="B35" s="482"/>
      <c r="C35" s="203" t="s">
        <v>51</v>
      </c>
      <c r="D35" s="325">
        <v>183.08</v>
      </c>
      <c r="E35" s="335" t="s">
        <v>24</v>
      </c>
      <c r="F35" s="337">
        <v>183.08</v>
      </c>
      <c r="G35" s="337">
        <v>0.94999999999999896</v>
      </c>
      <c r="H35" s="337">
        <v>182.13</v>
      </c>
      <c r="I35" s="337"/>
      <c r="J35" s="416" t="s">
        <v>52</v>
      </c>
      <c r="K35" s="411">
        <v>0</v>
      </c>
      <c r="L35" s="411">
        <v>0</v>
      </c>
      <c r="M35" s="411">
        <v>0</v>
      </c>
      <c r="N35" s="411">
        <v>33.92</v>
      </c>
      <c r="O35" s="415"/>
      <c r="P35" s="411"/>
      <c r="Q35" s="411"/>
      <c r="R35" s="411"/>
      <c r="S35" s="411"/>
      <c r="T35" s="411"/>
      <c r="U35" s="419"/>
    </row>
    <row r="36" spans="1:21" ht="24">
      <c r="A36" s="485"/>
      <c r="B36" s="482"/>
      <c r="C36" s="203" t="s">
        <v>53</v>
      </c>
      <c r="D36" s="325">
        <v>23.28</v>
      </c>
      <c r="E36" s="335" t="s">
        <v>24</v>
      </c>
      <c r="F36" s="337">
        <v>23.28</v>
      </c>
      <c r="G36" s="337">
        <v>-0.5</v>
      </c>
      <c r="H36" s="337">
        <v>23.78</v>
      </c>
      <c r="I36" s="337"/>
      <c r="J36" s="337"/>
      <c r="K36" s="411"/>
      <c r="L36" s="411"/>
      <c r="M36" s="411"/>
      <c r="N36" s="411"/>
      <c r="O36" s="415"/>
      <c r="P36" s="411"/>
      <c r="Q36" s="411"/>
      <c r="R36" s="411"/>
      <c r="S36" s="411"/>
      <c r="T36" s="411"/>
      <c r="U36" s="419"/>
    </row>
    <row r="37" spans="1:21" ht="24">
      <c r="A37" s="485"/>
      <c r="B37" s="482"/>
      <c r="C37" s="203" t="s">
        <v>54</v>
      </c>
      <c r="D37" s="325">
        <v>41.980000000000103</v>
      </c>
      <c r="E37" s="335" t="s">
        <v>24</v>
      </c>
      <c r="F37" s="337">
        <v>41.980000000000103</v>
      </c>
      <c r="G37" s="337">
        <v>4.03</v>
      </c>
      <c r="H37" s="337">
        <v>37.950000000000102</v>
      </c>
      <c r="I37" s="337"/>
      <c r="J37" s="416" t="s">
        <v>52</v>
      </c>
      <c r="K37" s="411">
        <v>0</v>
      </c>
      <c r="L37" s="411">
        <v>0</v>
      </c>
      <c r="M37" s="411">
        <v>0</v>
      </c>
      <c r="N37" s="411">
        <v>1.35</v>
      </c>
      <c r="O37" s="415"/>
      <c r="P37" s="411"/>
      <c r="Q37" s="411"/>
      <c r="R37" s="411"/>
      <c r="S37" s="411"/>
      <c r="T37" s="411"/>
      <c r="U37" s="419"/>
    </row>
    <row r="38" spans="1:21" ht="24">
      <c r="A38" s="485"/>
      <c r="B38" s="482"/>
      <c r="C38" s="203" t="s">
        <v>55</v>
      </c>
      <c r="D38" s="325">
        <v>109.35</v>
      </c>
      <c r="E38" s="335" t="s">
        <v>24</v>
      </c>
      <c r="F38" s="337">
        <v>109.35</v>
      </c>
      <c r="G38" s="337">
        <v>11.86</v>
      </c>
      <c r="H38" s="337">
        <v>97.49</v>
      </c>
      <c r="I38" s="337"/>
      <c r="J38" s="416" t="s">
        <v>52</v>
      </c>
      <c r="K38" s="411">
        <v>0</v>
      </c>
      <c r="L38" s="411">
        <v>0</v>
      </c>
      <c r="M38" s="411">
        <v>0</v>
      </c>
      <c r="N38" s="411">
        <v>181.5</v>
      </c>
      <c r="O38" s="415"/>
      <c r="P38" s="411"/>
      <c r="Q38" s="411"/>
      <c r="R38" s="411"/>
      <c r="S38" s="411"/>
      <c r="T38" s="411"/>
      <c r="U38" s="419"/>
    </row>
    <row r="39" spans="1:21" ht="24">
      <c r="A39" s="485"/>
      <c r="B39" s="482"/>
      <c r="C39" s="203" t="s">
        <v>56</v>
      </c>
      <c r="D39" s="325">
        <v>108.01</v>
      </c>
      <c r="E39" s="335" t="s">
        <v>24</v>
      </c>
      <c r="F39" s="337">
        <v>108.01</v>
      </c>
      <c r="G39" s="337">
        <v>1.75</v>
      </c>
      <c r="H39" s="337">
        <v>106.26</v>
      </c>
      <c r="I39" s="337"/>
      <c r="J39" s="416" t="s">
        <v>52</v>
      </c>
      <c r="K39" s="411">
        <v>0</v>
      </c>
      <c r="L39" s="411">
        <v>0</v>
      </c>
      <c r="M39" s="411">
        <v>0</v>
      </c>
      <c r="N39" s="411">
        <v>106.2</v>
      </c>
      <c r="O39" s="415"/>
      <c r="P39" s="411"/>
      <c r="Q39" s="411"/>
      <c r="R39" s="411"/>
      <c r="S39" s="411"/>
      <c r="T39" s="411"/>
      <c r="U39" s="419"/>
    </row>
    <row r="40" spans="1:21" ht="24">
      <c r="A40" s="485"/>
      <c r="B40" s="482"/>
      <c r="C40" s="203" t="s">
        <v>57</v>
      </c>
      <c r="D40" s="325">
        <v>23.48</v>
      </c>
      <c r="E40" s="335" t="s">
        <v>24</v>
      </c>
      <c r="F40" s="337">
        <v>23.48</v>
      </c>
      <c r="G40" s="337">
        <v>2.8</v>
      </c>
      <c r="H40" s="337">
        <v>20.68</v>
      </c>
      <c r="I40" s="337"/>
      <c r="J40" s="337"/>
      <c r="K40" s="411"/>
      <c r="L40" s="411"/>
      <c r="M40" s="411"/>
      <c r="N40" s="411"/>
      <c r="O40" s="415"/>
      <c r="P40" s="411"/>
      <c r="Q40" s="411"/>
      <c r="R40" s="411"/>
      <c r="S40" s="411"/>
      <c r="T40" s="411"/>
      <c r="U40" s="419"/>
    </row>
    <row r="41" spans="1:21" ht="24">
      <c r="A41" s="485"/>
      <c r="B41" s="482"/>
      <c r="C41" s="203" t="s">
        <v>58</v>
      </c>
      <c r="D41" s="325">
        <v>47.65</v>
      </c>
      <c r="E41" s="335" t="s">
        <v>24</v>
      </c>
      <c r="F41" s="337">
        <v>47.65</v>
      </c>
      <c r="G41" s="337">
        <v>1.61</v>
      </c>
      <c r="H41" s="337">
        <v>46.04</v>
      </c>
      <c r="I41" s="337"/>
      <c r="J41" s="337"/>
      <c r="K41" s="411"/>
      <c r="L41" s="411"/>
      <c r="M41" s="411"/>
      <c r="N41" s="411"/>
      <c r="O41" s="415"/>
      <c r="P41" s="411"/>
      <c r="Q41" s="411"/>
      <c r="R41" s="411"/>
      <c r="S41" s="411"/>
      <c r="T41" s="411"/>
      <c r="U41" s="419"/>
    </row>
    <row r="42" spans="1:21" ht="24">
      <c r="A42" s="485"/>
      <c r="B42" s="482"/>
      <c r="C42" s="203" t="s">
        <v>59</v>
      </c>
      <c r="D42" s="325">
        <v>39.430000000000099</v>
      </c>
      <c r="E42" s="335" t="s">
        <v>24</v>
      </c>
      <c r="F42" s="337">
        <v>39.430000000000099</v>
      </c>
      <c r="G42" s="337">
        <v>1.4</v>
      </c>
      <c r="H42" s="337">
        <v>38.030000000000101</v>
      </c>
      <c r="I42" s="337"/>
      <c r="J42" s="337"/>
      <c r="K42" s="411"/>
      <c r="L42" s="411"/>
      <c r="M42" s="411"/>
      <c r="N42" s="411"/>
      <c r="O42" s="415"/>
      <c r="P42" s="411"/>
      <c r="Q42" s="411"/>
      <c r="R42" s="411"/>
      <c r="S42" s="411"/>
      <c r="T42" s="411"/>
      <c r="U42" s="419"/>
    </row>
    <row r="43" spans="1:21" ht="24">
      <c r="A43" s="485"/>
      <c r="B43" s="482"/>
      <c r="C43" s="203" t="s">
        <v>60</v>
      </c>
      <c r="D43" s="325">
        <v>92.749999999999901</v>
      </c>
      <c r="E43" s="335" t="s">
        <v>24</v>
      </c>
      <c r="F43" s="337">
        <v>68.889999999999901</v>
      </c>
      <c r="G43" s="337">
        <v>0.80000000000000104</v>
      </c>
      <c r="H43" s="337">
        <v>68.089999999999904</v>
      </c>
      <c r="I43" s="337"/>
      <c r="J43" s="416" t="s">
        <v>52</v>
      </c>
      <c r="K43" s="411">
        <v>23.86</v>
      </c>
      <c r="L43" s="411">
        <v>23.86</v>
      </c>
      <c r="M43" s="411">
        <v>0</v>
      </c>
      <c r="N43" s="411">
        <v>0</v>
      </c>
      <c r="O43" s="415"/>
      <c r="P43" s="411"/>
      <c r="Q43" s="411"/>
      <c r="R43" s="411"/>
      <c r="S43" s="411"/>
      <c r="T43" s="411"/>
      <c r="U43" s="419"/>
    </row>
    <row r="44" spans="1:21" ht="24">
      <c r="A44" s="485"/>
      <c r="B44" s="482"/>
      <c r="C44" s="203" t="s">
        <v>61</v>
      </c>
      <c r="D44" s="325">
        <v>143.09</v>
      </c>
      <c r="E44" s="335" t="s">
        <v>24</v>
      </c>
      <c r="F44" s="337">
        <v>143.09</v>
      </c>
      <c r="G44" s="337">
        <v>13.15</v>
      </c>
      <c r="H44" s="337">
        <v>129.94</v>
      </c>
      <c r="I44" s="337"/>
      <c r="J44" s="416" t="s">
        <v>52</v>
      </c>
      <c r="K44" s="411">
        <v>0</v>
      </c>
      <c r="L44" s="411">
        <v>0</v>
      </c>
      <c r="M44" s="411">
        <v>0</v>
      </c>
      <c r="N44" s="411">
        <v>14.4</v>
      </c>
      <c r="O44" s="415"/>
      <c r="P44" s="411"/>
      <c r="Q44" s="411"/>
      <c r="R44" s="411"/>
      <c r="S44" s="411"/>
      <c r="T44" s="411"/>
      <c r="U44" s="419"/>
    </row>
    <row r="45" spans="1:21" ht="24">
      <c r="A45" s="485"/>
      <c r="B45" s="482"/>
      <c r="C45" s="203" t="s">
        <v>62</v>
      </c>
      <c r="D45" s="325">
        <v>66.059999999999803</v>
      </c>
      <c r="E45" s="335" t="s">
        <v>63</v>
      </c>
      <c r="F45" s="337">
        <v>66.059999999999803</v>
      </c>
      <c r="G45" s="337">
        <v>3.38</v>
      </c>
      <c r="H45" s="337">
        <v>62.679999999999801</v>
      </c>
      <c r="I45" s="337"/>
      <c r="J45" s="337"/>
      <c r="K45" s="411"/>
      <c r="L45" s="411"/>
      <c r="M45" s="411"/>
      <c r="N45" s="411"/>
      <c r="O45" s="415"/>
      <c r="P45" s="411"/>
      <c r="Q45" s="411"/>
      <c r="R45" s="411"/>
      <c r="S45" s="411"/>
      <c r="T45" s="411"/>
      <c r="U45" s="419"/>
    </row>
    <row r="46" spans="1:21" ht="24">
      <c r="A46" s="485"/>
      <c r="B46" s="482"/>
      <c r="C46" s="203" t="s">
        <v>64</v>
      </c>
      <c r="D46" s="325">
        <v>61.419999999999902</v>
      </c>
      <c r="E46" s="335" t="s">
        <v>24</v>
      </c>
      <c r="F46" s="337">
        <v>61.419999999999902</v>
      </c>
      <c r="G46" s="337">
        <v>7.07</v>
      </c>
      <c r="H46" s="337">
        <v>54.349999999999902</v>
      </c>
      <c r="I46" s="337"/>
      <c r="J46" s="337"/>
      <c r="K46" s="411"/>
      <c r="L46" s="411"/>
      <c r="M46" s="411"/>
      <c r="N46" s="411"/>
      <c r="O46" s="415"/>
      <c r="P46" s="411"/>
      <c r="Q46" s="411"/>
      <c r="R46" s="411"/>
      <c r="S46" s="411"/>
      <c r="T46" s="411"/>
      <c r="U46" s="419"/>
    </row>
    <row r="47" spans="1:21" ht="24">
      <c r="A47" s="485"/>
      <c r="B47" s="482"/>
      <c r="C47" s="203" t="s">
        <v>65</v>
      </c>
      <c r="D47" s="325">
        <v>104.18</v>
      </c>
      <c r="E47" s="335" t="s">
        <v>24</v>
      </c>
      <c r="F47" s="337">
        <v>104.18</v>
      </c>
      <c r="G47" s="337">
        <v>3.57</v>
      </c>
      <c r="H47" s="337">
        <v>100.61</v>
      </c>
      <c r="I47" s="337"/>
      <c r="J47" s="337"/>
      <c r="K47" s="411"/>
      <c r="L47" s="411"/>
      <c r="M47" s="411"/>
      <c r="N47" s="411"/>
      <c r="O47" s="415"/>
      <c r="P47" s="411"/>
      <c r="Q47" s="411"/>
      <c r="R47" s="411"/>
      <c r="S47" s="411"/>
      <c r="T47" s="411"/>
      <c r="U47" s="419"/>
    </row>
    <row r="48" spans="1:21" ht="24">
      <c r="A48" s="485"/>
      <c r="B48" s="482"/>
      <c r="C48" s="203" t="s">
        <v>66</v>
      </c>
      <c r="D48" s="325">
        <v>57.56</v>
      </c>
      <c r="E48" s="335" t="s">
        <v>24</v>
      </c>
      <c r="F48" s="337">
        <v>57.56</v>
      </c>
      <c r="G48" s="337">
        <v>4.53</v>
      </c>
      <c r="H48" s="337">
        <v>53.03</v>
      </c>
      <c r="I48" s="337"/>
      <c r="J48" s="337"/>
      <c r="K48" s="411"/>
      <c r="L48" s="411"/>
      <c r="M48" s="411"/>
      <c r="N48" s="411"/>
      <c r="O48" s="415"/>
      <c r="P48" s="411"/>
      <c r="Q48" s="411"/>
      <c r="R48" s="411"/>
      <c r="S48" s="411"/>
      <c r="T48" s="411"/>
      <c r="U48" s="419"/>
    </row>
    <row r="49" spans="1:21" ht="24">
      <c r="A49" s="485"/>
      <c r="B49" s="482"/>
      <c r="C49" s="203" t="s">
        <v>67</v>
      </c>
      <c r="D49" s="325">
        <v>16.8</v>
      </c>
      <c r="E49" s="335" t="s">
        <v>24</v>
      </c>
      <c r="F49" s="337">
        <v>16.8</v>
      </c>
      <c r="G49" s="337">
        <v>0.79</v>
      </c>
      <c r="H49" s="337">
        <v>16.010000000000002</v>
      </c>
      <c r="I49" s="337"/>
      <c r="J49" s="416" t="s">
        <v>52</v>
      </c>
      <c r="K49" s="411">
        <v>0</v>
      </c>
      <c r="L49" s="411">
        <v>0</v>
      </c>
      <c r="M49" s="411">
        <v>0</v>
      </c>
      <c r="N49" s="411">
        <v>133.24</v>
      </c>
      <c r="O49" s="415"/>
      <c r="P49" s="411"/>
      <c r="Q49" s="411"/>
      <c r="R49" s="411"/>
      <c r="S49" s="411"/>
      <c r="T49" s="411"/>
      <c r="U49" s="419"/>
    </row>
    <row r="50" spans="1:21" ht="24">
      <c r="A50" s="485"/>
      <c r="B50" s="482"/>
      <c r="C50" s="203" t="s">
        <v>68</v>
      </c>
      <c r="D50" s="325">
        <v>42.9600000000001</v>
      </c>
      <c r="E50" s="335" t="s">
        <v>63</v>
      </c>
      <c r="F50" s="337">
        <v>42.9600000000001</v>
      </c>
      <c r="G50" s="337">
        <v>0</v>
      </c>
      <c r="H50" s="337">
        <v>42.9600000000001</v>
      </c>
      <c r="I50" s="337"/>
      <c r="J50" s="416" t="s">
        <v>52</v>
      </c>
      <c r="K50" s="411">
        <v>0</v>
      </c>
      <c r="L50" s="411">
        <v>0</v>
      </c>
      <c r="M50" s="411">
        <v>0</v>
      </c>
      <c r="N50" s="411">
        <v>144.31</v>
      </c>
      <c r="O50" s="415"/>
      <c r="P50" s="411"/>
      <c r="Q50" s="411"/>
      <c r="R50" s="411"/>
      <c r="S50" s="411"/>
      <c r="T50" s="411"/>
      <c r="U50" s="419"/>
    </row>
    <row r="51" spans="1:21" ht="24">
      <c r="A51" s="485"/>
      <c r="B51" s="482"/>
      <c r="C51" s="203" t="s">
        <v>69</v>
      </c>
      <c r="D51" s="325">
        <v>43.11</v>
      </c>
      <c r="E51" s="335" t="s">
        <v>63</v>
      </c>
      <c r="F51" s="337">
        <v>43.11</v>
      </c>
      <c r="G51" s="337">
        <v>4.79</v>
      </c>
      <c r="H51" s="337">
        <v>38.3200000000001</v>
      </c>
      <c r="I51" s="337"/>
      <c r="J51" s="337"/>
      <c r="K51" s="411"/>
      <c r="L51" s="411"/>
      <c r="M51" s="411"/>
      <c r="N51" s="411"/>
      <c r="O51" s="415"/>
      <c r="P51" s="411"/>
      <c r="Q51" s="411"/>
      <c r="R51" s="411"/>
      <c r="S51" s="411"/>
      <c r="T51" s="411"/>
      <c r="U51" s="419"/>
    </row>
    <row r="52" spans="1:21" ht="24">
      <c r="A52" s="485"/>
      <c r="B52" s="482"/>
      <c r="C52" s="203" t="s">
        <v>70</v>
      </c>
      <c r="D52" s="325">
        <v>66.229999999999905</v>
      </c>
      <c r="E52" s="335" t="s">
        <v>63</v>
      </c>
      <c r="F52" s="337">
        <v>66.229999999999905</v>
      </c>
      <c r="G52" s="337">
        <v>8.3599999999999905</v>
      </c>
      <c r="H52" s="337">
        <v>57.869999999999898</v>
      </c>
      <c r="I52" s="337"/>
      <c r="J52" s="416" t="s">
        <v>52</v>
      </c>
      <c r="K52" s="411">
        <v>0</v>
      </c>
      <c r="L52" s="411">
        <v>0</v>
      </c>
      <c r="M52" s="411">
        <v>0</v>
      </c>
      <c r="N52" s="411">
        <v>1.39</v>
      </c>
      <c r="O52" s="415"/>
      <c r="P52" s="411"/>
      <c r="Q52" s="411"/>
      <c r="R52" s="411"/>
      <c r="S52" s="411"/>
      <c r="T52" s="411"/>
      <c r="U52" s="419"/>
    </row>
    <row r="53" spans="1:21" ht="24">
      <c r="A53" s="485"/>
      <c r="B53" s="482"/>
      <c r="C53" s="203" t="s">
        <v>71</v>
      </c>
      <c r="D53" s="325">
        <v>17.579999999999998</v>
      </c>
      <c r="E53" s="335" t="s">
        <v>63</v>
      </c>
      <c r="F53" s="337">
        <v>17.579999999999998</v>
      </c>
      <c r="G53" s="337">
        <v>4.66</v>
      </c>
      <c r="H53" s="337">
        <v>12.92</v>
      </c>
      <c r="I53" s="337"/>
      <c r="J53" s="337"/>
      <c r="K53" s="411"/>
      <c r="L53" s="411"/>
      <c r="M53" s="411"/>
      <c r="N53" s="411"/>
      <c r="O53" s="415"/>
      <c r="P53" s="411"/>
      <c r="Q53" s="411"/>
      <c r="R53" s="411"/>
      <c r="S53" s="411"/>
      <c r="T53" s="411"/>
      <c r="U53" s="419"/>
    </row>
    <row r="54" spans="1:21" ht="24">
      <c r="A54" s="485"/>
      <c r="B54" s="482"/>
      <c r="C54" s="203" t="s">
        <v>72</v>
      </c>
      <c r="D54" s="325">
        <v>52.31</v>
      </c>
      <c r="E54" s="335" t="s">
        <v>63</v>
      </c>
      <c r="F54" s="337">
        <v>52.31</v>
      </c>
      <c r="G54" s="337">
        <v>0</v>
      </c>
      <c r="H54" s="337">
        <v>52.31</v>
      </c>
      <c r="I54" s="337"/>
      <c r="J54" s="416" t="s">
        <v>52</v>
      </c>
      <c r="K54" s="411">
        <v>0</v>
      </c>
      <c r="L54" s="411">
        <v>0</v>
      </c>
      <c r="M54" s="411">
        <v>0</v>
      </c>
      <c r="N54" s="411">
        <v>45.2</v>
      </c>
      <c r="O54" s="415"/>
      <c r="P54" s="411"/>
      <c r="Q54" s="411"/>
      <c r="R54" s="411"/>
      <c r="S54" s="411"/>
      <c r="T54" s="411"/>
      <c r="U54" s="419"/>
    </row>
    <row r="55" spans="1:21" ht="24">
      <c r="A55" s="485"/>
      <c r="B55" s="482"/>
      <c r="C55" s="203" t="s">
        <v>73</v>
      </c>
      <c r="D55" s="325">
        <v>40.670000000000101</v>
      </c>
      <c r="E55" s="335" t="s">
        <v>63</v>
      </c>
      <c r="F55" s="337">
        <v>40.670000000000101</v>
      </c>
      <c r="G55" s="337">
        <v>0.94999999999999596</v>
      </c>
      <c r="H55" s="337">
        <v>39.720000000000098</v>
      </c>
      <c r="I55" s="337"/>
      <c r="J55" s="337"/>
      <c r="K55" s="411"/>
      <c r="L55" s="411"/>
      <c r="M55" s="411"/>
      <c r="N55" s="411"/>
      <c r="O55" s="415"/>
      <c r="P55" s="411"/>
      <c r="Q55" s="411"/>
      <c r="R55" s="411"/>
      <c r="S55" s="411"/>
      <c r="T55" s="411"/>
      <c r="U55" s="419"/>
    </row>
    <row r="56" spans="1:21" ht="24">
      <c r="A56" s="485"/>
      <c r="B56" s="482"/>
      <c r="C56" s="203" t="s">
        <v>74</v>
      </c>
      <c r="D56" s="325">
        <v>30.709999999999901</v>
      </c>
      <c r="E56" s="335" t="s">
        <v>24</v>
      </c>
      <c r="F56" s="337">
        <v>30.3599999999999</v>
      </c>
      <c r="G56" s="337">
        <v>0</v>
      </c>
      <c r="H56" s="337">
        <v>30.3599999999999</v>
      </c>
      <c r="I56" s="337"/>
      <c r="J56" s="416" t="s">
        <v>52</v>
      </c>
      <c r="K56" s="411">
        <v>0.35</v>
      </c>
      <c r="L56" s="411">
        <v>0.35</v>
      </c>
      <c r="M56" s="411">
        <v>0</v>
      </c>
      <c r="N56" s="411">
        <v>0</v>
      </c>
      <c r="O56" s="415"/>
      <c r="P56" s="411"/>
      <c r="Q56" s="411"/>
      <c r="R56" s="411"/>
      <c r="S56" s="411"/>
      <c r="T56" s="411"/>
      <c r="U56" s="419"/>
    </row>
    <row r="57" spans="1:21" ht="24">
      <c r="A57" s="485"/>
      <c r="B57" s="482"/>
      <c r="C57" s="203" t="s">
        <v>75</v>
      </c>
      <c r="D57" s="325">
        <v>37.469999999999899</v>
      </c>
      <c r="E57" s="335" t="s">
        <v>63</v>
      </c>
      <c r="F57" s="337">
        <v>37.469999999999899</v>
      </c>
      <c r="G57" s="337">
        <v>5.88</v>
      </c>
      <c r="H57" s="337">
        <v>31.5899999999999</v>
      </c>
      <c r="I57" s="337"/>
      <c r="J57" s="337"/>
      <c r="K57" s="411"/>
      <c r="L57" s="411"/>
      <c r="M57" s="411"/>
      <c r="N57" s="411"/>
      <c r="O57" s="415"/>
      <c r="P57" s="411"/>
      <c r="Q57" s="411"/>
      <c r="R57" s="411"/>
      <c r="S57" s="411"/>
      <c r="T57" s="411"/>
      <c r="U57" s="419"/>
    </row>
    <row r="58" spans="1:21" ht="24">
      <c r="A58" s="485"/>
      <c r="B58" s="482"/>
      <c r="C58" s="203" t="s">
        <v>76</v>
      </c>
      <c r="D58" s="325">
        <v>56.529999999999902</v>
      </c>
      <c r="E58" s="335" t="s">
        <v>63</v>
      </c>
      <c r="F58" s="337">
        <v>56.529999999999902</v>
      </c>
      <c r="G58" s="337">
        <v>5.67</v>
      </c>
      <c r="H58" s="337">
        <v>50.8599999999999</v>
      </c>
      <c r="I58" s="337"/>
      <c r="J58" s="337"/>
      <c r="K58" s="411"/>
      <c r="L58" s="411"/>
      <c r="M58" s="411"/>
      <c r="N58" s="411"/>
      <c r="O58" s="415"/>
      <c r="P58" s="411"/>
      <c r="Q58" s="411"/>
      <c r="R58" s="411"/>
      <c r="S58" s="411"/>
      <c r="T58" s="411"/>
      <c r="U58" s="419"/>
    </row>
    <row r="59" spans="1:21" ht="24">
      <c r="A59" s="485"/>
      <c r="B59" s="482"/>
      <c r="C59" s="203" t="s">
        <v>77</v>
      </c>
      <c r="D59" s="325">
        <v>92.71</v>
      </c>
      <c r="E59" s="335" t="s">
        <v>63</v>
      </c>
      <c r="F59" s="337">
        <v>92.71</v>
      </c>
      <c r="G59" s="337">
        <v>2.65</v>
      </c>
      <c r="H59" s="337">
        <v>90.059999999999903</v>
      </c>
      <c r="I59" s="337"/>
      <c r="J59" s="416" t="s">
        <v>52</v>
      </c>
      <c r="K59" s="411"/>
      <c r="L59" s="411"/>
      <c r="M59" s="411"/>
      <c r="N59" s="411">
        <v>42.55</v>
      </c>
      <c r="O59" s="415"/>
      <c r="P59" s="411"/>
      <c r="Q59" s="411"/>
      <c r="R59" s="411"/>
      <c r="S59" s="411"/>
      <c r="T59" s="411"/>
      <c r="U59" s="419"/>
    </row>
    <row r="60" spans="1:21" ht="24">
      <c r="A60" s="485"/>
      <c r="B60" s="482"/>
      <c r="C60" s="203" t="s">
        <v>78</v>
      </c>
      <c r="D60" s="325">
        <v>27.400000000000102</v>
      </c>
      <c r="E60" s="335" t="s">
        <v>63</v>
      </c>
      <c r="F60" s="337">
        <v>27.220000000000098</v>
      </c>
      <c r="G60" s="337">
        <v>0</v>
      </c>
      <c r="H60" s="337">
        <v>27.220000000000098</v>
      </c>
      <c r="I60" s="337"/>
      <c r="J60" s="416" t="s">
        <v>52</v>
      </c>
      <c r="K60" s="411">
        <v>0.18</v>
      </c>
      <c r="L60" s="411">
        <v>0.18</v>
      </c>
      <c r="M60" s="411">
        <v>0</v>
      </c>
      <c r="N60" s="411">
        <v>0</v>
      </c>
      <c r="O60" s="415"/>
      <c r="P60" s="411"/>
      <c r="Q60" s="411"/>
      <c r="R60" s="411"/>
      <c r="S60" s="411"/>
      <c r="T60" s="411"/>
      <c r="U60" s="419"/>
    </row>
    <row r="61" spans="1:21" ht="24">
      <c r="A61" s="485"/>
      <c r="B61" s="482"/>
      <c r="C61" s="203" t="s">
        <v>79</v>
      </c>
      <c r="D61" s="325">
        <v>24.89</v>
      </c>
      <c r="E61" s="335" t="s">
        <v>63</v>
      </c>
      <c r="F61" s="337">
        <v>24.89</v>
      </c>
      <c r="G61" s="337">
        <v>2.16</v>
      </c>
      <c r="H61" s="337">
        <v>22.73</v>
      </c>
      <c r="I61" s="337"/>
      <c r="J61" s="337"/>
      <c r="K61" s="411"/>
      <c r="L61" s="411"/>
      <c r="M61" s="411"/>
      <c r="N61" s="411"/>
      <c r="O61" s="415"/>
      <c r="P61" s="411"/>
      <c r="Q61" s="411"/>
      <c r="R61" s="411"/>
      <c r="S61" s="411"/>
      <c r="T61" s="411"/>
      <c r="U61" s="419"/>
    </row>
    <row r="62" spans="1:21" ht="24">
      <c r="A62" s="485"/>
      <c r="B62" s="482"/>
      <c r="C62" s="203" t="s">
        <v>82</v>
      </c>
      <c r="D62" s="325">
        <v>70.16</v>
      </c>
      <c r="E62" s="335" t="s">
        <v>63</v>
      </c>
      <c r="F62" s="337">
        <v>62.44</v>
      </c>
      <c r="G62" s="337">
        <v>7.4</v>
      </c>
      <c r="H62" s="337">
        <v>55.04</v>
      </c>
      <c r="I62" s="337"/>
      <c r="J62" s="416" t="s">
        <v>52</v>
      </c>
      <c r="K62" s="411">
        <v>7.72</v>
      </c>
      <c r="L62" s="411">
        <v>4.72</v>
      </c>
      <c r="M62" s="411">
        <v>3</v>
      </c>
      <c r="N62" s="411">
        <v>0</v>
      </c>
      <c r="O62" s="415"/>
      <c r="P62" s="411"/>
      <c r="Q62" s="411"/>
      <c r="R62" s="411"/>
      <c r="S62" s="411"/>
      <c r="T62" s="411"/>
      <c r="U62" s="419"/>
    </row>
    <row r="63" spans="1:21" ht="24">
      <c r="A63" s="485"/>
      <c r="B63" s="482"/>
      <c r="C63" s="203" t="s">
        <v>83</v>
      </c>
      <c r="D63" s="325">
        <v>46.350000000000101</v>
      </c>
      <c r="E63" s="335" t="s">
        <v>63</v>
      </c>
      <c r="F63" s="337">
        <v>46.350000000000101</v>
      </c>
      <c r="G63" s="337">
        <v>0</v>
      </c>
      <c r="H63" s="337">
        <v>46.350000000000101</v>
      </c>
      <c r="I63" s="337"/>
      <c r="J63" s="337"/>
      <c r="K63" s="411"/>
      <c r="L63" s="411"/>
      <c r="M63" s="411"/>
      <c r="N63" s="411"/>
      <c r="O63" s="415"/>
      <c r="P63" s="411"/>
      <c r="Q63" s="411"/>
      <c r="R63" s="411"/>
      <c r="S63" s="411"/>
      <c r="T63" s="411"/>
      <c r="U63" s="419"/>
    </row>
    <row r="64" spans="1:21" ht="24">
      <c r="A64" s="485"/>
      <c r="B64" s="482"/>
      <c r="C64" s="203" t="s">
        <v>86</v>
      </c>
      <c r="D64" s="325">
        <v>34.230000000000103</v>
      </c>
      <c r="E64" s="335" t="s">
        <v>63</v>
      </c>
      <c r="F64" s="337">
        <v>34.230000000000103</v>
      </c>
      <c r="G64" s="337">
        <v>8.0000000000001806E-2</v>
      </c>
      <c r="H64" s="337">
        <v>34.150000000000098</v>
      </c>
      <c r="I64" s="337"/>
      <c r="J64" s="337"/>
      <c r="K64" s="411"/>
      <c r="L64" s="411"/>
      <c r="M64" s="411"/>
      <c r="N64" s="411"/>
      <c r="O64" s="415"/>
      <c r="P64" s="411"/>
      <c r="Q64" s="411"/>
      <c r="R64" s="411"/>
      <c r="S64" s="411"/>
      <c r="T64" s="411"/>
      <c r="U64" s="419"/>
    </row>
    <row r="65" spans="1:21" ht="24">
      <c r="A65" s="485"/>
      <c r="B65" s="482"/>
      <c r="C65" s="203" t="s">
        <v>90</v>
      </c>
      <c r="D65" s="325">
        <v>41.37</v>
      </c>
      <c r="E65" s="335" t="s">
        <v>63</v>
      </c>
      <c r="F65" s="337">
        <v>41.37</v>
      </c>
      <c r="G65" s="337">
        <v>1.89</v>
      </c>
      <c r="H65" s="337">
        <v>39.479999999999997</v>
      </c>
      <c r="I65" s="337"/>
      <c r="J65" s="337"/>
      <c r="K65" s="411"/>
      <c r="L65" s="411"/>
      <c r="M65" s="411"/>
      <c r="N65" s="411"/>
      <c r="O65" s="415"/>
      <c r="P65" s="411"/>
      <c r="Q65" s="411"/>
      <c r="R65" s="411"/>
      <c r="S65" s="411"/>
      <c r="T65" s="411"/>
      <c r="U65" s="419"/>
    </row>
    <row r="66" spans="1:21" ht="24">
      <c r="A66" s="485"/>
      <c r="B66" s="482"/>
      <c r="C66" s="203" t="s">
        <v>91</v>
      </c>
      <c r="D66" s="325">
        <v>31.56</v>
      </c>
      <c r="E66" s="335" t="s">
        <v>63</v>
      </c>
      <c r="F66" s="337">
        <v>31.56</v>
      </c>
      <c r="G66" s="337">
        <v>0</v>
      </c>
      <c r="H66" s="337">
        <v>31.56</v>
      </c>
      <c r="I66" s="337"/>
      <c r="J66" s="337"/>
      <c r="K66" s="411"/>
      <c r="L66" s="411"/>
      <c r="M66" s="411"/>
      <c r="N66" s="411"/>
      <c r="O66" s="415"/>
      <c r="P66" s="411"/>
      <c r="Q66" s="411"/>
      <c r="R66" s="411"/>
      <c r="S66" s="411"/>
      <c r="T66" s="411"/>
      <c r="U66" s="419"/>
    </row>
    <row r="67" spans="1:21" ht="24">
      <c r="A67" s="485"/>
      <c r="B67" s="482"/>
      <c r="C67" s="203" t="s">
        <v>92</v>
      </c>
      <c r="D67" s="325">
        <v>27.76</v>
      </c>
      <c r="E67" s="335" t="s">
        <v>63</v>
      </c>
      <c r="F67" s="337">
        <v>27.76</v>
      </c>
      <c r="G67" s="337">
        <v>0</v>
      </c>
      <c r="H67" s="337">
        <v>27.76</v>
      </c>
      <c r="I67" s="337"/>
      <c r="J67" s="337"/>
      <c r="K67" s="411"/>
      <c r="L67" s="411"/>
      <c r="M67" s="411"/>
      <c r="N67" s="411"/>
      <c r="O67" s="415"/>
      <c r="P67" s="411"/>
      <c r="Q67" s="411"/>
      <c r="R67" s="411"/>
      <c r="S67" s="411"/>
      <c r="T67" s="411"/>
      <c r="U67" s="419"/>
    </row>
    <row r="68" spans="1:21" ht="24">
      <c r="A68" s="485"/>
      <c r="B68" s="482"/>
      <c r="C68" s="203" t="s">
        <v>93</v>
      </c>
      <c r="D68" s="325">
        <v>46.68</v>
      </c>
      <c r="E68" s="335" t="s">
        <v>63</v>
      </c>
      <c r="F68" s="337">
        <v>46.68</v>
      </c>
      <c r="G68" s="337">
        <v>0.98</v>
      </c>
      <c r="H68" s="337">
        <v>45.7</v>
      </c>
      <c r="I68" s="337"/>
      <c r="J68" s="337"/>
      <c r="K68" s="411"/>
      <c r="L68" s="411"/>
      <c r="M68" s="411"/>
      <c r="N68" s="411"/>
      <c r="O68" s="415"/>
      <c r="P68" s="411"/>
      <c r="Q68" s="411"/>
      <c r="R68" s="411"/>
      <c r="S68" s="411"/>
      <c r="T68" s="411"/>
      <c r="U68" s="419"/>
    </row>
    <row r="69" spans="1:21" ht="24">
      <c r="A69" s="485"/>
      <c r="B69" s="482"/>
      <c r="C69" s="203" t="s">
        <v>94</v>
      </c>
      <c r="D69" s="325">
        <v>24.029999999999902</v>
      </c>
      <c r="E69" s="335" t="s">
        <v>63</v>
      </c>
      <c r="F69" s="337">
        <v>24.029999999999902</v>
      </c>
      <c r="G69" s="337">
        <v>0</v>
      </c>
      <c r="H69" s="337">
        <v>24.029999999999902</v>
      </c>
      <c r="I69" s="337"/>
      <c r="J69" s="337"/>
      <c r="K69" s="411"/>
      <c r="L69" s="411"/>
      <c r="M69" s="411"/>
      <c r="N69" s="411"/>
      <c r="O69" s="415"/>
      <c r="P69" s="411"/>
      <c r="Q69" s="411"/>
      <c r="R69" s="411"/>
      <c r="S69" s="411"/>
      <c r="T69" s="411"/>
      <c r="U69" s="419"/>
    </row>
    <row r="70" spans="1:21" ht="24">
      <c r="A70" s="485"/>
      <c r="B70" s="482"/>
      <c r="C70" s="203" t="s">
        <v>95</v>
      </c>
      <c r="D70" s="325">
        <v>67.760000000000105</v>
      </c>
      <c r="E70" s="335" t="s">
        <v>63</v>
      </c>
      <c r="F70" s="337">
        <v>67.760000000000105</v>
      </c>
      <c r="G70" s="337">
        <v>1.41</v>
      </c>
      <c r="H70" s="337">
        <v>66.350000000000094</v>
      </c>
      <c r="I70" s="337"/>
      <c r="J70" s="337"/>
      <c r="K70" s="411"/>
      <c r="L70" s="411"/>
      <c r="M70" s="411"/>
      <c r="N70" s="411"/>
      <c r="O70" s="415"/>
      <c r="P70" s="411"/>
      <c r="Q70" s="411"/>
      <c r="R70" s="411"/>
      <c r="S70" s="411"/>
      <c r="T70" s="411"/>
      <c r="U70" s="419"/>
    </row>
    <row r="71" spans="1:21" ht="24">
      <c r="A71" s="485"/>
      <c r="B71" s="482"/>
      <c r="C71" s="203" t="s">
        <v>98</v>
      </c>
      <c r="D71" s="325">
        <v>30.37</v>
      </c>
      <c r="E71" s="335" t="s">
        <v>63</v>
      </c>
      <c r="F71" s="337">
        <v>30.37</v>
      </c>
      <c r="G71" s="337">
        <v>5.49</v>
      </c>
      <c r="H71" s="337">
        <v>24.88</v>
      </c>
      <c r="I71" s="337"/>
      <c r="J71" s="416" t="s">
        <v>52</v>
      </c>
      <c r="K71" s="411">
        <v>0</v>
      </c>
      <c r="L71" s="411">
        <v>0</v>
      </c>
      <c r="M71" s="411">
        <v>0</v>
      </c>
      <c r="N71" s="411">
        <v>10.28</v>
      </c>
      <c r="O71" s="415"/>
      <c r="P71" s="411"/>
      <c r="Q71" s="411"/>
      <c r="R71" s="411"/>
      <c r="S71" s="411"/>
      <c r="T71" s="411"/>
      <c r="U71" s="419"/>
    </row>
    <row r="72" spans="1:21" ht="24">
      <c r="A72" s="485"/>
      <c r="B72" s="482"/>
      <c r="C72" s="203" t="s">
        <v>99</v>
      </c>
      <c r="D72" s="325">
        <v>61.08</v>
      </c>
      <c r="E72" s="335" t="s">
        <v>63</v>
      </c>
      <c r="F72" s="337">
        <v>61.08</v>
      </c>
      <c r="G72" s="337">
        <v>5.2999999999999901</v>
      </c>
      <c r="H72" s="337">
        <v>55.78</v>
      </c>
      <c r="I72" s="337"/>
      <c r="J72" s="416" t="s">
        <v>52</v>
      </c>
      <c r="K72" s="411">
        <v>0</v>
      </c>
      <c r="L72" s="411">
        <v>0</v>
      </c>
      <c r="M72" s="411">
        <v>0</v>
      </c>
      <c r="N72" s="411">
        <v>3.99</v>
      </c>
      <c r="O72" s="415"/>
      <c r="P72" s="411"/>
      <c r="Q72" s="411"/>
      <c r="R72" s="411"/>
      <c r="S72" s="411"/>
      <c r="T72" s="411"/>
      <c r="U72" s="419"/>
    </row>
    <row r="73" spans="1:21" ht="24">
      <c r="A73" s="485"/>
      <c r="B73" s="482"/>
      <c r="C73" s="203" t="s">
        <v>104</v>
      </c>
      <c r="D73" s="325">
        <v>49.67</v>
      </c>
      <c r="E73" s="335" t="s">
        <v>63</v>
      </c>
      <c r="F73" s="337">
        <v>49.67</v>
      </c>
      <c r="G73" s="337">
        <v>0.94000000000000095</v>
      </c>
      <c r="H73" s="337">
        <v>48.73</v>
      </c>
      <c r="I73" s="337"/>
      <c r="J73" s="337"/>
      <c r="K73" s="411"/>
      <c r="L73" s="411"/>
      <c r="M73" s="411"/>
      <c r="N73" s="411"/>
      <c r="O73" s="415"/>
      <c r="P73" s="411"/>
      <c r="Q73" s="411"/>
      <c r="R73" s="411"/>
      <c r="S73" s="411"/>
      <c r="T73" s="411"/>
      <c r="U73" s="419"/>
    </row>
    <row r="74" spans="1:21" ht="24">
      <c r="A74" s="485"/>
      <c r="B74" s="482"/>
      <c r="C74" s="203" t="s">
        <v>80</v>
      </c>
      <c r="D74" s="325">
        <v>6.15</v>
      </c>
      <c r="E74" s="325"/>
      <c r="F74" s="337"/>
      <c r="G74" s="337"/>
      <c r="H74" s="337"/>
      <c r="I74" s="337"/>
      <c r="J74" s="337"/>
      <c r="K74" s="411"/>
      <c r="L74" s="411"/>
      <c r="M74" s="411"/>
      <c r="N74" s="411"/>
      <c r="O74" s="414" t="s">
        <v>22</v>
      </c>
      <c r="P74" s="337">
        <v>6.15</v>
      </c>
      <c r="Q74" s="337">
        <v>6.15</v>
      </c>
      <c r="R74" s="411">
        <v>0</v>
      </c>
      <c r="S74" s="411">
        <v>0</v>
      </c>
      <c r="T74" s="411">
        <v>0.04</v>
      </c>
      <c r="U74" s="419"/>
    </row>
    <row r="75" spans="1:21" ht="24">
      <c r="A75" s="485"/>
      <c r="B75" s="483"/>
      <c r="C75" s="203" t="s">
        <v>81</v>
      </c>
      <c r="D75" s="325">
        <v>0.02</v>
      </c>
      <c r="E75" s="325"/>
      <c r="F75" s="337"/>
      <c r="G75" s="411"/>
      <c r="H75" s="411"/>
      <c r="I75" s="411"/>
      <c r="J75" s="411"/>
      <c r="K75" s="411"/>
      <c r="L75" s="411"/>
      <c r="M75" s="411"/>
      <c r="N75" s="411"/>
      <c r="O75" s="414" t="s">
        <v>22</v>
      </c>
      <c r="P75" s="337">
        <v>0.02</v>
      </c>
      <c r="Q75" s="337">
        <v>0.02</v>
      </c>
      <c r="R75" s="411">
        <v>0</v>
      </c>
      <c r="S75" s="411">
        <v>0</v>
      </c>
      <c r="T75" s="411">
        <v>0.17</v>
      </c>
      <c r="U75" s="419"/>
    </row>
    <row r="76" spans="1:21" ht="24">
      <c r="A76" s="485"/>
      <c r="B76" s="410" t="s">
        <v>84</v>
      </c>
      <c r="C76" s="203" t="s">
        <v>85</v>
      </c>
      <c r="D76" s="325">
        <v>20.39</v>
      </c>
      <c r="E76" s="335" t="s">
        <v>24</v>
      </c>
      <c r="F76" s="337">
        <v>20.39</v>
      </c>
      <c r="G76" s="337">
        <v>0.60999999999999899</v>
      </c>
      <c r="H76" s="337">
        <v>19.78</v>
      </c>
      <c r="I76" s="337"/>
      <c r="J76" s="337"/>
      <c r="K76" s="411"/>
      <c r="L76" s="411"/>
      <c r="M76" s="411"/>
      <c r="N76" s="411"/>
      <c r="O76" s="415"/>
      <c r="P76" s="411"/>
      <c r="Q76" s="411"/>
      <c r="R76" s="411"/>
      <c r="S76" s="411"/>
      <c r="T76" s="411"/>
      <c r="U76" s="419"/>
    </row>
    <row r="77" spans="1:21" ht="24">
      <c r="A77" s="485"/>
      <c r="B77" s="410" t="s">
        <v>87</v>
      </c>
      <c r="C77" s="203" t="s">
        <v>88</v>
      </c>
      <c r="D77" s="325">
        <v>66.639999999999901</v>
      </c>
      <c r="E77" s="335" t="s">
        <v>63</v>
      </c>
      <c r="F77" s="337">
        <v>66.639999999999901</v>
      </c>
      <c r="G77" s="337">
        <v>4.3</v>
      </c>
      <c r="H77" s="337">
        <v>62.339999999999897</v>
      </c>
      <c r="I77" s="337"/>
      <c r="J77" s="416" t="s">
        <v>52</v>
      </c>
      <c r="K77" s="411">
        <v>0</v>
      </c>
      <c r="L77" s="411">
        <v>0</v>
      </c>
      <c r="M77" s="411">
        <v>0</v>
      </c>
      <c r="N77" s="411">
        <v>150.36000000000001</v>
      </c>
      <c r="O77" s="415"/>
      <c r="P77" s="411"/>
      <c r="Q77" s="411"/>
      <c r="R77" s="411"/>
      <c r="S77" s="411"/>
      <c r="T77" s="411"/>
      <c r="U77" s="419"/>
    </row>
    <row r="78" spans="1:21" ht="24">
      <c r="A78" s="485"/>
      <c r="B78" s="410" t="s">
        <v>87</v>
      </c>
      <c r="C78" s="203" t="s">
        <v>89</v>
      </c>
      <c r="D78" s="325">
        <v>34.9</v>
      </c>
      <c r="E78" s="335" t="s">
        <v>63</v>
      </c>
      <c r="F78" s="337">
        <v>34.9</v>
      </c>
      <c r="G78" s="337">
        <v>3.26</v>
      </c>
      <c r="H78" s="337">
        <v>31.64</v>
      </c>
      <c r="I78" s="337"/>
      <c r="J78" s="337"/>
      <c r="K78" s="411"/>
      <c r="L78" s="411"/>
      <c r="M78" s="411"/>
      <c r="N78" s="411"/>
      <c r="O78" s="415"/>
      <c r="P78" s="411"/>
      <c r="Q78" s="411"/>
      <c r="R78" s="411"/>
      <c r="S78" s="411"/>
      <c r="T78" s="411"/>
      <c r="U78" s="419"/>
    </row>
    <row r="79" spans="1:21" ht="24">
      <c r="A79" s="485"/>
      <c r="B79" s="410" t="s">
        <v>96</v>
      </c>
      <c r="C79" s="203" t="s">
        <v>97</v>
      </c>
      <c r="D79" s="325">
        <v>31.12</v>
      </c>
      <c r="E79" s="335" t="s">
        <v>63</v>
      </c>
      <c r="F79" s="337">
        <v>31.12</v>
      </c>
      <c r="G79" s="337">
        <v>1</v>
      </c>
      <c r="H79" s="337">
        <v>30.12</v>
      </c>
      <c r="I79" s="337"/>
      <c r="J79" s="416" t="s">
        <v>52</v>
      </c>
      <c r="K79" s="411">
        <v>0</v>
      </c>
      <c r="L79" s="411">
        <v>0</v>
      </c>
      <c r="M79" s="411">
        <v>0</v>
      </c>
      <c r="N79" s="411">
        <v>0.63</v>
      </c>
      <c r="O79" s="415"/>
      <c r="P79" s="411"/>
      <c r="Q79" s="411"/>
      <c r="R79" s="411"/>
      <c r="S79" s="411"/>
      <c r="T79" s="411"/>
      <c r="U79" s="419"/>
    </row>
    <row r="80" spans="1:21" ht="24">
      <c r="A80" s="485"/>
      <c r="B80" s="410" t="s">
        <v>100</v>
      </c>
      <c r="C80" s="203" t="s">
        <v>101</v>
      </c>
      <c r="D80" s="325">
        <v>19.510000000000002</v>
      </c>
      <c r="E80" s="335" t="s">
        <v>63</v>
      </c>
      <c r="F80" s="337">
        <v>19.510000000000002</v>
      </c>
      <c r="G80" s="337">
        <v>0.52999999999999803</v>
      </c>
      <c r="H80" s="337">
        <v>18.98</v>
      </c>
      <c r="I80" s="337"/>
      <c r="J80" s="337"/>
      <c r="K80" s="411"/>
      <c r="L80" s="411"/>
      <c r="M80" s="411"/>
      <c r="N80" s="411"/>
      <c r="O80" s="415"/>
      <c r="P80" s="411"/>
      <c r="Q80" s="411"/>
      <c r="R80" s="411"/>
      <c r="S80" s="411"/>
      <c r="T80" s="411"/>
      <c r="U80" s="419"/>
    </row>
    <row r="81" spans="1:21" ht="24">
      <c r="A81" s="485"/>
      <c r="B81" s="410" t="s">
        <v>102</v>
      </c>
      <c r="C81" s="203" t="s">
        <v>103</v>
      </c>
      <c r="D81" s="325">
        <v>35.08</v>
      </c>
      <c r="E81" s="335" t="s">
        <v>63</v>
      </c>
      <c r="F81" s="337">
        <v>16.07</v>
      </c>
      <c r="G81" s="337">
        <v>0</v>
      </c>
      <c r="H81" s="337">
        <v>16.07</v>
      </c>
      <c r="I81" s="337"/>
      <c r="J81" s="416" t="s">
        <v>52</v>
      </c>
      <c r="K81" s="411">
        <v>19.010000000000002</v>
      </c>
      <c r="L81" s="411">
        <v>19.010000000000002</v>
      </c>
      <c r="M81" s="411">
        <v>0</v>
      </c>
      <c r="N81" s="411">
        <v>0</v>
      </c>
      <c r="O81" s="415"/>
      <c r="P81" s="411"/>
      <c r="Q81" s="411"/>
      <c r="R81" s="411"/>
      <c r="S81" s="411"/>
      <c r="T81" s="411"/>
      <c r="U81" s="419"/>
    </row>
    <row r="82" spans="1:21" ht="24">
      <c r="A82" s="485"/>
      <c r="B82" s="410" t="s">
        <v>105</v>
      </c>
      <c r="C82" s="203" t="s">
        <v>106</v>
      </c>
      <c r="D82" s="325">
        <v>17.05</v>
      </c>
      <c r="E82" s="335" t="s">
        <v>63</v>
      </c>
      <c r="F82" s="337">
        <v>6.0400000000000302</v>
      </c>
      <c r="G82" s="337">
        <v>4.26</v>
      </c>
      <c r="H82" s="337">
        <v>1.78000000000003</v>
      </c>
      <c r="I82" s="337"/>
      <c r="J82" s="416" t="s">
        <v>52</v>
      </c>
      <c r="K82" s="411">
        <v>11.01</v>
      </c>
      <c r="L82" s="411">
        <v>11.01</v>
      </c>
      <c r="M82" s="411">
        <v>0</v>
      </c>
      <c r="N82" s="411">
        <v>0</v>
      </c>
      <c r="O82" s="415"/>
      <c r="P82" s="411"/>
      <c r="Q82" s="411"/>
      <c r="R82" s="411"/>
      <c r="S82" s="411"/>
      <c r="T82" s="411"/>
      <c r="U82" s="419"/>
    </row>
    <row r="83" spans="1:21" ht="24">
      <c r="A83" s="485"/>
      <c r="B83" s="410" t="s">
        <v>107</v>
      </c>
      <c r="C83" s="203" t="s">
        <v>108</v>
      </c>
      <c r="D83" s="325">
        <v>54.1099999999999</v>
      </c>
      <c r="E83" s="335" t="s">
        <v>63</v>
      </c>
      <c r="F83" s="337">
        <v>54.1099999999999</v>
      </c>
      <c r="G83" s="337">
        <v>1.68</v>
      </c>
      <c r="H83" s="337">
        <v>52.4299999999999</v>
      </c>
      <c r="I83" s="337"/>
      <c r="J83" s="416" t="s">
        <v>52</v>
      </c>
      <c r="K83" s="411">
        <v>0</v>
      </c>
      <c r="L83" s="411">
        <v>0</v>
      </c>
      <c r="M83" s="411">
        <v>0</v>
      </c>
      <c r="N83" s="411">
        <v>3.98</v>
      </c>
      <c r="O83" s="415"/>
      <c r="P83" s="411"/>
      <c r="Q83" s="411"/>
      <c r="R83" s="411"/>
      <c r="S83" s="411"/>
      <c r="T83" s="411"/>
      <c r="U83" s="419"/>
    </row>
    <row r="84" spans="1:21" ht="24">
      <c r="A84" s="485"/>
      <c r="B84" s="410" t="s">
        <v>109</v>
      </c>
      <c r="C84" s="203" t="s">
        <v>110</v>
      </c>
      <c r="D84" s="325">
        <v>46.699999999999903</v>
      </c>
      <c r="E84" s="335" t="s">
        <v>63</v>
      </c>
      <c r="F84" s="337">
        <v>46.699999999999903</v>
      </c>
      <c r="G84" s="337">
        <v>0.74</v>
      </c>
      <c r="H84" s="337">
        <v>45.959999999999901</v>
      </c>
      <c r="I84" s="337"/>
      <c r="J84" s="416" t="s">
        <v>52</v>
      </c>
      <c r="K84" s="411">
        <v>0</v>
      </c>
      <c r="L84" s="411">
        <v>0</v>
      </c>
      <c r="M84" s="411">
        <v>0</v>
      </c>
      <c r="N84" s="411">
        <v>0</v>
      </c>
      <c r="O84" s="415"/>
      <c r="P84" s="411"/>
      <c r="Q84" s="411"/>
      <c r="R84" s="411"/>
      <c r="S84" s="411"/>
      <c r="T84" s="411"/>
      <c r="U84" s="419"/>
    </row>
    <row r="85" spans="1:21" ht="24">
      <c r="A85" s="485"/>
      <c r="B85" s="410" t="s">
        <v>111</v>
      </c>
      <c r="C85" s="203" t="s">
        <v>112</v>
      </c>
      <c r="D85" s="325">
        <v>0</v>
      </c>
      <c r="E85" s="335" t="s">
        <v>24</v>
      </c>
      <c r="F85" s="337">
        <v>0</v>
      </c>
      <c r="G85" s="337">
        <v>0</v>
      </c>
      <c r="H85" s="337">
        <v>0</v>
      </c>
      <c r="I85" s="337">
        <v>2.3199999999999998</v>
      </c>
      <c r="J85" s="337"/>
      <c r="K85" s="411"/>
      <c r="L85" s="411"/>
      <c r="M85" s="411"/>
      <c r="N85" s="411"/>
      <c r="O85" s="415"/>
      <c r="P85" s="411"/>
      <c r="Q85" s="411"/>
      <c r="R85" s="411"/>
      <c r="S85" s="411"/>
      <c r="T85" s="411"/>
      <c r="U85" s="419"/>
    </row>
    <row r="86" spans="1:21" ht="24">
      <c r="A86" s="485"/>
      <c r="B86" s="410"/>
      <c r="C86" s="203" t="s">
        <v>113</v>
      </c>
      <c r="D86" s="325">
        <v>34.910000000000103</v>
      </c>
      <c r="E86" s="335" t="s">
        <v>63</v>
      </c>
      <c r="F86" s="337">
        <v>34.910000000000103</v>
      </c>
      <c r="G86" s="337">
        <v>8.99999999999999E-2</v>
      </c>
      <c r="H86" s="337">
        <v>34.8200000000001</v>
      </c>
      <c r="I86" s="337"/>
      <c r="J86" s="337"/>
      <c r="K86" s="411"/>
      <c r="L86" s="411"/>
      <c r="M86" s="411"/>
      <c r="N86" s="411"/>
      <c r="O86" s="415"/>
      <c r="P86" s="411"/>
      <c r="Q86" s="411"/>
      <c r="R86" s="411"/>
      <c r="S86" s="411"/>
      <c r="T86" s="411"/>
      <c r="U86" s="419"/>
    </row>
    <row r="87" spans="1:21" ht="24">
      <c r="A87" s="485"/>
      <c r="B87" s="410"/>
      <c r="C87" s="203" t="s">
        <v>114</v>
      </c>
      <c r="D87" s="325">
        <v>18.829999999999998</v>
      </c>
      <c r="E87" s="335" t="s">
        <v>63</v>
      </c>
      <c r="F87" s="337">
        <v>18.829999999999998</v>
      </c>
      <c r="G87" s="337">
        <v>9.0000000000000704E-2</v>
      </c>
      <c r="H87" s="337">
        <v>18.739999999999998</v>
      </c>
      <c r="I87" s="337"/>
      <c r="J87" s="337"/>
      <c r="K87" s="411"/>
      <c r="L87" s="411"/>
      <c r="M87" s="411"/>
      <c r="N87" s="411"/>
      <c r="O87" s="415"/>
      <c r="P87" s="411"/>
      <c r="Q87" s="411"/>
      <c r="R87" s="411"/>
      <c r="S87" s="411"/>
      <c r="T87" s="411"/>
      <c r="U87" s="419"/>
    </row>
    <row r="88" spans="1:21" ht="24">
      <c r="A88" s="485"/>
      <c r="B88" s="410">
        <v>999831</v>
      </c>
      <c r="C88" s="203" t="s">
        <v>115</v>
      </c>
      <c r="D88" s="325">
        <v>5.74</v>
      </c>
      <c r="E88" s="335" t="s">
        <v>24</v>
      </c>
      <c r="F88" s="337">
        <v>5.74</v>
      </c>
      <c r="G88" s="337">
        <v>0</v>
      </c>
      <c r="H88" s="337">
        <v>5.74</v>
      </c>
      <c r="I88" s="337"/>
      <c r="J88" s="337"/>
      <c r="K88" s="411"/>
      <c r="L88" s="411"/>
      <c r="M88" s="411"/>
      <c r="N88" s="411"/>
      <c r="O88" s="415"/>
      <c r="P88" s="411"/>
      <c r="Q88" s="411"/>
      <c r="R88" s="411"/>
      <c r="S88" s="411"/>
      <c r="T88" s="411"/>
      <c r="U88" s="419"/>
    </row>
    <row r="89" spans="1:21" ht="24">
      <c r="A89" s="485"/>
      <c r="B89" s="410">
        <v>999814</v>
      </c>
      <c r="C89" s="203" t="s">
        <v>116</v>
      </c>
      <c r="D89" s="325">
        <v>2.15</v>
      </c>
      <c r="E89" s="335" t="s">
        <v>24</v>
      </c>
      <c r="F89" s="337">
        <v>2.15</v>
      </c>
      <c r="G89" s="337">
        <v>0</v>
      </c>
      <c r="H89" s="337">
        <v>2.15</v>
      </c>
      <c r="I89" s="337"/>
      <c r="J89" s="337"/>
      <c r="K89" s="411"/>
      <c r="L89" s="411"/>
      <c r="M89" s="411"/>
      <c r="N89" s="411"/>
      <c r="O89" s="415"/>
      <c r="P89" s="411"/>
      <c r="Q89" s="411"/>
      <c r="R89" s="411"/>
      <c r="S89" s="411"/>
      <c r="T89" s="411"/>
      <c r="U89" s="419"/>
    </row>
    <row r="90" spans="1:21" ht="24">
      <c r="A90" s="485"/>
      <c r="B90" s="410">
        <v>999810</v>
      </c>
      <c r="C90" s="203" t="s">
        <v>117</v>
      </c>
      <c r="D90" s="325">
        <v>79</v>
      </c>
      <c r="E90" s="335" t="s">
        <v>24</v>
      </c>
      <c r="F90" s="337">
        <v>79</v>
      </c>
      <c r="G90" s="337">
        <v>4.28</v>
      </c>
      <c r="H90" s="337">
        <v>74.72</v>
      </c>
      <c r="I90" s="337"/>
      <c r="J90" s="337"/>
      <c r="K90" s="411"/>
      <c r="L90" s="411"/>
      <c r="M90" s="411"/>
      <c r="N90" s="411"/>
      <c r="O90" s="415"/>
      <c r="P90" s="411"/>
      <c r="Q90" s="411"/>
      <c r="R90" s="411"/>
      <c r="S90" s="411"/>
      <c r="T90" s="411"/>
      <c r="U90" s="419"/>
    </row>
    <row r="91" spans="1:21" ht="24">
      <c r="A91" s="485"/>
      <c r="B91" s="410">
        <v>999818</v>
      </c>
      <c r="C91" s="203" t="s">
        <v>118</v>
      </c>
      <c r="D91" s="325">
        <v>101.48</v>
      </c>
      <c r="E91" s="335" t="s">
        <v>24</v>
      </c>
      <c r="F91" s="337">
        <v>101.48</v>
      </c>
      <c r="G91" s="337">
        <v>10.86</v>
      </c>
      <c r="H91" s="337">
        <v>90.619999999999905</v>
      </c>
      <c r="I91" s="337"/>
      <c r="J91" s="337"/>
      <c r="K91" s="411"/>
      <c r="L91" s="411"/>
      <c r="M91" s="411"/>
      <c r="N91" s="411"/>
      <c r="O91" s="415"/>
      <c r="P91" s="411"/>
      <c r="Q91" s="411"/>
      <c r="R91" s="411"/>
      <c r="S91" s="411"/>
      <c r="T91" s="411"/>
      <c r="U91" s="419"/>
    </row>
    <row r="92" spans="1:21" ht="24">
      <c r="A92" s="485"/>
      <c r="B92" s="410">
        <v>999901</v>
      </c>
      <c r="C92" s="203" t="s">
        <v>119</v>
      </c>
      <c r="D92" s="325">
        <v>78.220000000000098</v>
      </c>
      <c r="E92" s="335" t="s">
        <v>24</v>
      </c>
      <c r="F92" s="337">
        <v>78.220000000000098</v>
      </c>
      <c r="G92" s="337">
        <v>6.79</v>
      </c>
      <c r="H92" s="337">
        <v>71.430000000000106</v>
      </c>
      <c r="I92" s="337"/>
      <c r="J92" s="337"/>
      <c r="K92" s="411"/>
      <c r="L92" s="411"/>
      <c r="M92" s="411"/>
      <c r="N92" s="411"/>
      <c r="O92" s="415"/>
      <c r="P92" s="411"/>
      <c r="Q92" s="411"/>
      <c r="R92" s="411"/>
      <c r="S92" s="411"/>
      <c r="T92" s="411"/>
      <c r="U92" s="419"/>
    </row>
    <row r="93" spans="1:21" ht="24">
      <c r="A93" s="485"/>
      <c r="B93" s="410">
        <v>999164</v>
      </c>
      <c r="C93" s="203" t="s">
        <v>120</v>
      </c>
      <c r="D93" s="325">
        <v>33.049999999999997</v>
      </c>
      <c r="E93" s="335" t="s">
        <v>63</v>
      </c>
      <c r="F93" s="337">
        <v>33.049999999999997</v>
      </c>
      <c r="G93" s="337">
        <v>1.98</v>
      </c>
      <c r="H93" s="337">
        <v>31.07</v>
      </c>
      <c r="I93" s="337"/>
      <c r="J93" s="337"/>
      <c r="K93" s="411"/>
      <c r="L93" s="411"/>
      <c r="M93" s="411"/>
      <c r="N93" s="411"/>
      <c r="O93" s="415"/>
      <c r="P93" s="411"/>
      <c r="Q93" s="411"/>
      <c r="R93" s="411"/>
      <c r="S93" s="411"/>
      <c r="T93" s="411"/>
      <c r="U93" s="419"/>
    </row>
    <row r="94" spans="1:21" ht="24">
      <c r="A94" s="485"/>
      <c r="B94" s="410" t="s">
        <v>20</v>
      </c>
      <c r="C94" s="203" t="s">
        <v>121</v>
      </c>
      <c r="D94" s="325">
        <v>0</v>
      </c>
      <c r="E94" s="325"/>
      <c r="F94" s="337"/>
      <c r="G94" s="337"/>
      <c r="H94" s="337"/>
      <c r="I94" s="337"/>
      <c r="J94" s="416" t="s">
        <v>52</v>
      </c>
      <c r="K94" s="411">
        <v>0</v>
      </c>
      <c r="L94" s="411">
        <v>0</v>
      </c>
      <c r="M94" s="411">
        <v>0</v>
      </c>
      <c r="N94" s="411">
        <v>10.9</v>
      </c>
      <c r="O94" s="415"/>
      <c r="P94" s="411"/>
      <c r="Q94" s="411"/>
      <c r="R94" s="411"/>
      <c r="S94" s="411"/>
      <c r="T94" s="411"/>
      <c r="U94" s="419"/>
    </row>
    <row r="95" spans="1:21" ht="24">
      <c r="A95" s="485"/>
      <c r="B95" s="410" t="s">
        <v>87</v>
      </c>
      <c r="C95" s="203" t="s">
        <v>122</v>
      </c>
      <c r="D95" s="325">
        <v>1.72</v>
      </c>
      <c r="E95" s="325"/>
      <c r="F95" s="337"/>
      <c r="G95" s="337"/>
      <c r="H95" s="337"/>
      <c r="I95" s="337"/>
      <c r="J95" s="416" t="s">
        <v>52</v>
      </c>
      <c r="K95" s="411">
        <v>1.72</v>
      </c>
      <c r="L95" s="411">
        <v>0.52</v>
      </c>
      <c r="M95" s="411">
        <v>1.2</v>
      </c>
      <c r="N95" s="411">
        <v>0</v>
      </c>
      <c r="O95" s="415"/>
      <c r="P95" s="411"/>
      <c r="Q95" s="411"/>
      <c r="R95" s="411"/>
      <c r="S95" s="411"/>
      <c r="T95" s="411"/>
      <c r="U95" s="419"/>
    </row>
    <row r="96" spans="1:21" ht="24">
      <c r="A96" s="485"/>
      <c r="B96" s="410" t="s">
        <v>87</v>
      </c>
      <c r="C96" s="203" t="s">
        <v>123</v>
      </c>
      <c r="D96" s="325">
        <v>100.84</v>
      </c>
      <c r="E96" s="325"/>
      <c r="F96" s="337"/>
      <c r="G96" s="337"/>
      <c r="H96" s="337"/>
      <c r="I96" s="337"/>
      <c r="J96" s="416" t="s">
        <v>52</v>
      </c>
      <c r="K96" s="411">
        <v>100.84</v>
      </c>
      <c r="L96" s="411">
        <v>28.64</v>
      </c>
      <c r="M96" s="411">
        <v>72.2</v>
      </c>
      <c r="N96" s="411">
        <v>0</v>
      </c>
      <c r="O96" s="415"/>
      <c r="P96" s="411"/>
      <c r="Q96" s="411"/>
      <c r="R96" s="411"/>
      <c r="S96" s="411"/>
      <c r="T96" s="411"/>
      <c r="U96" s="419"/>
    </row>
    <row r="97" spans="1:21" ht="24">
      <c r="A97" s="485"/>
      <c r="B97" s="410" t="s">
        <v>124</v>
      </c>
      <c r="C97" s="203" t="s">
        <v>125</v>
      </c>
      <c r="D97" s="325">
        <v>487.1</v>
      </c>
      <c r="E97" s="325"/>
      <c r="F97" s="337"/>
      <c r="G97" s="337"/>
      <c r="H97" s="337"/>
      <c r="I97" s="337"/>
      <c r="J97" s="416" t="s">
        <v>52</v>
      </c>
      <c r="K97" s="411">
        <v>487.1</v>
      </c>
      <c r="L97" s="411">
        <v>403.1</v>
      </c>
      <c r="M97" s="411">
        <v>84</v>
      </c>
      <c r="N97" s="411">
        <v>0</v>
      </c>
      <c r="O97" s="415"/>
      <c r="P97" s="411"/>
      <c r="Q97" s="411"/>
      <c r="R97" s="411"/>
      <c r="S97" s="411"/>
      <c r="T97" s="411"/>
      <c r="U97" s="419"/>
    </row>
    <row r="98" spans="1:21" ht="24">
      <c r="A98" s="485"/>
      <c r="B98" s="410" t="s">
        <v>126</v>
      </c>
      <c r="C98" s="203" t="s">
        <v>127</v>
      </c>
      <c r="D98" s="325">
        <v>12.34</v>
      </c>
      <c r="E98" s="325"/>
      <c r="F98" s="337"/>
      <c r="G98" s="337"/>
      <c r="H98" s="337"/>
      <c r="I98" s="337"/>
      <c r="J98" s="416" t="s">
        <v>52</v>
      </c>
      <c r="K98" s="411">
        <v>12.34</v>
      </c>
      <c r="L98" s="411">
        <v>7.64</v>
      </c>
      <c r="M98" s="411">
        <v>4.7</v>
      </c>
      <c r="N98" s="411">
        <v>0</v>
      </c>
      <c r="O98" s="415"/>
      <c r="P98" s="411"/>
      <c r="Q98" s="411"/>
      <c r="R98" s="411"/>
      <c r="S98" s="411"/>
      <c r="T98" s="411"/>
      <c r="U98" s="419"/>
    </row>
    <row r="99" spans="1:21" ht="24">
      <c r="A99" s="485"/>
      <c r="B99" s="410" t="s">
        <v>128</v>
      </c>
      <c r="C99" s="203" t="s">
        <v>129</v>
      </c>
      <c r="D99" s="325">
        <v>35.840000000000003</v>
      </c>
      <c r="E99" s="325"/>
      <c r="F99" s="337"/>
      <c r="G99" s="337"/>
      <c r="H99" s="337"/>
      <c r="I99" s="337"/>
      <c r="J99" s="416" t="s">
        <v>52</v>
      </c>
      <c r="K99" s="411">
        <v>35.840000000000003</v>
      </c>
      <c r="L99" s="411">
        <v>28.74</v>
      </c>
      <c r="M99" s="411">
        <v>7.1</v>
      </c>
      <c r="N99" s="411">
        <v>0</v>
      </c>
      <c r="O99" s="415"/>
      <c r="P99" s="411"/>
      <c r="Q99" s="411"/>
      <c r="R99" s="411"/>
      <c r="S99" s="411"/>
      <c r="T99" s="411"/>
      <c r="U99" s="419"/>
    </row>
    <row r="100" spans="1:21" ht="24">
      <c r="A100" s="485"/>
      <c r="B100" s="410" t="s">
        <v>130</v>
      </c>
      <c r="C100" s="203" t="s">
        <v>131</v>
      </c>
      <c r="D100" s="325">
        <v>1.66</v>
      </c>
      <c r="E100" s="325"/>
      <c r="F100" s="337"/>
      <c r="G100" s="337"/>
      <c r="H100" s="337"/>
      <c r="I100" s="337"/>
      <c r="J100" s="416" t="s">
        <v>52</v>
      </c>
      <c r="K100" s="411">
        <v>1.66</v>
      </c>
      <c r="L100" s="411">
        <v>1.66</v>
      </c>
      <c r="M100" s="411">
        <v>0</v>
      </c>
      <c r="N100" s="411">
        <v>0</v>
      </c>
      <c r="O100" s="415"/>
      <c r="P100" s="411"/>
      <c r="Q100" s="411"/>
      <c r="R100" s="411"/>
      <c r="S100" s="411"/>
      <c r="T100" s="411"/>
      <c r="U100" s="419"/>
    </row>
    <row r="101" spans="1:21" ht="36">
      <c r="A101" s="485"/>
      <c r="B101" s="410" t="s">
        <v>132</v>
      </c>
      <c r="C101" s="203" t="s">
        <v>133</v>
      </c>
      <c r="D101" s="325">
        <v>33.17</v>
      </c>
      <c r="E101" s="325"/>
      <c r="F101" s="337"/>
      <c r="G101" s="337"/>
      <c r="H101" s="337"/>
      <c r="I101" s="337"/>
      <c r="J101" s="416" t="s">
        <v>52</v>
      </c>
      <c r="K101" s="411">
        <v>33.17</v>
      </c>
      <c r="L101" s="411">
        <v>33.17</v>
      </c>
      <c r="M101" s="411">
        <v>0</v>
      </c>
      <c r="N101" s="411">
        <v>0</v>
      </c>
      <c r="O101" s="415"/>
      <c r="P101" s="411"/>
      <c r="Q101" s="411"/>
      <c r="R101" s="411"/>
      <c r="S101" s="411"/>
      <c r="T101" s="411"/>
      <c r="U101" s="419"/>
    </row>
    <row r="102" spans="1:21" ht="29.25" customHeight="1">
      <c r="A102" s="485"/>
      <c r="B102" s="410" t="s">
        <v>134</v>
      </c>
      <c r="C102" s="203" t="s">
        <v>135</v>
      </c>
      <c r="D102" s="325">
        <v>47.68</v>
      </c>
      <c r="E102" s="325"/>
      <c r="F102" s="337"/>
      <c r="G102" s="337"/>
      <c r="H102" s="337"/>
      <c r="I102" s="337"/>
      <c r="J102" s="416" t="s">
        <v>52</v>
      </c>
      <c r="K102" s="411">
        <v>47.68</v>
      </c>
      <c r="L102" s="411">
        <v>36.18</v>
      </c>
      <c r="M102" s="411">
        <v>11.5</v>
      </c>
      <c r="N102" s="411">
        <v>0</v>
      </c>
      <c r="O102" s="415"/>
      <c r="P102" s="411"/>
      <c r="Q102" s="411"/>
      <c r="R102" s="411"/>
      <c r="S102" s="411"/>
      <c r="T102" s="411"/>
      <c r="U102" s="419"/>
    </row>
    <row r="103" spans="1:21" ht="24">
      <c r="A103" s="485"/>
      <c r="B103" s="410">
        <v>999888</v>
      </c>
      <c r="C103" s="203" t="s">
        <v>136</v>
      </c>
      <c r="D103" s="325">
        <v>49.68</v>
      </c>
      <c r="E103" s="325"/>
      <c r="F103" s="337"/>
      <c r="G103" s="337"/>
      <c r="H103" s="337"/>
      <c r="I103" s="337"/>
      <c r="J103" s="416" t="s">
        <v>52</v>
      </c>
      <c r="K103" s="411">
        <v>49.68</v>
      </c>
      <c r="L103" s="411">
        <v>49.68</v>
      </c>
      <c r="M103" s="411">
        <v>0</v>
      </c>
      <c r="N103" s="411">
        <v>0</v>
      </c>
      <c r="O103" s="415"/>
      <c r="P103" s="411"/>
      <c r="Q103" s="411"/>
      <c r="R103" s="411"/>
      <c r="S103" s="411"/>
      <c r="T103" s="411"/>
      <c r="U103" s="419"/>
    </row>
    <row r="104" spans="1:21" ht="24">
      <c r="A104" s="485"/>
      <c r="B104" s="410">
        <v>999152</v>
      </c>
      <c r="C104" s="203" t="s">
        <v>137</v>
      </c>
      <c r="D104" s="325">
        <v>21.56</v>
      </c>
      <c r="E104" s="325"/>
      <c r="F104" s="337"/>
      <c r="G104" s="337"/>
      <c r="H104" s="337"/>
      <c r="I104" s="337"/>
      <c r="J104" s="416" t="s">
        <v>52</v>
      </c>
      <c r="K104" s="411">
        <v>21.56</v>
      </c>
      <c r="L104" s="411">
        <v>20.56</v>
      </c>
      <c r="M104" s="411">
        <v>1</v>
      </c>
      <c r="N104" s="411">
        <v>0</v>
      </c>
      <c r="O104" s="415"/>
      <c r="P104" s="411"/>
      <c r="Q104" s="411"/>
      <c r="R104" s="411"/>
      <c r="S104" s="411"/>
      <c r="T104" s="411"/>
      <c r="U104" s="419"/>
    </row>
    <row r="105" spans="1:21" ht="36">
      <c r="A105" s="485"/>
      <c r="B105" s="410">
        <v>999649</v>
      </c>
      <c r="C105" s="203" t="s">
        <v>138</v>
      </c>
      <c r="D105" s="325">
        <v>10.8</v>
      </c>
      <c r="E105" s="325"/>
      <c r="F105" s="337"/>
      <c r="G105" s="337"/>
      <c r="H105" s="337"/>
      <c r="I105" s="337"/>
      <c r="J105" s="416" t="s">
        <v>52</v>
      </c>
      <c r="K105" s="411">
        <v>10.8</v>
      </c>
      <c r="L105" s="411">
        <v>9</v>
      </c>
      <c r="M105" s="411">
        <v>1.8</v>
      </c>
      <c r="N105" s="411">
        <v>0</v>
      </c>
      <c r="O105" s="415"/>
      <c r="P105" s="411"/>
      <c r="Q105" s="411"/>
      <c r="R105" s="411"/>
      <c r="S105" s="411"/>
      <c r="T105" s="411"/>
      <c r="U105" s="419"/>
    </row>
    <row r="106" spans="1:21" ht="36">
      <c r="A106" s="486"/>
      <c r="B106" s="410">
        <v>999056</v>
      </c>
      <c r="C106" s="203" t="s">
        <v>139</v>
      </c>
      <c r="D106" s="325">
        <v>0</v>
      </c>
      <c r="E106" s="325"/>
      <c r="F106" s="337"/>
      <c r="G106" s="337"/>
      <c r="H106" s="337"/>
      <c r="I106" s="337"/>
      <c r="J106" s="416" t="s">
        <v>52</v>
      </c>
      <c r="K106" s="411">
        <v>0</v>
      </c>
      <c r="L106" s="411">
        <v>0</v>
      </c>
      <c r="M106" s="411">
        <v>0</v>
      </c>
      <c r="N106" s="411">
        <v>50.42</v>
      </c>
      <c r="O106" s="415"/>
      <c r="P106" s="411"/>
      <c r="Q106" s="411"/>
      <c r="R106" s="411"/>
      <c r="S106" s="411"/>
      <c r="T106" s="411"/>
      <c r="U106" s="419"/>
    </row>
    <row r="107" spans="1:21" ht="24">
      <c r="A107" s="478" t="s">
        <v>140</v>
      </c>
      <c r="B107" s="410" t="s">
        <v>107</v>
      </c>
      <c r="C107" s="203" t="s">
        <v>141</v>
      </c>
      <c r="D107" s="325">
        <v>0.2</v>
      </c>
      <c r="E107" s="325"/>
      <c r="F107" s="337"/>
      <c r="G107" s="337"/>
      <c r="H107" s="337"/>
      <c r="I107" s="337"/>
      <c r="J107" s="416" t="s">
        <v>52</v>
      </c>
      <c r="K107" s="411">
        <v>0.2</v>
      </c>
      <c r="L107" s="411">
        <v>0</v>
      </c>
      <c r="M107" s="411">
        <v>0.2</v>
      </c>
      <c r="N107" s="411">
        <v>0</v>
      </c>
      <c r="O107" s="415"/>
      <c r="P107" s="411"/>
      <c r="Q107" s="411"/>
      <c r="R107" s="411"/>
      <c r="S107" s="411"/>
      <c r="T107" s="411"/>
      <c r="U107" s="419"/>
    </row>
    <row r="108" spans="1:21" ht="24">
      <c r="A108" s="478"/>
      <c r="B108" s="410" t="s">
        <v>1267</v>
      </c>
      <c r="C108" s="203" t="s">
        <v>143</v>
      </c>
      <c r="D108" s="325">
        <v>0</v>
      </c>
      <c r="E108" s="325"/>
      <c r="F108" s="337"/>
      <c r="G108" s="337"/>
      <c r="H108" s="337"/>
      <c r="I108" s="337"/>
      <c r="J108" s="416" t="s">
        <v>52</v>
      </c>
      <c r="K108" s="411">
        <v>0</v>
      </c>
      <c r="L108" s="411">
        <v>0</v>
      </c>
      <c r="M108" s="411">
        <v>0</v>
      </c>
      <c r="N108" s="411">
        <v>0.08</v>
      </c>
      <c r="O108" s="415"/>
      <c r="P108" s="411"/>
      <c r="Q108" s="411"/>
      <c r="R108" s="411"/>
      <c r="S108" s="411"/>
      <c r="T108" s="411"/>
      <c r="U108" s="419"/>
    </row>
    <row r="109" spans="1:21" ht="24">
      <c r="A109" s="478"/>
      <c r="B109" s="410" t="s">
        <v>134</v>
      </c>
      <c r="C109" s="203" t="s">
        <v>144</v>
      </c>
      <c r="D109" s="325">
        <v>14.2</v>
      </c>
      <c r="E109" s="325"/>
      <c r="F109" s="337"/>
      <c r="G109" s="337"/>
      <c r="H109" s="337"/>
      <c r="I109" s="337"/>
      <c r="J109" s="416" t="s">
        <v>52</v>
      </c>
      <c r="K109" s="411">
        <v>14.2</v>
      </c>
      <c r="L109" s="411">
        <v>12.4</v>
      </c>
      <c r="M109" s="411">
        <v>1.8</v>
      </c>
      <c r="N109" s="411">
        <v>0</v>
      </c>
      <c r="O109" s="415"/>
      <c r="P109" s="411"/>
      <c r="Q109" s="411"/>
      <c r="R109" s="411"/>
      <c r="S109" s="411"/>
      <c r="T109" s="411"/>
      <c r="U109" s="419"/>
    </row>
    <row r="110" spans="1:21" ht="24">
      <c r="A110" s="478"/>
      <c r="B110" s="410" t="s">
        <v>87</v>
      </c>
      <c r="C110" s="203" t="s">
        <v>145</v>
      </c>
      <c r="D110" s="325">
        <v>27.28</v>
      </c>
      <c r="E110" s="325"/>
      <c r="F110" s="337"/>
      <c r="G110" s="337"/>
      <c r="H110" s="337"/>
      <c r="I110" s="337"/>
      <c r="J110" s="416" t="s">
        <v>52</v>
      </c>
      <c r="K110" s="411">
        <v>27.28</v>
      </c>
      <c r="L110" s="411">
        <v>26.28</v>
      </c>
      <c r="M110" s="411">
        <v>1</v>
      </c>
      <c r="N110" s="411">
        <v>0</v>
      </c>
      <c r="O110" s="415"/>
      <c r="P110" s="411"/>
      <c r="Q110" s="411"/>
      <c r="R110" s="411"/>
      <c r="S110" s="411"/>
      <c r="T110" s="411"/>
      <c r="U110" s="419"/>
    </row>
    <row r="111" spans="1:21" ht="24">
      <c r="A111" s="478"/>
      <c r="B111" s="410" t="s">
        <v>87</v>
      </c>
      <c r="C111" s="203" t="s">
        <v>146</v>
      </c>
      <c r="D111" s="325">
        <v>23.6</v>
      </c>
      <c r="E111" s="325"/>
      <c r="F111" s="337"/>
      <c r="G111" s="337"/>
      <c r="H111" s="337"/>
      <c r="I111" s="337"/>
      <c r="J111" s="416" t="s">
        <v>52</v>
      </c>
      <c r="K111" s="411">
        <v>23.6</v>
      </c>
      <c r="L111" s="411">
        <v>18.8</v>
      </c>
      <c r="M111" s="411">
        <v>4.8</v>
      </c>
      <c r="N111" s="411">
        <v>0</v>
      </c>
      <c r="O111" s="415"/>
      <c r="P111" s="411"/>
      <c r="Q111" s="411"/>
      <c r="R111" s="411"/>
      <c r="S111" s="411"/>
      <c r="T111" s="411"/>
      <c r="U111" s="419"/>
    </row>
    <row r="112" spans="1:21" ht="24">
      <c r="A112" s="478"/>
      <c r="B112" s="410" t="s">
        <v>87</v>
      </c>
      <c r="C112" s="203" t="s">
        <v>147</v>
      </c>
      <c r="D112" s="325">
        <v>30.8</v>
      </c>
      <c r="E112" s="325"/>
      <c r="F112" s="337"/>
      <c r="G112" s="337"/>
      <c r="H112" s="337"/>
      <c r="I112" s="337"/>
      <c r="J112" s="416" t="s">
        <v>52</v>
      </c>
      <c r="K112" s="411">
        <v>30.8</v>
      </c>
      <c r="L112" s="411">
        <v>28.6</v>
      </c>
      <c r="M112" s="411">
        <v>2.2000000000000002</v>
      </c>
      <c r="N112" s="411">
        <v>0</v>
      </c>
      <c r="O112" s="415"/>
      <c r="P112" s="411"/>
      <c r="Q112" s="411"/>
      <c r="R112" s="411"/>
      <c r="S112" s="411"/>
      <c r="T112" s="411"/>
      <c r="U112" s="419"/>
    </row>
    <row r="113" spans="1:21" ht="24">
      <c r="A113" s="478"/>
      <c r="B113" s="410" t="s">
        <v>87</v>
      </c>
      <c r="C113" s="203" t="s">
        <v>148</v>
      </c>
      <c r="D113" s="325">
        <v>15.48</v>
      </c>
      <c r="E113" s="325"/>
      <c r="F113" s="337"/>
      <c r="G113" s="337"/>
      <c r="H113" s="337"/>
      <c r="I113" s="337"/>
      <c r="J113" s="416" t="s">
        <v>52</v>
      </c>
      <c r="K113" s="411">
        <v>15.48</v>
      </c>
      <c r="L113" s="411">
        <v>13.28</v>
      </c>
      <c r="M113" s="411">
        <v>2.2000000000000002</v>
      </c>
      <c r="N113" s="411">
        <v>0</v>
      </c>
      <c r="O113" s="415"/>
      <c r="P113" s="411"/>
      <c r="Q113" s="411"/>
      <c r="R113" s="411"/>
      <c r="S113" s="411"/>
      <c r="T113" s="411"/>
      <c r="U113" s="419"/>
    </row>
    <row r="114" spans="1:21" ht="24">
      <c r="A114" s="478"/>
      <c r="B114" s="410" t="s">
        <v>20</v>
      </c>
      <c r="C114" s="203" t="s">
        <v>149</v>
      </c>
      <c r="D114" s="325">
        <v>0</v>
      </c>
      <c r="E114" s="325"/>
      <c r="F114" s="337"/>
      <c r="G114" s="337"/>
      <c r="H114" s="337"/>
      <c r="I114" s="337"/>
      <c r="J114" s="416" t="s">
        <v>52</v>
      </c>
      <c r="K114" s="411">
        <v>0</v>
      </c>
      <c r="L114" s="411">
        <v>0</v>
      </c>
      <c r="M114" s="411">
        <v>0</v>
      </c>
      <c r="N114" s="411">
        <v>0</v>
      </c>
      <c r="O114" s="415"/>
      <c r="P114" s="411"/>
      <c r="Q114" s="411"/>
      <c r="R114" s="411"/>
      <c r="S114" s="411"/>
      <c r="T114" s="411"/>
      <c r="U114" s="419"/>
    </row>
    <row r="115" spans="1:21" ht="24">
      <c r="A115" s="478"/>
      <c r="B115" s="410" t="s">
        <v>20</v>
      </c>
      <c r="C115" s="420" t="s">
        <v>150</v>
      </c>
      <c r="D115" s="325">
        <v>0</v>
      </c>
      <c r="E115" s="325"/>
      <c r="F115" s="337"/>
      <c r="G115" s="337"/>
      <c r="H115" s="337"/>
      <c r="I115" s="337"/>
      <c r="J115" s="416" t="s">
        <v>52</v>
      </c>
      <c r="K115" s="411"/>
      <c r="L115" s="411"/>
      <c r="M115" s="411"/>
      <c r="N115" s="411">
        <v>21.61</v>
      </c>
      <c r="O115" s="415"/>
      <c r="P115" s="411"/>
      <c r="Q115" s="411"/>
      <c r="R115" s="411"/>
      <c r="S115" s="411"/>
      <c r="T115" s="411"/>
      <c r="U115" s="419"/>
    </row>
    <row r="116" spans="1:21" ht="24">
      <c r="A116" s="478"/>
      <c r="B116" s="410" t="s">
        <v>151</v>
      </c>
      <c r="C116" s="203" t="s">
        <v>152</v>
      </c>
      <c r="D116" s="325">
        <v>6.92</v>
      </c>
      <c r="E116" s="325"/>
      <c r="F116" s="337"/>
      <c r="G116" s="337"/>
      <c r="H116" s="337"/>
      <c r="I116" s="337"/>
      <c r="J116" s="416" t="s">
        <v>52</v>
      </c>
      <c r="K116" s="411">
        <v>6.92</v>
      </c>
      <c r="L116" s="411">
        <v>6.72</v>
      </c>
      <c r="M116" s="411">
        <v>0.2</v>
      </c>
      <c r="N116" s="411">
        <v>0</v>
      </c>
      <c r="O116" s="415"/>
      <c r="P116" s="411"/>
      <c r="Q116" s="411"/>
      <c r="R116" s="411"/>
      <c r="S116" s="411"/>
      <c r="T116" s="411"/>
      <c r="U116" s="419"/>
    </row>
    <row r="117" spans="1:21" ht="24">
      <c r="A117" s="478"/>
      <c r="B117" s="410" t="s">
        <v>132</v>
      </c>
      <c r="C117" s="203" t="s">
        <v>153</v>
      </c>
      <c r="D117" s="325">
        <v>22.16</v>
      </c>
      <c r="E117" s="325"/>
      <c r="F117" s="337"/>
      <c r="G117" s="337"/>
      <c r="H117" s="337"/>
      <c r="I117" s="337"/>
      <c r="J117" s="416" t="s">
        <v>52</v>
      </c>
      <c r="K117" s="411">
        <v>22.16</v>
      </c>
      <c r="L117" s="411">
        <v>18.16</v>
      </c>
      <c r="M117" s="411">
        <v>4</v>
      </c>
      <c r="N117" s="411">
        <v>0</v>
      </c>
      <c r="O117" s="415"/>
      <c r="P117" s="411"/>
      <c r="Q117" s="411"/>
      <c r="R117" s="411"/>
      <c r="S117" s="411"/>
      <c r="T117" s="411"/>
      <c r="U117" s="419"/>
    </row>
    <row r="118" spans="1:21" ht="24">
      <c r="A118" s="478"/>
      <c r="B118" s="410" t="s">
        <v>130</v>
      </c>
      <c r="C118" s="421" t="s">
        <v>154</v>
      </c>
      <c r="D118" s="325">
        <v>0</v>
      </c>
      <c r="E118" s="325"/>
      <c r="F118" s="337"/>
      <c r="G118" s="337"/>
      <c r="H118" s="337"/>
      <c r="I118" s="337"/>
      <c r="J118" s="416" t="s">
        <v>52</v>
      </c>
      <c r="K118" s="411">
        <v>0</v>
      </c>
      <c r="L118" s="411">
        <v>0</v>
      </c>
      <c r="M118" s="411">
        <v>0</v>
      </c>
      <c r="N118" s="411">
        <v>4.6399999999999997</v>
      </c>
      <c r="O118" s="415"/>
      <c r="P118" s="411"/>
      <c r="Q118" s="411"/>
      <c r="R118" s="411"/>
      <c r="S118" s="411"/>
      <c r="T118" s="411"/>
      <c r="U118" s="419"/>
    </row>
    <row r="119" spans="1:21" ht="24">
      <c r="A119" s="478"/>
      <c r="B119" s="410" t="s">
        <v>128</v>
      </c>
      <c r="C119" s="203" t="s">
        <v>155</v>
      </c>
      <c r="D119" s="325">
        <v>18.440000000000001</v>
      </c>
      <c r="E119" s="325"/>
      <c r="F119" s="337"/>
      <c r="G119" s="337"/>
      <c r="H119" s="337"/>
      <c r="I119" s="337"/>
      <c r="J119" s="416" t="s">
        <v>52</v>
      </c>
      <c r="K119" s="411">
        <v>18.440000000000001</v>
      </c>
      <c r="L119" s="411">
        <v>15.84</v>
      </c>
      <c r="M119" s="411">
        <v>2.6</v>
      </c>
      <c r="N119" s="411">
        <v>0</v>
      </c>
      <c r="O119" s="415"/>
      <c r="P119" s="411"/>
      <c r="Q119" s="411"/>
      <c r="R119" s="411"/>
      <c r="S119" s="411"/>
      <c r="T119" s="411"/>
      <c r="U119" s="419"/>
    </row>
    <row r="120" spans="1:21" ht="24">
      <c r="A120" s="478"/>
      <c r="B120" s="410">
        <v>998238</v>
      </c>
      <c r="C120" s="203" t="s">
        <v>1247</v>
      </c>
      <c r="D120" s="325">
        <v>5.56</v>
      </c>
      <c r="E120" s="325"/>
      <c r="F120" s="337"/>
      <c r="G120" s="337"/>
      <c r="H120" s="337"/>
      <c r="I120" s="337"/>
      <c r="J120" s="416" t="s">
        <v>52</v>
      </c>
      <c r="K120" s="411">
        <v>5.56</v>
      </c>
      <c r="L120" s="411">
        <v>4.96</v>
      </c>
      <c r="M120" s="411">
        <v>0.6</v>
      </c>
      <c r="N120" s="411">
        <v>0</v>
      </c>
      <c r="O120" s="415"/>
      <c r="P120" s="411"/>
      <c r="Q120" s="411"/>
      <c r="R120" s="411"/>
      <c r="S120" s="411"/>
      <c r="T120" s="411"/>
      <c r="U120" s="419"/>
    </row>
    <row r="121" spans="1:21" ht="24">
      <c r="A121" s="478"/>
      <c r="B121" s="410">
        <v>998239</v>
      </c>
      <c r="C121" s="203" t="s">
        <v>158</v>
      </c>
      <c r="D121" s="325">
        <v>3.8</v>
      </c>
      <c r="E121" s="325"/>
      <c r="F121" s="337"/>
      <c r="G121" s="337"/>
      <c r="H121" s="337"/>
      <c r="I121" s="337"/>
      <c r="J121" s="416" t="s">
        <v>52</v>
      </c>
      <c r="K121" s="411">
        <v>3.8</v>
      </c>
      <c r="L121" s="411">
        <v>3</v>
      </c>
      <c r="M121" s="411">
        <v>0.8</v>
      </c>
      <c r="N121" s="411">
        <v>0</v>
      </c>
      <c r="O121" s="415"/>
      <c r="P121" s="411"/>
      <c r="Q121" s="411"/>
      <c r="R121" s="411"/>
      <c r="S121" s="411"/>
      <c r="T121" s="411"/>
      <c r="U121" s="419"/>
    </row>
    <row r="122" spans="1:21" ht="36">
      <c r="A122" s="478"/>
      <c r="B122" s="410">
        <v>999649</v>
      </c>
      <c r="C122" s="203" t="s">
        <v>159</v>
      </c>
      <c r="D122" s="325">
        <v>15.72</v>
      </c>
      <c r="E122" s="325"/>
      <c r="F122" s="337"/>
      <c r="G122" s="337"/>
      <c r="H122" s="337"/>
      <c r="I122" s="337"/>
      <c r="J122" s="416" t="s">
        <v>52</v>
      </c>
      <c r="K122" s="411">
        <v>15.72</v>
      </c>
      <c r="L122" s="411">
        <v>12.72</v>
      </c>
      <c r="M122" s="411">
        <v>3</v>
      </c>
      <c r="N122" s="411">
        <v>0</v>
      </c>
      <c r="O122" s="415"/>
      <c r="P122" s="411"/>
      <c r="Q122" s="411"/>
      <c r="R122" s="411"/>
      <c r="S122" s="411"/>
      <c r="T122" s="411"/>
      <c r="U122" s="419"/>
    </row>
    <row r="123" spans="1:21" ht="36">
      <c r="A123" s="478"/>
      <c r="B123" s="410">
        <v>999056</v>
      </c>
      <c r="C123" s="203" t="s">
        <v>160</v>
      </c>
      <c r="D123" s="325">
        <v>1.64</v>
      </c>
      <c r="E123" s="325"/>
      <c r="F123" s="337"/>
      <c r="G123" s="337"/>
      <c r="H123" s="337"/>
      <c r="I123" s="337"/>
      <c r="J123" s="416" t="s">
        <v>52</v>
      </c>
      <c r="K123" s="411">
        <v>1.64</v>
      </c>
      <c r="L123" s="411">
        <v>1.44</v>
      </c>
      <c r="M123" s="411">
        <v>0.2</v>
      </c>
      <c r="N123" s="411">
        <v>0</v>
      </c>
      <c r="O123" s="415"/>
      <c r="P123" s="411"/>
      <c r="Q123" s="411"/>
      <c r="R123" s="411"/>
      <c r="S123" s="411"/>
      <c r="T123" s="411"/>
      <c r="U123" s="419"/>
    </row>
    <row r="124" spans="1:21" ht="24">
      <c r="A124" s="478"/>
      <c r="B124" s="410">
        <v>999145</v>
      </c>
      <c r="C124" s="203" t="s">
        <v>161</v>
      </c>
      <c r="D124" s="325">
        <v>6.32</v>
      </c>
      <c r="E124" s="325"/>
      <c r="F124" s="337"/>
      <c r="G124" s="337"/>
      <c r="H124" s="337"/>
      <c r="I124" s="337"/>
      <c r="J124" s="416" t="s">
        <v>52</v>
      </c>
      <c r="K124" s="411">
        <v>6.32</v>
      </c>
      <c r="L124" s="411">
        <v>6.12</v>
      </c>
      <c r="M124" s="411">
        <v>0.2</v>
      </c>
      <c r="N124" s="411">
        <v>0</v>
      </c>
      <c r="O124" s="415"/>
      <c r="P124" s="411"/>
      <c r="Q124" s="411"/>
      <c r="R124" s="411"/>
      <c r="S124" s="411"/>
      <c r="T124" s="411"/>
      <c r="U124" s="419"/>
    </row>
    <row r="125" spans="1:21" ht="36">
      <c r="A125" s="478"/>
      <c r="B125" s="410">
        <v>999310</v>
      </c>
      <c r="C125" s="203" t="s">
        <v>162</v>
      </c>
      <c r="D125" s="325">
        <v>7.64</v>
      </c>
      <c r="E125" s="325"/>
      <c r="F125" s="337"/>
      <c r="G125" s="337"/>
      <c r="H125" s="337"/>
      <c r="I125" s="337"/>
      <c r="J125" s="416" t="s">
        <v>52</v>
      </c>
      <c r="K125" s="411">
        <v>7.64</v>
      </c>
      <c r="L125" s="411">
        <v>5.44</v>
      </c>
      <c r="M125" s="411">
        <v>2.2000000000000002</v>
      </c>
      <c r="N125" s="411">
        <v>0</v>
      </c>
      <c r="O125" s="415"/>
      <c r="P125" s="411"/>
      <c r="Q125" s="411"/>
      <c r="R125" s="411"/>
      <c r="S125" s="411"/>
      <c r="T125" s="411"/>
      <c r="U125" s="419"/>
    </row>
    <row r="126" spans="1:21" ht="24">
      <c r="A126" s="478"/>
      <c r="B126" s="410">
        <v>999152</v>
      </c>
      <c r="C126" s="203" t="s">
        <v>163</v>
      </c>
      <c r="D126" s="325">
        <v>2.72</v>
      </c>
      <c r="E126" s="325"/>
      <c r="F126" s="337"/>
      <c r="G126" s="337"/>
      <c r="H126" s="337"/>
      <c r="I126" s="337"/>
      <c r="J126" s="416" t="s">
        <v>52</v>
      </c>
      <c r="K126" s="411">
        <v>2.72</v>
      </c>
      <c r="L126" s="411">
        <v>1.92</v>
      </c>
      <c r="M126" s="411">
        <v>0.8</v>
      </c>
      <c r="N126" s="411">
        <v>0</v>
      </c>
      <c r="O126" s="415"/>
      <c r="P126" s="411"/>
      <c r="Q126" s="411"/>
      <c r="R126" s="411"/>
      <c r="S126" s="411"/>
      <c r="T126" s="411"/>
      <c r="U126" s="419"/>
    </row>
  </sheetData>
  <autoFilter ref="A6:U126"/>
  <mergeCells count="20">
    <mergeCell ref="B6:C6"/>
    <mergeCell ref="A107:A126"/>
    <mergeCell ref="U4:U5"/>
    <mergeCell ref="A4:B5"/>
    <mergeCell ref="B7:B75"/>
    <mergeCell ref="A6:A106"/>
    <mergeCell ref="I22:I23"/>
    <mergeCell ref="A2:U2"/>
    <mergeCell ref="B3:R3"/>
    <mergeCell ref="F4:H4"/>
    <mergeCell ref="K4:M4"/>
    <mergeCell ref="P4:S4"/>
    <mergeCell ref="C4:C5"/>
    <mergeCell ref="D4:D5"/>
    <mergeCell ref="E4:E5"/>
    <mergeCell ref="I4:I5"/>
    <mergeCell ref="J4:J5"/>
    <mergeCell ref="N4:N5"/>
    <mergeCell ref="O4:O5"/>
    <mergeCell ref="T4:T5"/>
  </mergeCells>
  <phoneticPr fontId="154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0"/>
  <sheetViews>
    <sheetView workbookViewId="0">
      <pane xSplit="3" ySplit="11" topLeftCell="D12" activePane="bottomRight" state="frozen"/>
      <selection pane="topRight"/>
      <selection pane="bottomLeft"/>
      <selection pane="bottomRight" activeCell="Q9" sqref="Q9"/>
    </sheetView>
  </sheetViews>
  <sheetFormatPr defaultColWidth="9" defaultRowHeight="13.5" outlineLevelCol="1"/>
  <cols>
    <col min="1" max="1" width="7.75" style="321" hidden="1" customWidth="1" outlineLevel="1"/>
    <col min="2" max="2" width="10.625" style="439" customWidth="1" collapsed="1"/>
    <col min="3" max="3" width="17.75" style="321" customWidth="1"/>
    <col min="4" max="4" width="9" style="321"/>
    <col min="5" max="5" width="13.25" style="321" customWidth="1"/>
    <col min="6" max="6" width="15.25" style="321" customWidth="1"/>
    <col min="7" max="7" width="13.625" style="321" customWidth="1"/>
    <col min="8" max="8" width="12.5" style="321" customWidth="1"/>
    <col min="9" max="12" width="12.875" style="321" customWidth="1"/>
    <col min="13" max="13" width="12.375" style="321" customWidth="1"/>
    <col min="14" max="14" width="14.625" style="321" customWidth="1"/>
    <col min="15" max="16384" width="9" style="321"/>
  </cols>
  <sheetData>
    <row r="1" spans="1:17">
      <c r="B1" s="437" t="s">
        <v>1260</v>
      </c>
    </row>
    <row r="2" spans="1:17" ht="38.25" customHeight="1">
      <c r="B2" s="537" t="s">
        <v>1265</v>
      </c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</row>
    <row r="3" spans="1:17" ht="15.95" customHeight="1"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11" t="s">
        <v>3</v>
      </c>
    </row>
    <row r="4" spans="1:17" ht="32.25" customHeight="1">
      <c r="A4" s="566" t="s">
        <v>4</v>
      </c>
      <c r="B4" s="551" t="s">
        <v>1239</v>
      </c>
      <c r="C4" s="554" t="s">
        <v>361</v>
      </c>
      <c r="D4" s="544" t="s">
        <v>484</v>
      </c>
      <c r="E4" s="538" t="s">
        <v>485</v>
      </c>
      <c r="F4" s="539"/>
      <c r="G4" s="539"/>
      <c r="H4" s="539"/>
      <c r="I4" s="540"/>
      <c r="J4" s="545" t="s">
        <v>486</v>
      </c>
      <c r="K4" s="546"/>
      <c r="L4" s="547"/>
      <c r="M4" s="555" t="s">
        <v>9</v>
      </c>
      <c r="N4" s="541" t="s">
        <v>12</v>
      </c>
    </row>
    <row r="5" spans="1:17">
      <c r="A5" s="566"/>
      <c r="B5" s="552"/>
      <c r="C5" s="554"/>
      <c r="D5" s="544"/>
      <c r="E5" s="558" t="s">
        <v>487</v>
      </c>
      <c r="F5" s="559"/>
      <c r="G5" s="559"/>
      <c r="H5" s="559"/>
      <c r="I5" s="560"/>
      <c r="J5" s="548"/>
      <c r="K5" s="549"/>
      <c r="L5" s="550"/>
      <c r="M5" s="556"/>
      <c r="N5" s="542"/>
    </row>
    <row r="6" spans="1:17" ht="30.75" customHeight="1">
      <c r="A6" s="566"/>
      <c r="B6" s="553"/>
      <c r="C6" s="554"/>
      <c r="D6" s="544"/>
      <c r="E6" s="423" t="s">
        <v>1240</v>
      </c>
      <c r="F6" s="423" t="s">
        <v>1241</v>
      </c>
      <c r="G6" s="422" t="s">
        <v>13</v>
      </c>
      <c r="H6" s="422" t="s">
        <v>15</v>
      </c>
      <c r="I6" s="422" t="s">
        <v>14</v>
      </c>
      <c r="J6" s="422" t="s">
        <v>13</v>
      </c>
      <c r="K6" s="422" t="s">
        <v>15</v>
      </c>
      <c r="L6" s="422" t="s">
        <v>14</v>
      </c>
      <c r="M6" s="557"/>
      <c r="N6" s="543"/>
      <c r="Q6" s="330"/>
    </row>
    <row r="7" spans="1:17">
      <c r="A7" s="567" t="s">
        <v>489</v>
      </c>
      <c r="B7" s="476" t="s">
        <v>392</v>
      </c>
      <c r="C7" s="477"/>
      <c r="D7" s="323"/>
      <c r="E7" s="324">
        <f>E8+E90</f>
        <v>60821.19</v>
      </c>
      <c r="F7" s="324">
        <f t="shared" ref="F7:M7" si="0">F8+F90</f>
        <v>52319</v>
      </c>
      <c r="G7" s="324">
        <f t="shared" si="0"/>
        <v>8502.1899999999969</v>
      </c>
      <c r="H7" s="324">
        <f t="shared" si="0"/>
        <v>8303.8999999999978</v>
      </c>
      <c r="I7" s="324">
        <f t="shared" si="0"/>
        <v>198.28999999999996</v>
      </c>
      <c r="J7" s="324">
        <f t="shared" si="0"/>
        <v>8680.39</v>
      </c>
      <c r="K7" s="324">
        <f t="shared" si="0"/>
        <v>8468.1699999999983</v>
      </c>
      <c r="L7" s="324">
        <f t="shared" si="0"/>
        <v>212.21999999999997</v>
      </c>
      <c r="M7" s="324">
        <f t="shared" si="0"/>
        <v>178.2</v>
      </c>
      <c r="N7" s="328"/>
    </row>
    <row r="8" spans="1:17">
      <c r="A8" s="568"/>
      <c r="B8" s="476" t="s">
        <v>407</v>
      </c>
      <c r="C8" s="477"/>
      <c r="D8" s="325"/>
      <c r="E8" s="183">
        <f>E9+E12+E15+E18+E21+E24+E27+E30+E33+E36+E39+E42+E45+E48+E49++E52+E53+E54+SUM(E57:E89)</f>
        <v>55953.65</v>
      </c>
      <c r="F8" s="183">
        <f t="shared" ref="F8:M8" si="1">F9+F12+F15+F18+F21+F24+F27+F30+F33+F36+F39+F42+F45+F48+F49++F52+F53+F54+SUM(F57:F89)</f>
        <v>48098</v>
      </c>
      <c r="G8" s="183">
        <f t="shared" si="1"/>
        <v>7855.6499999999978</v>
      </c>
      <c r="H8" s="183">
        <f t="shared" si="1"/>
        <v>7697.4899999999971</v>
      </c>
      <c r="I8" s="183">
        <f t="shared" si="1"/>
        <v>158.15999999999997</v>
      </c>
      <c r="J8" s="183">
        <f t="shared" si="1"/>
        <v>8031.5299999999988</v>
      </c>
      <c r="K8" s="183">
        <f t="shared" si="1"/>
        <v>7859.7799999999979</v>
      </c>
      <c r="L8" s="183">
        <f t="shared" si="1"/>
        <v>171.74999999999997</v>
      </c>
      <c r="M8" s="183">
        <f t="shared" si="1"/>
        <v>175.88</v>
      </c>
      <c r="N8" s="329"/>
    </row>
    <row r="9" spans="1:17">
      <c r="A9" s="568"/>
      <c r="B9" s="563" t="s">
        <v>1238</v>
      </c>
      <c r="C9" s="185" t="s">
        <v>13</v>
      </c>
      <c r="D9" s="185"/>
      <c r="E9" s="187">
        <v>5360.24</v>
      </c>
      <c r="F9" s="187">
        <v>4306</v>
      </c>
      <c r="G9" s="187">
        <v>1054.24</v>
      </c>
      <c r="H9" s="187">
        <v>1054.68</v>
      </c>
      <c r="I9" s="187">
        <v>-0.44</v>
      </c>
      <c r="J9" s="187">
        <v>1054.24</v>
      </c>
      <c r="K9" s="187">
        <v>1054.1500000000001</v>
      </c>
      <c r="L9" s="187">
        <v>9.0000000000000704E-2</v>
      </c>
      <c r="M9" s="187">
        <v>0</v>
      </c>
      <c r="N9" s="328"/>
    </row>
    <row r="10" spans="1:17" ht="22.5">
      <c r="A10" s="568"/>
      <c r="B10" s="564"/>
      <c r="C10" s="197" t="s">
        <v>23</v>
      </c>
      <c r="D10" s="201" t="s">
        <v>490</v>
      </c>
      <c r="E10" s="326">
        <v>5219.75</v>
      </c>
      <c r="F10" s="326">
        <v>4172</v>
      </c>
      <c r="G10" s="327">
        <v>1047.75</v>
      </c>
      <c r="H10" s="326">
        <v>1048.28</v>
      </c>
      <c r="I10" s="326">
        <v>-0.53000000000000103</v>
      </c>
      <c r="J10" s="326">
        <v>1047.75</v>
      </c>
      <c r="K10" s="326">
        <v>1047.75</v>
      </c>
      <c r="L10" s="326">
        <v>0</v>
      </c>
      <c r="M10" s="201"/>
      <c r="N10" s="328" t="s">
        <v>491</v>
      </c>
    </row>
    <row r="11" spans="1:17">
      <c r="A11" s="568"/>
      <c r="B11" s="564"/>
      <c r="C11" s="197" t="s">
        <v>25</v>
      </c>
      <c r="D11" s="201" t="s">
        <v>490</v>
      </c>
      <c r="E11" s="326">
        <v>140.49</v>
      </c>
      <c r="F11" s="326">
        <v>134</v>
      </c>
      <c r="G11" s="327">
        <v>6.4899999999999798</v>
      </c>
      <c r="H11" s="326">
        <v>6.3999999999999799</v>
      </c>
      <c r="I11" s="326">
        <v>9.0000000000000704E-2</v>
      </c>
      <c r="J11" s="326">
        <v>6.4899999999999798</v>
      </c>
      <c r="K11" s="326">
        <v>6.3999999999999799</v>
      </c>
      <c r="L11" s="326">
        <v>9.0000000000000704E-2</v>
      </c>
      <c r="M11" s="201"/>
      <c r="N11" s="328"/>
    </row>
    <row r="12" spans="1:17">
      <c r="A12" s="568"/>
      <c r="B12" s="564"/>
      <c r="C12" s="185" t="s">
        <v>13</v>
      </c>
      <c r="D12" s="185"/>
      <c r="E12" s="187">
        <v>2013.61</v>
      </c>
      <c r="F12" s="187">
        <v>1625</v>
      </c>
      <c r="G12" s="187">
        <v>388.61</v>
      </c>
      <c r="H12" s="187">
        <v>385.02</v>
      </c>
      <c r="I12" s="187">
        <v>3.59</v>
      </c>
      <c r="J12" s="187">
        <v>388.61</v>
      </c>
      <c r="K12" s="187">
        <v>385.02</v>
      </c>
      <c r="L12" s="187">
        <v>3.59</v>
      </c>
      <c r="M12" s="187">
        <v>0</v>
      </c>
      <c r="N12" s="328"/>
    </row>
    <row r="13" spans="1:17">
      <c r="A13" s="568"/>
      <c r="B13" s="564"/>
      <c r="C13" s="197" t="s">
        <v>26</v>
      </c>
      <c r="D13" s="201" t="s">
        <v>490</v>
      </c>
      <c r="E13" s="326">
        <v>1687.11</v>
      </c>
      <c r="F13" s="326">
        <v>1386</v>
      </c>
      <c r="G13" s="327">
        <v>301.11</v>
      </c>
      <c r="H13" s="326">
        <v>299.72000000000003</v>
      </c>
      <c r="I13" s="326">
        <v>1.39</v>
      </c>
      <c r="J13" s="326">
        <v>301.11</v>
      </c>
      <c r="K13" s="326">
        <v>299.72000000000003</v>
      </c>
      <c r="L13" s="326">
        <v>1.39</v>
      </c>
      <c r="M13" s="201"/>
      <c r="N13" s="328"/>
    </row>
    <row r="14" spans="1:17">
      <c r="A14" s="568"/>
      <c r="B14" s="564"/>
      <c r="C14" s="197" t="s">
        <v>27</v>
      </c>
      <c r="D14" s="201" t="s">
        <v>490</v>
      </c>
      <c r="E14" s="326">
        <v>326.5</v>
      </c>
      <c r="F14" s="326">
        <v>239</v>
      </c>
      <c r="G14" s="327">
        <v>87.5</v>
      </c>
      <c r="H14" s="326">
        <v>85.3</v>
      </c>
      <c r="I14" s="326">
        <v>2.2000000000000002</v>
      </c>
      <c r="J14" s="326">
        <v>87.5</v>
      </c>
      <c r="K14" s="326">
        <v>85.3</v>
      </c>
      <c r="L14" s="326">
        <v>2.2000000000000002</v>
      </c>
      <c r="M14" s="201"/>
      <c r="N14" s="328"/>
    </row>
    <row r="15" spans="1:17">
      <c r="A15" s="568"/>
      <c r="B15" s="564"/>
      <c r="C15" s="185" t="s">
        <v>13</v>
      </c>
      <c r="D15" s="185"/>
      <c r="E15" s="187">
        <v>3396.31</v>
      </c>
      <c r="F15" s="187">
        <v>2441</v>
      </c>
      <c r="G15" s="187">
        <v>955.31</v>
      </c>
      <c r="H15" s="187">
        <v>953.98</v>
      </c>
      <c r="I15" s="187">
        <v>1.33</v>
      </c>
      <c r="J15" s="187">
        <v>955.31</v>
      </c>
      <c r="K15" s="187">
        <v>953.98</v>
      </c>
      <c r="L15" s="187">
        <v>1.33</v>
      </c>
      <c r="M15" s="187">
        <v>0</v>
      </c>
      <c r="N15" s="328"/>
    </row>
    <row r="16" spans="1:17">
      <c r="A16" s="568"/>
      <c r="B16" s="564"/>
      <c r="C16" s="197" t="s">
        <v>28</v>
      </c>
      <c r="D16" s="201" t="s">
        <v>490</v>
      </c>
      <c r="E16" s="326">
        <v>3240.53</v>
      </c>
      <c r="F16" s="326">
        <v>2296</v>
      </c>
      <c r="G16" s="327">
        <v>944.53</v>
      </c>
      <c r="H16" s="326">
        <v>943.72</v>
      </c>
      <c r="I16" s="326">
        <v>0.81</v>
      </c>
      <c r="J16" s="326">
        <v>944.53</v>
      </c>
      <c r="K16" s="326">
        <v>943.72</v>
      </c>
      <c r="L16" s="326">
        <v>0.81</v>
      </c>
      <c r="M16" s="201"/>
      <c r="N16" s="328"/>
    </row>
    <row r="17" spans="1:14">
      <c r="A17" s="568"/>
      <c r="B17" s="564"/>
      <c r="C17" s="197" t="s">
        <v>29</v>
      </c>
      <c r="D17" s="201" t="s">
        <v>490</v>
      </c>
      <c r="E17" s="326">
        <v>155.78</v>
      </c>
      <c r="F17" s="326">
        <v>145</v>
      </c>
      <c r="G17" s="327">
        <v>10.78</v>
      </c>
      <c r="H17" s="326">
        <v>10.26</v>
      </c>
      <c r="I17" s="326">
        <v>0.52</v>
      </c>
      <c r="J17" s="326">
        <v>10.78</v>
      </c>
      <c r="K17" s="326">
        <v>10.26</v>
      </c>
      <c r="L17" s="326">
        <v>0.52</v>
      </c>
      <c r="M17" s="201"/>
      <c r="N17" s="328"/>
    </row>
    <row r="18" spans="1:14">
      <c r="A18" s="568"/>
      <c r="B18" s="564"/>
      <c r="C18" s="185" t="s">
        <v>13</v>
      </c>
      <c r="D18" s="185"/>
      <c r="E18" s="187">
        <v>4365.3599999999997</v>
      </c>
      <c r="F18" s="187">
        <v>3349</v>
      </c>
      <c r="G18" s="187">
        <v>1016.36</v>
      </c>
      <c r="H18" s="187">
        <v>1010.44</v>
      </c>
      <c r="I18" s="187">
        <v>5.92</v>
      </c>
      <c r="J18" s="187">
        <v>1016.36</v>
      </c>
      <c r="K18" s="187">
        <v>1010.44</v>
      </c>
      <c r="L18" s="187">
        <v>5.92</v>
      </c>
      <c r="M18" s="187">
        <v>0</v>
      </c>
      <c r="N18" s="328"/>
    </row>
    <row r="19" spans="1:14">
      <c r="A19" s="568"/>
      <c r="B19" s="564"/>
      <c r="C19" s="197" t="s">
        <v>30</v>
      </c>
      <c r="D19" s="201" t="s">
        <v>490</v>
      </c>
      <c r="E19" s="326">
        <v>4174.18</v>
      </c>
      <c r="F19" s="326">
        <v>3177</v>
      </c>
      <c r="G19" s="327">
        <v>997.17999999999802</v>
      </c>
      <c r="H19" s="326">
        <v>992.35999999999797</v>
      </c>
      <c r="I19" s="326">
        <v>4.82</v>
      </c>
      <c r="J19" s="326">
        <v>997.17999999999802</v>
      </c>
      <c r="K19" s="326">
        <v>992.35999999999797</v>
      </c>
      <c r="L19" s="326">
        <v>4.82</v>
      </c>
      <c r="M19" s="201"/>
      <c r="N19" s="328"/>
    </row>
    <row r="20" spans="1:14">
      <c r="A20" s="568"/>
      <c r="B20" s="564"/>
      <c r="C20" s="197" t="s">
        <v>31</v>
      </c>
      <c r="D20" s="201" t="s">
        <v>490</v>
      </c>
      <c r="E20" s="326">
        <v>191.18</v>
      </c>
      <c r="F20" s="326">
        <v>172</v>
      </c>
      <c r="G20" s="327">
        <v>19.18</v>
      </c>
      <c r="H20" s="326">
        <v>18.079999999999998</v>
      </c>
      <c r="I20" s="326">
        <v>1.1000000000000001</v>
      </c>
      <c r="J20" s="326">
        <v>19.18</v>
      </c>
      <c r="K20" s="326">
        <v>18.079999999999998</v>
      </c>
      <c r="L20" s="326">
        <v>1.1000000000000001</v>
      </c>
      <c r="M20" s="201"/>
      <c r="N20" s="328"/>
    </row>
    <row r="21" spans="1:14">
      <c r="A21" s="568"/>
      <c r="B21" s="564"/>
      <c r="C21" s="185" t="s">
        <v>13</v>
      </c>
      <c r="D21" s="185"/>
      <c r="E21" s="187">
        <v>3329.71</v>
      </c>
      <c r="F21" s="187">
        <v>3011</v>
      </c>
      <c r="G21" s="187">
        <v>318.70999999999998</v>
      </c>
      <c r="H21" s="187">
        <v>313.24</v>
      </c>
      <c r="I21" s="187">
        <v>5.47</v>
      </c>
      <c r="J21" s="187">
        <v>318.70999999999998</v>
      </c>
      <c r="K21" s="187">
        <v>313.24</v>
      </c>
      <c r="L21" s="187">
        <v>5.47</v>
      </c>
      <c r="M21" s="187">
        <v>0</v>
      </c>
      <c r="N21" s="328"/>
    </row>
    <row r="22" spans="1:14">
      <c r="A22" s="568"/>
      <c r="B22" s="564"/>
      <c r="C22" s="197" t="s">
        <v>32</v>
      </c>
      <c r="D22" s="201" t="s">
        <v>490</v>
      </c>
      <c r="E22" s="326">
        <v>3180.57</v>
      </c>
      <c r="F22" s="326">
        <v>2871</v>
      </c>
      <c r="G22" s="327">
        <v>309.57</v>
      </c>
      <c r="H22" s="326">
        <v>306.05</v>
      </c>
      <c r="I22" s="326">
        <v>3.52</v>
      </c>
      <c r="J22" s="326">
        <v>309.57</v>
      </c>
      <c r="K22" s="326">
        <v>306.05</v>
      </c>
      <c r="L22" s="326">
        <v>3.52</v>
      </c>
      <c r="M22" s="201"/>
      <c r="N22" s="328"/>
    </row>
    <row r="23" spans="1:14" ht="22.5">
      <c r="A23" s="568"/>
      <c r="B23" s="564"/>
      <c r="C23" s="197" t="s">
        <v>33</v>
      </c>
      <c r="D23" s="201" t="s">
        <v>490</v>
      </c>
      <c r="E23" s="326">
        <v>149.13999999999999</v>
      </c>
      <c r="F23" s="326">
        <v>140</v>
      </c>
      <c r="G23" s="327">
        <v>9.14</v>
      </c>
      <c r="H23" s="326">
        <v>7.19</v>
      </c>
      <c r="I23" s="326">
        <v>1.95</v>
      </c>
      <c r="J23" s="326">
        <v>9.14</v>
      </c>
      <c r="K23" s="326">
        <v>7.19</v>
      </c>
      <c r="L23" s="326">
        <v>1.95</v>
      </c>
      <c r="M23" s="201"/>
      <c r="N23" s="328"/>
    </row>
    <row r="24" spans="1:14">
      <c r="A24" s="568"/>
      <c r="B24" s="564"/>
      <c r="C24" s="185" t="s">
        <v>13</v>
      </c>
      <c r="D24" s="185"/>
      <c r="E24" s="187">
        <v>3182.67</v>
      </c>
      <c r="F24" s="187">
        <v>2797</v>
      </c>
      <c r="G24" s="187">
        <v>385.67</v>
      </c>
      <c r="H24" s="187">
        <v>384.12</v>
      </c>
      <c r="I24" s="187">
        <v>1.55</v>
      </c>
      <c r="J24" s="187">
        <v>385.67</v>
      </c>
      <c r="K24" s="187">
        <v>384.12</v>
      </c>
      <c r="L24" s="187">
        <v>1.55</v>
      </c>
      <c r="M24" s="187">
        <v>0</v>
      </c>
      <c r="N24" s="328"/>
    </row>
    <row r="25" spans="1:14">
      <c r="A25" s="568"/>
      <c r="B25" s="564"/>
      <c r="C25" s="197" t="s">
        <v>34</v>
      </c>
      <c r="D25" s="201" t="s">
        <v>490</v>
      </c>
      <c r="E25" s="326">
        <v>2810.87</v>
      </c>
      <c r="F25" s="326">
        <v>2496</v>
      </c>
      <c r="G25" s="327">
        <v>314.87</v>
      </c>
      <c r="H25" s="326">
        <v>313.02</v>
      </c>
      <c r="I25" s="326">
        <v>1.85</v>
      </c>
      <c r="J25" s="326">
        <v>314.87</v>
      </c>
      <c r="K25" s="326">
        <v>313.02</v>
      </c>
      <c r="L25" s="326">
        <v>1.85</v>
      </c>
      <c r="M25" s="201"/>
      <c r="N25" s="328"/>
    </row>
    <row r="26" spans="1:14" ht="22.5">
      <c r="A26" s="568"/>
      <c r="B26" s="564"/>
      <c r="C26" s="197" t="s">
        <v>35</v>
      </c>
      <c r="D26" s="201" t="s">
        <v>490</v>
      </c>
      <c r="E26" s="326">
        <v>371.8</v>
      </c>
      <c r="F26" s="326">
        <v>301</v>
      </c>
      <c r="G26" s="327">
        <v>70.799999999999898</v>
      </c>
      <c r="H26" s="326">
        <v>71.099999999999895</v>
      </c>
      <c r="I26" s="326">
        <v>-0.29999999999999899</v>
      </c>
      <c r="J26" s="326">
        <v>70.799999999999898</v>
      </c>
      <c r="K26" s="326">
        <v>71.099999999999895</v>
      </c>
      <c r="L26" s="326">
        <v>-0.29999999999999899</v>
      </c>
      <c r="M26" s="201"/>
      <c r="N26" s="328"/>
    </row>
    <row r="27" spans="1:14">
      <c r="A27" s="568"/>
      <c r="B27" s="564"/>
      <c r="C27" s="185" t="s">
        <v>13</v>
      </c>
      <c r="D27" s="185"/>
      <c r="E27" s="187">
        <v>2147.4</v>
      </c>
      <c r="F27" s="187">
        <v>1873</v>
      </c>
      <c r="G27" s="187">
        <v>274.39999999999998</v>
      </c>
      <c r="H27" s="187">
        <v>272.60000000000002</v>
      </c>
      <c r="I27" s="187">
        <v>1.8</v>
      </c>
      <c r="J27" s="187">
        <v>274.39999999999998</v>
      </c>
      <c r="K27" s="187">
        <v>272.60000000000002</v>
      </c>
      <c r="L27" s="187">
        <v>1.8</v>
      </c>
      <c r="M27" s="187">
        <v>0</v>
      </c>
      <c r="N27" s="328"/>
    </row>
    <row r="28" spans="1:14">
      <c r="A28" s="568"/>
      <c r="B28" s="564"/>
      <c r="C28" s="197" t="s">
        <v>36</v>
      </c>
      <c r="D28" s="201" t="s">
        <v>490</v>
      </c>
      <c r="E28" s="326">
        <v>2006.86</v>
      </c>
      <c r="F28" s="326">
        <v>1760</v>
      </c>
      <c r="G28" s="327">
        <v>246.86</v>
      </c>
      <c r="H28" s="326">
        <v>245.8</v>
      </c>
      <c r="I28" s="326">
        <v>1.06</v>
      </c>
      <c r="J28" s="326">
        <v>246.86</v>
      </c>
      <c r="K28" s="326">
        <v>245.8</v>
      </c>
      <c r="L28" s="326">
        <v>1.06</v>
      </c>
      <c r="M28" s="201"/>
      <c r="N28" s="328"/>
    </row>
    <row r="29" spans="1:14">
      <c r="A29" s="568"/>
      <c r="B29" s="564"/>
      <c r="C29" s="197" t="s">
        <v>37</v>
      </c>
      <c r="D29" s="201" t="s">
        <v>490</v>
      </c>
      <c r="E29" s="326">
        <v>140.54</v>
      </c>
      <c r="F29" s="326">
        <v>113</v>
      </c>
      <c r="G29" s="327">
        <v>27.54</v>
      </c>
      <c r="H29" s="326">
        <v>26.8</v>
      </c>
      <c r="I29" s="326">
        <v>0.74</v>
      </c>
      <c r="J29" s="326">
        <v>27.54</v>
      </c>
      <c r="K29" s="326">
        <v>26.8</v>
      </c>
      <c r="L29" s="326">
        <v>0.74</v>
      </c>
      <c r="M29" s="201"/>
      <c r="N29" s="328"/>
    </row>
    <row r="30" spans="1:14">
      <c r="A30" s="568"/>
      <c r="B30" s="564"/>
      <c r="C30" s="185" t="s">
        <v>13</v>
      </c>
      <c r="D30" s="185"/>
      <c r="E30" s="187">
        <v>5324.12</v>
      </c>
      <c r="F30" s="187">
        <v>5487</v>
      </c>
      <c r="G30" s="187">
        <v>-162.88000000000099</v>
      </c>
      <c r="H30" s="187">
        <v>-164.840000000001</v>
      </c>
      <c r="I30" s="187">
        <v>1.96</v>
      </c>
      <c r="J30" s="187">
        <v>13</v>
      </c>
      <c r="K30" s="187">
        <v>11.04</v>
      </c>
      <c r="L30" s="187">
        <v>1.96</v>
      </c>
      <c r="M30" s="187">
        <v>175.88</v>
      </c>
      <c r="N30" s="328"/>
    </row>
    <row r="31" spans="1:14">
      <c r="A31" s="568"/>
      <c r="B31" s="564"/>
      <c r="C31" s="197" t="s">
        <v>38</v>
      </c>
      <c r="D31" s="201" t="s">
        <v>490</v>
      </c>
      <c r="E31" s="326">
        <v>5155.12</v>
      </c>
      <c r="F31" s="326">
        <v>5331</v>
      </c>
      <c r="G31" s="327">
        <v>-175.88000000000099</v>
      </c>
      <c r="H31" s="326">
        <v>-177.090000000001</v>
      </c>
      <c r="I31" s="326">
        <v>1.21</v>
      </c>
      <c r="J31" s="326">
        <v>0</v>
      </c>
      <c r="K31" s="326">
        <v>-1.21</v>
      </c>
      <c r="L31" s="326">
        <v>1.21</v>
      </c>
      <c r="M31" s="201"/>
      <c r="N31" s="328"/>
    </row>
    <row r="32" spans="1:14">
      <c r="A32" s="568"/>
      <c r="B32" s="564"/>
      <c r="C32" s="197" t="s">
        <v>39</v>
      </c>
      <c r="D32" s="201" t="s">
        <v>490</v>
      </c>
      <c r="E32" s="326">
        <v>169</v>
      </c>
      <c r="F32" s="326">
        <v>156</v>
      </c>
      <c r="G32" s="327">
        <v>13</v>
      </c>
      <c r="H32" s="326">
        <v>12.25</v>
      </c>
      <c r="I32" s="326">
        <v>0.75</v>
      </c>
      <c r="J32" s="326">
        <v>13</v>
      </c>
      <c r="K32" s="326">
        <v>12.25</v>
      </c>
      <c r="L32" s="326">
        <v>0.75</v>
      </c>
      <c r="M32" s="201"/>
      <c r="N32" s="328"/>
    </row>
    <row r="33" spans="1:14">
      <c r="A33" s="568"/>
      <c r="B33" s="564"/>
      <c r="C33" s="185" t="s">
        <v>13</v>
      </c>
      <c r="D33" s="185"/>
      <c r="E33" s="187">
        <v>3639.53</v>
      </c>
      <c r="F33" s="187">
        <v>3093</v>
      </c>
      <c r="G33" s="187">
        <v>546.53</v>
      </c>
      <c r="H33" s="187">
        <v>543.30999999999995</v>
      </c>
      <c r="I33" s="187">
        <v>3.22</v>
      </c>
      <c r="J33" s="187">
        <v>546.53</v>
      </c>
      <c r="K33" s="187">
        <v>543.30999999999995</v>
      </c>
      <c r="L33" s="187">
        <v>3.22</v>
      </c>
      <c r="M33" s="187">
        <v>0</v>
      </c>
      <c r="N33" s="328"/>
    </row>
    <row r="34" spans="1:14">
      <c r="A34" s="568"/>
      <c r="B34" s="564"/>
      <c r="C34" s="197" t="s">
        <v>40</v>
      </c>
      <c r="D34" s="201" t="s">
        <v>490</v>
      </c>
      <c r="E34" s="326">
        <v>3490.5</v>
      </c>
      <c r="F34" s="326">
        <v>2958</v>
      </c>
      <c r="G34" s="327">
        <v>532.5</v>
      </c>
      <c r="H34" s="326">
        <v>529.72</v>
      </c>
      <c r="I34" s="326">
        <v>2.78</v>
      </c>
      <c r="J34" s="326">
        <v>532.5</v>
      </c>
      <c r="K34" s="326">
        <v>529.72</v>
      </c>
      <c r="L34" s="326">
        <v>2.78</v>
      </c>
      <c r="M34" s="201"/>
      <c r="N34" s="328"/>
    </row>
    <row r="35" spans="1:14">
      <c r="A35" s="568"/>
      <c r="B35" s="564"/>
      <c r="C35" s="197" t="s">
        <v>41</v>
      </c>
      <c r="D35" s="201" t="s">
        <v>490</v>
      </c>
      <c r="E35" s="326">
        <v>149.03</v>
      </c>
      <c r="F35" s="326">
        <v>135</v>
      </c>
      <c r="G35" s="327">
        <v>14.03</v>
      </c>
      <c r="H35" s="326">
        <v>13.59</v>
      </c>
      <c r="I35" s="326">
        <v>0.44</v>
      </c>
      <c r="J35" s="326">
        <v>14.03</v>
      </c>
      <c r="K35" s="326">
        <v>13.59</v>
      </c>
      <c r="L35" s="326">
        <v>0.44</v>
      </c>
      <c r="M35" s="201"/>
      <c r="N35" s="328"/>
    </row>
    <row r="36" spans="1:14">
      <c r="A36" s="568"/>
      <c r="B36" s="564"/>
      <c r="C36" s="185" t="s">
        <v>13</v>
      </c>
      <c r="D36" s="185"/>
      <c r="E36" s="187">
        <v>2257.5100000000002</v>
      </c>
      <c r="F36" s="187">
        <v>1795</v>
      </c>
      <c r="G36" s="187">
        <v>462.51</v>
      </c>
      <c r="H36" s="187">
        <v>456.9</v>
      </c>
      <c r="I36" s="187">
        <v>5.61</v>
      </c>
      <c r="J36" s="187">
        <v>462.51</v>
      </c>
      <c r="K36" s="187">
        <v>456.9</v>
      </c>
      <c r="L36" s="187">
        <v>5.61</v>
      </c>
      <c r="M36" s="187">
        <v>0</v>
      </c>
      <c r="N36" s="328"/>
    </row>
    <row r="37" spans="1:14">
      <c r="A37" s="568"/>
      <c r="B37" s="564"/>
      <c r="C37" s="197" t="s">
        <v>42</v>
      </c>
      <c r="D37" s="201" t="s">
        <v>490</v>
      </c>
      <c r="E37" s="326">
        <v>2048.16</v>
      </c>
      <c r="F37" s="326">
        <v>1630</v>
      </c>
      <c r="G37" s="327">
        <v>418.16</v>
      </c>
      <c r="H37" s="326">
        <v>414.99</v>
      </c>
      <c r="I37" s="326">
        <v>3.1699999999999902</v>
      </c>
      <c r="J37" s="326">
        <v>418.16</v>
      </c>
      <c r="K37" s="326">
        <v>414.99</v>
      </c>
      <c r="L37" s="326">
        <v>3.1699999999999902</v>
      </c>
      <c r="M37" s="201"/>
      <c r="N37" s="328"/>
    </row>
    <row r="38" spans="1:14">
      <c r="A38" s="568"/>
      <c r="B38" s="564"/>
      <c r="C38" s="197" t="s">
        <v>43</v>
      </c>
      <c r="D38" s="201" t="s">
        <v>490</v>
      </c>
      <c r="E38" s="326">
        <v>209.35</v>
      </c>
      <c r="F38" s="326">
        <v>165</v>
      </c>
      <c r="G38" s="327">
        <v>44.35</v>
      </c>
      <c r="H38" s="326">
        <v>41.91</v>
      </c>
      <c r="I38" s="326">
        <v>2.44</v>
      </c>
      <c r="J38" s="326">
        <v>44.35</v>
      </c>
      <c r="K38" s="326">
        <v>41.91</v>
      </c>
      <c r="L38" s="326">
        <v>2.44</v>
      </c>
      <c r="M38" s="201"/>
      <c r="N38" s="328"/>
    </row>
    <row r="39" spans="1:14">
      <c r="A39" s="568"/>
      <c r="B39" s="564"/>
      <c r="C39" s="185" t="s">
        <v>13</v>
      </c>
      <c r="D39" s="185"/>
      <c r="E39" s="187">
        <v>1269.77</v>
      </c>
      <c r="F39" s="187">
        <v>1259</v>
      </c>
      <c r="G39" s="187">
        <v>10.769999999999801</v>
      </c>
      <c r="H39" s="187">
        <v>5.9299999999997803</v>
      </c>
      <c r="I39" s="187">
        <v>4.84</v>
      </c>
      <c r="J39" s="187">
        <v>10.769999999999801</v>
      </c>
      <c r="K39" s="187">
        <v>5.9299999999997803</v>
      </c>
      <c r="L39" s="187">
        <v>4.84</v>
      </c>
      <c r="M39" s="187">
        <v>0</v>
      </c>
      <c r="N39" s="328"/>
    </row>
    <row r="40" spans="1:14">
      <c r="A40" s="568"/>
      <c r="B40" s="564"/>
      <c r="C40" s="197" t="s">
        <v>44</v>
      </c>
      <c r="D40" s="201" t="s">
        <v>490</v>
      </c>
      <c r="E40" s="326">
        <v>1246.04</v>
      </c>
      <c r="F40" s="326">
        <v>1069</v>
      </c>
      <c r="G40" s="327">
        <v>177.04</v>
      </c>
      <c r="H40" s="326">
        <v>170.04</v>
      </c>
      <c r="I40" s="326">
        <v>7</v>
      </c>
      <c r="J40" s="326">
        <v>177.04</v>
      </c>
      <c r="K40" s="326">
        <v>170.04</v>
      </c>
      <c r="L40" s="326">
        <v>7</v>
      </c>
      <c r="M40" s="201"/>
      <c r="N40" s="328"/>
    </row>
    <row r="41" spans="1:14" ht="22.5">
      <c r="A41" s="568"/>
      <c r="B41" s="564"/>
      <c r="C41" s="197" t="s">
        <v>45</v>
      </c>
      <c r="D41" s="201" t="s">
        <v>490</v>
      </c>
      <c r="E41" s="326">
        <v>23.73</v>
      </c>
      <c r="F41" s="326">
        <v>190</v>
      </c>
      <c r="G41" s="327">
        <v>-166.27</v>
      </c>
      <c r="H41" s="326">
        <v>-164.11</v>
      </c>
      <c r="I41" s="326">
        <v>-2.16</v>
      </c>
      <c r="J41" s="326">
        <v>-166.27</v>
      </c>
      <c r="K41" s="326">
        <v>-164.11</v>
      </c>
      <c r="L41" s="326">
        <v>-2.16</v>
      </c>
      <c r="M41" s="305"/>
      <c r="N41" s="328"/>
    </row>
    <row r="42" spans="1:14">
      <c r="A42" s="568"/>
      <c r="B42" s="564"/>
      <c r="C42" s="185" t="s">
        <v>13</v>
      </c>
      <c r="D42" s="185"/>
      <c r="E42" s="187">
        <v>755.04</v>
      </c>
      <c r="F42" s="187">
        <v>671</v>
      </c>
      <c r="G42" s="187">
        <v>84.039999999999907</v>
      </c>
      <c r="H42" s="187">
        <v>81.889999999999901</v>
      </c>
      <c r="I42" s="187">
        <v>2.15</v>
      </c>
      <c r="J42" s="187">
        <v>84.039999999999907</v>
      </c>
      <c r="K42" s="187">
        <v>81.889999999999901</v>
      </c>
      <c r="L42" s="187">
        <v>2.15</v>
      </c>
      <c r="M42" s="187">
        <v>0</v>
      </c>
      <c r="N42" s="328"/>
    </row>
    <row r="43" spans="1:14">
      <c r="A43" s="568"/>
      <c r="B43" s="564"/>
      <c r="C43" s="197" t="s">
        <v>46</v>
      </c>
      <c r="D43" s="201" t="s">
        <v>490</v>
      </c>
      <c r="E43" s="326">
        <v>622.97</v>
      </c>
      <c r="F43" s="326">
        <v>558</v>
      </c>
      <c r="G43" s="327">
        <v>64.969999999999899</v>
      </c>
      <c r="H43" s="326">
        <v>63.279999999999902</v>
      </c>
      <c r="I43" s="326">
        <v>1.69</v>
      </c>
      <c r="J43" s="326">
        <v>64.969999999999899</v>
      </c>
      <c r="K43" s="326">
        <v>63.279999999999902</v>
      </c>
      <c r="L43" s="326">
        <v>1.69</v>
      </c>
      <c r="M43" s="201"/>
      <c r="N43" s="328"/>
    </row>
    <row r="44" spans="1:14" ht="22.5">
      <c r="A44" s="568"/>
      <c r="B44" s="564"/>
      <c r="C44" s="197" t="s">
        <v>47</v>
      </c>
      <c r="D44" s="201" t="s">
        <v>490</v>
      </c>
      <c r="E44" s="326">
        <v>132.07</v>
      </c>
      <c r="F44" s="326">
        <v>113</v>
      </c>
      <c r="G44" s="327">
        <v>19.07</v>
      </c>
      <c r="H44" s="326">
        <v>18.61</v>
      </c>
      <c r="I44" s="326">
        <v>0.45999999999999902</v>
      </c>
      <c r="J44" s="326">
        <v>19.07</v>
      </c>
      <c r="K44" s="326">
        <v>18.61</v>
      </c>
      <c r="L44" s="326">
        <v>0.45999999999999902</v>
      </c>
      <c r="M44" s="201"/>
      <c r="N44" s="328"/>
    </row>
    <row r="45" spans="1:14">
      <c r="A45" s="568"/>
      <c r="B45" s="564"/>
      <c r="C45" s="185" t="s">
        <v>13</v>
      </c>
      <c r="D45" s="185"/>
      <c r="E45" s="187">
        <v>1259.3699999999999</v>
      </c>
      <c r="F45" s="187">
        <v>963</v>
      </c>
      <c r="G45" s="187">
        <v>296.37</v>
      </c>
      <c r="H45" s="187">
        <v>293.75</v>
      </c>
      <c r="I45" s="187">
        <v>2.62</v>
      </c>
      <c r="J45" s="187">
        <v>296.37</v>
      </c>
      <c r="K45" s="187">
        <v>293.75</v>
      </c>
      <c r="L45" s="187">
        <v>2.62</v>
      </c>
      <c r="M45" s="187">
        <v>0</v>
      </c>
      <c r="N45" s="328"/>
    </row>
    <row r="46" spans="1:14">
      <c r="A46" s="568"/>
      <c r="B46" s="564"/>
      <c r="C46" s="197" t="s">
        <v>48</v>
      </c>
      <c r="D46" s="201" t="s">
        <v>490</v>
      </c>
      <c r="E46" s="326">
        <v>1082.6199999999999</v>
      </c>
      <c r="F46" s="326">
        <v>812</v>
      </c>
      <c r="G46" s="327">
        <v>270.62</v>
      </c>
      <c r="H46" s="326">
        <v>268.98</v>
      </c>
      <c r="I46" s="326">
        <v>1.64</v>
      </c>
      <c r="J46" s="326">
        <v>270.62</v>
      </c>
      <c r="K46" s="326">
        <v>268.98</v>
      </c>
      <c r="L46" s="326">
        <v>1.64</v>
      </c>
      <c r="M46" s="201"/>
      <c r="N46" s="201"/>
    </row>
    <row r="47" spans="1:14">
      <c r="A47" s="568"/>
      <c r="B47" s="564"/>
      <c r="C47" s="197" t="s">
        <v>49</v>
      </c>
      <c r="D47" s="201" t="s">
        <v>490</v>
      </c>
      <c r="E47" s="326">
        <v>176.75</v>
      </c>
      <c r="F47" s="326">
        <v>151</v>
      </c>
      <c r="G47" s="327">
        <v>25.75</v>
      </c>
      <c r="H47" s="326">
        <v>24.77</v>
      </c>
      <c r="I47" s="326">
        <v>0.98</v>
      </c>
      <c r="J47" s="326">
        <v>25.75</v>
      </c>
      <c r="K47" s="326">
        <v>24.77</v>
      </c>
      <c r="L47" s="326">
        <v>0.98</v>
      </c>
      <c r="M47" s="201"/>
      <c r="N47" s="201"/>
    </row>
    <row r="48" spans="1:14">
      <c r="A48" s="568"/>
      <c r="B48" s="564"/>
      <c r="C48" s="197" t="s">
        <v>50</v>
      </c>
      <c r="D48" s="201" t="s">
        <v>490</v>
      </c>
      <c r="E48" s="326">
        <v>593.41</v>
      </c>
      <c r="F48" s="326">
        <v>518</v>
      </c>
      <c r="G48" s="327">
        <v>75.410000000000096</v>
      </c>
      <c r="H48" s="326">
        <v>59.610000000000099</v>
      </c>
      <c r="I48" s="326">
        <v>15.8</v>
      </c>
      <c r="J48" s="326">
        <v>75.410000000000096</v>
      </c>
      <c r="K48" s="326">
        <v>59.610000000000099</v>
      </c>
      <c r="L48" s="326">
        <v>15.8</v>
      </c>
      <c r="M48" s="201"/>
      <c r="N48" s="201"/>
    </row>
    <row r="49" spans="1:14">
      <c r="A49" s="568"/>
      <c r="B49" s="564"/>
      <c r="C49" s="185" t="s">
        <v>13</v>
      </c>
      <c r="D49" s="185"/>
      <c r="E49" s="187">
        <v>1052.3599999999999</v>
      </c>
      <c r="F49" s="187">
        <v>846</v>
      </c>
      <c r="G49" s="187">
        <v>206.36</v>
      </c>
      <c r="H49" s="187">
        <v>205.91</v>
      </c>
      <c r="I49" s="187">
        <v>0.44999999999999901</v>
      </c>
      <c r="J49" s="187">
        <v>206.36</v>
      </c>
      <c r="K49" s="187">
        <v>205.91</v>
      </c>
      <c r="L49" s="187">
        <v>0.44999999999999901</v>
      </c>
      <c r="M49" s="187">
        <v>0</v>
      </c>
      <c r="N49" s="328"/>
    </row>
    <row r="50" spans="1:14">
      <c r="A50" s="568"/>
      <c r="B50" s="564"/>
      <c r="C50" s="197" t="s">
        <v>51</v>
      </c>
      <c r="D50" s="201" t="s">
        <v>490</v>
      </c>
      <c r="E50" s="326">
        <v>915.08</v>
      </c>
      <c r="F50" s="326">
        <v>732</v>
      </c>
      <c r="G50" s="327">
        <v>183.08</v>
      </c>
      <c r="H50" s="326">
        <v>182.13</v>
      </c>
      <c r="I50" s="326">
        <v>0.94999999999999896</v>
      </c>
      <c r="J50" s="326">
        <v>183.08</v>
      </c>
      <c r="K50" s="326">
        <v>182.13</v>
      </c>
      <c r="L50" s="326">
        <v>0.94999999999999896</v>
      </c>
      <c r="M50" s="201"/>
      <c r="N50" s="201"/>
    </row>
    <row r="51" spans="1:14">
      <c r="A51" s="568"/>
      <c r="B51" s="564"/>
      <c r="C51" s="197" t="s">
        <v>53</v>
      </c>
      <c r="D51" s="201" t="s">
        <v>490</v>
      </c>
      <c r="E51" s="326">
        <v>137.28</v>
      </c>
      <c r="F51" s="326">
        <v>114</v>
      </c>
      <c r="G51" s="327">
        <v>23.28</v>
      </c>
      <c r="H51" s="326">
        <v>23.78</v>
      </c>
      <c r="I51" s="326">
        <v>-0.5</v>
      </c>
      <c r="J51" s="326">
        <v>23.28</v>
      </c>
      <c r="K51" s="326">
        <v>23.78</v>
      </c>
      <c r="L51" s="326">
        <v>-0.5</v>
      </c>
      <c r="M51" s="201"/>
      <c r="N51" s="328"/>
    </row>
    <row r="52" spans="1:14">
      <c r="A52" s="568"/>
      <c r="B52" s="564"/>
      <c r="C52" s="190" t="s">
        <v>54</v>
      </c>
      <c r="D52" s="201" t="s">
        <v>490</v>
      </c>
      <c r="E52" s="326">
        <v>873.98</v>
      </c>
      <c r="F52" s="326">
        <v>832</v>
      </c>
      <c r="G52" s="327">
        <v>41.980000000000103</v>
      </c>
      <c r="H52" s="326">
        <v>37.950000000000102</v>
      </c>
      <c r="I52" s="326">
        <v>4.03</v>
      </c>
      <c r="J52" s="326">
        <v>41.980000000000103</v>
      </c>
      <c r="K52" s="326">
        <v>37.950000000000102</v>
      </c>
      <c r="L52" s="326">
        <v>4.03</v>
      </c>
      <c r="M52" s="201"/>
      <c r="N52" s="328"/>
    </row>
    <row r="53" spans="1:14">
      <c r="A53" s="568"/>
      <c r="B53" s="564"/>
      <c r="C53" s="197" t="s">
        <v>55</v>
      </c>
      <c r="D53" s="201" t="s">
        <v>490</v>
      </c>
      <c r="E53" s="326">
        <v>622.35</v>
      </c>
      <c r="F53" s="326">
        <v>513</v>
      </c>
      <c r="G53" s="327">
        <v>109.35</v>
      </c>
      <c r="H53" s="326">
        <v>97.49</v>
      </c>
      <c r="I53" s="326">
        <v>11.86</v>
      </c>
      <c r="J53" s="326">
        <v>109.35</v>
      </c>
      <c r="K53" s="326">
        <v>97.49</v>
      </c>
      <c r="L53" s="326">
        <v>11.86</v>
      </c>
      <c r="M53" s="201"/>
      <c r="N53" s="201"/>
    </row>
    <row r="54" spans="1:14">
      <c r="A54" s="568"/>
      <c r="B54" s="564"/>
      <c r="C54" s="185" t="s">
        <v>13</v>
      </c>
      <c r="D54" s="185"/>
      <c r="E54" s="187">
        <v>774.49</v>
      </c>
      <c r="F54" s="187">
        <v>643</v>
      </c>
      <c r="G54" s="187">
        <v>131.49</v>
      </c>
      <c r="H54" s="187">
        <v>126.94</v>
      </c>
      <c r="I54" s="187">
        <v>4.55</v>
      </c>
      <c r="J54" s="187">
        <v>131.49</v>
      </c>
      <c r="K54" s="187">
        <v>126.94</v>
      </c>
      <c r="L54" s="187">
        <v>4.55</v>
      </c>
      <c r="M54" s="187">
        <v>0</v>
      </c>
      <c r="N54" s="328"/>
    </row>
    <row r="55" spans="1:14">
      <c r="A55" s="568"/>
      <c r="B55" s="564"/>
      <c r="C55" s="197" t="s">
        <v>56</v>
      </c>
      <c r="D55" s="201" t="s">
        <v>490</v>
      </c>
      <c r="E55" s="326">
        <v>602.01</v>
      </c>
      <c r="F55" s="326">
        <v>494</v>
      </c>
      <c r="G55" s="327">
        <v>108.01</v>
      </c>
      <c r="H55" s="326">
        <v>106.26</v>
      </c>
      <c r="I55" s="326">
        <v>1.75</v>
      </c>
      <c r="J55" s="326">
        <v>108.01</v>
      </c>
      <c r="K55" s="326">
        <v>106.26</v>
      </c>
      <c r="L55" s="326">
        <v>1.75</v>
      </c>
      <c r="M55" s="201"/>
      <c r="N55" s="328"/>
    </row>
    <row r="56" spans="1:14">
      <c r="A56" s="568"/>
      <c r="B56" s="564"/>
      <c r="C56" s="197" t="s">
        <v>57</v>
      </c>
      <c r="D56" s="201" t="s">
        <v>490</v>
      </c>
      <c r="E56" s="326">
        <v>172.48</v>
      </c>
      <c r="F56" s="326">
        <v>149</v>
      </c>
      <c r="G56" s="327">
        <v>23.48</v>
      </c>
      <c r="H56" s="326">
        <v>20.68</v>
      </c>
      <c r="I56" s="326">
        <v>2.8</v>
      </c>
      <c r="J56" s="326">
        <v>23.48</v>
      </c>
      <c r="K56" s="326">
        <v>20.68</v>
      </c>
      <c r="L56" s="326">
        <v>2.8</v>
      </c>
      <c r="M56" s="201"/>
      <c r="N56" s="328"/>
    </row>
    <row r="57" spans="1:14">
      <c r="A57" s="568"/>
      <c r="B57" s="564"/>
      <c r="C57" s="197" t="s">
        <v>58</v>
      </c>
      <c r="D57" s="201" t="s">
        <v>490</v>
      </c>
      <c r="E57" s="326">
        <v>474.65</v>
      </c>
      <c r="F57" s="326">
        <v>427</v>
      </c>
      <c r="G57" s="327">
        <v>47.65</v>
      </c>
      <c r="H57" s="326">
        <v>46.04</v>
      </c>
      <c r="I57" s="326">
        <v>1.61</v>
      </c>
      <c r="J57" s="326">
        <v>47.65</v>
      </c>
      <c r="K57" s="326">
        <v>46.04</v>
      </c>
      <c r="L57" s="326">
        <v>1.61</v>
      </c>
      <c r="M57" s="201"/>
      <c r="N57" s="328"/>
    </row>
    <row r="58" spans="1:14">
      <c r="A58" s="568"/>
      <c r="B58" s="564"/>
      <c r="C58" s="197" t="s">
        <v>59</v>
      </c>
      <c r="D58" s="201" t="s">
        <v>490</v>
      </c>
      <c r="E58" s="326">
        <v>548.42999999999995</v>
      </c>
      <c r="F58" s="326">
        <v>509</v>
      </c>
      <c r="G58" s="327">
        <v>39.430000000000099</v>
      </c>
      <c r="H58" s="326">
        <v>38.030000000000101</v>
      </c>
      <c r="I58" s="326">
        <v>1.4</v>
      </c>
      <c r="J58" s="326">
        <v>39.430000000000099</v>
      </c>
      <c r="K58" s="326">
        <v>38.030000000000101</v>
      </c>
      <c r="L58" s="326">
        <v>1.4</v>
      </c>
      <c r="M58" s="201"/>
      <c r="N58" s="328"/>
    </row>
    <row r="59" spans="1:14">
      <c r="A59" s="568"/>
      <c r="B59" s="564"/>
      <c r="C59" s="190" t="s">
        <v>60</v>
      </c>
      <c r="D59" s="201" t="s">
        <v>490</v>
      </c>
      <c r="E59" s="326">
        <v>532.89</v>
      </c>
      <c r="F59" s="326">
        <v>464</v>
      </c>
      <c r="G59" s="327">
        <v>68.889999999999901</v>
      </c>
      <c r="H59" s="326">
        <v>68.089999999999904</v>
      </c>
      <c r="I59" s="326">
        <v>0.80000000000000104</v>
      </c>
      <c r="J59" s="326">
        <v>68.889999999999901</v>
      </c>
      <c r="K59" s="326">
        <v>68.089999999999904</v>
      </c>
      <c r="L59" s="326">
        <v>0.80000000000000104</v>
      </c>
      <c r="M59" s="201"/>
      <c r="N59" s="328"/>
    </row>
    <row r="60" spans="1:14">
      <c r="A60" s="568"/>
      <c r="B60" s="564"/>
      <c r="C60" s="197" t="s">
        <v>61</v>
      </c>
      <c r="D60" s="201" t="s">
        <v>490</v>
      </c>
      <c r="E60" s="326">
        <v>683.09</v>
      </c>
      <c r="F60" s="326">
        <v>540</v>
      </c>
      <c r="G60" s="327">
        <v>143.09</v>
      </c>
      <c r="H60" s="326">
        <v>129.94</v>
      </c>
      <c r="I60" s="326">
        <v>13.15</v>
      </c>
      <c r="J60" s="326">
        <v>143.09</v>
      </c>
      <c r="K60" s="326">
        <v>129.94</v>
      </c>
      <c r="L60" s="326">
        <v>13.15</v>
      </c>
      <c r="M60" s="201"/>
      <c r="N60" s="328"/>
    </row>
    <row r="61" spans="1:14" ht="22.5">
      <c r="A61" s="568"/>
      <c r="B61" s="564"/>
      <c r="C61" s="197" t="s">
        <v>62</v>
      </c>
      <c r="D61" s="201" t="s">
        <v>492</v>
      </c>
      <c r="E61" s="326">
        <v>637.05999999999995</v>
      </c>
      <c r="F61" s="326">
        <v>571</v>
      </c>
      <c r="G61" s="327">
        <v>66.059999999999803</v>
      </c>
      <c r="H61" s="326">
        <v>62.679999999999801</v>
      </c>
      <c r="I61" s="326">
        <v>3.38</v>
      </c>
      <c r="J61" s="326">
        <v>66.059999999999803</v>
      </c>
      <c r="K61" s="326">
        <v>62.679999999999801</v>
      </c>
      <c r="L61" s="326">
        <v>3.38</v>
      </c>
      <c r="M61" s="201"/>
      <c r="N61" s="328"/>
    </row>
    <row r="62" spans="1:14">
      <c r="A62" s="568"/>
      <c r="B62" s="564"/>
      <c r="C62" s="197" t="s">
        <v>64</v>
      </c>
      <c r="D62" s="201" t="s">
        <v>490</v>
      </c>
      <c r="E62" s="326">
        <v>568.41999999999996</v>
      </c>
      <c r="F62" s="326">
        <v>507</v>
      </c>
      <c r="G62" s="327">
        <v>61.419999999999902</v>
      </c>
      <c r="H62" s="326">
        <v>54.349999999999902</v>
      </c>
      <c r="I62" s="326">
        <v>7.07</v>
      </c>
      <c r="J62" s="326">
        <v>61.419999999999902</v>
      </c>
      <c r="K62" s="326">
        <v>54.349999999999902</v>
      </c>
      <c r="L62" s="326">
        <v>7.07</v>
      </c>
      <c r="M62" s="201"/>
      <c r="N62" s="328"/>
    </row>
    <row r="63" spans="1:14">
      <c r="A63" s="568"/>
      <c r="B63" s="564"/>
      <c r="C63" s="197" t="s">
        <v>65</v>
      </c>
      <c r="D63" s="201" t="s">
        <v>490</v>
      </c>
      <c r="E63" s="326">
        <v>542.17999999999995</v>
      </c>
      <c r="F63" s="326">
        <v>438</v>
      </c>
      <c r="G63" s="327">
        <v>104.18</v>
      </c>
      <c r="H63" s="326">
        <v>100.61</v>
      </c>
      <c r="I63" s="326">
        <v>3.57</v>
      </c>
      <c r="J63" s="326">
        <v>104.18</v>
      </c>
      <c r="K63" s="326">
        <v>100.61</v>
      </c>
      <c r="L63" s="326">
        <v>3.57</v>
      </c>
      <c r="M63" s="201"/>
      <c r="N63" s="328"/>
    </row>
    <row r="64" spans="1:14">
      <c r="A64" s="568"/>
      <c r="B64" s="564"/>
      <c r="C64" s="197" t="s">
        <v>66</v>
      </c>
      <c r="D64" s="201" t="s">
        <v>490</v>
      </c>
      <c r="E64" s="326">
        <v>298.56</v>
      </c>
      <c r="F64" s="326">
        <v>241</v>
      </c>
      <c r="G64" s="327">
        <v>57.56</v>
      </c>
      <c r="H64" s="326">
        <v>53.03</v>
      </c>
      <c r="I64" s="326">
        <v>4.53</v>
      </c>
      <c r="J64" s="326">
        <v>57.56</v>
      </c>
      <c r="K64" s="326">
        <v>53.03</v>
      </c>
      <c r="L64" s="326">
        <v>4.53</v>
      </c>
      <c r="M64" s="201"/>
      <c r="N64" s="328"/>
    </row>
    <row r="65" spans="1:14">
      <c r="A65" s="568"/>
      <c r="B65" s="564"/>
      <c r="C65" s="197" t="s">
        <v>67</v>
      </c>
      <c r="D65" s="201" t="s">
        <v>490</v>
      </c>
      <c r="E65" s="326">
        <v>522.79999999999995</v>
      </c>
      <c r="F65" s="326">
        <v>506</v>
      </c>
      <c r="G65" s="327">
        <v>16.8</v>
      </c>
      <c r="H65" s="326">
        <v>16.010000000000002</v>
      </c>
      <c r="I65" s="326">
        <v>0.79</v>
      </c>
      <c r="J65" s="326">
        <v>16.8</v>
      </c>
      <c r="K65" s="326">
        <v>16.010000000000002</v>
      </c>
      <c r="L65" s="326">
        <v>0.79</v>
      </c>
      <c r="M65" s="201"/>
      <c r="N65" s="328"/>
    </row>
    <row r="66" spans="1:14" ht="22.5">
      <c r="A66" s="568"/>
      <c r="B66" s="564"/>
      <c r="C66" s="197" t="s">
        <v>68</v>
      </c>
      <c r="D66" s="201" t="s">
        <v>492</v>
      </c>
      <c r="E66" s="326">
        <v>435.96</v>
      </c>
      <c r="F66" s="326">
        <v>393</v>
      </c>
      <c r="G66" s="327">
        <v>42.9600000000001</v>
      </c>
      <c r="H66" s="326">
        <v>43.000000000000099</v>
      </c>
      <c r="I66" s="326">
        <v>-3.9999999999999099E-2</v>
      </c>
      <c r="J66" s="326">
        <v>42.9600000000001</v>
      </c>
      <c r="K66" s="326">
        <v>42.9600000000001</v>
      </c>
      <c r="L66" s="326">
        <v>0</v>
      </c>
      <c r="M66" s="201"/>
      <c r="N66" s="328" t="s">
        <v>491</v>
      </c>
    </row>
    <row r="67" spans="1:14" ht="22.5">
      <c r="A67" s="568"/>
      <c r="B67" s="564"/>
      <c r="C67" s="197" t="s">
        <v>69</v>
      </c>
      <c r="D67" s="201" t="s">
        <v>492</v>
      </c>
      <c r="E67" s="326">
        <v>379.11</v>
      </c>
      <c r="F67" s="326">
        <v>336</v>
      </c>
      <c r="G67" s="327">
        <v>43.11</v>
      </c>
      <c r="H67" s="326">
        <v>38.3200000000001</v>
      </c>
      <c r="I67" s="326">
        <v>4.79</v>
      </c>
      <c r="J67" s="326">
        <v>43.11</v>
      </c>
      <c r="K67" s="326">
        <v>38.3200000000001</v>
      </c>
      <c r="L67" s="326">
        <v>4.79</v>
      </c>
      <c r="M67" s="201"/>
      <c r="N67" s="328"/>
    </row>
    <row r="68" spans="1:14" ht="22.5">
      <c r="A68" s="568"/>
      <c r="B68" s="564"/>
      <c r="C68" s="197" t="s">
        <v>70</v>
      </c>
      <c r="D68" s="201" t="s">
        <v>492</v>
      </c>
      <c r="E68" s="326">
        <v>621.23</v>
      </c>
      <c r="F68" s="326">
        <v>555</v>
      </c>
      <c r="G68" s="327">
        <v>66.229999999999905</v>
      </c>
      <c r="H68" s="326">
        <v>57.869999999999898</v>
      </c>
      <c r="I68" s="326">
        <v>8.3599999999999905</v>
      </c>
      <c r="J68" s="326">
        <v>66.229999999999905</v>
      </c>
      <c r="K68" s="326">
        <v>57.869999999999898</v>
      </c>
      <c r="L68" s="326">
        <v>8.3599999999999905</v>
      </c>
      <c r="M68" s="201"/>
      <c r="N68" s="201"/>
    </row>
    <row r="69" spans="1:14" ht="22.5">
      <c r="A69" s="568"/>
      <c r="B69" s="564"/>
      <c r="C69" s="197" t="s">
        <v>71</v>
      </c>
      <c r="D69" s="201" t="s">
        <v>492</v>
      </c>
      <c r="E69" s="326">
        <v>327.58</v>
      </c>
      <c r="F69" s="326">
        <v>310</v>
      </c>
      <c r="G69" s="327">
        <v>17.579999999999998</v>
      </c>
      <c r="H69" s="326">
        <v>12.92</v>
      </c>
      <c r="I69" s="326">
        <v>4.66</v>
      </c>
      <c r="J69" s="326">
        <v>17.579999999999998</v>
      </c>
      <c r="K69" s="326">
        <v>12.92</v>
      </c>
      <c r="L69" s="326">
        <v>4.66</v>
      </c>
      <c r="M69" s="201"/>
      <c r="N69" s="328"/>
    </row>
    <row r="70" spans="1:14" ht="22.5">
      <c r="A70" s="568"/>
      <c r="B70" s="564"/>
      <c r="C70" s="197" t="s">
        <v>72</v>
      </c>
      <c r="D70" s="201" t="s">
        <v>492</v>
      </c>
      <c r="E70" s="326">
        <v>361.31</v>
      </c>
      <c r="F70" s="326">
        <v>309</v>
      </c>
      <c r="G70" s="327">
        <v>52.31</v>
      </c>
      <c r="H70" s="326">
        <v>56.75</v>
      </c>
      <c r="I70" s="326">
        <v>-4.4400000000000004</v>
      </c>
      <c r="J70" s="326">
        <v>52.31</v>
      </c>
      <c r="K70" s="326">
        <v>52.31</v>
      </c>
      <c r="L70" s="326">
        <v>0</v>
      </c>
      <c r="M70" s="201"/>
      <c r="N70" s="328" t="s">
        <v>491</v>
      </c>
    </row>
    <row r="71" spans="1:14" ht="22.5">
      <c r="A71" s="568"/>
      <c r="B71" s="564"/>
      <c r="C71" s="197" t="s">
        <v>73</v>
      </c>
      <c r="D71" s="253" t="s">
        <v>492</v>
      </c>
      <c r="E71" s="326">
        <v>462.67</v>
      </c>
      <c r="F71" s="326">
        <v>422</v>
      </c>
      <c r="G71" s="327">
        <v>40.670000000000101</v>
      </c>
      <c r="H71" s="326">
        <v>39.720000000000098</v>
      </c>
      <c r="I71" s="326">
        <v>0.94999999999999596</v>
      </c>
      <c r="J71" s="326">
        <v>40.670000000000101</v>
      </c>
      <c r="K71" s="326">
        <v>39.720000000000098</v>
      </c>
      <c r="L71" s="326">
        <v>0.94999999999999596</v>
      </c>
      <c r="M71" s="253"/>
      <c r="N71" s="328"/>
    </row>
    <row r="72" spans="1:14" ht="22.5">
      <c r="A72" s="568"/>
      <c r="B72" s="564"/>
      <c r="C72" s="197" t="s">
        <v>74</v>
      </c>
      <c r="D72" s="253" t="s">
        <v>490</v>
      </c>
      <c r="E72" s="326">
        <v>352.36</v>
      </c>
      <c r="F72" s="326">
        <v>322</v>
      </c>
      <c r="G72" s="327">
        <v>30.3599999999999</v>
      </c>
      <c r="H72" s="326">
        <v>34.459999999999901</v>
      </c>
      <c r="I72" s="326">
        <v>-4.0999999999999996</v>
      </c>
      <c r="J72" s="326">
        <v>30.3599999999999</v>
      </c>
      <c r="K72" s="326">
        <v>30.3599999999999</v>
      </c>
      <c r="L72" s="326">
        <v>0</v>
      </c>
      <c r="M72" s="253"/>
      <c r="N72" s="328" t="s">
        <v>491</v>
      </c>
    </row>
    <row r="73" spans="1:14" ht="22.5">
      <c r="A73" s="568"/>
      <c r="B73" s="564"/>
      <c r="C73" s="197" t="s">
        <v>75</v>
      </c>
      <c r="D73" s="201" t="s">
        <v>492</v>
      </c>
      <c r="E73" s="326">
        <v>271.47000000000003</v>
      </c>
      <c r="F73" s="326">
        <v>234</v>
      </c>
      <c r="G73" s="327">
        <v>37.469999999999899</v>
      </c>
      <c r="H73" s="326">
        <v>31.5899999999999</v>
      </c>
      <c r="I73" s="326">
        <v>5.88</v>
      </c>
      <c r="J73" s="326">
        <v>37.469999999999899</v>
      </c>
      <c r="K73" s="326">
        <v>31.5899999999999</v>
      </c>
      <c r="L73" s="326">
        <v>5.88</v>
      </c>
      <c r="M73" s="201"/>
      <c r="N73" s="328"/>
    </row>
    <row r="74" spans="1:14" ht="22.5">
      <c r="A74" s="568"/>
      <c r="B74" s="564"/>
      <c r="C74" s="436" t="s">
        <v>76</v>
      </c>
      <c r="D74" s="201" t="s">
        <v>492</v>
      </c>
      <c r="E74" s="326">
        <v>468.53</v>
      </c>
      <c r="F74" s="326">
        <v>412</v>
      </c>
      <c r="G74" s="327">
        <v>56.529999999999902</v>
      </c>
      <c r="H74" s="326">
        <v>50.8599999999999</v>
      </c>
      <c r="I74" s="326">
        <v>5.67</v>
      </c>
      <c r="J74" s="326">
        <v>56.529999999999902</v>
      </c>
      <c r="K74" s="326">
        <v>50.8599999999999</v>
      </c>
      <c r="L74" s="326">
        <v>5.67</v>
      </c>
      <c r="M74" s="201"/>
      <c r="N74" s="328"/>
    </row>
    <row r="75" spans="1:14" ht="22.5">
      <c r="A75" s="568"/>
      <c r="B75" s="564"/>
      <c r="C75" s="436" t="s">
        <v>77</v>
      </c>
      <c r="D75" s="201" t="s">
        <v>492</v>
      </c>
      <c r="E75" s="326">
        <v>569.71</v>
      </c>
      <c r="F75" s="326">
        <v>477</v>
      </c>
      <c r="G75" s="327">
        <v>92.71</v>
      </c>
      <c r="H75" s="326">
        <v>90.059999999999903</v>
      </c>
      <c r="I75" s="326">
        <v>2.65</v>
      </c>
      <c r="J75" s="326">
        <v>92.71</v>
      </c>
      <c r="K75" s="326">
        <v>90.059999999999903</v>
      </c>
      <c r="L75" s="326">
        <v>2.65</v>
      </c>
      <c r="M75" s="201"/>
      <c r="N75" s="328"/>
    </row>
    <row r="76" spans="1:14" ht="22.5">
      <c r="A76" s="568"/>
      <c r="B76" s="564"/>
      <c r="C76" s="436" t="s">
        <v>78</v>
      </c>
      <c r="D76" s="201" t="s">
        <v>492</v>
      </c>
      <c r="E76" s="326">
        <v>274.22000000000003</v>
      </c>
      <c r="F76" s="326">
        <v>247</v>
      </c>
      <c r="G76" s="327">
        <v>27.220000000000098</v>
      </c>
      <c r="H76" s="326">
        <v>27.240000000000101</v>
      </c>
      <c r="I76" s="326">
        <v>-2.0000000000001399E-2</v>
      </c>
      <c r="J76" s="326">
        <v>27.220000000000098</v>
      </c>
      <c r="K76" s="326">
        <v>27.220000000000098</v>
      </c>
      <c r="L76" s="326">
        <v>0</v>
      </c>
      <c r="M76" s="201"/>
      <c r="N76" s="328" t="s">
        <v>491</v>
      </c>
    </row>
    <row r="77" spans="1:14" ht="22.5">
      <c r="A77" s="569"/>
      <c r="B77" s="564"/>
      <c r="C77" s="436" t="s">
        <v>79</v>
      </c>
      <c r="D77" s="184" t="s">
        <v>492</v>
      </c>
      <c r="E77" s="326">
        <v>169.89</v>
      </c>
      <c r="F77" s="326">
        <v>145</v>
      </c>
      <c r="G77" s="327">
        <v>24.89</v>
      </c>
      <c r="H77" s="326">
        <v>22.73</v>
      </c>
      <c r="I77" s="326">
        <v>2.16</v>
      </c>
      <c r="J77" s="326">
        <v>24.89</v>
      </c>
      <c r="K77" s="326">
        <v>22.73</v>
      </c>
      <c r="L77" s="326">
        <v>2.16</v>
      </c>
      <c r="M77" s="184"/>
      <c r="N77" s="328"/>
    </row>
    <row r="78" spans="1:14" ht="22.5">
      <c r="A78" s="429"/>
      <c r="B78" s="564"/>
      <c r="C78" s="436" t="s">
        <v>82</v>
      </c>
      <c r="D78" s="195" t="s">
        <v>492</v>
      </c>
      <c r="E78" s="326">
        <v>312.44</v>
      </c>
      <c r="F78" s="326">
        <v>250</v>
      </c>
      <c r="G78" s="327">
        <v>62.44</v>
      </c>
      <c r="H78" s="326">
        <v>55.04</v>
      </c>
      <c r="I78" s="326">
        <v>7.4</v>
      </c>
      <c r="J78" s="326">
        <v>62.44</v>
      </c>
      <c r="K78" s="326">
        <v>55.04</v>
      </c>
      <c r="L78" s="326">
        <v>7.4</v>
      </c>
      <c r="M78" s="195"/>
      <c r="N78" s="328"/>
    </row>
    <row r="79" spans="1:14" ht="22.5">
      <c r="A79" s="429"/>
      <c r="B79" s="564"/>
      <c r="C79" s="436" t="s">
        <v>83</v>
      </c>
      <c r="D79" s="253" t="s">
        <v>492</v>
      </c>
      <c r="E79" s="326">
        <v>362.35</v>
      </c>
      <c r="F79" s="326">
        <v>316</v>
      </c>
      <c r="G79" s="327">
        <v>46.350000000000101</v>
      </c>
      <c r="H79" s="326">
        <v>46.990000000000101</v>
      </c>
      <c r="I79" s="326">
        <v>-0.64000000000000101</v>
      </c>
      <c r="J79" s="326">
        <v>46.350000000000101</v>
      </c>
      <c r="K79" s="326">
        <v>46.350000000000101</v>
      </c>
      <c r="L79" s="326">
        <v>0</v>
      </c>
      <c r="M79" s="253"/>
      <c r="N79" s="328" t="s">
        <v>491</v>
      </c>
    </row>
    <row r="80" spans="1:14" ht="22.5">
      <c r="A80" s="429"/>
      <c r="B80" s="564"/>
      <c r="C80" s="436" t="s">
        <v>86</v>
      </c>
      <c r="D80" s="201" t="s">
        <v>492</v>
      </c>
      <c r="E80" s="326">
        <v>353.23</v>
      </c>
      <c r="F80" s="326">
        <v>319</v>
      </c>
      <c r="G80" s="327">
        <v>34.230000000000103</v>
      </c>
      <c r="H80" s="326">
        <v>34.150000000000098</v>
      </c>
      <c r="I80" s="326">
        <v>8.0000000000001806E-2</v>
      </c>
      <c r="J80" s="326">
        <v>34.230000000000103</v>
      </c>
      <c r="K80" s="326">
        <v>34.150000000000098</v>
      </c>
      <c r="L80" s="326">
        <v>8.0000000000001806E-2</v>
      </c>
      <c r="M80" s="201"/>
      <c r="N80" s="328"/>
    </row>
    <row r="81" spans="1:14" ht="22.5">
      <c r="A81" s="429"/>
      <c r="B81" s="564"/>
      <c r="C81" s="436" t="s">
        <v>91</v>
      </c>
      <c r="D81" s="201" t="s">
        <v>492</v>
      </c>
      <c r="E81" s="326">
        <v>323.56</v>
      </c>
      <c r="F81" s="326">
        <v>292</v>
      </c>
      <c r="G81" s="327">
        <v>31.56</v>
      </c>
      <c r="H81" s="326">
        <v>31.61</v>
      </c>
      <c r="I81" s="326">
        <v>-5.0000000000000697E-2</v>
      </c>
      <c r="J81" s="326">
        <v>31.56</v>
      </c>
      <c r="K81" s="326">
        <v>31.56</v>
      </c>
      <c r="L81" s="326">
        <v>0</v>
      </c>
      <c r="M81" s="201"/>
      <c r="N81" s="328" t="s">
        <v>491</v>
      </c>
    </row>
    <row r="82" spans="1:14" ht="22.5">
      <c r="A82" s="429"/>
      <c r="B82" s="564"/>
      <c r="C82" s="197" t="s">
        <v>92</v>
      </c>
      <c r="D82" s="201" t="s">
        <v>492</v>
      </c>
      <c r="E82" s="326">
        <v>354.76</v>
      </c>
      <c r="F82" s="326">
        <v>327</v>
      </c>
      <c r="G82" s="327">
        <v>27.76</v>
      </c>
      <c r="H82" s="326">
        <v>30.36</v>
      </c>
      <c r="I82" s="326">
        <v>-2.6</v>
      </c>
      <c r="J82" s="326">
        <v>27.76</v>
      </c>
      <c r="K82" s="326">
        <v>27.76</v>
      </c>
      <c r="L82" s="326">
        <v>0</v>
      </c>
      <c r="M82" s="201"/>
      <c r="N82" s="328" t="s">
        <v>491</v>
      </c>
    </row>
    <row r="83" spans="1:14" ht="22.5">
      <c r="A83" s="429"/>
      <c r="B83" s="564"/>
      <c r="C83" s="197" t="s">
        <v>93</v>
      </c>
      <c r="D83" s="201" t="s">
        <v>492</v>
      </c>
      <c r="E83" s="326">
        <v>451.68</v>
      </c>
      <c r="F83" s="326">
        <v>405</v>
      </c>
      <c r="G83" s="327">
        <v>46.68</v>
      </c>
      <c r="H83" s="326">
        <v>45.7</v>
      </c>
      <c r="I83" s="326">
        <v>0.98</v>
      </c>
      <c r="J83" s="326">
        <v>46.68</v>
      </c>
      <c r="K83" s="326">
        <v>45.7</v>
      </c>
      <c r="L83" s="326">
        <v>0.98</v>
      </c>
      <c r="M83" s="201"/>
      <c r="N83" s="328"/>
    </row>
    <row r="84" spans="1:14" ht="22.5">
      <c r="A84" s="429"/>
      <c r="B84" s="564"/>
      <c r="C84" s="197" t="s">
        <v>94</v>
      </c>
      <c r="D84" s="201" t="s">
        <v>492</v>
      </c>
      <c r="E84" s="326">
        <v>226.03</v>
      </c>
      <c r="F84" s="326">
        <v>202</v>
      </c>
      <c r="G84" s="327">
        <v>24.029999999999902</v>
      </c>
      <c r="H84" s="326">
        <v>25.1999999999999</v>
      </c>
      <c r="I84" s="326">
        <v>-1.17</v>
      </c>
      <c r="J84" s="326">
        <v>24.029999999999902</v>
      </c>
      <c r="K84" s="326">
        <v>24.029999999999902</v>
      </c>
      <c r="L84" s="326">
        <v>0</v>
      </c>
      <c r="M84" s="201"/>
      <c r="N84" s="328" t="s">
        <v>491</v>
      </c>
    </row>
    <row r="85" spans="1:14" ht="22.5">
      <c r="A85" s="429"/>
      <c r="B85" s="564"/>
      <c r="C85" s="197" t="s">
        <v>95</v>
      </c>
      <c r="D85" s="201" t="s">
        <v>492</v>
      </c>
      <c r="E85" s="326">
        <v>492.76</v>
      </c>
      <c r="F85" s="326">
        <v>425</v>
      </c>
      <c r="G85" s="327">
        <v>67.760000000000105</v>
      </c>
      <c r="H85" s="326">
        <v>66.350000000000094</v>
      </c>
      <c r="I85" s="326">
        <v>1.41</v>
      </c>
      <c r="J85" s="326">
        <v>67.760000000000105</v>
      </c>
      <c r="K85" s="326">
        <v>66.350000000000094</v>
      </c>
      <c r="L85" s="326">
        <v>1.41</v>
      </c>
      <c r="M85" s="201"/>
      <c r="N85" s="328"/>
    </row>
    <row r="86" spans="1:14" ht="22.5">
      <c r="A86" s="429"/>
      <c r="B86" s="564"/>
      <c r="C86" s="197" t="s">
        <v>98</v>
      </c>
      <c r="D86" s="201" t="s">
        <v>492</v>
      </c>
      <c r="E86" s="326">
        <v>267.37</v>
      </c>
      <c r="F86" s="326">
        <v>237</v>
      </c>
      <c r="G86" s="327">
        <v>30.37</v>
      </c>
      <c r="H86" s="326">
        <v>24.88</v>
      </c>
      <c r="I86" s="326">
        <v>5.49</v>
      </c>
      <c r="J86" s="326">
        <v>30.37</v>
      </c>
      <c r="K86" s="326">
        <v>24.88</v>
      </c>
      <c r="L86" s="326">
        <v>5.49</v>
      </c>
      <c r="M86" s="201"/>
      <c r="N86" s="201"/>
    </row>
    <row r="87" spans="1:14" ht="22.5">
      <c r="A87" s="429"/>
      <c r="B87" s="564"/>
      <c r="C87" s="197" t="s">
        <v>99</v>
      </c>
      <c r="D87" s="201" t="s">
        <v>492</v>
      </c>
      <c r="E87" s="326">
        <v>351.08</v>
      </c>
      <c r="F87" s="326">
        <v>290</v>
      </c>
      <c r="G87" s="327">
        <v>61.08</v>
      </c>
      <c r="H87" s="326">
        <v>55.78</v>
      </c>
      <c r="I87" s="326">
        <v>5.2999999999999901</v>
      </c>
      <c r="J87" s="326">
        <v>61.08</v>
      </c>
      <c r="K87" s="326">
        <v>55.78</v>
      </c>
      <c r="L87" s="326">
        <v>5.2999999999999901</v>
      </c>
      <c r="M87" s="201"/>
      <c r="N87" s="328"/>
    </row>
    <row r="88" spans="1:14">
      <c r="A88" s="429"/>
      <c r="B88" s="564"/>
      <c r="C88" s="197" t="s">
        <v>104</v>
      </c>
      <c r="D88" s="253" t="s">
        <v>490</v>
      </c>
      <c r="E88" s="326">
        <v>393.67</v>
      </c>
      <c r="F88" s="326">
        <v>344</v>
      </c>
      <c r="G88" s="327">
        <v>49.67</v>
      </c>
      <c r="H88" s="326">
        <v>48.73</v>
      </c>
      <c r="I88" s="326">
        <v>0.94000000000000095</v>
      </c>
      <c r="J88" s="326">
        <v>49.67</v>
      </c>
      <c r="K88" s="326">
        <v>48.73</v>
      </c>
      <c r="L88" s="326">
        <v>0.94000000000000095</v>
      </c>
      <c r="M88" s="253"/>
      <c r="N88" s="328"/>
    </row>
    <row r="89" spans="1:14" ht="24">
      <c r="A89" s="429"/>
      <c r="B89" s="565"/>
      <c r="C89" s="203" t="s">
        <v>90</v>
      </c>
      <c r="D89" s="201" t="s">
        <v>492</v>
      </c>
      <c r="E89" s="326">
        <v>345.37</v>
      </c>
      <c r="F89" s="326">
        <v>304</v>
      </c>
      <c r="G89" s="327">
        <v>41.37</v>
      </c>
      <c r="H89" s="326">
        <v>39.479999999999997</v>
      </c>
      <c r="I89" s="326">
        <v>1.89</v>
      </c>
      <c r="J89" s="326">
        <v>41.37</v>
      </c>
      <c r="K89" s="326">
        <v>39.479999999999997</v>
      </c>
      <c r="L89" s="326">
        <v>1.89</v>
      </c>
      <c r="M89" s="201"/>
      <c r="N89" s="201"/>
    </row>
    <row r="90" spans="1:14" ht="12.95" customHeight="1">
      <c r="A90" s="331" t="s">
        <v>493</v>
      </c>
      <c r="B90" s="438" t="s">
        <v>493</v>
      </c>
      <c r="C90" s="332"/>
      <c r="D90" s="333"/>
      <c r="E90" s="334">
        <f>E91+E92+E95+E96+E97+E98+E99+E100+E101+E102+E103+E104</f>
        <v>4867.5399999999991</v>
      </c>
      <c r="F90" s="334">
        <f t="shared" ref="F90:M90" si="2">F91+F92+F95+F96+F97+F98+F99+F100+F101+F102+F103+F104</f>
        <v>4221</v>
      </c>
      <c r="G90" s="334">
        <f t="shared" si="2"/>
        <v>646.53999999999985</v>
      </c>
      <c r="H90" s="334">
        <f t="shared" si="2"/>
        <v>606.40999999999985</v>
      </c>
      <c r="I90" s="334">
        <f t="shared" si="2"/>
        <v>40.13000000000001</v>
      </c>
      <c r="J90" s="334">
        <f t="shared" si="2"/>
        <v>648.8599999999999</v>
      </c>
      <c r="K90" s="334">
        <f t="shared" si="2"/>
        <v>608.38999999999987</v>
      </c>
      <c r="L90" s="334">
        <f t="shared" si="2"/>
        <v>40.470000000000006</v>
      </c>
      <c r="M90" s="334">
        <f t="shared" si="2"/>
        <v>2.3199999999999998</v>
      </c>
      <c r="N90" s="328"/>
    </row>
    <row r="91" spans="1:14">
      <c r="A91" s="561"/>
      <c r="B91" s="427" t="s">
        <v>84</v>
      </c>
      <c r="C91" s="197" t="s">
        <v>85</v>
      </c>
      <c r="D91" s="253" t="s">
        <v>490</v>
      </c>
      <c r="E91" s="326">
        <v>180.39</v>
      </c>
      <c r="F91" s="326">
        <v>160</v>
      </c>
      <c r="G91" s="327">
        <v>20.39</v>
      </c>
      <c r="H91" s="326">
        <v>19.78</v>
      </c>
      <c r="I91" s="326">
        <v>0.60999999999999899</v>
      </c>
      <c r="J91" s="326">
        <v>20.39</v>
      </c>
      <c r="K91" s="326">
        <v>19.78</v>
      </c>
      <c r="L91" s="326">
        <v>0.60999999999999899</v>
      </c>
      <c r="M91" s="253"/>
      <c r="N91" s="328"/>
    </row>
    <row r="92" spans="1:14" ht="14.25">
      <c r="A92" s="561"/>
      <c r="B92" s="563" t="s">
        <v>494</v>
      </c>
      <c r="C92" s="185" t="s">
        <v>13</v>
      </c>
      <c r="D92" s="212"/>
      <c r="E92" s="187">
        <v>645.54</v>
      </c>
      <c r="F92" s="187">
        <v>544</v>
      </c>
      <c r="G92" s="187">
        <v>101.54</v>
      </c>
      <c r="H92" s="187">
        <v>93.979999999999905</v>
      </c>
      <c r="I92" s="187">
        <v>7.5600000000000103</v>
      </c>
      <c r="J92" s="187">
        <v>101.54</v>
      </c>
      <c r="K92" s="187">
        <v>93.979999999999905</v>
      </c>
      <c r="L92" s="187">
        <v>7.5600000000000103</v>
      </c>
      <c r="M92" s="187">
        <v>0</v>
      </c>
      <c r="N92" s="328"/>
    </row>
    <row r="93" spans="1:14" ht="22.5">
      <c r="A93" s="561"/>
      <c r="B93" s="564"/>
      <c r="C93" s="197" t="s">
        <v>88</v>
      </c>
      <c r="D93" s="201" t="s">
        <v>492</v>
      </c>
      <c r="E93" s="326">
        <v>358.64</v>
      </c>
      <c r="F93" s="326">
        <v>292</v>
      </c>
      <c r="G93" s="327">
        <v>66.639999999999901</v>
      </c>
      <c r="H93" s="326">
        <v>62.339999999999897</v>
      </c>
      <c r="I93" s="326">
        <v>4.3</v>
      </c>
      <c r="J93" s="326">
        <v>66.639999999999901</v>
      </c>
      <c r="K93" s="326">
        <v>62.339999999999897</v>
      </c>
      <c r="L93" s="326">
        <v>4.3</v>
      </c>
      <c r="M93" s="201"/>
      <c r="N93" s="328"/>
    </row>
    <row r="94" spans="1:14" ht="22.5">
      <c r="A94" s="561"/>
      <c r="B94" s="565"/>
      <c r="C94" s="197" t="s">
        <v>89</v>
      </c>
      <c r="D94" s="201" t="s">
        <v>492</v>
      </c>
      <c r="E94" s="326">
        <v>286.89999999999998</v>
      </c>
      <c r="F94" s="326">
        <v>252</v>
      </c>
      <c r="G94" s="327">
        <v>34.9</v>
      </c>
      <c r="H94" s="326">
        <v>31.64</v>
      </c>
      <c r="I94" s="326">
        <v>3.26</v>
      </c>
      <c r="J94" s="326">
        <v>34.9</v>
      </c>
      <c r="K94" s="326">
        <v>31.64</v>
      </c>
      <c r="L94" s="326">
        <v>3.26</v>
      </c>
      <c r="M94" s="201"/>
      <c r="N94" s="201"/>
    </row>
    <row r="95" spans="1:14" ht="22.5">
      <c r="A95" s="561"/>
      <c r="B95" s="425" t="s">
        <v>96</v>
      </c>
      <c r="C95" s="197" t="s">
        <v>97</v>
      </c>
      <c r="D95" s="201" t="s">
        <v>492</v>
      </c>
      <c r="E95" s="326">
        <v>329.12</v>
      </c>
      <c r="F95" s="326">
        <v>298</v>
      </c>
      <c r="G95" s="327">
        <v>31.12</v>
      </c>
      <c r="H95" s="326">
        <v>30.12</v>
      </c>
      <c r="I95" s="326">
        <v>1</v>
      </c>
      <c r="J95" s="326">
        <v>31.12</v>
      </c>
      <c r="K95" s="326">
        <v>30.12</v>
      </c>
      <c r="L95" s="326">
        <v>1</v>
      </c>
      <c r="M95" s="201"/>
      <c r="N95" s="328"/>
    </row>
    <row r="96" spans="1:14" ht="22.5">
      <c r="A96" s="561"/>
      <c r="B96" s="427" t="s">
        <v>100</v>
      </c>
      <c r="C96" s="197" t="s">
        <v>101</v>
      </c>
      <c r="D96" s="201" t="s">
        <v>492</v>
      </c>
      <c r="E96" s="326">
        <v>174.51</v>
      </c>
      <c r="F96" s="326">
        <v>155</v>
      </c>
      <c r="G96" s="327">
        <v>19.510000000000002</v>
      </c>
      <c r="H96" s="326">
        <v>18.98</v>
      </c>
      <c r="I96" s="326">
        <v>0.52999999999999803</v>
      </c>
      <c r="J96" s="326">
        <v>19.510000000000002</v>
      </c>
      <c r="K96" s="326">
        <v>18.98</v>
      </c>
      <c r="L96" s="326">
        <v>0.52999999999999803</v>
      </c>
      <c r="M96" s="201"/>
      <c r="N96" s="328"/>
    </row>
    <row r="97" spans="1:14" ht="22.5">
      <c r="A97" s="561"/>
      <c r="B97" s="427" t="s">
        <v>102</v>
      </c>
      <c r="C97" s="197" t="s">
        <v>103</v>
      </c>
      <c r="D97" s="253" t="s">
        <v>492</v>
      </c>
      <c r="E97" s="326">
        <v>148.07</v>
      </c>
      <c r="F97" s="326">
        <v>132</v>
      </c>
      <c r="G97" s="327">
        <v>16.07</v>
      </c>
      <c r="H97" s="326">
        <v>16.41</v>
      </c>
      <c r="I97" s="326">
        <v>-0.34</v>
      </c>
      <c r="J97" s="326">
        <v>16.07</v>
      </c>
      <c r="K97" s="326">
        <v>16.07</v>
      </c>
      <c r="L97" s="326">
        <v>0</v>
      </c>
      <c r="M97" s="253"/>
      <c r="N97" s="328" t="s">
        <v>491</v>
      </c>
    </row>
    <row r="98" spans="1:14" ht="22.5">
      <c r="A98" s="561"/>
      <c r="B98" s="427" t="s">
        <v>105</v>
      </c>
      <c r="C98" s="197" t="s">
        <v>106</v>
      </c>
      <c r="D98" s="201" t="s">
        <v>492</v>
      </c>
      <c r="E98" s="326">
        <v>173.04</v>
      </c>
      <c r="F98" s="326">
        <v>167</v>
      </c>
      <c r="G98" s="327">
        <v>6.0400000000000302</v>
      </c>
      <c r="H98" s="326">
        <v>1.78000000000003</v>
      </c>
      <c r="I98" s="326">
        <v>4.26</v>
      </c>
      <c r="J98" s="326">
        <v>6.0400000000000302</v>
      </c>
      <c r="K98" s="326">
        <v>1.78000000000003</v>
      </c>
      <c r="L98" s="326">
        <v>4.26</v>
      </c>
      <c r="M98" s="201"/>
      <c r="N98" s="328"/>
    </row>
    <row r="99" spans="1:14" ht="22.5">
      <c r="A99" s="561"/>
      <c r="B99" s="427" t="s">
        <v>107</v>
      </c>
      <c r="C99" s="197" t="s">
        <v>108</v>
      </c>
      <c r="D99" s="201" t="s">
        <v>492</v>
      </c>
      <c r="E99" s="326">
        <v>312.11</v>
      </c>
      <c r="F99" s="326">
        <v>258</v>
      </c>
      <c r="G99" s="327">
        <v>54.1099999999999</v>
      </c>
      <c r="H99" s="326">
        <v>52.4299999999999</v>
      </c>
      <c r="I99" s="326">
        <v>1.68</v>
      </c>
      <c r="J99" s="326">
        <v>54.1099999999999</v>
      </c>
      <c r="K99" s="326">
        <v>52.4299999999999</v>
      </c>
      <c r="L99" s="326">
        <v>1.68</v>
      </c>
      <c r="M99" s="201"/>
      <c r="N99" s="328"/>
    </row>
    <row r="100" spans="1:14" ht="22.5">
      <c r="A100" s="561"/>
      <c r="B100" s="427" t="s">
        <v>109</v>
      </c>
      <c r="C100" s="197" t="s">
        <v>110</v>
      </c>
      <c r="D100" s="201" t="s">
        <v>492</v>
      </c>
      <c r="E100" s="326">
        <v>284.7</v>
      </c>
      <c r="F100" s="326">
        <v>238</v>
      </c>
      <c r="G100" s="327">
        <v>46.699999999999903</v>
      </c>
      <c r="H100" s="326">
        <v>45.959999999999901</v>
      </c>
      <c r="I100" s="326">
        <v>0.74</v>
      </c>
      <c r="J100" s="326">
        <v>46.699999999999903</v>
      </c>
      <c r="K100" s="326">
        <v>45.959999999999901</v>
      </c>
      <c r="L100" s="326">
        <v>0.74</v>
      </c>
      <c r="M100" s="201"/>
      <c r="N100" s="328"/>
    </row>
    <row r="101" spans="1:14">
      <c r="A101" s="561"/>
      <c r="B101" s="427" t="s">
        <v>111</v>
      </c>
      <c r="C101" s="190" t="s">
        <v>112</v>
      </c>
      <c r="D101" s="253" t="s">
        <v>490</v>
      </c>
      <c r="E101" s="326">
        <v>41.68</v>
      </c>
      <c r="F101" s="326">
        <v>44</v>
      </c>
      <c r="G101" s="327">
        <v>-2.3199999999999901</v>
      </c>
      <c r="H101" s="326">
        <v>-2.3199999999999901</v>
      </c>
      <c r="I101" s="326">
        <v>0</v>
      </c>
      <c r="J101" s="326">
        <v>0</v>
      </c>
      <c r="K101" s="326">
        <v>0</v>
      </c>
      <c r="L101" s="326">
        <v>0</v>
      </c>
      <c r="M101" s="253">
        <v>2.3199999999999998</v>
      </c>
      <c r="N101" s="328"/>
    </row>
    <row r="102" spans="1:14" ht="22.5">
      <c r="A102" s="561"/>
      <c r="B102" s="320"/>
      <c r="C102" s="190" t="s">
        <v>113</v>
      </c>
      <c r="D102" s="201" t="s">
        <v>492</v>
      </c>
      <c r="E102" s="326">
        <v>208.91</v>
      </c>
      <c r="F102" s="326">
        <v>174</v>
      </c>
      <c r="G102" s="327">
        <v>34.910000000000103</v>
      </c>
      <c r="H102" s="326">
        <v>34.8200000000001</v>
      </c>
      <c r="I102" s="326">
        <v>8.99999999999999E-2</v>
      </c>
      <c r="J102" s="326">
        <v>34.910000000000103</v>
      </c>
      <c r="K102" s="326">
        <v>34.8200000000001</v>
      </c>
      <c r="L102" s="326">
        <v>8.99999999999999E-2</v>
      </c>
      <c r="M102" s="201"/>
      <c r="N102" s="328"/>
    </row>
    <row r="103" spans="1:14" ht="22.5">
      <c r="A103" s="561"/>
      <c r="B103" s="320"/>
      <c r="C103" s="197" t="s">
        <v>114</v>
      </c>
      <c r="D103" s="201" t="s">
        <v>492</v>
      </c>
      <c r="E103" s="326">
        <v>151.83000000000001</v>
      </c>
      <c r="F103" s="326">
        <v>133</v>
      </c>
      <c r="G103" s="327">
        <v>18.829999999999998</v>
      </c>
      <c r="H103" s="326">
        <v>18.739999999999998</v>
      </c>
      <c r="I103" s="326">
        <v>9.0000000000000704E-2</v>
      </c>
      <c r="J103" s="326">
        <v>18.829999999999998</v>
      </c>
      <c r="K103" s="326">
        <v>18.739999999999998</v>
      </c>
      <c r="L103" s="326">
        <v>9.0000000000000704E-2</v>
      </c>
      <c r="M103" s="201"/>
      <c r="N103" s="328"/>
    </row>
    <row r="104" spans="1:14">
      <c r="A104" s="561"/>
      <c r="B104" s="563" t="s">
        <v>432</v>
      </c>
      <c r="C104" s="185" t="s">
        <v>13</v>
      </c>
      <c r="D104" s="201"/>
      <c r="E104" s="187">
        <v>2217.64</v>
      </c>
      <c r="F104" s="187">
        <v>1918</v>
      </c>
      <c r="G104" s="187">
        <v>299.64</v>
      </c>
      <c r="H104" s="187">
        <v>275.73</v>
      </c>
      <c r="I104" s="187">
        <v>23.91</v>
      </c>
      <c r="J104" s="187">
        <v>299.64</v>
      </c>
      <c r="K104" s="187">
        <v>275.73</v>
      </c>
      <c r="L104" s="187">
        <v>23.91</v>
      </c>
      <c r="M104" s="187">
        <v>0</v>
      </c>
      <c r="N104" s="336"/>
    </row>
    <row r="105" spans="1:14" ht="22.5">
      <c r="A105" s="561"/>
      <c r="B105" s="564"/>
      <c r="C105" s="201" t="s">
        <v>115</v>
      </c>
      <c r="D105" s="201" t="s">
        <v>490</v>
      </c>
      <c r="E105" s="187">
        <v>10.74</v>
      </c>
      <c r="F105" s="187">
        <v>5</v>
      </c>
      <c r="G105" s="187">
        <v>5.74</v>
      </c>
      <c r="H105" s="326">
        <v>5.74</v>
      </c>
      <c r="I105" s="326">
        <v>0</v>
      </c>
      <c r="J105" s="326">
        <v>5.74</v>
      </c>
      <c r="K105" s="326">
        <v>5.74</v>
      </c>
      <c r="L105" s="326">
        <v>0</v>
      </c>
      <c r="M105" s="187"/>
      <c r="N105" s="328"/>
    </row>
    <row r="106" spans="1:14" ht="22.5">
      <c r="A106" s="561"/>
      <c r="B106" s="564"/>
      <c r="C106" s="201" t="s">
        <v>116</v>
      </c>
      <c r="D106" s="201" t="s">
        <v>490</v>
      </c>
      <c r="E106" s="187">
        <v>6.15</v>
      </c>
      <c r="F106" s="187">
        <v>4</v>
      </c>
      <c r="G106" s="187">
        <v>2.15</v>
      </c>
      <c r="H106" s="326">
        <v>2.15</v>
      </c>
      <c r="I106" s="326">
        <v>0</v>
      </c>
      <c r="J106" s="326">
        <v>2.15</v>
      </c>
      <c r="K106" s="326">
        <v>2.15</v>
      </c>
      <c r="L106" s="326">
        <v>0</v>
      </c>
      <c r="M106" s="187"/>
      <c r="N106" s="328"/>
    </row>
    <row r="107" spans="1:14">
      <c r="A107" s="561"/>
      <c r="B107" s="564"/>
      <c r="C107" s="197" t="s">
        <v>117</v>
      </c>
      <c r="D107" s="201" t="s">
        <v>490</v>
      </c>
      <c r="E107" s="326">
        <v>842</v>
      </c>
      <c r="F107" s="326">
        <v>763</v>
      </c>
      <c r="G107" s="327">
        <v>79</v>
      </c>
      <c r="H107" s="326">
        <v>74.72</v>
      </c>
      <c r="I107" s="326">
        <v>4.28</v>
      </c>
      <c r="J107" s="326">
        <v>79</v>
      </c>
      <c r="K107" s="326">
        <v>74.72</v>
      </c>
      <c r="L107" s="326">
        <v>4.28</v>
      </c>
      <c r="M107" s="201"/>
      <c r="N107" s="328"/>
    </row>
    <row r="108" spans="1:14">
      <c r="A108" s="561"/>
      <c r="B108" s="564"/>
      <c r="C108" s="197" t="s">
        <v>118</v>
      </c>
      <c r="D108" s="253" t="s">
        <v>490</v>
      </c>
      <c r="E108" s="326">
        <v>712.48</v>
      </c>
      <c r="F108" s="326">
        <v>611</v>
      </c>
      <c r="G108" s="327">
        <v>101.48</v>
      </c>
      <c r="H108" s="326">
        <v>90.619999999999905</v>
      </c>
      <c r="I108" s="326">
        <v>10.86</v>
      </c>
      <c r="J108" s="326">
        <v>101.48</v>
      </c>
      <c r="K108" s="326">
        <v>90.619999999999905</v>
      </c>
      <c r="L108" s="326">
        <v>10.86</v>
      </c>
      <c r="M108" s="253"/>
      <c r="N108" s="328"/>
    </row>
    <row r="109" spans="1:14">
      <c r="A109" s="561"/>
      <c r="B109" s="564"/>
      <c r="C109" s="197" t="s">
        <v>119</v>
      </c>
      <c r="D109" s="253" t="s">
        <v>490</v>
      </c>
      <c r="E109" s="326">
        <v>506.22</v>
      </c>
      <c r="F109" s="326">
        <v>428</v>
      </c>
      <c r="G109" s="327">
        <v>78.220000000000098</v>
      </c>
      <c r="H109" s="326">
        <v>71.430000000000106</v>
      </c>
      <c r="I109" s="326">
        <v>6.79</v>
      </c>
      <c r="J109" s="326">
        <v>78.220000000000098</v>
      </c>
      <c r="K109" s="326">
        <v>71.430000000000106</v>
      </c>
      <c r="L109" s="326">
        <v>6.79</v>
      </c>
      <c r="M109" s="253"/>
      <c r="N109" s="328"/>
    </row>
    <row r="110" spans="1:14" ht="22.5">
      <c r="A110" s="562"/>
      <c r="B110" s="565"/>
      <c r="C110" s="197" t="s">
        <v>120</v>
      </c>
      <c r="D110" s="201" t="s">
        <v>492</v>
      </c>
      <c r="E110" s="326">
        <v>140.05000000000001</v>
      </c>
      <c r="F110" s="326">
        <v>107</v>
      </c>
      <c r="G110" s="327">
        <v>33.049999999999997</v>
      </c>
      <c r="H110" s="326">
        <v>31.07</v>
      </c>
      <c r="I110" s="326">
        <v>1.98</v>
      </c>
      <c r="J110" s="326">
        <v>33.049999999999997</v>
      </c>
      <c r="K110" s="326">
        <v>31.07</v>
      </c>
      <c r="L110" s="326">
        <v>1.98</v>
      </c>
      <c r="M110" s="201"/>
      <c r="N110" s="328"/>
    </row>
  </sheetData>
  <autoFilter ref="A11:D111"/>
  <mergeCells count="17">
    <mergeCell ref="A91:A110"/>
    <mergeCell ref="B92:B94"/>
    <mergeCell ref="B104:B110"/>
    <mergeCell ref="B9:B89"/>
    <mergeCell ref="A4:A6"/>
    <mergeCell ref="A7:A77"/>
    <mergeCell ref="B2:N2"/>
    <mergeCell ref="E4:I4"/>
    <mergeCell ref="N4:N6"/>
    <mergeCell ref="B7:C7"/>
    <mergeCell ref="B8:C8"/>
    <mergeCell ref="D4:D6"/>
    <mergeCell ref="J4:L5"/>
    <mergeCell ref="B4:B6"/>
    <mergeCell ref="C4:C6"/>
    <mergeCell ref="M4:M6"/>
    <mergeCell ref="E5:I5"/>
  </mergeCells>
  <phoneticPr fontId="154" type="noConversion"/>
  <pageMargins left="0.74803149606299202" right="0.74803149606299202" top="0.98425196850393704" bottom="0.98425196850393704" header="0.511811023622047" footer="0.511811023622047"/>
  <pageSetup paperSize="9" scale="77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K114"/>
  <sheetViews>
    <sheetView workbookViewId="0">
      <pane xSplit="2" ySplit="8" topLeftCell="C72" activePane="bottomRight" state="frozen"/>
      <selection pane="topRight"/>
      <selection pane="bottomLeft"/>
      <selection pane="bottomRight" activeCell="L15" sqref="L15"/>
    </sheetView>
  </sheetViews>
  <sheetFormatPr defaultColWidth="8.875" defaultRowHeight="14.25"/>
  <cols>
    <col min="1" max="1" width="8.5" style="254" customWidth="1"/>
    <col min="2" max="2" width="23.375" style="254" customWidth="1"/>
    <col min="3" max="3" width="11.375" style="257" customWidth="1"/>
    <col min="4" max="4" width="9.375" style="257" customWidth="1"/>
    <col min="5" max="5" width="9.75" style="257" customWidth="1"/>
    <col min="6" max="6" width="9.25" style="257" customWidth="1"/>
    <col min="7" max="8" width="10.125" style="257" customWidth="1"/>
    <col min="9" max="9" width="8.5" style="257" customWidth="1"/>
    <col min="10" max="10" width="12.875" style="257" customWidth="1"/>
    <col min="11" max="11" width="12.25" style="257" customWidth="1"/>
    <col min="12" max="13" width="8.25" style="257" customWidth="1"/>
    <col min="14" max="16" width="10.25" style="257" customWidth="1"/>
    <col min="17" max="17" width="8.75" style="304" customWidth="1"/>
    <col min="18" max="18" width="15.5" style="254" customWidth="1"/>
    <col min="19" max="27" width="10" style="254" customWidth="1"/>
    <col min="28" max="244" width="8.875" style="254"/>
    <col min="245" max="245" width="8.5" style="254" customWidth="1"/>
    <col min="246" max="246" width="23.375" style="254" customWidth="1"/>
    <col min="247" max="247" width="8.5" style="254" customWidth="1"/>
    <col min="248" max="248" width="11.375" style="254" customWidth="1"/>
    <col min="249" max="249" width="9.375" style="254" customWidth="1"/>
    <col min="250" max="250" width="9.75" style="254" customWidth="1"/>
    <col min="251" max="251" width="9.25" style="254" customWidth="1"/>
    <col min="252" max="253" width="10.125" style="254" customWidth="1"/>
    <col min="254" max="255" width="8.5" style="254" customWidth="1"/>
    <col min="256" max="256" width="7.375" style="254" customWidth="1"/>
    <col min="257" max="257" width="8.25" style="254" customWidth="1"/>
    <col min="258" max="258" width="9.375" style="254" customWidth="1"/>
    <col min="259" max="259" width="8.875" style="254" hidden="1" customWidth="1"/>
    <col min="260" max="260" width="9.375" style="254" customWidth="1"/>
    <col min="261" max="261" width="8.5" style="254" customWidth="1"/>
    <col min="262" max="262" width="9.375" style="254" customWidth="1"/>
    <col min="263" max="263" width="7.375" style="254" customWidth="1"/>
    <col min="264" max="264" width="7.125" style="254" customWidth="1"/>
    <col min="265" max="265" width="9" style="254" customWidth="1"/>
    <col min="266" max="266" width="9.125" style="254" customWidth="1"/>
    <col min="267" max="267" width="8.625" style="254" customWidth="1"/>
    <col min="268" max="268" width="8.75" style="254" customWidth="1"/>
    <col min="269" max="269" width="11.75" style="254" customWidth="1"/>
    <col min="270" max="271" width="12.5" style="254" customWidth="1"/>
    <col min="272" max="283" width="10" style="254" customWidth="1"/>
    <col min="284" max="500" width="8.875" style="254"/>
    <col min="501" max="501" width="8.5" style="254" customWidth="1"/>
    <col min="502" max="502" width="23.375" style="254" customWidth="1"/>
    <col min="503" max="503" width="8.5" style="254" customWidth="1"/>
    <col min="504" max="504" width="11.375" style="254" customWidth="1"/>
    <col min="505" max="505" width="9.375" style="254" customWidth="1"/>
    <col min="506" max="506" width="9.75" style="254" customWidth="1"/>
    <col min="507" max="507" width="9.25" style="254" customWidth="1"/>
    <col min="508" max="509" width="10.125" style="254" customWidth="1"/>
    <col min="510" max="511" width="8.5" style="254" customWidth="1"/>
    <col min="512" max="512" width="7.375" style="254" customWidth="1"/>
    <col min="513" max="513" width="8.25" style="254" customWidth="1"/>
    <col min="514" max="514" width="9.375" style="254" customWidth="1"/>
    <col min="515" max="515" width="8.875" style="254" hidden="1" customWidth="1"/>
    <col min="516" max="516" width="9.375" style="254" customWidth="1"/>
    <col min="517" max="517" width="8.5" style="254" customWidth="1"/>
    <col min="518" max="518" width="9.375" style="254" customWidth="1"/>
    <col min="519" max="519" width="7.375" style="254" customWidth="1"/>
    <col min="520" max="520" width="7.125" style="254" customWidth="1"/>
    <col min="521" max="521" width="9" style="254" customWidth="1"/>
    <col min="522" max="522" width="9.125" style="254" customWidth="1"/>
    <col min="523" max="523" width="8.625" style="254" customWidth="1"/>
    <col min="524" max="524" width="8.75" style="254" customWidth="1"/>
    <col min="525" max="525" width="11.75" style="254" customWidth="1"/>
    <col min="526" max="527" width="12.5" style="254" customWidth="1"/>
    <col min="528" max="539" width="10" style="254" customWidth="1"/>
    <col min="540" max="756" width="8.875" style="254"/>
    <col min="757" max="757" width="8.5" style="254" customWidth="1"/>
    <col min="758" max="758" width="23.375" style="254" customWidth="1"/>
    <col min="759" max="759" width="8.5" style="254" customWidth="1"/>
    <col min="760" max="760" width="11.375" style="254" customWidth="1"/>
    <col min="761" max="761" width="9.375" style="254" customWidth="1"/>
    <col min="762" max="762" width="9.75" style="254" customWidth="1"/>
    <col min="763" max="763" width="9.25" style="254" customWidth="1"/>
    <col min="764" max="765" width="10.125" style="254" customWidth="1"/>
    <col min="766" max="767" width="8.5" style="254" customWidth="1"/>
    <col min="768" max="768" width="7.375" style="254" customWidth="1"/>
    <col min="769" max="769" width="8.25" style="254" customWidth="1"/>
    <col min="770" max="770" width="9.375" style="254" customWidth="1"/>
    <col min="771" max="771" width="8.875" style="254" hidden="1" customWidth="1"/>
    <col min="772" max="772" width="9.375" style="254" customWidth="1"/>
    <col min="773" max="773" width="8.5" style="254" customWidth="1"/>
    <col min="774" max="774" width="9.375" style="254" customWidth="1"/>
    <col min="775" max="775" width="7.375" style="254" customWidth="1"/>
    <col min="776" max="776" width="7.125" style="254" customWidth="1"/>
    <col min="777" max="777" width="9" style="254" customWidth="1"/>
    <col min="778" max="778" width="9.125" style="254" customWidth="1"/>
    <col min="779" max="779" width="8.625" style="254" customWidth="1"/>
    <col min="780" max="780" width="8.75" style="254" customWidth="1"/>
    <col min="781" max="781" width="11.75" style="254" customWidth="1"/>
    <col min="782" max="783" width="12.5" style="254" customWidth="1"/>
    <col min="784" max="795" width="10" style="254" customWidth="1"/>
    <col min="796" max="1012" width="8.875" style="254"/>
    <col min="1013" max="1013" width="8.5" style="254" customWidth="1"/>
    <col min="1014" max="1014" width="23.375" style="254" customWidth="1"/>
    <col min="1015" max="1015" width="8.5" style="254" customWidth="1"/>
    <col min="1016" max="1016" width="11.375" style="254" customWidth="1"/>
    <col min="1017" max="1017" width="9.375" style="254" customWidth="1"/>
    <col min="1018" max="1018" width="9.75" style="254" customWidth="1"/>
    <col min="1019" max="1019" width="9.25" style="254" customWidth="1"/>
    <col min="1020" max="1021" width="10.125" style="254" customWidth="1"/>
    <col min="1022" max="1023" width="8.5" style="254" customWidth="1"/>
    <col min="1024" max="1024" width="7.375" style="254" customWidth="1"/>
    <col min="1025" max="1025" width="8.25" style="254" customWidth="1"/>
    <col min="1026" max="1026" width="9.375" style="254" customWidth="1"/>
    <col min="1027" max="1027" width="8.875" style="254" hidden="1" customWidth="1"/>
    <col min="1028" max="1028" width="9.375" style="254" customWidth="1"/>
    <col min="1029" max="1029" width="8.5" style="254" customWidth="1"/>
    <col min="1030" max="1030" width="9.375" style="254" customWidth="1"/>
    <col min="1031" max="1031" width="7.375" style="254" customWidth="1"/>
    <col min="1032" max="1032" width="7.125" style="254" customWidth="1"/>
    <col min="1033" max="1033" width="9" style="254" customWidth="1"/>
    <col min="1034" max="1034" width="9.125" style="254" customWidth="1"/>
    <col min="1035" max="1035" width="8.625" style="254" customWidth="1"/>
    <col min="1036" max="1036" width="8.75" style="254" customWidth="1"/>
    <col min="1037" max="1037" width="11.75" style="254" customWidth="1"/>
    <col min="1038" max="1039" width="12.5" style="254" customWidth="1"/>
    <col min="1040" max="1051" width="10" style="254" customWidth="1"/>
    <col min="1052" max="1268" width="8.875" style="254"/>
    <col min="1269" max="1269" width="8.5" style="254" customWidth="1"/>
    <col min="1270" max="1270" width="23.375" style="254" customWidth="1"/>
    <col min="1271" max="1271" width="8.5" style="254" customWidth="1"/>
    <col min="1272" max="1272" width="11.375" style="254" customWidth="1"/>
    <col min="1273" max="1273" width="9.375" style="254" customWidth="1"/>
    <col min="1274" max="1274" width="9.75" style="254" customWidth="1"/>
    <col min="1275" max="1275" width="9.25" style="254" customWidth="1"/>
    <col min="1276" max="1277" width="10.125" style="254" customWidth="1"/>
    <col min="1278" max="1279" width="8.5" style="254" customWidth="1"/>
    <col min="1280" max="1280" width="7.375" style="254" customWidth="1"/>
    <col min="1281" max="1281" width="8.25" style="254" customWidth="1"/>
    <col min="1282" max="1282" width="9.375" style="254" customWidth="1"/>
    <col min="1283" max="1283" width="8.875" style="254" hidden="1" customWidth="1"/>
    <col min="1284" max="1284" width="9.375" style="254" customWidth="1"/>
    <col min="1285" max="1285" width="8.5" style="254" customWidth="1"/>
    <col min="1286" max="1286" width="9.375" style="254" customWidth="1"/>
    <col min="1287" max="1287" width="7.375" style="254" customWidth="1"/>
    <col min="1288" max="1288" width="7.125" style="254" customWidth="1"/>
    <col min="1289" max="1289" width="9" style="254" customWidth="1"/>
    <col min="1290" max="1290" width="9.125" style="254" customWidth="1"/>
    <col min="1291" max="1291" width="8.625" style="254" customWidth="1"/>
    <col min="1292" max="1292" width="8.75" style="254" customWidth="1"/>
    <col min="1293" max="1293" width="11.75" style="254" customWidth="1"/>
    <col min="1294" max="1295" width="12.5" style="254" customWidth="1"/>
    <col min="1296" max="1307" width="10" style="254" customWidth="1"/>
    <col min="1308" max="1524" width="8.875" style="254"/>
    <col min="1525" max="1525" width="8.5" style="254" customWidth="1"/>
    <col min="1526" max="1526" width="23.375" style="254" customWidth="1"/>
    <col min="1527" max="1527" width="8.5" style="254" customWidth="1"/>
    <col min="1528" max="1528" width="11.375" style="254" customWidth="1"/>
    <col min="1529" max="1529" width="9.375" style="254" customWidth="1"/>
    <col min="1530" max="1530" width="9.75" style="254" customWidth="1"/>
    <col min="1531" max="1531" width="9.25" style="254" customWidth="1"/>
    <col min="1532" max="1533" width="10.125" style="254" customWidth="1"/>
    <col min="1534" max="1535" width="8.5" style="254" customWidth="1"/>
    <col min="1536" max="1536" width="7.375" style="254" customWidth="1"/>
    <col min="1537" max="1537" width="8.25" style="254" customWidth="1"/>
    <col min="1538" max="1538" width="9.375" style="254" customWidth="1"/>
    <col min="1539" max="1539" width="8.875" style="254" hidden="1" customWidth="1"/>
    <col min="1540" max="1540" width="9.375" style="254" customWidth="1"/>
    <col min="1541" max="1541" width="8.5" style="254" customWidth="1"/>
    <col min="1542" max="1542" width="9.375" style="254" customWidth="1"/>
    <col min="1543" max="1543" width="7.375" style="254" customWidth="1"/>
    <col min="1544" max="1544" width="7.125" style="254" customWidth="1"/>
    <col min="1545" max="1545" width="9" style="254" customWidth="1"/>
    <col min="1546" max="1546" width="9.125" style="254" customWidth="1"/>
    <col min="1547" max="1547" width="8.625" style="254" customWidth="1"/>
    <col min="1548" max="1548" width="8.75" style="254" customWidth="1"/>
    <col min="1549" max="1549" width="11.75" style="254" customWidth="1"/>
    <col min="1550" max="1551" width="12.5" style="254" customWidth="1"/>
    <col min="1552" max="1563" width="10" style="254" customWidth="1"/>
    <col min="1564" max="1780" width="8.875" style="254"/>
    <col min="1781" max="1781" width="8.5" style="254" customWidth="1"/>
    <col min="1782" max="1782" width="23.375" style="254" customWidth="1"/>
    <col min="1783" max="1783" width="8.5" style="254" customWidth="1"/>
    <col min="1784" max="1784" width="11.375" style="254" customWidth="1"/>
    <col min="1785" max="1785" width="9.375" style="254" customWidth="1"/>
    <col min="1786" max="1786" width="9.75" style="254" customWidth="1"/>
    <col min="1787" max="1787" width="9.25" style="254" customWidth="1"/>
    <col min="1788" max="1789" width="10.125" style="254" customWidth="1"/>
    <col min="1790" max="1791" width="8.5" style="254" customWidth="1"/>
    <col min="1792" max="1792" width="7.375" style="254" customWidth="1"/>
    <col min="1793" max="1793" width="8.25" style="254" customWidth="1"/>
    <col min="1794" max="1794" width="9.375" style="254" customWidth="1"/>
    <col min="1795" max="1795" width="8.875" style="254" hidden="1" customWidth="1"/>
    <col min="1796" max="1796" width="9.375" style="254" customWidth="1"/>
    <col min="1797" max="1797" width="8.5" style="254" customWidth="1"/>
    <col min="1798" max="1798" width="9.375" style="254" customWidth="1"/>
    <col min="1799" max="1799" width="7.375" style="254" customWidth="1"/>
    <col min="1800" max="1800" width="7.125" style="254" customWidth="1"/>
    <col min="1801" max="1801" width="9" style="254" customWidth="1"/>
    <col min="1802" max="1802" width="9.125" style="254" customWidth="1"/>
    <col min="1803" max="1803" width="8.625" style="254" customWidth="1"/>
    <col min="1804" max="1804" width="8.75" style="254" customWidth="1"/>
    <col min="1805" max="1805" width="11.75" style="254" customWidth="1"/>
    <col min="1806" max="1807" width="12.5" style="254" customWidth="1"/>
    <col min="1808" max="1819" width="10" style="254" customWidth="1"/>
    <col min="1820" max="2036" width="8.875" style="254"/>
    <col min="2037" max="2037" width="8.5" style="254" customWidth="1"/>
    <col min="2038" max="2038" width="23.375" style="254" customWidth="1"/>
    <col min="2039" max="2039" width="8.5" style="254" customWidth="1"/>
    <col min="2040" max="2040" width="11.375" style="254" customWidth="1"/>
    <col min="2041" max="2041" width="9.375" style="254" customWidth="1"/>
    <col min="2042" max="2042" width="9.75" style="254" customWidth="1"/>
    <col min="2043" max="2043" width="9.25" style="254" customWidth="1"/>
    <col min="2044" max="2045" width="10.125" style="254" customWidth="1"/>
    <col min="2046" max="2047" width="8.5" style="254" customWidth="1"/>
    <col min="2048" max="2048" width="7.375" style="254" customWidth="1"/>
    <col min="2049" max="2049" width="8.25" style="254" customWidth="1"/>
    <col min="2050" max="2050" width="9.375" style="254" customWidth="1"/>
    <col min="2051" max="2051" width="8.875" style="254" hidden="1" customWidth="1"/>
    <col min="2052" max="2052" width="9.375" style="254" customWidth="1"/>
    <col min="2053" max="2053" width="8.5" style="254" customWidth="1"/>
    <col min="2054" max="2054" width="9.375" style="254" customWidth="1"/>
    <col min="2055" max="2055" width="7.375" style="254" customWidth="1"/>
    <col min="2056" max="2056" width="7.125" style="254" customWidth="1"/>
    <col min="2057" max="2057" width="9" style="254" customWidth="1"/>
    <col min="2058" max="2058" width="9.125" style="254" customWidth="1"/>
    <col min="2059" max="2059" width="8.625" style="254" customWidth="1"/>
    <col min="2060" max="2060" width="8.75" style="254" customWidth="1"/>
    <col min="2061" max="2061" width="11.75" style="254" customWidth="1"/>
    <col min="2062" max="2063" width="12.5" style="254" customWidth="1"/>
    <col min="2064" max="2075" width="10" style="254" customWidth="1"/>
    <col min="2076" max="2292" width="8.875" style="254"/>
    <col min="2293" max="2293" width="8.5" style="254" customWidth="1"/>
    <col min="2294" max="2294" width="23.375" style="254" customWidth="1"/>
    <col min="2295" max="2295" width="8.5" style="254" customWidth="1"/>
    <col min="2296" max="2296" width="11.375" style="254" customWidth="1"/>
    <col min="2297" max="2297" width="9.375" style="254" customWidth="1"/>
    <col min="2298" max="2298" width="9.75" style="254" customWidth="1"/>
    <col min="2299" max="2299" width="9.25" style="254" customWidth="1"/>
    <col min="2300" max="2301" width="10.125" style="254" customWidth="1"/>
    <col min="2302" max="2303" width="8.5" style="254" customWidth="1"/>
    <col min="2304" max="2304" width="7.375" style="254" customWidth="1"/>
    <col min="2305" max="2305" width="8.25" style="254" customWidth="1"/>
    <col min="2306" max="2306" width="9.375" style="254" customWidth="1"/>
    <col min="2307" max="2307" width="8.875" style="254" hidden="1" customWidth="1"/>
    <col min="2308" max="2308" width="9.375" style="254" customWidth="1"/>
    <col min="2309" max="2309" width="8.5" style="254" customWidth="1"/>
    <col min="2310" max="2310" width="9.375" style="254" customWidth="1"/>
    <col min="2311" max="2311" width="7.375" style="254" customWidth="1"/>
    <col min="2312" max="2312" width="7.125" style="254" customWidth="1"/>
    <col min="2313" max="2313" width="9" style="254" customWidth="1"/>
    <col min="2314" max="2314" width="9.125" style="254" customWidth="1"/>
    <col min="2315" max="2315" width="8.625" style="254" customWidth="1"/>
    <col min="2316" max="2316" width="8.75" style="254" customWidth="1"/>
    <col min="2317" max="2317" width="11.75" style="254" customWidth="1"/>
    <col min="2318" max="2319" width="12.5" style="254" customWidth="1"/>
    <col min="2320" max="2331" width="10" style="254" customWidth="1"/>
    <col min="2332" max="2548" width="8.875" style="254"/>
    <col min="2549" max="2549" width="8.5" style="254" customWidth="1"/>
    <col min="2550" max="2550" width="23.375" style="254" customWidth="1"/>
    <col min="2551" max="2551" width="8.5" style="254" customWidth="1"/>
    <col min="2552" max="2552" width="11.375" style="254" customWidth="1"/>
    <col min="2553" max="2553" width="9.375" style="254" customWidth="1"/>
    <col min="2554" max="2554" width="9.75" style="254" customWidth="1"/>
    <col min="2555" max="2555" width="9.25" style="254" customWidth="1"/>
    <col min="2556" max="2557" width="10.125" style="254" customWidth="1"/>
    <col min="2558" max="2559" width="8.5" style="254" customWidth="1"/>
    <col min="2560" max="2560" width="7.375" style="254" customWidth="1"/>
    <col min="2561" max="2561" width="8.25" style="254" customWidth="1"/>
    <col min="2562" max="2562" width="9.375" style="254" customWidth="1"/>
    <col min="2563" max="2563" width="8.875" style="254" hidden="1" customWidth="1"/>
    <col min="2564" max="2564" width="9.375" style="254" customWidth="1"/>
    <col min="2565" max="2565" width="8.5" style="254" customWidth="1"/>
    <col min="2566" max="2566" width="9.375" style="254" customWidth="1"/>
    <col min="2567" max="2567" width="7.375" style="254" customWidth="1"/>
    <col min="2568" max="2568" width="7.125" style="254" customWidth="1"/>
    <col min="2569" max="2569" width="9" style="254" customWidth="1"/>
    <col min="2570" max="2570" width="9.125" style="254" customWidth="1"/>
    <col min="2571" max="2571" width="8.625" style="254" customWidth="1"/>
    <col min="2572" max="2572" width="8.75" style="254" customWidth="1"/>
    <col min="2573" max="2573" width="11.75" style="254" customWidth="1"/>
    <col min="2574" max="2575" width="12.5" style="254" customWidth="1"/>
    <col min="2576" max="2587" width="10" style="254" customWidth="1"/>
    <col min="2588" max="2804" width="8.875" style="254"/>
    <col min="2805" max="2805" width="8.5" style="254" customWidth="1"/>
    <col min="2806" max="2806" width="23.375" style="254" customWidth="1"/>
    <col min="2807" max="2807" width="8.5" style="254" customWidth="1"/>
    <col min="2808" max="2808" width="11.375" style="254" customWidth="1"/>
    <col min="2809" max="2809" width="9.375" style="254" customWidth="1"/>
    <col min="2810" max="2810" width="9.75" style="254" customWidth="1"/>
    <col min="2811" max="2811" width="9.25" style="254" customWidth="1"/>
    <col min="2812" max="2813" width="10.125" style="254" customWidth="1"/>
    <col min="2814" max="2815" width="8.5" style="254" customWidth="1"/>
    <col min="2816" max="2816" width="7.375" style="254" customWidth="1"/>
    <col min="2817" max="2817" width="8.25" style="254" customWidth="1"/>
    <col min="2818" max="2818" width="9.375" style="254" customWidth="1"/>
    <col min="2819" max="2819" width="8.875" style="254" hidden="1" customWidth="1"/>
    <col min="2820" max="2820" width="9.375" style="254" customWidth="1"/>
    <col min="2821" max="2821" width="8.5" style="254" customWidth="1"/>
    <col min="2822" max="2822" width="9.375" style="254" customWidth="1"/>
    <col min="2823" max="2823" width="7.375" style="254" customWidth="1"/>
    <col min="2824" max="2824" width="7.125" style="254" customWidth="1"/>
    <col min="2825" max="2825" width="9" style="254" customWidth="1"/>
    <col min="2826" max="2826" width="9.125" style="254" customWidth="1"/>
    <col min="2827" max="2827" width="8.625" style="254" customWidth="1"/>
    <col min="2828" max="2828" width="8.75" style="254" customWidth="1"/>
    <col min="2829" max="2829" width="11.75" style="254" customWidth="1"/>
    <col min="2830" max="2831" width="12.5" style="254" customWidth="1"/>
    <col min="2832" max="2843" width="10" style="254" customWidth="1"/>
    <col min="2844" max="3060" width="8.875" style="254"/>
    <col min="3061" max="3061" width="8.5" style="254" customWidth="1"/>
    <col min="3062" max="3062" width="23.375" style="254" customWidth="1"/>
    <col min="3063" max="3063" width="8.5" style="254" customWidth="1"/>
    <col min="3064" max="3064" width="11.375" style="254" customWidth="1"/>
    <col min="3065" max="3065" width="9.375" style="254" customWidth="1"/>
    <col min="3066" max="3066" width="9.75" style="254" customWidth="1"/>
    <col min="3067" max="3067" width="9.25" style="254" customWidth="1"/>
    <col min="3068" max="3069" width="10.125" style="254" customWidth="1"/>
    <col min="3070" max="3071" width="8.5" style="254" customWidth="1"/>
    <col min="3072" max="3072" width="7.375" style="254" customWidth="1"/>
    <col min="3073" max="3073" width="8.25" style="254" customWidth="1"/>
    <col min="3074" max="3074" width="9.375" style="254" customWidth="1"/>
    <col min="3075" max="3075" width="8.875" style="254" hidden="1" customWidth="1"/>
    <col min="3076" max="3076" width="9.375" style="254" customWidth="1"/>
    <col min="3077" max="3077" width="8.5" style="254" customWidth="1"/>
    <col min="3078" max="3078" width="9.375" style="254" customWidth="1"/>
    <col min="3079" max="3079" width="7.375" style="254" customWidth="1"/>
    <col min="3080" max="3080" width="7.125" style="254" customWidth="1"/>
    <col min="3081" max="3081" width="9" style="254" customWidth="1"/>
    <col min="3082" max="3082" width="9.125" style="254" customWidth="1"/>
    <col min="3083" max="3083" width="8.625" style="254" customWidth="1"/>
    <col min="3084" max="3084" width="8.75" style="254" customWidth="1"/>
    <col min="3085" max="3085" width="11.75" style="254" customWidth="1"/>
    <col min="3086" max="3087" width="12.5" style="254" customWidth="1"/>
    <col min="3088" max="3099" width="10" style="254" customWidth="1"/>
    <col min="3100" max="3316" width="8.875" style="254"/>
    <col min="3317" max="3317" width="8.5" style="254" customWidth="1"/>
    <col min="3318" max="3318" width="23.375" style="254" customWidth="1"/>
    <col min="3319" max="3319" width="8.5" style="254" customWidth="1"/>
    <col min="3320" max="3320" width="11.375" style="254" customWidth="1"/>
    <col min="3321" max="3321" width="9.375" style="254" customWidth="1"/>
    <col min="3322" max="3322" width="9.75" style="254" customWidth="1"/>
    <col min="3323" max="3323" width="9.25" style="254" customWidth="1"/>
    <col min="3324" max="3325" width="10.125" style="254" customWidth="1"/>
    <col min="3326" max="3327" width="8.5" style="254" customWidth="1"/>
    <col min="3328" max="3328" width="7.375" style="254" customWidth="1"/>
    <col min="3329" max="3329" width="8.25" style="254" customWidth="1"/>
    <col min="3330" max="3330" width="9.375" style="254" customWidth="1"/>
    <col min="3331" max="3331" width="8.875" style="254" hidden="1" customWidth="1"/>
    <col min="3332" max="3332" width="9.375" style="254" customWidth="1"/>
    <col min="3333" max="3333" width="8.5" style="254" customWidth="1"/>
    <col min="3334" max="3334" width="9.375" style="254" customWidth="1"/>
    <col min="3335" max="3335" width="7.375" style="254" customWidth="1"/>
    <col min="3336" max="3336" width="7.125" style="254" customWidth="1"/>
    <col min="3337" max="3337" width="9" style="254" customWidth="1"/>
    <col min="3338" max="3338" width="9.125" style="254" customWidth="1"/>
    <col min="3339" max="3339" width="8.625" style="254" customWidth="1"/>
    <col min="3340" max="3340" width="8.75" style="254" customWidth="1"/>
    <col min="3341" max="3341" width="11.75" style="254" customWidth="1"/>
    <col min="3342" max="3343" width="12.5" style="254" customWidth="1"/>
    <col min="3344" max="3355" width="10" style="254" customWidth="1"/>
    <col min="3356" max="3572" width="8.875" style="254"/>
    <col min="3573" max="3573" width="8.5" style="254" customWidth="1"/>
    <col min="3574" max="3574" width="23.375" style="254" customWidth="1"/>
    <col min="3575" max="3575" width="8.5" style="254" customWidth="1"/>
    <col min="3576" max="3576" width="11.375" style="254" customWidth="1"/>
    <col min="3577" max="3577" width="9.375" style="254" customWidth="1"/>
    <col min="3578" max="3578" width="9.75" style="254" customWidth="1"/>
    <col min="3579" max="3579" width="9.25" style="254" customWidth="1"/>
    <col min="3580" max="3581" width="10.125" style="254" customWidth="1"/>
    <col min="3582" max="3583" width="8.5" style="254" customWidth="1"/>
    <col min="3584" max="3584" width="7.375" style="254" customWidth="1"/>
    <col min="3585" max="3585" width="8.25" style="254" customWidth="1"/>
    <col min="3586" max="3586" width="9.375" style="254" customWidth="1"/>
    <col min="3587" max="3587" width="8.875" style="254" hidden="1" customWidth="1"/>
    <col min="3588" max="3588" width="9.375" style="254" customWidth="1"/>
    <col min="3589" max="3589" width="8.5" style="254" customWidth="1"/>
    <col min="3590" max="3590" width="9.375" style="254" customWidth="1"/>
    <col min="3591" max="3591" width="7.375" style="254" customWidth="1"/>
    <col min="3592" max="3592" width="7.125" style="254" customWidth="1"/>
    <col min="3593" max="3593" width="9" style="254" customWidth="1"/>
    <col min="3594" max="3594" width="9.125" style="254" customWidth="1"/>
    <col min="3595" max="3595" width="8.625" style="254" customWidth="1"/>
    <col min="3596" max="3596" width="8.75" style="254" customWidth="1"/>
    <col min="3597" max="3597" width="11.75" style="254" customWidth="1"/>
    <col min="3598" max="3599" width="12.5" style="254" customWidth="1"/>
    <col min="3600" max="3611" width="10" style="254" customWidth="1"/>
    <col min="3612" max="3828" width="8.875" style="254"/>
    <col min="3829" max="3829" width="8.5" style="254" customWidth="1"/>
    <col min="3830" max="3830" width="23.375" style="254" customWidth="1"/>
    <col min="3831" max="3831" width="8.5" style="254" customWidth="1"/>
    <col min="3832" max="3832" width="11.375" style="254" customWidth="1"/>
    <col min="3833" max="3833" width="9.375" style="254" customWidth="1"/>
    <col min="3834" max="3834" width="9.75" style="254" customWidth="1"/>
    <col min="3835" max="3835" width="9.25" style="254" customWidth="1"/>
    <col min="3836" max="3837" width="10.125" style="254" customWidth="1"/>
    <col min="3838" max="3839" width="8.5" style="254" customWidth="1"/>
    <col min="3840" max="3840" width="7.375" style="254" customWidth="1"/>
    <col min="3841" max="3841" width="8.25" style="254" customWidth="1"/>
    <col min="3842" max="3842" width="9.375" style="254" customWidth="1"/>
    <col min="3843" max="3843" width="8.875" style="254" hidden="1" customWidth="1"/>
    <col min="3844" max="3844" width="9.375" style="254" customWidth="1"/>
    <col min="3845" max="3845" width="8.5" style="254" customWidth="1"/>
    <col min="3846" max="3846" width="9.375" style="254" customWidth="1"/>
    <col min="3847" max="3847" width="7.375" style="254" customWidth="1"/>
    <col min="3848" max="3848" width="7.125" style="254" customWidth="1"/>
    <col min="3849" max="3849" width="9" style="254" customWidth="1"/>
    <col min="3850" max="3850" width="9.125" style="254" customWidth="1"/>
    <col min="3851" max="3851" width="8.625" style="254" customWidth="1"/>
    <col min="3852" max="3852" width="8.75" style="254" customWidth="1"/>
    <col min="3853" max="3853" width="11.75" style="254" customWidth="1"/>
    <col min="3854" max="3855" width="12.5" style="254" customWidth="1"/>
    <col min="3856" max="3867" width="10" style="254" customWidth="1"/>
    <col min="3868" max="4084" width="8.875" style="254"/>
    <col min="4085" max="4085" width="8.5" style="254" customWidth="1"/>
    <col min="4086" max="4086" width="23.375" style="254" customWidth="1"/>
    <col min="4087" max="4087" width="8.5" style="254" customWidth="1"/>
    <col min="4088" max="4088" width="11.375" style="254" customWidth="1"/>
    <col min="4089" max="4089" width="9.375" style="254" customWidth="1"/>
    <col min="4090" max="4090" width="9.75" style="254" customWidth="1"/>
    <col min="4091" max="4091" width="9.25" style="254" customWidth="1"/>
    <col min="4092" max="4093" width="10.125" style="254" customWidth="1"/>
    <col min="4094" max="4095" width="8.5" style="254" customWidth="1"/>
    <col min="4096" max="4096" width="7.375" style="254" customWidth="1"/>
    <col min="4097" max="4097" width="8.25" style="254" customWidth="1"/>
    <col min="4098" max="4098" width="9.375" style="254" customWidth="1"/>
    <col min="4099" max="4099" width="8.875" style="254" hidden="1" customWidth="1"/>
    <col min="4100" max="4100" width="9.375" style="254" customWidth="1"/>
    <col min="4101" max="4101" width="8.5" style="254" customWidth="1"/>
    <col min="4102" max="4102" width="9.375" style="254" customWidth="1"/>
    <col min="4103" max="4103" width="7.375" style="254" customWidth="1"/>
    <col min="4104" max="4104" width="7.125" style="254" customWidth="1"/>
    <col min="4105" max="4105" width="9" style="254" customWidth="1"/>
    <col min="4106" max="4106" width="9.125" style="254" customWidth="1"/>
    <col min="4107" max="4107" width="8.625" style="254" customWidth="1"/>
    <col min="4108" max="4108" width="8.75" style="254" customWidth="1"/>
    <col min="4109" max="4109" width="11.75" style="254" customWidth="1"/>
    <col min="4110" max="4111" width="12.5" style="254" customWidth="1"/>
    <col min="4112" max="4123" width="10" style="254" customWidth="1"/>
    <col min="4124" max="4340" width="8.875" style="254"/>
    <col min="4341" max="4341" width="8.5" style="254" customWidth="1"/>
    <col min="4342" max="4342" width="23.375" style="254" customWidth="1"/>
    <col min="4343" max="4343" width="8.5" style="254" customWidth="1"/>
    <col min="4344" max="4344" width="11.375" style="254" customWidth="1"/>
    <col min="4345" max="4345" width="9.375" style="254" customWidth="1"/>
    <col min="4346" max="4346" width="9.75" style="254" customWidth="1"/>
    <col min="4347" max="4347" width="9.25" style="254" customWidth="1"/>
    <col min="4348" max="4349" width="10.125" style="254" customWidth="1"/>
    <col min="4350" max="4351" width="8.5" style="254" customWidth="1"/>
    <col min="4352" max="4352" width="7.375" style="254" customWidth="1"/>
    <col min="4353" max="4353" width="8.25" style="254" customWidth="1"/>
    <col min="4354" max="4354" width="9.375" style="254" customWidth="1"/>
    <col min="4355" max="4355" width="8.875" style="254" hidden="1" customWidth="1"/>
    <col min="4356" max="4356" width="9.375" style="254" customWidth="1"/>
    <col min="4357" max="4357" width="8.5" style="254" customWidth="1"/>
    <col min="4358" max="4358" width="9.375" style="254" customWidth="1"/>
    <col min="4359" max="4359" width="7.375" style="254" customWidth="1"/>
    <col min="4360" max="4360" width="7.125" style="254" customWidth="1"/>
    <col min="4361" max="4361" width="9" style="254" customWidth="1"/>
    <col min="4362" max="4362" width="9.125" style="254" customWidth="1"/>
    <col min="4363" max="4363" width="8.625" style="254" customWidth="1"/>
    <col min="4364" max="4364" width="8.75" style="254" customWidth="1"/>
    <col min="4365" max="4365" width="11.75" style="254" customWidth="1"/>
    <col min="4366" max="4367" width="12.5" style="254" customWidth="1"/>
    <col min="4368" max="4379" width="10" style="254" customWidth="1"/>
    <col min="4380" max="4596" width="8.875" style="254"/>
    <col min="4597" max="4597" width="8.5" style="254" customWidth="1"/>
    <col min="4598" max="4598" width="23.375" style="254" customWidth="1"/>
    <col min="4599" max="4599" width="8.5" style="254" customWidth="1"/>
    <col min="4600" max="4600" width="11.375" style="254" customWidth="1"/>
    <col min="4601" max="4601" width="9.375" style="254" customWidth="1"/>
    <col min="4602" max="4602" width="9.75" style="254" customWidth="1"/>
    <col min="4603" max="4603" width="9.25" style="254" customWidth="1"/>
    <col min="4604" max="4605" width="10.125" style="254" customWidth="1"/>
    <col min="4606" max="4607" width="8.5" style="254" customWidth="1"/>
    <col min="4608" max="4608" width="7.375" style="254" customWidth="1"/>
    <col min="4609" max="4609" width="8.25" style="254" customWidth="1"/>
    <col min="4610" max="4610" width="9.375" style="254" customWidth="1"/>
    <col min="4611" max="4611" width="8.875" style="254" hidden="1" customWidth="1"/>
    <col min="4612" max="4612" width="9.375" style="254" customWidth="1"/>
    <col min="4613" max="4613" width="8.5" style="254" customWidth="1"/>
    <col min="4614" max="4614" width="9.375" style="254" customWidth="1"/>
    <col min="4615" max="4615" width="7.375" style="254" customWidth="1"/>
    <col min="4616" max="4616" width="7.125" style="254" customWidth="1"/>
    <col min="4617" max="4617" width="9" style="254" customWidth="1"/>
    <col min="4618" max="4618" width="9.125" style="254" customWidth="1"/>
    <col min="4619" max="4619" width="8.625" style="254" customWidth="1"/>
    <col min="4620" max="4620" width="8.75" style="254" customWidth="1"/>
    <col min="4621" max="4621" width="11.75" style="254" customWidth="1"/>
    <col min="4622" max="4623" width="12.5" style="254" customWidth="1"/>
    <col min="4624" max="4635" width="10" style="254" customWidth="1"/>
    <col min="4636" max="4852" width="8.875" style="254"/>
    <col min="4853" max="4853" width="8.5" style="254" customWidth="1"/>
    <col min="4854" max="4854" width="23.375" style="254" customWidth="1"/>
    <col min="4855" max="4855" width="8.5" style="254" customWidth="1"/>
    <col min="4856" max="4856" width="11.375" style="254" customWidth="1"/>
    <col min="4857" max="4857" width="9.375" style="254" customWidth="1"/>
    <col min="4858" max="4858" width="9.75" style="254" customWidth="1"/>
    <col min="4859" max="4859" width="9.25" style="254" customWidth="1"/>
    <col min="4860" max="4861" width="10.125" style="254" customWidth="1"/>
    <col min="4862" max="4863" width="8.5" style="254" customWidth="1"/>
    <col min="4864" max="4864" width="7.375" style="254" customWidth="1"/>
    <col min="4865" max="4865" width="8.25" style="254" customWidth="1"/>
    <col min="4866" max="4866" width="9.375" style="254" customWidth="1"/>
    <col min="4867" max="4867" width="8.875" style="254" hidden="1" customWidth="1"/>
    <col min="4868" max="4868" width="9.375" style="254" customWidth="1"/>
    <col min="4869" max="4869" width="8.5" style="254" customWidth="1"/>
    <col min="4870" max="4870" width="9.375" style="254" customWidth="1"/>
    <col min="4871" max="4871" width="7.375" style="254" customWidth="1"/>
    <col min="4872" max="4872" width="7.125" style="254" customWidth="1"/>
    <col min="4873" max="4873" width="9" style="254" customWidth="1"/>
    <col min="4874" max="4874" width="9.125" style="254" customWidth="1"/>
    <col min="4875" max="4875" width="8.625" style="254" customWidth="1"/>
    <col min="4876" max="4876" width="8.75" style="254" customWidth="1"/>
    <col min="4877" max="4877" width="11.75" style="254" customWidth="1"/>
    <col min="4878" max="4879" width="12.5" style="254" customWidth="1"/>
    <col min="4880" max="4891" width="10" style="254" customWidth="1"/>
    <col min="4892" max="5108" width="8.875" style="254"/>
    <col min="5109" max="5109" width="8.5" style="254" customWidth="1"/>
    <col min="5110" max="5110" width="23.375" style="254" customWidth="1"/>
    <col min="5111" max="5111" width="8.5" style="254" customWidth="1"/>
    <col min="5112" max="5112" width="11.375" style="254" customWidth="1"/>
    <col min="5113" max="5113" width="9.375" style="254" customWidth="1"/>
    <col min="5114" max="5114" width="9.75" style="254" customWidth="1"/>
    <col min="5115" max="5115" width="9.25" style="254" customWidth="1"/>
    <col min="5116" max="5117" width="10.125" style="254" customWidth="1"/>
    <col min="5118" max="5119" width="8.5" style="254" customWidth="1"/>
    <col min="5120" max="5120" width="7.375" style="254" customWidth="1"/>
    <col min="5121" max="5121" width="8.25" style="254" customWidth="1"/>
    <col min="5122" max="5122" width="9.375" style="254" customWidth="1"/>
    <col min="5123" max="5123" width="8.875" style="254" hidden="1" customWidth="1"/>
    <col min="5124" max="5124" width="9.375" style="254" customWidth="1"/>
    <col min="5125" max="5125" width="8.5" style="254" customWidth="1"/>
    <col min="5126" max="5126" width="9.375" style="254" customWidth="1"/>
    <col min="5127" max="5127" width="7.375" style="254" customWidth="1"/>
    <col min="5128" max="5128" width="7.125" style="254" customWidth="1"/>
    <col min="5129" max="5129" width="9" style="254" customWidth="1"/>
    <col min="5130" max="5130" width="9.125" style="254" customWidth="1"/>
    <col min="5131" max="5131" width="8.625" style="254" customWidth="1"/>
    <col min="5132" max="5132" width="8.75" style="254" customWidth="1"/>
    <col min="5133" max="5133" width="11.75" style="254" customWidth="1"/>
    <col min="5134" max="5135" width="12.5" style="254" customWidth="1"/>
    <col min="5136" max="5147" width="10" style="254" customWidth="1"/>
    <col min="5148" max="5364" width="8.875" style="254"/>
    <col min="5365" max="5365" width="8.5" style="254" customWidth="1"/>
    <col min="5366" max="5366" width="23.375" style="254" customWidth="1"/>
    <col min="5367" max="5367" width="8.5" style="254" customWidth="1"/>
    <col min="5368" max="5368" width="11.375" style="254" customWidth="1"/>
    <col min="5369" max="5369" width="9.375" style="254" customWidth="1"/>
    <col min="5370" max="5370" width="9.75" style="254" customWidth="1"/>
    <col min="5371" max="5371" width="9.25" style="254" customWidth="1"/>
    <col min="5372" max="5373" width="10.125" style="254" customWidth="1"/>
    <col min="5374" max="5375" width="8.5" style="254" customWidth="1"/>
    <col min="5376" max="5376" width="7.375" style="254" customWidth="1"/>
    <col min="5377" max="5377" width="8.25" style="254" customWidth="1"/>
    <col min="5378" max="5378" width="9.375" style="254" customWidth="1"/>
    <col min="5379" max="5379" width="8.875" style="254" hidden="1" customWidth="1"/>
    <col min="5380" max="5380" width="9.375" style="254" customWidth="1"/>
    <col min="5381" max="5381" width="8.5" style="254" customWidth="1"/>
    <col min="5382" max="5382" width="9.375" style="254" customWidth="1"/>
    <col min="5383" max="5383" width="7.375" style="254" customWidth="1"/>
    <col min="5384" max="5384" width="7.125" style="254" customWidth="1"/>
    <col min="5385" max="5385" width="9" style="254" customWidth="1"/>
    <col min="5386" max="5386" width="9.125" style="254" customWidth="1"/>
    <col min="5387" max="5387" width="8.625" style="254" customWidth="1"/>
    <col min="5388" max="5388" width="8.75" style="254" customWidth="1"/>
    <col min="5389" max="5389" width="11.75" style="254" customWidth="1"/>
    <col min="5390" max="5391" width="12.5" style="254" customWidth="1"/>
    <col min="5392" max="5403" width="10" style="254" customWidth="1"/>
    <col min="5404" max="5620" width="8.875" style="254"/>
    <col min="5621" max="5621" width="8.5" style="254" customWidth="1"/>
    <col min="5622" max="5622" width="23.375" style="254" customWidth="1"/>
    <col min="5623" max="5623" width="8.5" style="254" customWidth="1"/>
    <col min="5624" max="5624" width="11.375" style="254" customWidth="1"/>
    <col min="5625" max="5625" width="9.375" style="254" customWidth="1"/>
    <col min="5626" max="5626" width="9.75" style="254" customWidth="1"/>
    <col min="5627" max="5627" width="9.25" style="254" customWidth="1"/>
    <col min="5628" max="5629" width="10.125" style="254" customWidth="1"/>
    <col min="5630" max="5631" width="8.5" style="254" customWidth="1"/>
    <col min="5632" max="5632" width="7.375" style="254" customWidth="1"/>
    <col min="5633" max="5633" width="8.25" style="254" customWidth="1"/>
    <col min="5634" max="5634" width="9.375" style="254" customWidth="1"/>
    <col min="5635" max="5635" width="8.875" style="254" hidden="1" customWidth="1"/>
    <col min="5636" max="5636" width="9.375" style="254" customWidth="1"/>
    <col min="5637" max="5637" width="8.5" style="254" customWidth="1"/>
    <col min="5638" max="5638" width="9.375" style="254" customWidth="1"/>
    <col min="5639" max="5639" width="7.375" style="254" customWidth="1"/>
    <col min="5640" max="5640" width="7.125" style="254" customWidth="1"/>
    <col min="5641" max="5641" width="9" style="254" customWidth="1"/>
    <col min="5642" max="5642" width="9.125" style="254" customWidth="1"/>
    <col min="5643" max="5643" width="8.625" style="254" customWidth="1"/>
    <col min="5644" max="5644" width="8.75" style="254" customWidth="1"/>
    <col min="5645" max="5645" width="11.75" style="254" customWidth="1"/>
    <col min="5646" max="5647" width="12.5" style="254" customWidth="1"/>
    <col min="5648" max="5659" width="10" style="254" customWidth="1"/>
    <col min="5660" max="5876" width="8.875" style="254"/>
    <col min="5877" max="5877" width="8.5" style="254" customWidth="1"/>
    <col min="5878" max="5878" width="23.375" style="254" customWidth="1"/>
    <col min="5879" max="5879" width="8.5" style="254" customWidth="1"/>
    <col min="5880" max="5880" width="11.375" style="254" customWidth="1"/>
    <col min="5881" max="5881" width="9.375" style="254" customWidth="1"/>
    <col min="5882" max="5882" width="9.75" style="254" customWidth="1"/>
    <col min="5883" max="5883" width="9.25" style="254" customWidth="1"/>
    <col min="5884" max="5885" width="10.125" style="254" customWidth="1"/>
    <col min="5886" max="5887" width="8.5" style="254" customWidth="1"/>
    <col min="5888" max="5888" width="7.375" style="254" customWidth="1"/>
    <col min="5889" max="5889" width="8.25" style="254" customWidth="1"/>
    <col min="5890" max="5890" width="9.375" style="254" customWidth="1"/>
    <col min="5891" max="5891" width="8.875" style="254" hidden="1" customWidth="1"/>
    <col min="5892" max="5892" width="9.375" style="254" customWidth="1"/>
    <col min="5893" max="5893" width="8.5" style="254" customWidth="1"/>
    <col min="5894" max="5894" width="9.375" style="254" customWidth="1"/>
    <col min="5895" max="5895" width="7.375" style="254" customWidth="1"/>
    <col min="5896" max="5896" width="7.125" style="254" customWidth="1"/>
    <col min="5897" max="5897" width="9" style="254" customWidth="1"/>
    <col min="5898" max="5898" width="9.125" style="254" customWidth="1"/>
    <col min="5899" max="5899" width="8.625" style="254" customWidth="1"/>
    <col min="5900" max="5900" width="8.75" style="254" customWidth="1"/>
    <col min="5901" max="5901" width="11.75" style="254" customWidth="1"/>
    <col min="5902" max="5903" width="12.5" style="254" customWidth="1"/>
    <col min="5904" max="5915" width="10" style="254" customWidth="1"/>
    <col min="5916" max="6132" width="8.875" style="254"/>
    <col min="6133" max="6133" width="8.5" style="254" customWidth="1"/>
    <col min="6134" max="6134" width="23.375" style="254" customWidth="1"/>
    <col min="6135" max="6135" width="8.5" style="254" customWidth="1"/>
    <col min="6136" max="6136" width="11.375" style="254" customWidth="1"/>
    <col min="6137" max="6137" width="9.375" style="254" customWidth="1"/>
    <col min="6138" max="6138" width="9.75" style="254" customWidth="1"/>
    <col min="6139" max="6139" width="9.25" style="254" customWidth="1"/>
    <col min="6140" max="6141" width="10.125" style="254" customWidth="1"/>
    <col min="6142" max="6143" width="8.5" style="254" customWidth="1"/>
    <col min="6144" max="6144" width="7.375" style="254" customWidth="1"/>
    <col min="6145" max="6145" width="8.25" style="254" customWidth="1"/>
    <col min="6146" max="6146" width="9.375" style="254" customWidth="1"/>
    <col min="6147" max="6147" width="8.875" style="254" hidden="1" customWidth="1"/>
    <col min="6148" max="6148" width="9.375" style="254" customWidth="1"/>
    <col min="6149" max="6149" width="8.5" style="254" customWidth="1"/>
    <col min="6150" max="6150" width="9.375" style="254" customWidth="1"/>
    <col min="6151" max="6151" width="7.375" style="254" customWidth="1"/>
    <col min="6152" max="6152" width="7.125" style="254" customWidth="1"/>
    <col min="6153" max="6153" width="9" style="254" customWidth="1"/>
    <col min="6154" max="6154" width="9.125" style="254" customWidth="1"/>
    <col min="6155" max="6155" width="8.625" style="254" customWidth="1"/>
    <col min="6156" max="6156" width="8.75" style="254" customWidth="1"/>
    <col min="6157" max="6157" width="11.75" style="254" customWidth="1"/>
    <col min="6158" max="6159" width="12.5" style="254" customWidth="1"/>
    <col min="6160" max="6171" width="10" style="254" customWidth="1"/>
    <col min="6172" max="6388" width="8.875" style="254"/>
    <col min="6389" max="6389" width="8.5" style="254" customWidth="1"/>
    <col min="6390" max="6390" width="23.375" style="254" customWidth="1"/>
    <col min="6391" max="6391" width="8.5" style="254" customWidth="1"/>
    <col min="6392" max="6392" width="11.375" style="254" customWidth="1"/>
    <col min="6393" max="6393" width="9.375" style="254" customWidth="1"/>
    <col min="6394" max="6394" width="9.75" style="254" customWidth="1"/>
    <col min="6395" max="6395" width="9.25" style="254" customWidth="1"/>
    <col min="6396" max="6397" width="10.125" style="254" customWidth="1"/>
    <col min="6398" max="6399" width="8.5" style="254" customWidth="1"/>
    <col min="6400" max="6400" width="7.375" style="254" customWidth="1"/>
    <col min="6401" max="6401" width="8.25" style="254" customWidth="1"/>
    <col min="6402" max="6402" width="9.375" style="254" customWidth="1"/>
    <col min="6403" max="6403" width="8.875" style="254" hidden="1" customWidth="1"/>
    <col min="6404" max="6404" width="9.375" style="254" customWidth="1"/>
    <col min="6405" max="6405" width="8.5" style="254" customWidth="1"/>
    <col min="6406" max="6406" width="9.375" style="254" customWidth="1"/>
    <col min="6407" max="6407" width="7.375" style="254" customWidth="1"/>
    <col min="6408" max="6408" width="7.125" style="254" customWidth="1"/>
    <col min="6409" max="6409" width="9" style="254" customWidth="1"/>
    <col min="6410" max="6410" width="9.125" style="254" customWidth="1"/>
    <col min="6411" max="6411" width="8.625" style="254" customWidth="1"/>
    <col min="6412" max="6412" width="8.75" style="254" customWidth="1"/>
    <col min="6413" max="6413" width="11.75" style="254" customWidth="1"/>
    <col min="6414" max="6415" width="12.5" style="254" customWidth="1"/>
    <col min="6416" max="6427" width="10" style="254" customWidth="1"/>
    <col min="6428" max="6644" width="8.875" style="254"/>
    <col min="6645" max="6645" width="8.5" style="254" customWidth="1"/>
    <col min="6646" max="6646" width="23.375" style="254" customWidth="1"/>
    <col min="6647" max="6647" width="8.5" style="254" customWidth="1"/>
    <col min="6648" max="6648" width="11.375" style="254" customWidth="1"/>
    <col min="6649" max="6649" width="9.375" style="254" customWidth="1"/>
    <col min="6650" max="6650" width="9.75" style="254" customWidth="1"/>
    <col min="6651" max="6651" width="9.25" style="254" customWidth="1"/>
    <col min="6652" max="6653" width="10.125" style="254" customWidth="1"/>
    <col min="6654" max="6655" width="8.5" style="254" customWidth="1"/>
    <col min="6656" max="6656" width="7.375" style="254" customWidth="1"/>
    <col min="6657" max="6657" width="8.25" style="254" customWidth="1"/>
    <col min="6658" max="6658" width="9.375" style="254" customWidth="1"/>
    <col min="6659" max="6659" width="8.875" style="254" hidden="1" customWidth="1"/>
    <col min="6660" max="6660" width="9.375" style="254" customWidth="1"/>
    <col min="6661" max="6661" width="8.5" style="254" customWidth="1"/>
    <col min="6662" max="6662" width="9.375" style="254" customWidth="1"/>
    <col min="6663" max="6663" width="7.375" style="254" customWidth="1"/>
    <col min="6664" max="6664" width="7.125" style="254" customWidth="1"/>
    <col min="6665" max="6665" width="9" style="254" customWidth="1"/>
    <col min="6666" max="6666" width="9.125" style="254" customWidth="1"/>
    <col min="6667" max="6667" width="8.625" style="254" customWidth="1"/>
    <col min="6668" max="6668" width="8.75" style="254" customWidth="1"/>
    <col min="6669" max="6669" width="11.75" style="254" customWidth="1"/>
    <col min="6670" max="6671" width="12.5" style="254" customWidth="1"/>
    <col min="6672" max="6683" width="10" style="254" customWidth="1"/>
    <col min="6684" max="6900" width="8.875" style="254"/>
    <col min="6901" max="6901" width="8.5" style="254" customWidth="1"/>
    <col min="6902" max="6902" width="23.375" style="254" customWidth="1"/>
    <col min="6903" max="6903" width="8.5" style="254" customWidth="1"/>
    <col min="6904" max="6904" width="11.375" style="254" customWidth="1"/>
    <col min="6905" max="6905" width="9.375" style="254" customWidth="1"/>
    <col min="6906" max="6906" width="9.75" style="254" customWidth="1"/>
    <col min="6907" max="6907" width="9.25" style="254" customWidth="1"/>
    <col min="6908" max="6909" width="10.125" style="254" customWidth="1"/>
    <col min="6910" max="6911" width="8.5" style="254" customWidth="1"/>
    <col min="6912" max="6912" width="7.375" style="254" customWidth="1"/>
    <col min="6913" max="6913" width="8.25" style="254" customWidth="1"/>
    <col min="6914" max="6914" width="9.375" style="254" customWidth="1"/>
    <col min="6915" max="6915" width="8.875" style="254" hidden="1" customWidth="1"/>
    <col min="6916" max="6916" width="9.375" style="254" customWidth="1"/>
    <col min="6917" max="6917" width="8.5" style="254" customWidth="1"/>
    <col min="6918" max="6918" width="9.375" style="254" customWidth="1"/>
    <col min="6919" max="6919" width="7.375" style="254" customWidth="1"/>
    <col min="6920" max="6920" width="7.125" style="254" customWidth="1"/>
    <col min="6921" max="6921" width="9" style="254" customWidth="1"/>
    <col min="6922" max="6922" width="9.125" style="254" customWidth="1"/>
    <col min="6923" max="6923" width="8.625" style="254" customWidth="1"/>
    <col min="6924" max="6924" width="8.75" style="254" customWidth="1"/>
    <col min="6925" max="6925" width="11.75" style="254" customWidth="1"/>
    <col min="6926" max="6927" width="12.5" style="254" customWidth="1"/>
    <col min="6928" max="6939" width="10" style="254" customWidth="1"/>
    <col min="6940" max="7156" width="8.875" style="254"/>
    <col min="7157" max="7157" width="8.5" style="254" customWidth="1"/>
    <col min="7158" max="7158" width="23.375" style="254" customWidth="1"/>
    <col min="7159" max="7159" width="8.5" style="254" customWidth="1"/>
    <col min="7160" max="7160" width="11.375" style="254" customWidth="1"/>
    <col min="7161" max="7161" width="9.375" style="254" customWidth="1"/>
    <col min="7162" max="7162" width="9.75" style="254" customWidth="1"/>
    <col min="7163" max="7163" width="9.25" style="254" customWidth="1"/>
    <col min="7164" max="7165" width="10.125" style="254" customWidth="1"/>
    <col min="7166" max="7167" width="8.5" style="254" customWidth="1"/>
    <col min="7168" max="7168" width="7.375" style="254" customWidth="1"/>
    <col min="7169" max="7169" width="8.25" style="254" customWidth="1"/>
    <col min="7170" max="7170" width="9.375" style="254" customWidth="1"/>
    <col min="7171" max="7171" width="8.875" style="254" hidden="1" customWidth="1"/>
    <col min="7172" max="7172" width="9.375" style="254" customWidth="1"/>
    <col min="7173" max="7173" width="8.5" style="254" customWidth="1"/>
    <col min="7174" max="7174" width="9.375" style="254" customWidth="1"/>
    <col min="7175" max="7175" width="7.375" style="254" customWidth="1"/>
    <col min="7176" max="7176" width="7.125" style="254" customWidth="1"/>
    <col min="7177" max="7177" width="9" style="254" customWidth="1"/>
    <col min="7178" max="7178" width="9.125" style="254" customWidth="1"/>
    <col min="7179" max="7179" width="8.625" style="254" customWidth="1"/>
    <col min="7180" max="7180" width="8.75" style="254" customWidth="1"/>
    <col min="7181" max="7181" width="11.75" style="254" customWidth="1"/>
    <col min="7182" max="7183" width="12.5" style="254" customWidth="1"/>
    <col min="7184" max="7195" width="10" style="254" customWidth="1"/>
    <col min="7196" max="7412" width="8.875" style="254"/>
    <col min="7413" max="7413" width="8.5" style="254" customWidth="1"/>
    <col min="7414" max="7414" width="23.375" style="254" customWidth="1"/>
    <col min="7415" max="7415" width="8.5" style="254" customWidth="1"/>
    <col min="7416" max="7416" width="11.375" style="254" customWidth="1"/>
    <col min="7417" max="7417" width="9.375" style="254" customWidth="1"/>
    <col min="7418" max="7418" width="9.75" style="254" customWidth="1"/>
    <col min="7419" max="7419" width="9.25" style="254" customWidth="1"/>
    <col min="7420" max="7421" width="10.125" style="254" customWidth="1"/>
    <col min="7422" max="7423" width="8.5" style="254" customWidth="1"/>
    <col min="7424" max="7424" width="7.375" style="254" customWidth="1"/>
    <col min="7425" max="7425" width="8.25" style="254" customWidth="1"/>
    <col min="7426" max="7426" width="9.375" style="254" customWidth="1"/>
    <col min="7427" max="7427" width="8.875" style="254" hidden="1" customWidth="1"/>
    <col min="7428" max="7428" width="9.375" style="254" customWidth="1"/>
    <col min="7429" max="7429" width="8.5" style="254" customWidth="1"/>
    <col min="7430" max="7430" width="9.375" style="254" customWidth="1"/>
    <col min="7431" max="7431" width="7.375" style="254" customWidth="1"/>
    <col min="7432" max="7432" width="7.125" style="254" customWidth="1"/>
    <col min="7433" max="7433" width="9" style="254" customWidth="1"/>
    <col min="7434" max="7434" width="9.125" style="254" customWidth="1"/>
    <col min="7435" max="7435" width="8.625" style="254" customWidth="1"/>
    <col min="7436" max="7436" width="8.75" style="254" customWidth="1"/>
    <col min="7437" max="7437" width="11.75" style="254" customWidth="1"/>
    <col min="7438" max="7439" width="12.5" style="254" customWidth="1"/>
    <col min="7440" max="7451" width="10" style="254" customWidth="1"/>
    <col min="7452" max="7668" width="8.875" style="254"/>
    <col min="7669" max="7669" width="8.5" style="254" customWidth="1"/>
    <col min="7670" max="7670" width="23.375" style="254" customWidth="1"/>
    <col min="7671" max="7671" width="8.5" style="254" customWidth="1"/>
    <col min="7672" max="7672" width="11.375" style="254" customWidth="1"/>
    <col min="7673" max="7673" width="9.375" style="254" customWidth="1"/>
    <col min="7674" max="7674" width="9.75" style="254" customWidth="1"/>
    <col min="7675" max="7675" width="9.25" style="254" customWidth="1"/>
    <col min="7676" max="7677" width="10.125" style="254" customWidth="1"/>
    <col min="7678" max="7679" width="8.5" style="254" customWidth="1"/>
    <col min="7680" max="7680" width="7.375" style="254" customWidth="1"/>
    <col min="7681" max="7681" width="8.25" style="254" customWidth="1"/>
    <col min="7682" max="7682" width="9.375" style="254" customWidth="1"/>
    <col min="7683" max="7683" width="8.875" style="254" hidden="1" customWidth="1"/>
    <col min="7684" max="7684" width="9.375" style="254" customWidth="1"/>
    <col min="7685" max="7685" width="8.5" style="254" customWidth="1"/>
    <col min="7686" max="7686" width="9.375" style="254" customWidth="1"/>
    <col min="7687" max="7687" width="7.375" style="254" customWidth="1"/>
    <col min="7688" max="7688" width="7.125" style="254" customWidth="1"/>
    <col min="7689" max="7689" width="9" style="254" customWidth="1"/>
    <col min="7690" max="7690" width="9.125" style="254" customWidth="1"/>
    <col min="7691" max="7691" width="8.625" style="254" customWidth="1"/>
    <col min="7692" max="7692" width="8.75" style="254" customWidth="1"/>
    <col min="7693" max="7693" width="11.75" style="254" customWidth="1"/>
    <col min="7694" max="7695" width="12.5" style="254" customWidth="1"/>
    <col min="7696" max="7707" width="10" style="254" customWidth="1"/>
    <col min="7708" max="7924" width="8.875" style="254"/>
    <col min="7925" max="7925" width="8.5" style="254" customWidth="1"/>
    <col min="7926" max="7926" width="23.375" style="254" customWidth="1"/>
    <col min="7927" max="7927" width="8.5" style="254" customWidth="1"/>
    <col min="7928" max="7928" width="11.375" style="254" customWidth="1"/>
    <col min="7929" max="7929" width="9.375" style="254" customWidth="1"/>
    <col min="7930" max="7930" width="9.75" style="254" customWidth="1"/>
    <col min="7931" max="7931" width="9.25" style="254" customWidth="1"/>
    <col min="7932" max="7933" width="10.125" style="254" customWidth="1"/>
    <col min="7934" max="7935" width="8.5" style="254" customWidth="1"/>
    <col min="7936" max="7936" width="7.375" style="254" customWidth="1"/>
    <col min="7937" max="7937" width="8.25" style="254" customWidth="1"/>
    <col min="7938" max="7938" width="9.375" style="254" customWidth="1"/>
    <col min="7939" max="7939" width="8.875" style="254" hidden="1" customWidth="1"/>
    <col min="7940" max="7940" width="9.375" style="254" customWidth="1"/>
    <col min="7941" max="7941" width="8.5" style="254" customWidth="1"/>
    <col min="7942" max="7942" width="9.375" style="254" customWidth="1"/>
    <col min="7943" max="7943" width="7.375" style="254" customWidth="1"/>
    <col min="7944" max="7944" width="7.125" style="254" customWidth="1"/>
    <col min="7945" max="7945" width="9" style="254" customWidth="1"/>
    <col min="7946" max="7946" width="9.125" style="254" customWidth="1"/>
    <col min="7947" max="7947" width="8.625" style="254" customWidth="1"/>
    <col min="7948" max="7948" width="8.75" style="254" customWidth="1"/>
    <col min="7949" max="7949" width="11.75" style="254" customWidth="1"/>
    <col min="7950" max="7951" width="12.5" style="254" customWidth="1"/>
    <col min="7952" max="7963" width="10" style="254" customWidth="1"/>
    <col min="7964" max="8180" width="8.875" style="254"/>
    <col min="8181" max="8181" width="8.5" style="254" customWidth="1"/>
    <col min="8182" max="8182" width="23.375" style="254" customWidth="1"/>
    <col min="8183" max="8183" width="8.5" style="254" customWidth="1"/>
    <col min="8184" max="8184" width="11.375" style="254" customWidth="1"/>
    <col min="8185" max="8185" width="9.375" style="254" customWidth="1"/>
    <col min="8186" max="8186" width="9.75" style="254" customWidth="1"/>
    <col min="8187" max="8187" width="9.25" style="254" customWidth="1"/>
    <col min="8188" max="8189" width="10.125" style="254" customWidth="1"/>
    <col min="8190" max="8191" width="8.5" style="254" customWidth="1"/>
    <col min="8192" max="8192" width="7.375" style="254" customWidth="1"/>
    <col min="8193" max="8193" width="8.25" style="254" customWidth="1"/>
    <col min="8194" max="8194" width="9.375" style="254" customWidth="1"/>
    <col min="8195" max="8195" width="8.875" style="254" hidden="1" customWidth="1"/>
    <col min="8196" max="8196" width="9.375" style="254" customWidth="1"/>
    <col min="8197" max="8197" width="8.5" style="254" customWidth="1"/>
    <col min="8198" max="8198" width="9.375" style="254" customWidth="1"/>
    <col min="8199" max="8199" width="7.375" style="254" customWidth="1"/>
    <col min="8200" max="8200" width="7.125" style="254" customWidth="1"/>
    <col min="8201" max="8201" width="9" style="254" customWidth="1"/>
    <col min="8202" max="8202" width="9.125" style="254" customWidth="1"/>
    <col min="8203" max="8203" width="8.625" style="254" customWidth="1"/>
    <col min="8204" max="8204" width="8.75" style="254" customWidth="1"/>
    <col min="8205" max="8205" width="11.75" style="254" customWidth="1"/>
    <col min="8206" max="8207" width="12.5" style="254" customWidth="1"/>
    <col min="8208" max="8219" width="10" style="254" customWidth="1"/>
    <col min="8220" max="8436" width="8.875" style="254"/>
    <col min="8437" max="8437" width="8.5" style="254" customWidth="1"/>
    <col min="8438" max="8438" width="23.375" style="254" customWidth="1"/>
    <col min="8439" max="8439" width="8.5" style="254" customWidth="1"/>
    <col min="8440" max="8440" width="11.375" style="254" customWidth="1"/>
    <col min="8441" max="8441" width="9.375" style="254" customWidth="1"/>
    <col min="8442" max="8442" width="9.75" style="254" customWidth="1"/>
    <col min="8443" max="8443" width="9.25" style="254" customWidth="1"/>
    <col min="8444" max="8445" width="10.125" style="254" customWidth="1"/>
    <col min="8446" max="8447" width="8.5" style="254" customWidth="1"/>
    <col min="8448" max="8448" width="7.375" style="254" customWidth="1"/>
    <col min="8449" max="8449" width="8.25" style="254" customWidth="1"/>
    <col min="8450" max="8450" width="9.375" style="254" customWidth="1"/>
    <col min="8451" max="8451" width="8.875" style="254" hidden="1" customWidth="1"/>
    <col min="8452" max="8452" width="9.375" style="254" customWidth="1"/>
    <col min="8453" max="8453" width="8.5" style="254" customWidth="1"/>
    <col min="8454" max="8454" width="9.375" style="254" customWidth="1"/>
    <col min="8455" max="8455" width="7.375" style="254" customWidth="1"/>
    <col min="8456" max="8456" width="7.125" style="254" customWidth="1"/>
    <col min="8457" max="8457" width="9" style="254" customWidth="1"/>
    <col min="8458" max="8458" width="9.125" style="254" customWidth="1"/>
    <col min="8459" max="8459" width="8.625" style="254" customWidth="1"/>
    <col min="8460" max="8460" width="8.75" style="254" customWidth="1"/>
    <col min="8461" max="8461" width="11.75" style="254" customWidth="1"/>
    <col min="8462" max="8463" width="12.5" style="254" customWidth="1"/>
    <col min="8464" max="8475" width="10" style="254" customWidth="1"/>
    <col min="8476" max="8692" width="8.875" style="254"/>
    <col min="8693" max="8693" width="8.5" style="254" customWidth="1"/>
    <col min="8694" max="8694" width="23.375" style="254" customWidth="1"/>
    <col min="8695" max="8695" width="8.5" style="254" customWidth="1"/>
    <col min="8696" max="8696" width="11.375" style="254" customWidth="1"/>
    <col min="8697" max="8697" width="9.375" style="254" customWidth="1"/>
    <col min="8698" max="8698" width="9.75" style="254" customWidth="1"/>
    <col min="8699" max="8699" width="9.25" style="254" customWidth="1"/>
    <col min="8700" max="8701" width="10.125" style="254" customWidth="1"/>
    <col min="8702" max="8703" width="8.5" style="254" customWidth="1"/>
    <col min="8704" max="8704" width="7.375" style="254" customWidth="1"/>
    <col min="8705" max="8705" width="8.25" style="254" customWidth="1"/>
    <col min="8706" max="8706" width="9.375" style="254" customWidth="1"/>
    <col min="8707" max="8707" width="8.875" style="254" hidden="1" customWidth="1"/>
    <col min="8708" max="8708" width="9.375" style="254" customWidth="1"/>
    <col min="8709" max="8709" width="8.5" style="254" customWidth="1"/>
    <col min="8710" max="8710" width="9.375" style="254" customWidth="1"/>
    <col min="8711" max="8711" width="7.375" style="254" customWidth="1"/>
    <col min="8712" max="8712" width="7.125" style="254" customWidth="1"/>
    <col min="8713" max="8713" width="9" style="254" customWidth="1"/>
    <col min="8714" max="8714" width="9.125" style="254" customWidth="1"/>
    <col min="8715" max="8715" width="8.625" style="254" customWidth="1"/>
    <col min="8716" max="8716" width="8.75" style="254" customWidth="1"/>
    <col min="8717" max="8717" width="11.75" style="254" customWidth="1"/>
    <col min="8718" max="8719" width="12.5" style="254" customWidth="1"/>
    <col min="8720" max="8731" width="10" style="254" customWidth="1"/>
    <col min="8732" max="8948" width="8.875" style="254"/>
    <col min="8949" max="8949" width="8.5" style="254" customWidth="1"/>
    <col min="8950" max="8950" width="23.375" style="254" customWidth="1"/>
    <col min="8951" max="8951" width="8.5" style="254" customWidth="1"/>
    <col min="8952" max="8952" width="11.375" style="254" customWidth="1"/>
    <col min="8953" max="8953" width="9.375" style="254" customWidth="1"/>
    <col min="8954" max="8954" width="9.75" style="254" customWidth="1"/>
    <col min="8955" max="8955" width="9.25" style="254" customWidth="1"/>
    <col min="8956" max="8957" width="10.125" style="254" customWidth="1"/>
    <col min="8958" max="8959" width="8.5" style="254" customWidth="1"/>
    <col min="8960" max="8960" width="7.375" style="254" customWidth="1"/>
    <col min="8961" max="8961" width="8.25" style="254" customWidth="1"/>
    <col min="8962" max="8962" width="9.375" style="254" customWidth="1"/>
    <col min="8963" max="8963" width="8.875" style="254" hidden="1" customWidth="1"/>
    <col min="8964" max="8964" width="9.375" style="254" customWidth="1"/>
    <col min="8965" max="8965" width="8.5" style="254" customWidth="1"/>
    <col min="8966" max="8966" width="9.375" style="254" customWidth="1"/>
    <col min="8967" max="8967" width="7.375" style="254" customWidth="1"/>
    <col min="8968" max="8968" width="7.125" style="254" customWidth="1"/>
    <col min="8969" max="8969" width="9" style="254" customWidth="1"/>
    <col min="8970" max="8970" width="9.125" style="254" customWidth="1"/>
    <col min="8971" max="8971" width="8.625" style="254" customWidth="1"/>
    <col min="8972" max="8972" width="8.75" style="254" customWidth="1"/>
    <col min="8973" max="8973" width="11.75" style="254" customWidth="1"/>
    <col min="8974" max="8975" width="12.5" style="254" customWidth="1"/>
    <col min="8976" max="8987" width="10" style="254" customWidth="1"/>
    <col min="8988" max="9204" width="8.875" style="254"/>
    <col min="9205" max="9205" width="8.5" style="254" customWidth="1"/>
    <col min="9206" max="9206" width="23.375" style="254" customWidth="1"/>
    <col min="9207" max="9207" width="8.5" style="254" customWidth="1"/>
    <col min="9208" max="9208" width="11.375" style="254" customWidth="1"/>
    <col min="9209" max="9209" width="9.375" style="254" customWidth="1"/>
    <col min="9210" max="9210" width="9.75" style="254" customWidth="1"/>
    <col min="9211" max="9211" width="9.25" style="254" customWidth="1"/>
    <col min="9212" max="9213" width="10.125" style="254" customWidth="1"/>
    <col min="9214" max="9215" width="8.5" style="254" customWidth="1"/>
    <col min="9216" max="9216" width="7.375" style="254" customWidth="1"/>
    <col min="9217" max="9217" width="8.25" style="254" customWidth="1"/>
    <col min="9218" max="9218" width="9.375" style="254" customWidth="1"/>
    <col min="9219" max="9219" width="8.875" style="254" hidden="1" customWidth="1"/>
    <col min="9220" max="9220" width="9.375" style="254" customWidth="1"/>
    <col min="9221" max="9221" width="8.5" style="254" customWidth="1"/>
    <col min="9222" max="9222" width="9.375" style="254" customWidth="1"/>
    <col min="9223" max="9223" width="7.375" style="254" customWidth="1"/>
    <col min="9224" max="9224" width="7.125" style="254" customWidth="1"/>
    <col min="9225" max="9225" width="9" style="254" customWidth="1"/>
    <col min="9226" max="9226" width="9.125" style="254" customWidth="1"/>
    <col min="9227" max="9227" width="8.625" style="254" customWidth="1"/>
    <col min="9228" max="9228" width="8.75" style="254" customWidth="1"/>
    <col min="9229" max="9229" width="11.75" style="254" customWidth="1"/>
    <col min="9230" max="9231" width="12.5" style="254" customWidth="1"/>
    <col min="9232" max="9243" width="10" style="254" customWidth="1"/>
    <col min="9244" max="9460" width="8.875" style="254"/>
    <col min="9461" max="9461" width="8.5" style="254" customWidth="1"/>
    <col min="9462" max="9462" width="23.375" style="254" customWidth="1"/>
    <col min="9463" max="9463" width="8.5" style="254" customWidth="1"/>
    <col min="9464" max="9464" width="11.375" style="254" customWidth="1"/>
    <col min="9465" max="9465" width="9.375" style="254" customWidth="1"/>
    <col min="9466" max="9466" width="9.75" style="254" customWidth="1"/>
    <col min="9467" max="9467" width="9.25" style="254" customWidth="1"/>
    <col min="9468" max="9469" width="10.125" style="254" customWidth="1"/>
    <col min="9470" max="9471" width="8.5" style="254" customWidth="1"/>
    <col min="9472" max="9472" width="7.375" style="254" customWidth="1"/>
    <col min="9473" max="9473" width="8.25" style="254" customWidth="1"/>
    <col min="9474" max="9474" width="9.375" style="254" customWidth="1"/>
    <col min="9475" max="9475" width="8.875" style="254" hidden="1" customWidth="1"/>
    <col min="9476" max="9476" width="9.375" style="254" customWidth="1"/>
    <col min="9477" max="9477" width="8.5" style="254" customWidth="1"/>
    <col min="9478" max="9478" width="9.375" style="254" customWidth="1"/>
    <col min="9479" max="9479" width="7.375" style="254" customWidth="1"/>
    <col min="9480" max="9480" width="7.125" style="254" customWidth="1"/>
    <col min="9481" max="9481" width="9" style="254" customWidth="1"/>
    <col min="9482" max="9482" width="9.125" style="254" customWidth="1"/>
    <col min="9483" max="9483" width="8.625" style="254" customWidth="1"/>
    <col min="9484" max="9484" width="8.75" style="254" customWidth="1"/>
    <col min="9485" max="9485" width="11.75" style="254" customWidth="1"/>
    <col min="9486" max="9487" width="12.5" style="254" customWidth="1"/>
    <col min="9488" max="9499" width="10" style="254" customWidth="1"/>
    <col min="9500" max="9716" width="8.875" style="254"/>
    <col min="9717" max="9717" width="8.5" style="254" customWidth="1"/>
    <col min="9718" max="9718" width="23.375" style="254" customWidth="1"/>
    <col min="9719" max="9719" width="8.5" style="254" customWidth="1"/>
    <col min="9720" max="9720" width="11.375" style="254" customWidth="1"/>
    <col min="9721" max="9721" width="9.375" style="254" customWidth="1"/>
    <col min="9722" max="9722" width="9.75" style="254" customWidth="1"/>
    <col min="9723" max="9723" width="9.25" style="254" customWidth="1"/>
    <col min="9724" max="9725" width="10.125" style="254" customWidth="1"/>
    <col min="9726" max="9727" width="8.5" style="254" customWidth="1"/>
    <col min="9728" max="9728" width="7.375" style="254" customWidth="1"/>
    <col min="9729" max="9729" width="8.25" style="254" customWidth="1"/>
    <col min="9730" max="9730" width="9.375" style="254" customWidth="1"/>
    <col min="9731" max="9731" width="8.875" style="254" hidden="1" customWidth="1"/>
    <col min="9732" max="9732" width="9.375" style="254" customWidth="1"/>
    <col min="9733" max="9733" width="8.5" style="254" customWidth="1"/>
    <col min="9734" max="9734" width="9.375" style="254" customWidth="1"/>
    <col min="9735" max="9735" width="7.375" style="254" customWidth="1"/>
    <col min="9736" max="9736" width="7.125" style="254" customWidth="1"/>
    <col min="9737" max="9737" width="9" style="254" customWidth="1"/>
    <col min="9738" max="9738" width="9.125" style="254" customWidth="1"/>
    <col min="9739" max="9739" width="8.625" style="254" customWidth="1"/>
    <col min="9740" max="9740" width="8.75" style="254" customWidth="1"/>
    <col min="9741" max="9741" width="11.75" style="254" customWidth="1"/>
    <col min="9742" max="9743" width="12.5" style="254" customWidth="1"/>
    <col min="9744" max="9755" width="10" style="254" customWidth="1"/>
    <col min="9756" max="9972" width="8.875" style="254"/>
    <col min="9973" max="9973" width="8.5" style="254" customWidth="1"/>
    <col min="9974" max="9974" width="23.375" style="254" customWidth="1"/>
    <col min="9975" max="9975" width="8.5" style="254" customWidth="1"/>
    <col min="9976" max="9976" width="11.375" style="254" customWidth="1"/>
    <col min="9977" max="9977" width="9.375" style="254" customWidth="1"/>
    <col min="9978" max="9978" width="9.75" style="254" customWidth="1"/>
    <col min="9979" max="9979" width="9.25" style="254" customWidth="1"/>
    <col min="9980" max="9981" width="10.125" style="254" customWidth="1"/>
    <col min="9982" max="9983" width="8.5" style="254" customWidth="1"/>
    <col min="9984" max="9984" width="7.375" style="254" customWidth="1"/>
    <col min="9985" max="9985" width="8.25" style="254" customWidth="1"/>
    <col min="9986" max="9986" width="9.375" style="254" customWidth="1"/>
    <col min="9987" max="9987" width="8.875" style="254" hidden="1" customWidth="1"/>
    <col min="9988" max="9988" width="9.375" style="254" customWidth="1"/>
    <col min="9989" max="9989" width="8.5" style="254" customWidth="1"/>
    <col min="9990" max="9990" width="9.375" style="254" customWidth="1"/>
    <col min="9991" max="9991" width="7.375" style="254" customWidth="1"/>
    <col min="9992" max="9992" width="7.125" style="254" customWidth="1"/>
    <col min="9993" max="9993" width="9" style="254" customWidth="1"/>
    <col min="9994" max="9994" width="9.125" style="254" customWidth="1"/>
    <col min="9995" max="9995" width="8.625" style="254" customWidth="1"/>
    <col min="9996" max="9996" width="8.75" style="254" customWidth="1"/>
    <col min="9997" max="9997" width="11.75" style="254" customWidth="1"/>
    <col min="9998" max="9999" width="12.5" style="254" customWidth="1"/>
    <col min="10000" max="10011" width="10" style="254" customWidth="1"/>
    <col min="10012" max="10228" width="8.875" style="254"/>
    <col min="10229" max="10229" width="8.5" style="254" customWidth="1"/>
    <col min="10230" max="10230" width="23.375" style="254" customWidth="1"/>
    <col min="10231" max="10231" width="8.5" style="254" customWidth="1"/>
    <col min="10232" max="10232" width="11.375" style="254" customWidth="1"/>
    <col min="10233" max="10233" width="9.375" style="254" customWidth="1"/>
    <col min="10234" max="10234" width="9.75" style="254" customWidth="1"/>
    <col min="10235" max="10235" width="9.25" style="254" customWidth="1"/>
    <col min="10236" max="10237" width="10.125" style="254" customWidth="1"/>
    <col min="10238" max="10239" width="8.5" style="254" customWidth="1"/>
    <col min="10240" max="10240" width="7.375" style="254" customWidth="1"/>
    <col min="10241" max="10241" width="8.25" style="254" customWidth="1"/>
    <col min="10242" max="10242" width="9.375" style="254" customWidth="1"/>
    <col min="10243" max="10243" width="8.875" style="254" hidden="1" customWidth="1"/>
    <col min="10244" max="10244" width="9.375" style="254" customWidth="1"/>
    <col min="10245" max="10245" width="8.5" style="254" customWidth="1"/>
    <col min="10246" max="10246" width="9.375" style="254" customWidth="1"/>
    <col min="10247" max="10247" width="7.375" style="254" customWidth="1"/>
    <col min="10248" max="10248" width="7.125" style="254" customWidth="1"/>
    <col min="10249" max="10249" width="9" style="254" customWidth="1"/>
    <col min="10250" max="10250" width="9.125" style="254" customWidth="1"/>
    <col min="10251" max="10251" width="8.625" style="254" customWidth="1"/>
    <col min="10252" max="10252" width="8.75" style="254" customWidth="1"/>
    <col min="10253" max="10253" width="11.75" style="254" customWidth="1"/>
    <col min="10254" max="10255" width="12.5" style="254" customWidth="1"/>
    <col min="10256" max="10267" width="10" style="254" customWidth="1"/>
    <col min="10268" max="10484" width="8.875" style="254"/>
    <col min="10485" max="10485" width="8.5" style="254" customWidth="1"/>
    <col min="10486" max="10486" width="23.375" style="254" customWidth="1"/>
    <col min="10487" max="10487" width="8.5" style="254" customWidth="1"/>
    <col min="10488" max="10488" width="11.375" style="254" customWidth="1"/>
    <col min="10489" max="10489" width="9.375" style="254" customWidth="1"/>
    <col min="10490" max="10490" width="9.75" style="254" customWidth="1"/>
    <col min="10491" max="10491" width="9.25" style="254" customWidth="1"/>
    <col min="10492" max="10493" width="10.125" style="254" customWidth="1"/>
    <col min="10494" max="10495" width="8.5" style="254" customWidth="1"/>
    <col min="10496" max="10496" width="7.375" style="254" customWidth="1"/>
    <col min="10497" max="10497" width="8.25" style="254" customWidth="1"/>
    <col min="10498" max="10498" width="9.375" style="254" customWidth="1"/>
    <col min="10499" max="10499" width="8.875" style="254" hidden="1" customWidth="1"/>
    <col min="10500" max="10500" width="9.375" style="254" customWidth="1"/>
    <col min="10501" max="10501" width="8.5" style="254" customWidth="1"/>
    <col min="10502" max="10502" width="9.375" style="254" customWidth="1"/>
    <col min="10503" max="10503" width="7.375" style="254" customWidth="1"/>
    <col min="10504" max="10504" width="7.125" style="254" customWidth="1"/>
    <col min="10505" max="10505" width="9" style="254" customWidth="1"/>
    <col min="10506" max="10506" width="9.125" style="254" customWidth="1"/>
    <col min="10507" max="10507" width="8.625" style="254" customWidth="1"/>
    <col min="10508" max="10508" width="8.75" style="254" customWidth="1"/>
    <col min="10509" max="10509" width="11.75" style="254" customWidth="1"/>
    <col min="10510" max="10511" width="12.5" style="254" customWidth="1"/>
    <col min="10512" max="10523" width="10" style="254" customWidth="1"/>
    <col min="10524" max="10740" width="8.875" style="254"/>
    <col min="10741" max="10741" width="8.5" style="254" customWidth="1"/>
    <col min="10742" max="10742" width="23.375" style="254" customWidth="1"/>
    <col min="10743" max="10743" width="8.5" style="254" customWidth="1"/>
    <col min="10744" max="10744" width="11.375" style="254" customWidth="1"/>
    <col min="10745" max="10745" width="9.375" style="254" customWidth="1"/>
    <col min="10746" max="10746" width="9.75" style="254" customWidth="1"/>
    <col min="10747" max="10747" width="9.25" style="254" customWidth="1"/>
    <col min="10748" max="10749" width="10.125" style="254" customWidth="1"/>
    <col min="10750" max="10751" width="8.5" style="254" customWidth="1"/>
    <col min="10752" max="10752" width="7.375" style="254" customWidth="1"/>
    <col min="10753" max="10753" width="8.25" style="254" customWidth="1"/>
    <col min="10754" max="10754" width="9.375" style="254" customWidth="1"/>
    <col min="10755" max="10755" width="8.875" style="254" hidden="1" customWidth="1"/>
    <col min="10756" max="10756" width="9.375" style="254" customWidth="1"/>
    <col min="10757" max="10757" width="8.5" style="254" customWidth="1"/>
    <col min="10758" max="10758" width="9.375" style="254" customWidth="1"/>
    <col min="10759" max="10759" width="7.375" style="254" customWidth="1"/>
    <col min="10760" max="10760" width="7.125" style="254" customWidth="1"/>
    <col min="10761" max="10761" width="9" style="254" customWidth="1"/>
    <col min="10762" max="10762" width="9.125" style="254" customWidth="1"/>
    <col min="10763" max="10763" width="8.625" style="254" customWidth="1"/>
    <col min="10764" max="10764" width="8.75" style="254" customWidth="1"/>
    <col min="10765" max="10765" width="11.75" style="254" customWidth="1"/>
    <col min="10766" max="10767" width="12.5" style="254" customWidth="1"/>
    <col min="10768" max="10779" width="10" style="254" customWidth="1"/>
    <col min="10780" max="10996" width="8.875" style="254"/>
    <col min="10997" max="10997" width="8.5" style="254" customWidth="1"/>
    <col min="10998" max="10998" width="23.375" style="254" customWidth="1"/>
    <col min="10999" max="10999" width="8.5" style="254" customWidth="1"/>
    <col min="11000" max="11000" width="11.375" style="254" customWidth="1"/>
    <col min="11001" max="11001" width="9.375" style="254" customWidth="1"/>
    <col min="11002" max="11002" width="9.75" style="254" customWidth="1"/>
    <col min="11003" max="11003" width="9.25" style="254" customWidth="1"/>
    <col min="11004" max="11005" width="10.125" style="254" customWidth="1"/>
    <col min="11006" max="11007" width="8.5" style="254" customWidth="1"/>
    <col min="11008" max="11008" width="7.375" style="254" customWidth="1"/>
    <col min="11009" max="11009" width="8.25" style="254" customWidth="1"/>
    <col min="11010" max="11010" width="9.375" style="254" customWidth="1"/>
    <col min="11011" max="11011" width="8.875" style="254" hidden="1" customWidth="1"/>
    <col min="11012" max="11012" width="9.375" style="254" customWidth="1"/>
    <col min="11013" max="11013" width="8.5" style="254" customWidth="1"/>
    <col min="11014" max="11014" width="9.375" style="254" customWidth="1"/>
    <col min="11015" max="11015" width="7.375" style="254" customWidth="1"/>
    <col min="11016" max="11016" width="7.125" style="254" customWidth="1"/>
    <col min="11017" max="11017" width="9" style="254" customWidth="1"/>
    <col min="11018" max="11018" width="9.125" style="254" customWidth="1"/>
    <col min="11019" max="11019" width="8.625" style="254" customWidth="1"/>
    <col min="11020" max="11020" width="8.75" style="254" customWidth="1"/>
    <col min="11021" max="11021" width="11.75" style="254" customWidth="1"/>
    <col min="11022" max="11023" width="12.5" style="254" customWidth="1"/>
    <col min="11024" max="11035" width="10" style="254" customWidth="1"/>
    <col min="11036" max="11252" width="8.875" style="254"/>
    <col min="11253" max="11253" width="8.5" style="254" customWidth="1"/>
    <col min="11254" max="11254" width="23.375" style="254" customWidth="1"/>
    <col min="11255" max="11255" width="8.5" style="254" customWidth="1"/>
    <col min="11256" max="11256" width="11.375" style="254" customWidth="1"/>
    <col min="11257" max="11257" width="9.375" style="254" customWidth="1"/>
    <col min="11258" max="11258" width="9.75" style="254" customWidth="1"/>
    <col min="11259" max="11259" width="9.25" style="254" customWidth="1"/>
    <col min="11260" max="11261" width="10.125" style="254" customWidth="1"/>
    <col min="11262" max="11263" width="8.5" style="254" customWidth="1"/>
    <col min="11264" max="11264" width="7.375" style="254" customWidth="1"/>
    <col min="11265" max="11265" width="8.25" style="254" customWidth="1"/>
    <col min="11266" max="11266" width="9.375" style="254" customWidth="1"/>
    <col min="11267" max="11267" width="8.875" style="254" hidden="1" customWidth="1"/>
    <col min="11268" max="11268" width="9.375" style="254" customWidth="1"/>
    <col min="11269" max="11269" width="8.5" style="254" customWidth="1"/>
    <col min="11270" max="11270" width="9.375" style="254" customWidth="1"/>
    <col min="11271" max="11271" width="7.375" style="254" customWidth="1"/>
    <col min="11272" max="11272" width="7.125" style="254" customWidth="1"/>
    <col min="11273" max="11273" width="9" style="254" customWidth="1"/>
    <col min="11274" max="11274" width="9.125" style="254" customWidth="1"/>
    <col min="11275" max="11275" width="8.625" style="254" customWidth="1"/>
    <col min="11276" max="11276" width="8.75" style="254" customWidth="1"/>
    <col min="11277" max="11277" width="11.75" style="254" customWidth="1"/>
    <col min="11278" max="11279" width="12.5" style="254" customWidth="1"/>
    <col min="11280" max="11291" width="10" style="254" customWidth="1"/>
    <col min="11292" max="11508" width="8.875" style="254"/>
    <col min="11509" max="11509" width="8.5" style="254" customWidth="1"/>
    <col min="11510" max="11510" width="23.375" style="254" customWidth="1"/>
    <col min="11511" max="11511" width="8.5" style="254" customWidth="1"/>
    <col min="11512" max="11512" width="11.375" style="254" customWidth="1"/>
    <col min="11513" max="11513" width="9.375" style="254" customWidth="1"/>
    <col min="11514" max="11514" width="9.75" style="254" customWidth="1"/>
    <col min="11515" max="11515" width="9.25" style="254" customWidth="1"/>
    <col min="11516" max="11517" width="10.125" style="254" customWidth="1"/>
    <col min="11518" max="11519" width="8.5" style="254" customWidth="1"/>
    <col min="11520" max="11520" width="7.375" style="254" customWidth="1"/>
    <col min="11521" max="11521" width="8.25" style="254" customWidth="1"/>
    <col min="11522" max="11522" width="9.375" style="254" customWidth="1"/>
    <col min="11523" max="11523" width="8.875" style="254" hidden="1" customWidth="1"/>
    <col min="11524" max="11524" width="9.375" style="254" customWidth="1"/>
    <col min="11525" max="11525" width="8.5" style="254" customWidth="1"/>
    <col min="11526" max="11526" width="9.375" style="254" customWidth="1"/>
    <col min="11527" max="11527" width="7.375" style="254" customWidth="1"/>
    <col min="11528" max="11528" width="7.125" style="254" customWidth="1"/>
    <col min="11529" max="11529" width="9" style="254" customWidth="1"/>
    <col min="11530" max="11530" width="9.125" style="254" customWidth="1"/>
    <col min="11531" max="11531" width="8.625" style="254" customWidth="1"/>
    <col min="11532" max="11532" width="8.75" style="254" customWidth="1"/>
    <col min="11533" max="11533" width="11.75" style="254" customWidth="1"/>
    <col min="11534" max="11535" width="12.5" style="254" customWidth="1"/>
    <col min="11536" max="11547" width="10" style="254" customWidth="1"/>
    <col min="11548" max="11764" width="8.875" style="254"/>
    <col min="11765" max="11765" width="8.5" style="254" customWidth="1"/>
    <col min="11766" max="11766" width="23.375" style="254" customWidth="1"/>
    <col min="11767" max="11767" width="8.5" style="254" customWidth="1"/>
    <col min="11768" max="11768" width="11.375" style="254" customWidth="1"/>
    <col min="11769" max="11769" width="9.375" style="254" customWidth="1"/>
    <col min="11770" max="11770" width="9.75" style="254" customWidth="1"/>
    <col min="11771" max="11771" width="9.25" style="254" customWidth="1"/>
    <col min="11772" max="11773" width="10.125" style="254" customWidth="1"/>
    <col min="11774" max="11775" width="8.5" style="254" customWidth="1"/>
    <col min="11776" max="11776" width="7.375" style="254" customWidth="1"/>
    <col min="11777" max="11777" width="8.25" style="254" customWidth="1"/>
    <col min="11778" max="11778" width="9.375" style="254" customWidth="1"/>
    <col min="11779" max="11779" width="8.875" style="254" hidden="1" customWidth="1"/>
    <col min="11780" max="11780" width="9.375" style="254" customWidth="1"/>
    <col min="11781" max="11781" width="8.5" style="254" customWidth="1"/>
    <col min="11782" max="11782" width="9.375" style="254" customWidth="1"/>
    <col min="11783" max="11783" width="7.375" style="254" customWidth="1"/>
    <col min="11784" max="11784" width="7.125" style="254" customWidth="1"/>
    <col min="11785" max="11785" width="9" style="254" customWidth="1"/>
    <col min="11786" max="11786" width="9.125" style="254" customWidth="1"/>
    <col min="11787" max="11787" width="8.625" style="254" customWidth="1"/>
    <col min="11788" max="11788" width="8.75" style="254" customWidth="1"/>
    <col min="11789" max="11789" width="11.75" style="254" customWidth="1"/>
    <col min="11790" max="11791" width="12.5" style="254" customWidth="1"/>
    <col min="11792" max="11803" width="10" style="254" customWidth="1"/>
    <col min="11804" max="12020" width="8.875" style="254"/>
    <col min="12021" max="12021" width="8.5" style="254" customWidth="1"/>
    <col min="12022" max="12022" width="23.375" style="254" customWidth="1"/>
    <col min="12023" max="12023" width="8.5" style="254" customWidth="1"/>
    <col min="12024" max="12024" width="11.375" style="254" customWidth="1"/>
    <col min="12025" max="12025" width="9.375" style="254" customWidth="1"/>
    <col min="12026" max="12026" width="9.75" style="254" customWidth="1"/>
    <col min="12027" max="12027" width="9.25" style="254" customWidth="1"/>
    <col min="12028" max="12029" width="10.125" style="254" customWidth="1"/>
    <col min="12030" max="12031" width="8.5" style="254" customWidth="1"/>
    <col min="12032" max="12032" width="7.375" style="254" customWidth="1"/>
    <col min="12033" max="12033" width="8.25" style="254" customWidth="1"/>
    <col min="12034" max="12034" width="9.375" style="254" customWidth="1"/>
    <col min="12035" max="12035" width="8.875" style="254" hidden="1" customWidth="1"/>
    <col min="12036" max="12036" width="9.375" style="254" customWidth="1"/>
    <col min="12037" max="12037" width="8.5" style="254" customWidth="1"/>
    <col min="12038" max="12038" width="9.375" style="254" customWidth="1"/>
    <col min="12039" max="12039" width="7.375" style="254" customWidth="1"/>
    <col min="12040" max="12040" width="7.125" style="254" customWidth="1"/>
    <col min="12041" max="12041" width="9" style="254" customWidth="1"/>
    <col min="12042" max="12042" width="9.125" style="254" customWidth="1"/>
    <col min="12043" max="12043" width="8.625" style="254" customWidth="1"/>
    <col min="12044" max="12044" width="8.75" style="254" customWidth="1"/>
    <col min="12045" max="12045" width="11.75" style="254" customWidth="1"/>
    <col min="12046" max="12047" width="12.5" style="254" customWidth="1"/>
    <col min="12048" max="12059" width="10" style="254" customWidth="1"/>
    <col min="12060" max="12276" width="8.875" style="254"/>
    <col min="12277" max="12277" width="8.5" style="254" customWidth="1"/>
    <col min="12278" max="12278" width="23.375" style="254" customWidth="1"/>
    <col min="12279" max="12279" width="8.5" style="254" customWidth="1"/>
    <col min="12280" max="12280" width="11.375" style="254" customWidth="1"/>
    <col min="12281" max="12281" width="9.375" style="254" customWidth="1"/>
    <col min="12282" max="12282" width="9.75" style="254" customWidth="1"/>
    <col min="12283" max="12283" width="9.25" style="254" customWidth="1"/>
    <col min="12284" max="12285" width="10.125" style="254" customWidth="1"/>
    <col min="12286" max="12287" width="8.5" style="254" customWidth="1"/>
    <col min="12288" max="12288" width="7.375" style="254" customWidth="1"/>
    <col min="12289" max="12289" width="8.25" style="254" customWidth="1"/>
    <col min="12290" max="12290" width="9.375" style="254" customWidth="1"/>
    <col min="12291" max="12291" width="8.875" style="254" hidden="1" customWidth="1"/>
    <col min="12292" max="12292" width="9.375" style="254" customWidth="1"/>
    <col min="12293" max="12293" width="8.5" style="254" customWidth="1"/>
    <col min="12294" max="12294" width="9.375" style="254" customWidth="1"/>
    <col min="12295" max="12295" width="7.375" style="254" customWidth="1"/>
    <col min="12296" max="12296" width="7.125" style="254" customWidth="1"/>
    <col min="12297" max="12297" width="9" style="254" customWidth="1"/>
    <col min="12298" max="12298" width="9.125" style="254" customWidth="1"/>
    <col min="12299" max="12299" width="8.625" style="254" customWidth="1"/>
    <col min="12300" max="12300" width="8.75" style="254" customWidth="1"/>
    <col min="12301" max="12301" width="11.75" style="254" customWidth="1"/>
    <col min="12302" max="12303" width="12.5" style="254" customWidth="1"/>
    <col min="12304" max="12315" width="10" style="254" customWidth="1"/>
    <col min="12316" max="12532" width="8.875" style="254"/>
    <col min="12533" max="12533" width="8.5" style="254" customWidth="1"/>
    <col min="12534" max="12534" width="23.375" style="254" customWidth="1"/>
    <col min="12535" max="12535" width="8.5" style="254" customWidth="1"/>
    <col min="12536" max="12536" width="11.375" style="254" customWidth="1"/>
    <col min="12537" max="12537" width="9.375" style="254" customWidth="1"/>
    <col min="12538" max="12538" width="9.75" style="254" customWidth="1"/>
    <col min="12539" max="12539" width="9.25" style="254" customWidth="1"/>
    <col min="12540" max="12541" width="10.125" style="254" customWidth="1"/>
    <col min="12542" max="12543" width="8.5" style="254" customWidth="1"/>
    <col min="12544" max="12544" width="7.375" style="254" customWidth="1"/>
    <col min="12545" max="12545" width="8.25" style="254" customWidth="1"/>
    <col min="12546" max="12546" width="9.375" style="254" customWidth="1"/>
    <col min="12547" max="12547" width="8.875" style="254" hidden="1" customWidth="1"/>
    <col min="12548" max="12548" width="9.375" style="254" customWidth="1"/>
    <col min="12549" max="12549" width="8.5" style="254" customWidth="1"/>
    <col min="12550" max="12550" width="9.375" style="254" customWidth="1"/>
    <col min="12551" max="12551" width="7.375" style="254" customWidth="1"/>
    <col min="12552" max="12552" width="7.125" style="254" customWidth="1"/>
    <col min="12553" max="12553" width="9" style="254" customWidth="1"/>
    <col min="12554" max="12554" width="9.125" style="254" customWidth="1"/>
    <col min="12555" max="12555" width="8.625" style="254" customWidth="1"/>
    <col min="12556" max="12556" width="8.75" style="254" customWidth="1"/>
    <col min="12557" max="12557" width="11.75" style="254" customWidth="1"/>
    <col min="12558" max="12559" width="12.5" style="254" customWidth="1"/>
    <col min="12560" max="12571" width="10" style="254" customWidth="1"/>
    <col min="12572" max="12788" width="8.875" style="254"/>
    <col min="12789" max="12789" width="8.5" style="254" customWidth="1"/>
    <col min="12790" max="12790" width="23.375" style="254" customWidth="1"/>
    <col min="12791" max="12791" width="8.5" style="254" customWidth="1"/>
    <col min="12792" max="12792" width="11.375" style="254" customWidth="1"/>
    <col min="12793" max="12793" width="9.375" style="254" customWidth="1"/>
    <col min="12794" max="12794" width="9.75" style="254" customWidth="1"/>
    <col min="12795" max="12795" width="9.25" style="254" customWidth="1"/>
    <col min="12796" max="12797" width="10.125" style="254" customWidth="1"/>
    <col min="12798" max="12799" width="8.5" style="254" customWidth="1"/>
    <col min="12800" max="12800" width="7.375" style="254" customWidth="1"/>
    <col min="12801" max="12801" width="8.25" style="254" customWidth="1"/>
    <col min="12802" max="12802" width="9.375" style="254" customWidth="1"/>
    <col min="12803" max="12803" width="8.875" style="254" hidden="1" customWidth="1"/>
    <col min="12804" max="12804" width="9.375" style="254" customWidth="1"/>
    <col min="12805" max="12805" width="8.5" style="254" customWidth="1"/>
    <col min="12806" max="12806" width="9.375" style="254" customWidth="1"/>
    <col min="12807" max="12807" width="7.375" style="254" customWidth="1"/>
    <col min="12808" max="12808" width="7.125" style="254" customWidth="1"/>
    <col min="12809" max="12809" width="9" style="254" customWidth="1"/>
    <col min="12810" max="12810" width="9.125" style="254" customWidth="1"/>
    <col min="12811" max="12811" width="8.625" style="254" customWidth="1"/>
    <col min="12812" max="12812" width="8.75" style="254" customWidth="1"/>
    <col min="12813" max="12813" width="11.75" style="254" customWidth="1"/>
    <col min="12814" max="12815" width="12.5" style="254" customWidth="1"/>
    <col min="12816" max="12827" width="10" style="254" customWidth="1"/>
    <col min="12828" max="13044" width="8.875" style="254"/>
    <col min="13045" max="13045" width="8.5" style="254" customWidth="1"/>
    <col min="13046" max="13046" width="23.375" style="254" customWidth="1"/>
    <col min="13047" max="13047" width="8.5" style="254" customWidth="1"/>
    <col min="13048" max="13048" width="11.375" style="254" customWidth="1"/>
    <col min="13049" max="13049" width="9.375" style="254" customWidth="1"/>
    <col min="13050" max="13050" width="9.75" style="254" customWidth="1"/>
    <col min="13051" max="13051" width="9.25" style="254" customWidth="1"/>
    <col min="13052" max="13053" width="10.125" style="254" customWidth="1"/>
    <col min="13054" max="13055" width="8.5" style="254" customWidth="1"/>
    <col min="13056" max="13056" width="7.375" style="254" customWidth="1"/>
    <col min="13057" max="13057" width="8.25" style="254" customWidth="1"/>
    <col min="13058" max="13058" width="9.375" style="254" customWidth="1"/>
    <col min="13059" max="13059" width="8.875" style="254" hidden="1" customWidth="1"/>
    <col min="13060" max="13060" width="9.375" style="254" customWidth="1"/>
    <col min="13061" max="13061" width="8.5" style="254" customWidth="1"/>
    <col min="13062" max="13062" width="9.375" style="254" customWidth="1"/>
    <col min="13063" max="13063" width="7.375" style="254" customWidth="1"/>
    <col min="13064" max="13064" width="7.125" style="254" customWidth="1"/>
    <col min="13065" max="13065" width="9" style="254" customWidth="1"/>
    <col min="13066" max="13066" width="9.125" style="254" customWidth="1"/>
    <col min="13067" max="13067" width="8.625" style="254" customWidth="1"/>
    <col min="13068" max="13068" width="8.75" style="254" customWidth="1"/>
    <col min="13069" max="13069" width="11.75" style="254" customWidth="1"/>
    <col min="13070" max="13071" width="12.5" style="254" customWidth="1"/>
    <col min="13072" max="13083" width="10" style="254" customWidth="1"/>
    <col min="13084" max="13300" width="8.875" style="254"/>
    <col min="13301" max="13301" width="8.5" style="254" customWidth="1"/>
    <col min="13302" max="13302" width="23.375" style="254" customWidth="1"/>
    <col min="13303" max="13303" width="8.5" style="254" customWidth="1"/>
    <col min="13304" max="13304" width="11.375" style="254" customWidth="1"/>
    <col min="13305" max="13305" width="9.375" style="254" customWidth="1"/>
    <col min="13306" max="13306" width="9.75" style="254" customWidth="1"/>
    <col min="13307" max="13307" width="9.25" style="254" customWidth="1"/>
    <col min="13308" max="13309" width="10.125" style="254" customWidth="1"/>
    <col min="13310" max="13311" width="8.5" style="254" customWidth="1"/>
    <col min="13312" max="13312" width="7.375" style="254" customWidth="1"/>
    <col min="13313" max="13313" width="8.25" style="254" customWidth="1"/>
    <col min="13314" max="13314" width="9.375" style="254" customWidth="1"/>
    <col min="13315" max="13315" width="8.875" style="254" hidden="1" customWidth="1"/>
    <col min="13316" max="13316" width="9.375" style="254" customWidth="1"/>
    <col min="13317" max="13317" width="8.5" style="254" customWidth="1"/>
    <col min="13318" max="13318" width="9.375" style="254" customWidth="1"/>
    <col min="13319" max="13319" width="7.375" style="254" customWidth="1"/>
    <col min="13320" max="13320" width="7.125" style="254" customWidth="1"/>
    <col min="13321" max="13321" width="9" style="254" customWidth="1"/>
    <col min="13322" max="13322" width="9.125" style="254" customWidth="1"/>
    <col min="13323" max="13323" width="8.625" style="254" customWidth="1"/>
    <col min="13324" max="13324" width="8.75" style="254" customWidth="1"/>
    <col min="13325" max="13325" width="11.75" style="254" customWidth="1"/>
    <col min="13326" max="13327" width="12.5" style="254" customWidth="1"/>
    <col min="13328" max="13339" width="10" style="254" customWidth="1"/>
    <col min="13340" max="13556" width="8.875" style="254"/>
    <col min="13557" max="13557" width="8.5" style="254" customWidth="1"/>
    <col min="13558" max="13558" width="23.375" style="254" customWidth="1"/>
    <col min="13559" max="13559" width="8.5" style="254" customWidth="1"/>
    <col min="13560" max="13560" width="11.375" style="254" customWidth="1"/>
    <col min="13561" max="13561" width="9.375" style="254" customWidth="1"/>
    <col min="13562" max="13562" width="9.75" style="254" customWidth="1"/>
    <col min="13563" max="13563" width="9.25" style="254" customWidth="1"/>
    <col min="13564" max="13565" width="10.125" style="254" customWidth="1"/>
    <col min="13566" max="13567" width="8.5" style="254" customWidth="1"/>
    <col min="13568" max="13568" width="7.375" style="254" customWidth="1"/>
    <col min="13569" max="13569" width="8.25" style="254" customWidth="1"/>
    <col min="13570" max="13570" width="9.375" style="254" customWidth="1"/>
    <col min="13571" max="13571" width="8.875" style="254" hidden="1" customWidth="1"/>
    <col min="13572" max="13572" width="9.375" style="254" customWidth="1"/>
    <col min="13573" max="13573" width="8.5" style="254" customWidth="1"/>
    <col min="13574" max="13574" width="9.375" style="254" customWidth="1"/>
    <col min="13575" max="13575" width="7.375" style="254" customWidth="1"/>
    <col min="13576" max="13576" width="7.125" style="254" customWidth="1"/>
    <col min="13577" max="13577" width="9" style="254" customWidth="1"/>
    <col min="13578" max="13578" width="9.125" style="254" customWidth="1"/>
    <col min="13579" max="13579" width="8.625" style="254" customWidth="1"/>
    <col min="13580" max="13580" width="8.75" style="254" customWidth="1"/>
    <col min="13581" max="13581" width="11.75" style="254" customWidth="1"/>
    <col min="13582" max="13583" width="12.5" style="254" customWidth="1"/>
    <col min="13584" max="13595" width="10" style="254" customWidth="1"/>
    <col min="13596" max="13812" width="8.875" style="254"/>
    <col min="13813" max="13813" width="8.5" style="254" customWidth="1"/>
    <col min="13814" max="13814" width="23.375" style="254" customWidth="1"/>
    <col min="13815" max="13815" width="8.5" style="254" customWidth="1"/>
    <col min="13816" max="13816" width="11.375" style="254" customWidth="1"/>
    <col min="13817" max="13817" width="9.375" style="254" customWidth="1"/>
    <col min="13818" max="13818" width="9.75" style="254" customWidth="1"/>
    <col min="13819" max="13819" width="9.25" style="254" customWidth="1"/>
    <col min="13820" max="13821" width="10.125" style="254" customWidth="1"/>
    <col min="13822" max="13823" width="8.5" style="254" customWidth="1"/>
    <col min="13824" max="13824" width="7.375" style="254" customWidth="1"/>
    <col min="13825" max="13825" width="8.25" style="254" customWidth="1"/>
    <col min="13826" max="13826" width="9.375" style="254" customWidth="1"/>
    <col min="13827" max="13827" width="8.875" style="254" hidden="1" customWidth="1"/>
    <col min="13828" max="13828" width="9.375" style="254" customWidth="1"/>
    <col min="13829" max="13829" width="8.5" style="254" customWidth="1"/>
    <col min="13830" max="13830" width="9.375" style="254" customWidth="1"/>
    <col min="13831" max="13831" width="7.375" style="254" customWidth="1"/>
    <col min="13832" max="13832" width="7.125" style="254" customWidth="1"/>
    <col min="13833" max="13833" width="9" style="254" customWidth="1"/>
    <col min="13834" max="13834" width="9.125" style="254" customWidth="1"/>
    <col min="13835" max="13835" width="8.625" style="254" customWidth="1"/>
    <col min="13836" max="13836" width="8.75" style="254" customWidth="1"/>
    <col min="13837" max="13837" width="11.75" style="254" customWidth="1"/>
    <col min="13838" max="13839" width="12.5" style="254" customWidth="1"/>
    <col min="13840" max="13851" width="10" style="254" customWidth="1"/>
    <col min="13852" max="14068" width="8.875" style="254"/>
    <col min="14069" max="14069" width="8.5" style="254" customWidth="1"/>
    <col min="14070" max="14070" width="23.375" style="254" customWidth="1"/>
    <col min="14071" max="14071" width="8.5" style="254" customWidth="1"/>
    <col min="14072" max="14072" width="11.375" style="254" customWidth="1"/>
    <col min="14073" max="14073" width="9.375" style="254" customWidth="1"/>
    <col min="14074" max="14074" width="9.75" style="254" customWidth="1"/>
    <col min="14075" max="14075" width="9.25" style="254" customWidth="1"/>
    <col min="14076" max="14077" width="10.125" style="254" customWidth="1"/>
    <col min="14078" max="14079" width="8.5" style="254" customWidth="1"/>
    <col min="14080" max="14080" width="7.375" style="254" customWidth="1"/>
    <col min="14081" max="14081" width="8.25" style="254" customWidth="1"/>
    <col min="14082" max="14082" width="9.375" style="254" customWidth="1"/>
    <col min="14083" max="14083" width="8.875" style="254" hidden="1" customWidth="1"/>
    <col min="14084" max="14084" width="9.375" style="254" customWidth="1"/>
    <col min="14085" max="14085" width="8.5" style="254" customWidth="1"/>
    <col min="14086" max="14086" width="9.375" style="254" customWidth="1"/>
    <col min="14087" max="14087" width="7.375" style="254" customWidth="1"/>
    <col min="14088" max="14088" width="7.125" style="254" customWidth="1"/>
    <col min="14089" max="14089" width="9" style="254" customWidth="1"/>
    <col min="14090" max="14090" width="9.125" style="254" customWidth="1"/>
    <col min="14091" max="14091" width="8.625" style="254" customWidth="1"/>
    <col min="14092" max="14092" width="8.75" style="254" customWidth="1"/>
    <col min="14093" max="14093" width="11.75" style="254" customWidth="1"/>
    <col min="14094" max="14095" width="12.5" style="254" customWidth="1"/>
    <col min="14096" max="14107" width="10" style="254" customWidth="1"/>
    <col min="14108" max="14324" width="8.875" style="254"/>
    <col min="14325" max="14325" width="8.5" style="254" customWidth="1"/>
    <col min="14326" max="14326" width="23.375" style="254" customWidth="1"/>
    <col min="14327" max="14327" width="8.5" style="254" customWidth="1"/>
    <col min="14328" max="14328" width="11.375" style="254" customWidth="1"/>
    <col min="14329" max="14329" width="9.375" style="254" customWidth="1"/>
    <col min="14330" max="14330" width="9.75" style="254" customWidth="1"/>
    <col min="14331" max="14331" width="9.25" style="254" customWidth="1"/>
    <col min="14332" max="14333" width="10.125" style="254" customWidth="1"/>
    <col min="14334" max="14335" width="8.5" style="254" customWidth="1"/>
    <col min="14336" max="14336" width="7.375" style="254" customWidth="1"/>
    <col min="14337" max="14337" width="8.25" style="254" customWidth="1"/>
    <col min="14338" max="14338" width="9.375" style="254" customWidth="1"/>
    <col min="14339" max="14339" width="8.875" style="254" hidden="1" customWidth="1"/>
    <col min="14340" max="14340" width="9.375" style="254" customWidth="1"/>
    <col min="14341" max="14341" width="8.5" style="254" customWidth="1"/>
    <col min="14342" max="14342" width="9.375" style="254" customWidth="1"/>
    <col min="14343" max="14343" width="7.375" style="254" customWidth="1"/>
    <col min="14344" max="14344" width="7.125" style="254" customWidth="1"/>
    <col min="14345" max="14345" width="9" style="254" customWidth="1"/>
    <col min="14346" max="14346" width="9.125" style="254" customWidth="1"/>
    <col min="14347" max="14347" width="8.625" style="254" customWidth="1"/>
    <col min="14348" max="14348" width="8.75" style="254" customWidth="1"/>
    <col min="14349" max="14349" width="11.75" style="254" customWidth="1"/>
    <col min="14350" max="14351" width="12.5" style="254" customWidth="1"/>
    <col min="14352" max="14363" width="10" style="254" customWidth="1"/>
    <col min="14364" max="14580" width="8.875" style="254"/>
    <col min="14581" max="14581" width="8.5" style="254" customWidth="1"/>
    <col min="14582" max="14582" width="23.375" style="254" customWidth="1"/>
    <col min="14583" max="14583" width="8.5" style="254" customWidth="1"/>
    <col min="14584" max="14584" width="11.375" style="254" customWidth="1"/>
    <col min="14585" max="14585" width="9.375" style="254" customWidth="1"/>
    <col min="14586" max="14586" width="9.75" style="254" customWidth="1"/>
    <col min="14587" max="14587" width="9.25" style="254" customWidth="1"/>
    <col min="14588" max="14589" width="10.125" style="254" customWidth="1"/>
    <col min="14590" max="14591" width="8.5" style="254" customWidth="1"/>
    <col min="14592" max="14592" width="7.375" style="254" customWidth="1"/>
    <col min="14593" max="14593" width="8.25" style="254" customWidth="1"/>
    <col min="14594" max="14594" width="9.375" style="254" customWidth="1"/>
    <col min="14595" max="14595" width="8.875" style="254" hidden="1" customWidth="1"/>
    <col min="14596" max="14596" width="9.375" style="254" customWidth="1"/>
    <col min="14597" max="14597" width="8.5" style="254" customWidth="1"/>
    <col min="14598" max="14598" width="9.375" style="254" customWidth="1"/>
    <col min="14599" max="14599" width="7.375" style="254" customWidth="1"/>
    <col min="14600" max="14600" width="7.125" style="254" customWidth="1"/>
    <col min="14601" max="14601" width="9" style="254" customWidth="1"/>
    <col min="14602" max="14602" width="9.125" style="254" customWidth="1"/>
    <col min="14603" max="14603" width="8.625" style="254" customWidth="1"/>
    <col min="14604" max="14604" width="8.75" style="254" customWidth="1"/>
    <col min="14605" max="14605" width="11.75" style="254" customWidth="1"/>
    <col min="14606" max="14607" width="12.5" style="254" customWidth="1"/>
    <col min="14608" max="14619" width="10" style="254" customWidth="1"/>
    <col min="14620" max="14836" width="8.875" style="254"/>
    <col min="14837" max="14837" width="8.5" style="254" customWidth="1"/>
    <col min="14838" max="14838" width="23.375" style="254" customWidth="1"/>
    <col min="14839" max="14839" width="8.5" style="254" customWidth="1"/>
    <col min="14840" max="14840" width="11.375" style="254" customWidth="1"/>
    <col min="14841" max="14841" width="9.375" style="254" customWidth="1"/>
    <col min="14842" max="14842" width="9.75" style="254" customWidth="1"/>
    <col min="14843" max="14843" width="9.25" style="254" customWidth="1"/>
    <col min="14844" max="14845" width="10.125" style="254" customWidth="1"/>
    <col min="14846" max="14847" width="8.5" style="254" customWidth="1"/>
    <col min="14848" max="14848" width="7.375" style="254" customWidth="1"/>
    <col min="14849" max="14849" width="8.25" style="254" customWidth="1"/>
    <col min="14850" max="14850" width="9.375" style="254" customWidth="1"/>
    <col min="14851" max="14851" width="8.875" style="254" hidden="1" customWidth="1"/>
    <col min="14852" max="14852" width="9.375" style="254" customWidth="1"/>
    <col min="14853" max="14853" width="8.5" style="254" customWidth="1"/>
    <col min="14854" max="14854" width="9.375" style="254" customWidth="1"/>
    <col min="14855" max="14855" width="7.375" style="254" customWidth="1"/>
    <col min="14856" max="14856" width="7.125" style="254" customWidth="1"/>
    <col min="14857" max="14857" width="9" style="254" customWidth="1"/>
    <col min="14858" max="14858" width="9.125" style="254" customWidth="1"/>
    <col min="14859" max="14859" width="8.625" style="254" customWidth="1"/>
    <col min="14860" max="14860" width="8.75" style="254" customWidth="1"/>
    <col min="14861" max="14861" width="11.75" style="254" customWidth="1"/>
    <col min="14862" max="14863" width="12.5" style="254" customWidth="1"/>
    <col min="14864" max="14875" width="10" style="254" customWidth="1"/>
    <col min="14876" max="15092" width="8.875" style="254"/>
    <col min="15093" max="15093" width="8.5" style="254" customWidth="1"/>
    <col min="15094" max="15094" width="23.375" style="254" customWidth="1"/>
    <col min="15095" max="15095" width="8.5" style="254" customWidth="1"/>
    <col min="15096" max="15096" width="11.375" style="254" customWidth="1"/>
    <col min="15097" max="15097" width="9.375" style="254" customWidth="1"/>
    <col min="15098" max="15098" width="9.75" style="254" customWidth="1"/>
    <col min="15099" max="15099" width="9.25" style="254" customWidth="1"/>
    <col min="15100" max="15101" width="10.125" style="254" customWidth="1"/>
    <col min="15102" max="15103" width="8.5" style="254" customWidth="1"/>
    <col min="15104" max="15104" width="7.375" style="254" customWidth="1"/>
    <col min="15105" max="15105" width="8.25" style="254" customWidth="1"/>
    <col min="15106" max="15106" width="9.375" style="254" customWidth="1"/>
    <col min="15107" max="15107" width="8.875" style="254" hidden="1" customWidth="1"/>
    <col min="15108" max="15108" width="9.375" style="254" customWidth="1"/>
    <col min="15109" max="15109" width="8.5" style="254" customWidth="1"/>
    <col min="15110" max="15110" width="9.375" style="254" customWidth="1"/>
    <col min="15111" max="15111" width="7.375" style="254" customWidth="1"/>
    <col min="15112" max="15112" width="7.125" style="254" customWidth="1"/>
    <col min="15113" max="15113" width="9" style="254" customWidth="1"/>
    <col min="15114" max="15114" width="9.125" style="254" customWidth="1"/>
    <col min="15115" max="15115" width="8.625" style="254" customWidth="1"/>
    <col min="15116" max="15116" width="8.75" style="254" customWidth="1"/>
    <col min="15117" max="15117" width="11.75" style="254" customWidth="1"/>
    <col min="15118" max="15119" width="12.5" style="254" customWidth="1"/>
    <col min="15120" max="15131" width="10" style="254" customWidth="1"/>
    <col min="15132" max="15348" width="8.875" style="254"/>
    <col min="15349" max="15349" width="8.5" style="254" customWidth="1"/>
    <col min="15350" max="15350" width="23.375" style="254" customWidth="1"/>
    <col min="15351" max="15351" width="8.5" style="254" customWidth="1"/>
    <col min="15352" max="15352" width="11.375" style="254" customWidth="1"/>
    <col min="15353" max="15353" width="9.375" style="254" customWidth="1"/>
    <col min="15354" max="15354" width="9.75" style="254" customWidth="1"/>
    <col min="15355" max="15355" width="9.25" style="254" customWidth="1"/>
    <col min="15356" max="15357" width="10.125" style="254" customWidth="1"/>
    <col min="15358" max="15359" width="8.5" style="254" customWidth="1"/>
    <col min="15360" max="15360" width="7.375" style="254" customWidth="1"/>
    <col min="15361" max="15361" width="8.25" style="254" customWidth="1"/>
    <col min="15362" max="15362" width="9.375" style="254" customWidth="1"/>
    <col min="15363" max="15363" width="8.875" style="254" hidden="1" customWidth="1"/>
    <col min="15364" max="15364" width="9.375" style="254" customWidth="1"/>
    <col min="15365" max="15365" width="8.5" style="254" customWidth="1"/>
    <col min="15366" max="15366" width="9.375" style="254" customWidth="1"/>
    <col min="15367" max="15367" width="7.375" style="254" customWidth="1"/>
    <col min="15368" max="15368" width="7.125" style="254" customWidth="1"/>
    <col min="15369" max="15369" width="9" style="254" customWidth="1"/>
    <col min="15370" max="15370" width="9.125" style="254" customWidth="1"/>
    <col min="15371" max="15371" width="8.625" style="254" customWidth="1"/>
    <col min="15372" max="15372" width="8.75" style="254" customWidth="1"/>
    <col min="15373" max="15373" width="11.75" style="254" customWidth="1"/>
    <col min="15374" max="15375" width="12.5" style="254" customWidth="1"/>
    <col min="15376" max="15387" width="10" style="254" customWidth="1"/>
    <col min="15388" max="15604" width="8.875" style="254"/>
    <col min="15605" max="15605" width="8.5" style="254" customWidth="1"/>
    <col min="15606" max="15606" width="23.375" style="254" customWidth="1"/>
    <col min="15607" max="15607" width="8.5" style="254" customWidth="1"/>
    <col min="15608" max="15608" width="11.375" style="254" customWidth="1"/>
    <col min="15609" max="15609" width="9.375" style="254" customWidth="1"/>
    <col min="15610" max="15610" width="9.75" style="254" customWidth="1"/>
    <col min="15611" max="15611" width="9.25" style="254" customWidth="1"/>
    <col min="15612" max="15613" width="10.125" style="254" customWidth="1"/>
    <col min="15614" max="15615" width="8.5" style="254" customWidth="1"/>
    <col min="15616" max="15616" width="7.375" style="254" customWidth="1"/>
    <col min="15617" max="15617" width="8.25" style="254" customWidth="1"/>
    <col min="15618" max="15618" width="9.375" style="254" customWidth="1"/>
    <col min="15619" max="15619" width="8.875" style="254" hidden="1" customWidth="1"/>
    <col min="15620" max="15620" width="9.375" style="254" customWidth="1"/>
    <col min="15621" max="15621" width="8.5" style="254" customWidth="1"/>
    <col min="15622" max="15622" width="9.375" style="254" customWidth="1"/>
    <col min="15623" max="15623" width="7.375" style="254" customWidth="1"/>
    <col min="15624" max="15624" width="7.125" style="254" customWidth="1"/>
    <col min="15625" max="15625" width="9" style="254" customWidth="1"/>
    <col min="15626" max="15626" width="9.125" style="254" customWidth="1"/>
    <col min="15627" max="15627" width="8.625" style="254" customWidth="1"/>
    <col min="15628" max="15628" width="8.75" style="254" customWidth="1"/>
    <col min="15629" max="15629" width="11.75" style="254" customWidth="1"/>
    <col min="15630" max="15631" width="12.5" style="254" customWidth="1"/>
    <col min="15632" max="15643" width="10" style="254" customWidth="1"/>
    <col min="15644" max="15860" width="8.875" style="254"/>
    <col min="15861" max="15861" width="8.5" style="254" customWidth="1"/>
    <col min="15862" max="15862" width="23.375" style="254" customWidth="1"/>
    <col min="15863" max="15863" width="8.5" style="254" customWidth="1"/>
    <col min="15864" max="15864" width="11.375" style="254" customWidth="1"/>
    <col min="15865" max="15865" width="9.375" style="254" customWidth="1"/>
    <col min="15866" max="15866" width="9.75" style="254" customWidth="1"/>
    <col min="15867" max="15867" width="9.25" style="254" customWidth="1"/>
    <col min="15868" max="15869" width="10.125" style="254" customWidth="1"/>
    <col min="15870" max="15871" width="8.5" style="254" customWidth="1"/>
    <col min="15872" max="15872" width="7.375" style="254" customWidth="1"/>
    <col min="15873" max="15873" width="8.25" style="254" customWidth="1"/>
    <col min="15874" max="15874" width="9.375" style="254" customWidth="1"/>
    <col min="15875" max="15875" width="8.875" style="254" hidden="1" customWidth="1"/>
    <col min="15876" max="15876" width="9.375" style="254" customWidth="1"/>
    <col min="15877" max="15877" width="8.5" style="254" customWidth="1"/>
    <col min="15878" max="15878" width="9.375" style="254" customWidth="1"/>
    <col min="15879" max="15879" width="7.375" style="254" customWidth="1"/>
    <col min="15880" max="15880" width="7.125" style="254" customWidth="1"/>
    <col min="15881" max="15881" width="9" style="254" customWidth="1"/>
    <col min="15882" max="15882" width="9.125" style="254" customWidth="1"/>
    <col min="15883" max="15883" width="8.625" style="254" customWidth="1"/>
    <col min="15884" max="15884" width="8.75" style="254" customWidth="1"/>
    <col min="15885" max="15885" width="11.75" style="254" customWidth="1"/>
    <col min="15886" max="15887" width="12.5" style="254" customWidth="1"/>
    <col min="15888" max="15899" width="10" style="254" customWidth="1"/>
    <col min="15900" max="16116" width="8.875" style="254"/>
    <col min="16117" max="16117" width="8.5" style="254" customWidth="1"/>
    <col min="16118" max="16118" width="23.375" style="254" customWidth="1"/>
    <col min="16119" max="16119" width="8.5" style="254" customWidth="1"/>
    <col min="16120" max="16120" width="11.375" style="254" customWidth="1"/>
    <col min="16121" max="16121" width="9.375" style="254" customWidth="1"/>
    <col min="16122" max="16122" width="9.75" style="254" customWidth="1"/>
    <col min="16123" max="16123" width="9.25" style="254" customWidth="1"/>
    <col min="16124" max="16125" width="10.125" style="254" customWidth="1"/>
    <col min="16126" max="16127" width="8.5" style="254" customWidth="1"/>
    <col min="16128" max="16128" width="7.375" style="254" customWidth="1"/>
    <col min="16129" max="16129" width="8.25" style="254" customWidth="1"/>
    <col min="16130" max="16130" width="9.375" style="254" customWidth="1"/>
    <col min="16131" max="16131" width="8.875" style="254" hidden="1" customWidth="1"/>
    <col min="16132" max="16132" width="9.375" style="254" customWidth="1"/>
    <col min="16133" max="16133" width="8.5" style="254" customWidth="1"/>
    <col min="16134" max="16134" width="9.375" style="254" customWidth="1"/>
    <col min="16135" max="16135" width="7.375" style="254" customWidth="1"/>
    <col min="16136" max="16136" width="7.125" style="254" customWidth="1"/>
    <col min="16137" max="16137" width="9" style="254" customWidth="1"/>
    <col min="16138" max="16138" width="9.125" style="254" customWidth="1"/>
    <col min="16139" max="16139" width="8.625" style="254" customWidth="1"/>
    <col min="16140" max="16140" width="8.75" style="254" customWidth="1"/>
    <col min="16141" max="16141" width="11.75" style="254" customWidth="1"/>
    <col min="16142" max="16143" width="12.5" style="254" customWidth="1"/>
    <col min="16144" max="16155" width="10" style="254" customWidth="1"/>
    <col min="16156" max="16384" width="8.875" style="254"/>
  </cols>
  <sheetData>
    <row r="1" spans="1:18" ht="20.25">
      <c r="A1" s="245" t="s">
        <v>1261</v>
      </c>
    </row>
    <row r="2" spans="1:18" ht="25.5" customHeight="1">
      <c r="A2" s="573" t="s">
        <v>545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246"/>
    </row>
    <row r="3" spans="1:18" ht="18" customHeight="1">
      <c r="Q3" s="311"/>
      <c r="R3" s="311" t="s">
        <v>3</v>
      </c>
    </row>
    <row r="4" spans="1:18" s="240" customFormat="1" ht="54.4" customHeight="1">
      <c r="A4" s="582" t="s">
        <v>483</v>
      </c>
      <c r="B4" s="584" t="s">
        <v>361</v>
      </c>
      <c r="C4" s="586" t="s">
        <v>546</v>
      </c>
      <c r="D4" s="587"/>
      <c r="E4" s="587"/>
      <c r="F4" s="588"/>
      <c r="G4" s="586" t="s">
        <v>547</v>
      </c>
      <c r="H4" s="587"/>
      <c r="I4" s="588"/>
      <c r="J4" s="592" t="s">
        <v>548</v>
      </c>
      <c r="K4" s="593"/>
      <c r="L4" s="593"/>
      <c r="M4" s="594"/>
      <c r="N4" s="578" t="s">
        <v>549</v>
      </c>
      <c r="O4" s="570" t="s">
        <v>417</v>
      </c>
      <c r="P4" s="570" t="s">
        <v>550</v>
      </c>
      <c r="Q4" s="570" t="s">
        <v>9</v>
      </c>
      <c r="R4" s="570" t="s">
        <v>12</v>
      </c>
    </row>
    <row r="5" spans="1:18" s="240" customFormat="1" ht="22.15" customHeight="1">
      <c r="A5" s="583"/>
      <c r="B5" s="585"/>
      <c r="C5" s="589"/>
      <c r="D5" s="590"/>
      <c r="E5" s="590"/>
      <c r="F5" s="591"/>
      <c r="G5" s="589"/>
      <c r="H5" s="590"/>
      <c r="I5" s="591"/>
      <c r="J5" s="595"/>
      <c r="K5" s="596"/>
      <c r="L5" s="596"/>
      <c r="M5" s="597"/>
      <c r="N5" s="579"/>
      <c r="O5" s="571"/>
      <c r="P5" s="571"/>
      <c r="Q5" s="580"/>
      <c r="R5" s="571"/>
    </row>
    <row r="6" spans="1:18" s="240" customFormat="1" ht="51" customHeight="1">
      <c r="A6" s="583"/>
      <c r="B6" s="585"/>
      <c r="C6" s="258" t="s">
        <v>13</v>
      </c>
      <c r="D6" s="258" t="s">
        <v>341</v>
      </c>
      <c r="E6" s="258" t="s">
        <v>343</v>
      </c>
      <c r="F6" s="258" t="s">
        <v>551</v>
      </c>
      <c r="G6" s="258" t="s">
        <v>13</v>
      </c>
      <c r="H6" s="258" t="s">
        <v>341</v>
      </c>
      <c r="I6" s="258" t="s">
        <v>343</v>
      </c>
      <c r="J6" s="258" t="s">
        <v>13</v>
      </c>
      <c r="K6" s="307" t="s">
        <v>552</v>
      </c>
      <c r="L6" s="307" t="s">
        <v>553</v>
      </c>
      <c r="M6" s="307" t="s">
        <v>554</v>
      </c>
      <c r="N6" s="258" t="s">
        <v>13</v>
      </c>
      <c r="O6" s="571"/>
      <c r="P6" s="571"/>
      <c r="Q6" s="581"/>
      <c r="R6" s="572"/>
    </row>
    <row r="7" spans="1:18" s="241" customFormat="1" ht="15.95" customHeight="1">
      <c r="A7" s="574" t="s">
        <v>427</v>
      </c>
      <c r="B7" s="575"/>
      <c r="C7" s="324">
        <f t="shared" ref="C7:Q7" si="0">C8+C90</f>
        <v>162596.63999999998</v>
      </c>
      <c r="D7" s="324">
        <f t="shared" si="0"/>
        <v>94039.31</v>
      </c>
      <c r="E7" s="324">
        <f t="shared" si="0"/>
        <v>59891.25</v>
      </c>
      <c r="F7" s="324">
        <f t="shared" si="0"/>
        <v>8666.08</v>
      </c>
      <c r="G7" s="324">
        <f t="shared" si="0"/>
        <v>127757</v>
      </c>
      <c r="H7" s="324">
        <f t="shared" si="0"/>
        <v>76538</v>
      </c>
      <c r="I7" s="324">
        <f t="shared" si="0"/>
        <v>51219</v>
      </c>
      <c r="J7" s="324">
        <f t="shared" si="0"/>
        <v>368.35000000000099</v>
      </c>
      <c r="K7" s="324">
        <f t="shared" si="0"/>
        <v>289.53000000000105</v>
      </c>
      <c r="L7" s="324">
        <f t="shared" si="0"/>
        <v>64.900000000000006</v>
      </c>
      <c r="M7" s="324">
        <f t="shared" si="0"/>
        <v>13.92</v>
      </c>
      <c r="N7" s="324">
        <f t="shared" si="0"/>
        <v>25805.21</v>
      </c>
      <c r="O7" s="324">
        <f t="shared" si="0"/>
        <v>17501.309999999998</v>
      </c>
      <c r="P7" s="324">
        <f t="shared" si="0"/>
        <v>8303.8999999999978</v>
      </c>
      <c r="Q7" s="324">
        <f t="shared" si="0"/>
        <v>0</v>
      </c>
      <c r="R7" s="295"/>
    </row>
    <row r="8" spans="1:18" s="241" customFormat="1" ht="15.95" customHeight="1">
      <c r="A8" s="576" t="s">
        <v>556</v>
      </c>
      <c r="B8" s="577"/>
      <c r="C8" s="183">
        <f>C9+C12+C15+C18+C21+C24+C27+C30+C33+C36+C39+C42+C45+C48+C49++C52+C53+C54+SUM(C57:C89)</f>
        <v>148209.37</v>
      </c>
      <c r="D8" s="183">
        <f t="shared" ref="D8:Q8" si="1">D9+D12+D15+D18+D21+D24+D27+D30+D33+D36+D39+D42+D45+D48+D49++D52+D53+D54+SUM(D57:D89)</f>
        <v>84412.95</v>
      </c>
      <c r="E8" s="183">
        <f t="shared" si="1"/>
        <v>55169.7</v>
      </c>
      <c r="F8" s="183">
        <f t="shared" si="1"/>
        <v>8626.7199999999993</v>
      </c>
      <c r="G8" s="183">
        <f t="shared" si="1"/>
        <v>115643</v>
      </c>
      <c r="H8" s="183">
        <f t="shared" si="1"/>
        <v>68471</v>
      </c>
      <c r="I8" s="183">
        <f t="shared" si="1"/>
        <v>47172</v>
      </c>
      <c r="J8" s="183">
        <f t="shared" si="1"/>
        <v>300.210000000001</v>
      </c>
      <c r="K8" s="183">
        <f t="shared" si="1"/>
        <v>286.29000000000104</v>
      </c>
      <c r="L8" s="183">
        <v>0</v>
      </c>
      <c r="M8" s="183">
        <f t="shared" si="1"/>
        <v>13.92</v>
      </c>
      <c r="N8" s="183">
        <f t="shared" si="1"/>
        <v>23639.439999999999</v>
      </c>
      <c r="O8" s="183">
        <f t="shared" si="1"/>
        <v>15941.949999999999</v>
      </c>
      <c r="P8" s="183">
        <f t="shared" si="1"/>
        <v>7697.4899999999971</v>
      </c>
      <c r="Q8" s="183">
        <f t="shared" si="1"/>
        <v>0</v>
      </c>
      <c r="R8" s="295"/>
    </row>
    <row r="9" spans="1:18" s="241" customFormat="1" ht="23.1" customHeight="1">
      <c r="A9" s="563" t="s">
        <v>1243</v>
      </c>
      <c r="B9" s="185" t="s">
        <v>13</v>
      </c>
      <c r="C9" s="305">
        <v>12185.68</v>
      </c>
      <c r="D9" s="187">
        <v>5830.24</v>
      </c>
      <c r="E9" s="187">
        <v>5032.88</v>
      </c>
      <c r="F9" s="305">
        <v>1322.56</v>
      </c>
      <c r="G9" s="305">
        <v>8851</v>
      </c>
      <c r="H9" s="305">
        <v>4556</v>
      </c>
      <c r="I9" s="305">
        <v>4295</v>
      </c>
      <c r="J9" s="305">
        <v>-316.8</v>
      </c>
      <c r="K9" s="305">
        <v>-316.8</v>
      </c>
      <c r="L9" s="308">
        <v>0</v>
      </c>
      <c r="M9" s="305"/>
      <c r="N9" s="305">
        <v>2328.92</v>
      </c>
      <c r="O9" s="305">
        <v>1274.24</v>
      </c>
      <c r="P9" s="305">
        <v>1054.68</v>
      </c>
      <c r="Q9" s="305"/>
      <c r="R9" s="268"/>
    </row>
    <row r="10" spans="1:18" ht="34.9" customHeight="1">
      <c r="A10" s="564"/>
      <c r="B10" s="197" t="s">
        <v>23</v>
      </c>
      <c r="C10" s="306">
        <v>11769.88</v>
      </c>
      <c r="D10" s="193">
        <v>5550.84</v>
      </c>
      <c r="E10" s="193">
        <v>4896.4799999999996</v>
      </c>
      <c r="F10" s="250">
        <v>1322.56</v>
      </c>
      <c r="G10" s="306">
        <v>8462</v>
      </c>
      <c r="H10" s="250">
        <v>4297</v>
      </c>
      <c r="I10" s="250">
        <v>4165</v>
      </c>
      <c r="J10" s="306">
        <v>-316.8</v>
      </c>
      <c r="K10" s="250">
        <v>-316.8</v>
      </c>
      <c r="L10" s="309">
        <v>0</v>
      </c>
      <c r="M10" s="310"/>
      <c r="N10" s="250">
        <v>2302.12</v>
      </c>
      <c r="O10" s="250">
        <v>1253.8399999999999</v>
      </c>
      <c r="P10" s="250">
        <v>1048.28</v>
      </c>
      <c r="Q10" s="305"/>
      <c r="R10" s="312" t="s">
        <v>1</v>
      </c>
    </row>
    <row r="11" spans="1:18" ht="23.1" customHeight="1">
      <c r="A11" s="564"/>
      <c r="B11" s="197" t="s">
        <v>25</v>
      </c>
      <c r="C11" s="306">
        <v>415.8</v>
      </c>
      <c r="D11" s="193">
        <v>279.39999999999998</v>
      </c>
      <c r="E11" s="193">
        <v>136.4</v>
      </c>
      <c r="F11" s="250">
        <v>0</v>
      </c>
      <c r="G11" s="306">
        <v>389</v>
      </c>
      <c r="H11" s="250">
        <v>259</v>
      </c>
      <c r="I11" s="250">
        <v>130</v>
      </c>
      <c r="J11" s="306">
        <v>0</v>
      </c>
      <c r="K11" s="250" t="s">
        <v>557</v>
      </c>
      <c r="L11" s="309">
        <v>0</v>
      </c>
      <c r="M11" s="310"/>
      <c r="N11" s="250">
        <v>26.8</v>
      </c>
      <c r="O11" s="250">
        <v>20.399999999999999</v>
      </c>
      <c r="P11" s="250">
        <v>6.3999999999999799</v>
      </c>
      <c r="Q11" s="305"/>
      <c r="R11" s="268"/>
    </row>
    <row r="12" spans="1:18" s="241" customFormat="1" ht="24.95" customHeight="1">
      <c r="A12" s="564"/>
      <c r="B12" s="185" t="s">
        <v>13</v>
      </c>
      <c r="C12" s="305">
        <v>5238.2299999999996</v>
      </c>
      <c r="D12" s="187">
        <v>2987.21</v>
      </c>
      <c r="E12" s="187">
        <v>1949.14</v>
      </c>
      <c r="F12" s="305">
        <v>301.88</v>
      </c>
      <c r="G12" s="305">
        <v>3884</v>
      </c>
      <c r="H12" s="305">
        <v>2295</v>
      </c>
      <c r="I12" s="305">
        <v>1589</v>
      </c>
      <c r="J12" s="305">
        <v>-24.8799999999999</v>
      </c>
      <c r="K12" s="305">
        <v>-24.8799999999999</v>
      </c>
      <c r="L12" s="308">
        <v>0</v>
      </c>
      <c r="M12" s="305"/>
      <c r="N12" s="305">
        <v>1077.23</v>
      </c>
      <c r="O12" s="305">
        <v>692.21</v>
      </c>
      <c r="P12" s="305">
        <v>385.02</v>
      </c>
      <c r="Q12" s="305"/>
      <c r="R12" s="295"/>
    </row>
    <row r="13" spans="1:18" ht="31.5" customHeight="1">
      <c r="A13" s="564"/>
      <c r="B13" s="197" t="s">
        <v>26</v>
      </c>
      <c r="C13" s="306">
        <v>4267.67</v>
      </c>
      <c r="D13" s="193">
        <v>2329.9499999999998</v>
      </c>
      <c r="E13" s="193">
        <v>1635.84</v>
      </c>
      <c r="F13" s="250">
        <v>301.88</v>
      </c>
      <c r="G13" s="306">
        <v>3195</v>
      </c>
      <c r="H13" s="250">
        <v>1834</v>
      </c>
      <c r="I13" s="250">
        <v>1361</v>
      </c>
      <c r="J13" s="306">
        <v>-24.8799999999999</v>
      </c>
      <c r="K13" s="250">
        <v>-24.8799999999999</v>
      </c>
      <c r="L13" s="309">
        <v>0</v>
      </c>
      <c r="M13" s="310"/>
      <c r="N13" s="250">
        <v>795.67</v>
      </c>
      <c r="O13" s="250">
        <v>495.95</v>
      </c>
      <c r="P13" s="250">
        <v>299.72000000000003</v>
      </c>
      <c r="Q13" s="305"/>
      <c r="R13" s="313" t="s">
        <v>1</v>
      </c>
    </row>
    <row r="14" spans="1:18" ht="23.1" customHeight="1">
      <c r="A14" s="564"/>
      <c r="B14" s="197" t="s">
        <v>27</v>
      </c>
      <c r="C14" s="306">
        <v>970.56</v>
      </c>
      <c r="D14" s="193">
        <v>657.26</v>
      </c>
      <c r="E14" s="193">
        <v>313.3</v>
      </c>
      <c r="F14" s="250">
        <v>0</v>
      </c>
      <c r="G14" s="306">
        <v>689</v>
      </c>
      <c r="H14" s="250">
        <v>461</v>
      </c>
      <c r="I14" s="250">
        <v>228</v>
      </c>
      <c r="J14" s="306">
        <v>0</v>
      </c>
      <c r="K14" s="250" t="s">
        <v>557</v>
      </c>
      <c r="L14" s="309">
        <v>0</v>
      </c>
      <c r="M14" s="310"/>
      <c r="N14" s="250">
        <v>281.56</v>
      </c>
      <c r="O14" s="250">
        <v>196.26</v>
      </c>
      <c r="P14" s="250">
        <v>85.3</v>
      </c>
      <c r="Q14" s="305"/>
      <c r="R14" s="268"/>
    </row>
    <row r="15" spans="1:18" s="241" customFormat="1" ht="23.1" customHeight="1">
      <c r="A15" s="564"/>
      <c r="B15" s="185" t="s">
        <v>13</v>
      </c>
      <c r="C15" s="305">
        <v>7680.55</v>
      </c>
      <c r="D15" s="187">
        <v>4046.63</v>
      </c>
      <c r="E15" s="187">
        <v>2998.88</v>
      </c>
      <c r="F15" s="305">
        <v>635.04</v>
      </c>
      <c r="G15" s="305">
        <v>5514</v>
      </c>
      <c r="H15" s="305">
        <v>3092</v>
      </c>
      <c r="I15" s="305">
        <v>2422</v>
      </c>
      <c r="J15" s="305">
        <v>-377.1</v>
      </c>
      <c r="K15" s="305">
        <v>-377.1</v>
      </c>
      <c r="L15" s="308">
        <v>0</v>
      </c>
      <c r="M15" s="305"/>
      <c r="N15" s="305">
        <v>1908.61</v>
      </c>
      <c r="O15" s="305">
        <v>954.63</v>
      </c>
      <c r="P15" s="305">
        <v>953.98</v>
      </c>
      <c r="Q15" s="305"/>
      <c r="R15" s="295"/>
    </row>
    <row r="16" spans="1:18" ht="23.1" customHeight="1">
      <c r="A16" s="564"/>
      <c r="B16" s="197" t="s">
        <v>28</v>
      </c>
      <c r="C16" s="306">
        <v>7226.8</v>
      </c>
      <c r="D16" s="193">
        <v>3741.14</v>
      </c>
      <c r="E16" s="193">
        <v>2850.62</v>
      </c>
      <c r="F16" s="250">
        <v>635.04</v>
      </c>
      <c r="G16" s="306">
        <v>5103</v>
      </c>
      <c r="H16" s="250">
        <v>2819</v>
      </c>
      <c r="I16" s="250">
        <v>2284</v>
      </c>
      <c r="J16" s="306">
        <v>-377.1</v>
      </c>
      <c r="K16" s="250">
        <v>-377.1</v>
      </c>
      <c r="L16" s="309">
        <v>0</v>
      </c>
      <c r="M16" s="310"/>
      <c r="N16" s="250">
        <v>1865.86</v>
      </c>
      <c r="O16" s="250">
        <v>922.14</v>
      </c>
      <c r="P16" s="250">
        <v>943.72</v>
      </c>
      <c r="Q16" s="305"/>
      <c r="R16" s="268"/>
    </row>
    <row r="17" spans="1:18" ht="23.1" customHeight="1">
      <c r="A17" s="564"/>
      <c r="B17" s="197" t="s">
        <v>29</v>
      </c>
      <c r="C17" s="306">
        <v>453.75</v>
      </c>
      <c r="D17" s="193">
        <v>305.49</v>
      </c>
      <c r="E17" s="193">
        <v>148.26</v>
      </c>
      <c r="F17" s="250">
        <v>0</v>
      </c>
      <c r="G17" s="306">
        <v>411</v>
      </c>
      <c r="H17" s="250">
        <v>273</v>
      </c>
      <c r="I17" s="250">
        <v>138</v>
      </c>
      <c r="J17" s="306">
        <v>0</v>
      </c>
      <c r="K17" s="250" t="s">
        <v>557</v>
      </c>
      <c r="L17" s="309">
        <v>0</v>
      </c>
      <c r="M17" s="310"/>
      <c r="N17" s="250">
        <v>42.75</v>
      </c>
      <c r="O17" s="250">
        <v>32.49</v>
      </c>
      <c r="P17" s="250">
        <v>10.26</v>
      </c>
      <c r="Q17" s="305"/>
      <c r="R17" s="268"/>
    </row>
    <row r="18" spans="1:18" s="241" customFormat="1" ht="23.1" customHeight="1">
      <c r="A18" s="564"/>
      <c r="B18" s="185" t="s">
        <v>13</v>
      </c>
      <c r="C18" s="305">
        <v>10022.39</v>
      </c>
      <c r="D18" s="187">
        <v>5004.59</v>
      </c>
      <c r="E18" s="187">
        <v>4040.64</v>
      </c>
      <c r="F18" s="305">
        <v>977.16</v>
      </c>
      <c r="G18" s="305">
        <v>7163</v>
      </c>
      <c r="H18" s="305">
        <v>3829</v>
      </c>
      <c r="I18" s="305">
        <v>3334</v>
      </c>
      <c r="J18" s="305">
        <v>-303.79999999999899</v>
      </c>
      <c r="K18" s="305">
        <v>-303.79999999999899</v>
      </c>
      <c r="L18" s="308">
        <v>0</v>
      </c>
      <c r="M18" s="305"/>
      <c r="N18" s="305">
        <v>2186.0300000000002</v>
      </c>
      <c r="O18" s="305">
        <v>1175.5899999999999</v>
      </c>
      <c r="P18" s="305">
        <v>1010.44</v>
      </c>
      <c r="Q18" s="305"/>
      <c r="R18" s="295"/>
    </row>
    <row r="19" spans="1:18" ht="23.1" customHeight="1">
      <c r="A19" s="564"/>
      <c r="B19" s="197" t="s">
        <v>30</v>
      </c>
      <c r="C19" s="306">
        <v>9462.98</v>
      </c>
      <c r="D19" s="193">
        <v>4626.26</v>
      </c>
      <c r="E19" s="193">
        <v>3859.56</v>
      </c>
      <c r="F19" s="250">
        <v>977.16</v>
      </c>
      <c r="G19" s="306">
        <v>6674</v>
      </c>
      <c r="H19" s="250">
        <v>3503</v>
      </c>
      <c r="I19" s="250">
        <v>3171</v>
      </c>
      <c r="J19" s="306">
        <v>-303.79999999999899</v>
      </c>
      <c r="K19" s="250">
        <v>-303.79999999999899</v>
      </c>
      <c r="L19" s="309">
        <v>0</v>
      </c>
      <c r="M19" s="310"/>
      <c r="N19" s="250">
        <v>2115.62</v>
      </c>
      <c r="O19" s="250">
        <v>1123.26</v>
      </c>
      <c r="P19" s="250">
        <v>992.35999999999797</v>
      </c>
      <c r="Q19" s="305"/>
      <c r="R19" s="268"/>
    </row>
    <row r="20" spans="1:18" ht="23.1" customHeight="1">
      <c r="A20" s="564"/>
      <c r="B20" s="197" t="s">
        <v>31</v>
      </c>
      <c r="C20" s="306">
        <v>559.41</v>
      </c>
      <c r="D20" s="193">
        <v>378.33</v>
      </c>
      <c r="E20" s="193">
        <v>181.08</v>
      </c>
      <c r="F20" s="250">
        <v>0</v>
      </c>
      <c r="G20" s="306">
        <v>489</v>
      </c>
      <c r="H20" s="250">
        <v>326</v>
      </c>
      <c r="I20" s="250">
        <v>163</v>
      </c>
      <c r="J20" s="306">
        <v>0</v>
      </c>
      <c r="K20" s="250" t="s">
        <v>557</v>
      </c>
      <c r="L20" s="309">
        <v>0</v>
      </c>
      <c r="M20" s="310"/>
      <c r="N20" s="250">
        <v>70.41</v>
      </c>
      <c r="O20" s="250">
        <v>52.33</v>
      </c>
      <c r="P20" s="250">
        <v>18.079999999999998</v>
      </c>
      <c r="Q20" s="305"/>
      <c r="R20" s="268"/>
    </row>
    <row r="21" spans="1:18" s="241" customFormat="1" ht="23.1" customHeight="1">
      <c r="A21" s="564"/>
      <c r="B21" s="185" t="s">
        <v>13</v>
      </c>
      <c r="C21" s="305">
        <v>8815.14</v>
      </c>
      <c r="D21" s="187">
        <v>4513.1400000000003</v>
      </c>
      <c r="E21" s="187">
        <v>3510.48</v>
      </c>
      <c r="F21" s="305">
        <v>791.52</v>
      </c>
      <c r="G21" s="305">
        <v>6563</v>
      </c>
      <c r="H21" s="305">
        <v>3565</v>
      </c>
      <c r="I21" s="305">
        <v>2998</v>
      </c>
      <c r="J21" s="305">
        <v>199.24</v>
      </c>
      <c r="K21" s="305">
        <v>199.24</v>
      </c>
      <c r="L21" s="308">
        <v>0</v>
      </c>
      <c r="M21" s="305"/>
      <c r="N21" s="305">
        <v>1261.3800000000001</v>
      </c>
      <c r="O21" s="305">
        <v>948.14</v>
      </c>
      <c r="P21" s="305">
        <v>313.24</v>
      </c>
      <c r="Q21" s="305"/>
      <c r="R21" s="295"/>
    </row>
    <row r="22" spans="1:18" ht="23.1" customHeight="1">
      <c r="A22" s="564"/>
      <c r="B22" s="197" t="s">
        <v>32</v>
      </c>
      <c r="C22" s="306">
        <v>8374.57</v>
      </c>
      <c r="D22" s="193">
        <v>4216.76</v>
      </c>
      <c r="E22" s="193">
        <v>3366.29</v>
      </c>
      <c r="F22" s="250">
        <v>791.52</v>
      </c>
      <c r="G22" s="306">
        <v>6154</v>
      </c>
      <c r="H22" s="250">
        <v>3293</v>
      </c>
      <c r="I22" s="250">
        <v>2861</v>
      </c>
      <c r="J22" s="306">
        <v>199.24</v>
      </c>
      <c r="K22" s="250">
        <v>199.24</v>
      </c>
      <c r="L22" s="309">
        <v>0</v>
      </c>
      <c r="M22" s="310"/>
      <c r="N22" s="250">
        <v>1229.81</v>
      </c>
      <c r="O22" s="250">
        <v>923.76</v>
      </c>
      <c r="P22" s="250">
        <v>306.05</v>
      </c>
      <c r="Q22" s="305"/>
      <c r="R22" s="268"/>
    </row>
    <row r="23" spans="1:18" ht="23.1" customHeight="1">
      <c r="A23" s="564"/>
      <c r="B23" s="197" t="s">
        <v>33</v>
      </c>
      <c r="C23" s="306">
        <v>440.57</v>
      </c>
      <c r="D23" s="193">
        <v>296.38</v>
      </c>
      <c r="E23" s="193">
        <v>144.19</v>
      </c>
      <c r="F23" s="250">
        <v>0</v>
      </c>
      <c r="G23" s="306">
        <v>409</v>
      </c>
      <c r="H23" s="250">
        <v>272</v>
      </c>
      <c r="I23" s="250">
        <v>137</v>
      </c>
      <c r="J23" s="306">
        <v>0</v>
      </c>
      <c r="K23" s="250" t="s">
        <v>557</v>
      </c>
      <c r="L23" s="309">
        <v>0</v>
      </c>
      <c r="M23" s="310"/>
      <c r="N23" s="250">
        <v>31.57</v>
      </c>
      <c r="O23" s="250">
        <v>24.38</v>
      </c>
      <c r="P23" s="250">
        <v>7.19</v>
      </c>
      <c r="Q23" s="305"/>
      <c r="R23" s="268"/>
    </row>
    <row r="24" spans="1:18" s="241" customFormat="1" ht="23.1" customHeight="1">
      <c r="A24" s="564"/>
      <c r="B24" s="185" t="s">
        <v>13</v>
      </c>
      <c r="C24" s="305">
        <v>8453.4</v>
      </c>
      <c r="D24" s="187">
        <v>4500.6000000000004</v>
      </c>
      <c r="E24" s="187">
        <v>3286.72</v>
      </c>
      <c r="F24" s="305">
        <v>666.08</v>
      </c>
      <c r="G24" s="305">
        <v>6292</v>
      </c>
      <c r="H24" s="305">
        <v>3530</v>
      </c>
      <c r="I24" s="305">
        <v>2762</v>
      </c>
      <c r="J24" s="305">
        <v>140.6</v>
      </c>
      <c r="K24" s="305">
        <v>140.6</v>
      </c>
      <c r="L24" s="308">
        <v>0</v>
      </c>
      <c r="M24" s="305"/>
      <c r="N24" s="305">
        <v>1354.72</v>
      </c>
      <c r="O24" s="305">
        <v>970.599999999999</v>
      </c>
      <c r="P24" s="305">
        <v>384.12</v>
      </c>
      <c r="Q24" s="305"/>
      <c r="R24" s="295"/>
    </row>
    <row r="25" spans="1:18" ht="23.1" customHeight="1">
      <c r="A25" s="564"/>
      <c r="B25" s="197" t="s">
        <v>34</v>
      </c>
      <c r="C25" s="306">
        <v>7367.26</v>
      </c>
      <c r="D25" s="193">
        <v>3763.56</v>
      </c>
      <c r="E25" s="193">
        <v>2937.62</v>
      </c>
      <c r="F25" s="250">
        <v>666.08</v>
      </c>
      <c r="G25" s="306">
        <v>5452</v>
      </c>
      <c r="H25" s="250">
        <v>2968</v>
      </c>
      <c r="I25" s="250">
        <v>2484</v>
      </c>
      <c r="J25" s="306">
        <v>140.6</v>
      </c>
      <c r="K25" s="250">
        <v>140.6</v>
      </c>
      <c r="L25" s="309" t="s">
        <v>558</v>
      </c>
      <c r="M25" s="310"/>
      <c r="N25" s="250">
        <v>1108.58</v>
      </c>
      <c r="O25" s="250">
        <v>795.55999999999904</v>
      </c>
      <c r="P25" s="250">
        <v>313.02</v>
      </c>
      <c r="Q25" s="305"/>
      <c r="R25" s="268"/>
    </row>
    <row r="26" spans="1:18" ht="23.1" customHeight="1">
      <c r="A26" s="564"/>
      <c r="B26" s="197" t="s">
        <v>35</v>
      </c>
      <c r="C26" s="306">
        <v>1086.1400000000001</v>
      </c>
      <c r="D26" s="193">
        <v>737.04</v>
      </c>
      <c r="E26" s="193">
        <v>349.1</v>
      </c>
      <c r="F26" s="250">
        <v>0</v>
      </c>
      <c r="G26" s="306">
        <v>840</v>
      </c>
      <c r="H26" s="250">
        <v>562</v>
      </c>
      <c r="I26" s="250">
        <v>278</v>
      </c>
      <c r="J26" s="306">
        <v>0</v>
      </c>
      <c r="K26" s="250" t="s">
        <v>557</v>
      </c>
      <c r="L26" s="309">
        <v>0</v>
      </c>
      <c r="M26" s="310"/>
      <c r="N26" s="250">
        <v>246.14</v>
      </c>
      <c r="O26" s="250">
        <v>175.04</v>
      </c>
      <c r="P26" s="250">
        <v>71.099999999999895</v>
      </c>
      <c r="Q26" s="305"/>
      <c r="R26" s="268"/>
    </row>
    <row r="27" spans="1:18" s="241" customFormat="1" ht="23.1" customHeight="1">
      <c r="A27" s="564"/>
      <c r="B27" s="185" t="s">
        <v>13</v>
      </c>
      <c r="C27" s="305">
        <v>5462.4</v>
      </c>
      <c r="D27" s="187">
        <v>2798.34</v>
      </c>
      <c r="E27" s="187">
        <v>2171.3000000000002</v>
      </c>
      <c r="F27" s="305">
        <v>492.76</v>
      </c>
      <c r="G27" s="305">
        <v>4055</v>
      </c>
      <c r="H27" s="305">
        <v>2199</v>
      </c>
      <c r="I27" s="305">
        <v>1856</v>
      </c>
      <c r="J27" s="305">
        <v>42.700000000000301</v>
      </c>
      <c r="K27" s="305">
        <v>42.700000000000301</v>
      </c>
      <c r="L27" s="308">
        <v>0</v>
      </c>
      <c r="M27" s="305"/>
      <c r="N27" s="305">
        <v>871.94</v>
      </c>
      <c r="O27" s="305">
        <v>599.34</v>
      </c>
      <c r="P27" s="305">
        <v>272.60000000000002</v>
      </c>
      <c r="Q27" s="305"/>
      <c r="R27" s="295"/>
    </row>
    <row r="28" spans="1:18" ht="23.1" customHeight="1">
      <c r="A28" s="564"/>
      <c r="B28" s="197" t="s">
        <v>36</v>
      </c>
      <c r="C28" s="306">
        <v>5046.3100000000004</v>
      </c>
      <c r="D28" s="193">
        <v>2517.0500000000002</v>
      </c>
      <c r="E28" s="193">
        <v>2036.5</v>
      </c>
      <c r="F28" s="250">
        <v>492.76</v>
      </c>
      <c r="G28" s="306">
        <v>3728</v>
      </c>
      <c r="H28" s="250">
        <v>1980</v>
      </c>
      <c r="I28" s="250">
        <v>1748</v>
      </c>
      <c r="J28" s="306">
        <v>42.700000000000301</v>
      </c>
      <c r="K28" s="250">
        <v>42.700000000000301</v>
      </c>
      <c r="L28" s="309">
        <v>0</v>
      </c>
      <c r="M28" s="310"/>
      <c r="N28" s="250">
        <v>782.85</v>
      </c>
      <c r="O28" s="250">
        <v>537.04999999999995</v>
      </c>
      <c r="P28" s="250">
        <v>245.8</v>
      </c>
      <c r="Q28" s="305"/>
      <c r="R28" s="268"/>
    </row>
    <row r="29" spans="1:18" ht="23.1" customHeight="1">
      <c r="A29" s="564"/>
      <c r="B29" s="197" t="s">
        <v>37</v>
      </c>
      <c r="C29" s="306">
        <v>416.09</v>
      </c>
      <c r="D29" s="193">
        <v>281.29000000000002</v>
      </c>
      <c r="E29" s="193">
        <v>134.80000000000001</v>
      </c>
      <c r="F29" s="250">
        <v>0</v>
      </c>
      <c r="G29" s="306">
        <v>327</v>
      </c>
      <c r="H29" s="250">
        <v>219</v>
      </c>
      <c r="I29" s="250">
        <v>108</v>
      </c>
      <c r="J29" s="306">
        <v>0</v>
      </c>
      <c r="K29" s="250" t="s">
        <v>557</v>
      </c>
      <c r="L29" s="309">
        <v>0</v>
      </c>
      <c r="M29" s="310"/>
      <c r="N29" s="250">
        <v>89.09</v>
      </c>
      <c r="O29" s="250">
        <v>62.29</v>
      </c>
      <c r="P29" s="250">
        <v>26.8</v>
      </c>
      <c r="Q29" s="305"/>
      <c r="R29" s="268"/>
    </row>
    <row r="30" spans="1:18" s="241" customFormat="1" ht="23.1" customHeight="1">
      <c r="A30" s="564"/>
      <c r="B30" s="185" t="s">
        <v>13</v>
      </c>
      <c r="C30" s="305">
        <v>15118.04</v>
      </c>
      <c r="D30" s="187">
        <v>7176.3</v>
      </c>
      <c r="E30" s="187">
        <v>6277.78</v>
      </c>
      <c r="F30" s="305">
        <v>1663.96</v>
      </c>
      <c r="G30" s="305">
        <v>11169</v>
      </c>
      <c r="H30" s="305">
        <v>5691</v>
      </c>
      <c r="I30" s="305">
        <v>5478</v>
      </c>
      <c r="J30" s="305">
        <v>964.62</v>
      </c>
      <c r="K30" s="305">
        <v>964.62</v>
      </c>
      <c r="L30" s="308">
        <v>0</v>
      </c>
      <c r="M30" s="305"/>
      <c r="N30" s="305">
        <v>1320.46</v>
      </c>
      <c r="O30" s="305">
        <v>1485.3</v>
      </c>
      <c r="P30" s="305">
        <v>-164.840000000001</v>
      </c>
      <c r="Q30" s="305">
        <v>0</v>
      </c>
      <c r="R30" s="295"/>
    </row>
    <row r="31" spans="1:18" ht="23.1" customHeight="1">
      <c r="A31" s="564"/>
      <c r="B31" s="197" t="s">
        <v>38</v>
      </c>
      <c r="C31" s="306">
        <v>14612.01</v>
      </c>
      <c r="D31" s="193">
        <v>6834.52</v>
      </c>
      <c r="E31" s="193">
        <v>6113.53</v>
      </c>
      <c r="F31" s="250">
        <v>1663.96</v>
      </c>
      <c r="G31" s="306">
        <v>10716</v>
      </c>
      <c r="H31" s="250">
        <v>5390</v>
      </c>
      <c r="I31" s="250">
        <v>5326</v>
      </c>
      <c r="J31" s="306">
        <v>964.62</v>
      </c>
      <c r="K31" s="250">
        <v>964.62</v>
      </c>
      <c r="L31" s="309">
        <v>0</v>
      </c>
      <c r="M31" s="310"/>
      <c r="N31" s="250">
        <v>1267.43</v>
      </c>
      <c r="O31" s="250">
        <v>1444.52</v>
      </c>
      <c r="P31" s="250">
        <v>-177.090000000001</v>
      </c>
      <c r="Q31" s="305"/>
      <c r="R31" s="268"/>
    </row>
    <row r="32" spans="1:18" ht="23.1" customHeight="1">
      <c r="A32" s="564"/>
      <c r="B32" s="197" t="s">
        <v>39</v>
      </c>
      <c r="C32" s="306">
        <v>506.03</v>
      </c>
      <c r="D32" s="193">
        <v>341.78</v>
      </c>
      <c r="E32" s="193">
        <v>164.25</v>
      </c>
      <c r="F32" s="250">
        <v>0</v>
      </c>
      <c r="G32" s="306">
        <v>453</v>
      </c>
      <c r="H32" s="250">
        <v>301</v>
      </c>
      <c r="I32" s="250">
        <v>152</v>
      </c>
      <c r="J32" s="306">
        <v>0</v>
      </c>
      <c r="K32" s="250" t="s">
        <v>557</v>
      </c>
      <c r="L32" s="309">
        <v>0</v>
      </c>
      <c r="M32" s="310"/>
      <c r="N32" s="250">
        <v>53.03</v>
      </c>
      <c r="O32" s="250">
        <v>40.78</v>
      </c>
      <c r="P32" s="250">
        <v>12.25</v>
      </c>
      <c r="Q32" s="305"/>
      <c r="R32" s="268"/>
    </row>
    <row r="33" spans="1:18" s="241" customFormat="1" ht="23.1" customHeight="1">
      <c r="A33" s="564"/>
      <c r="B33" s="185" t="s">
        <v>13</v>
      </c>
      <c r="C33" s="305">
        <v>9198.2000000000007</v>
      </c>
      <c r="D33" s="187">
        <v>4737.49</v>
      </c>
      <c r="E33" s="187">
        <v>3651.91</v>
      </c>
      <c r="F33" s="305">
        <v>808.8</v>
      </c>
      <c r="G33" s="305">
        <v>6793</v>
      </c>
      <c r="H33" s="305">
        <v>3729</v>
      </c>
      <c r="I33" s="305">
        <v>3064</v>
      </c>
      <c r="J33" s="305">
        <v>44.599999999999902</v>
      </c>
      <c r="K33" s="305">
        <v>44.599999999999902</v>
      </c>
      <c r="L33" s="308">
        <v>0</v>
      </c>
      <c r="M33" s="305"/>
      <c r="N33" s="305">
        <v>1551.8</v>
      </c>
      <c r="O33" s="305">
        <v>1008.49</v>
      </c>
      <c r="P33" s="305">
        <v>543.30999999999995</v>
      </c>
      <c r="Q33" s="305"/>
      <c r="R33" s="295"/>
    </row>
    <row r="34" spans="1:18" ht="23.1" customHeight="1">
      <c r="A34" s="564"/>
      <c r="B34" s="197" t="s">
        <v>40</v>
      </c>
      <c r="C34" s="306">
        <v>8772.42</v>
      </c>
      <c r="D34" s="193">
        <v>4451.3</v>
      </c>
      <c r="E34" s="193">
        <v>3512.32</v>
      </c>
      <c r="F34" s="250">
        <v>808.8</v>
      </c>
      <c r="G34" s="306">
        <v>6416</v>
      </c>
      <c r="H34" s="250">
        <v>3478</v>
      </c>
      <c r="I34" s="250">
        <v>2938</v>
      </c>
      <c r="J34" s="306">
        <v>44.599999999999902</v>
      </c>
      <c r="K34" s="250">
        <v>44.599999999999902</v>
      </c>
      <c r="L34" s="309">
        <v>0</v>
      </c>
      <c r="M34" s="310"/>
      <c r="N34" s="250">
        <v>1503.02</v>
      </c>
      <c r="O34" s="250">
        <v>973.3</v>
      </c>
      <c r="P34" s="250">
        <v>529.72</v>
      </c>
      <c r="Q34" s="305"/>
      <c r="R34" s="268"/>
    </row>
    <row r="35" spans="1:18" ht="23.1" customHeight="1">
      <c r="A35" s="564"/>
      <c r="B35" s="197" t="s">
        <v>41</v>
      </c>
      <c r="C35" s="306">
        <v>425.78</v>
      </c>
      <c r="D35" s="193">
        <v>286.19</v>
      </c>
      <c r="E35" s="193">
        <v>139.59</v>
      </c>
      <c r="F35" s="250">
        <v>0</v>
      </c>
      <c r="G35" s="306">
        <v>377</v>
      </c>
      <c r="H35" s="250">
        <v>251</v>
      </c>
      <c r="I35" s="250">
        <v>126</v>
      </c>
      <c r="J35" s="306">
        <v>0</v>
      </c>
      <c r="K35" s="250" t="s">
        <v>557</v>
      </c>
      <c r="L35" s="309">
        <v>0</v>
      </c>
      <c r="M35" s="310"/>
      <c r="N35" s="250">
        <v>48.78</v>
      </c>
      <c r="O35" s="250">
        <v>35.19</v>
      </c>
      <c r="P35" s="250">
        <v>13.59</v>
      </c>
      <c r="Q35" s="305"/>
      <c r="R35" s="268"/>
    </row>
    <row r="36" spans="1:18" s="241" customFormat="1" ht="23.1" customHeight="1">
      <c r="A36" s="564"/>
      <c r="B36" s="185" t="s">
        <v>13</v>
      </c>
      <c r="C36" s="305">
        <v>5648.38</v>
      </c>
      <c r="D36" s="187">
        <v>3143.07</v>
      </c>
      <c r="E36" s="187">
        <v>2130.35</v>
      </c>
      <c r="F36" s="305">
        <v>374.96</v>
      </c>
      <c r="G36" s="305">
        <v>4238</v>
      </c>
      <c r="H36" s="305">
        <v>2481</v>
      </c>
      <c r="I36" s="305">
        <v>1757</v>
      </c>
      <c r="J36" s="305">
        <v>-83.550000000000196</v>
      </c>
      <c r="K36" s="305">
        <v>-83.550000000000196</v>
      </c>
      <c r="L36" s="308">
        <v>0</v>
      </c>
      <c r="M36" s="305"/>
      <c r="N36" s="305">
        <v>1118.97</v>
      </c>
      <c r="O36" s="305">
        <v>662.07</v>
      </c>
      <c r="P36" s="305">
        <v>456.9</v>
      </c>
      <c r="Q36" s="305"/>
      <c r="R36" s="295"/>
    </row>
    <row r="37" spans="1:18" ht="23.1" customHeight="1">
      <c r="A37" s="564"/>
      <c r="B37" s="197" t="s">
        <v>42</v>
      </c>
      <c r="C37" s="306">
        <v>5047.1099999999997</v>
      </c>
      <c r="D37" s="193">
        <v>2735.71</v>
      </c>
      <c r="E37" s="193">
        <v>1936.44</v>
      </c>
      <c r="F37" s="250">
        <v>374.96</v>
      </c>
      <c r="G37" s="306">
        <v>3775</v>
      </c>
      <c r="H37" s="250">
        <v>2170</v>
      </c>
      <c r="I37" s="250">
        <v>1605</v>
      </c>
      <c r="J37" s="306">
        <v>-83.550000000000196</v>
      </c>
      <c r="K37" s="250">
        <v>-83.550000000000196</v>
      </c>
      <c r="L37" s="309">
        <v>0</v>
      </c>
      <c r="M37" s="310"/>
      <c r="N37" s="250">
        <v>980.7</v>
      </c>
      <c r="O37" s="250">
        <v>565.71</v>
      </c>
      <c r="P37" s="250">
        <v>414.99</v>
      </c>
      <c r="Q37" s="305"/>
      <c r="R37" s="312"/>
    </row>
    <row r="38" spans="1:18" ht="23.1" customHeight="1">
      <c r="A38" s="564"/>
      <c r="B38" s="197" t="s">
        <v>43</v>
      </c>
      <c r="C38" s="306">
        <v>601.27</v>
      </c>
      <c r="D38" s="193">
        <v>407.36</v>
      </c>
      <c r="E38" s="193">
        <v>193.91</v>
      </c>
      <c r="F38" s="250">
        <v>0</v>
      </c>
      <c r="G38" s="306">
        <v>463</v>
      </c>
      <c r="H38" s="250">
        <v>311</v>
      </c>
      <c r="I38" s="250">
        <v>152</v>
      </c>
      <c r="J38" s="306">
        <v>0</v>
      </c>
      <c r="K38" s="250" t="s">
        <v>557</v>
      </c>
      <c r="L38" s="309">
        <v>0</v>
      </c>
      <c r="M38" s="310"/>
      <c r="N38" s="250">
        <v>138.27000000000001</v>
      </c>
      <c r="O38" s="250">
        <v>96.36</v>
      </c>
      <c r="P38" s="250">
        <v>41.91</v>
      </c>
      <c r="Q38" s="305"/>
      <c r="R38" s="268"/>
    </row>
    <row r="39" spans="1:18" s="241" customFormat="1" ht="23.1" customHeight="1">
      <c r="A39" s="564"/>
      <c r="B39" s="185" t="s">
        <v>13</v>
      </c>
      <c r="C39" s="305">
        <v>3293.78</v>
      </c>
      <c r="D39" s="187">
        <v>1808.15</v>
      </c>
      <c r="E39" s="187">
        <v>1254.43</v>
      </c>
      <c r="F39" s="305">
        <v>231.2</v>
      </c>
      <c r="G39" s="305">
        <v>3055</v>
      </c>
      <c r="H39" s="305">
        <v>1808</v>
      </c>
      <c r="I39" s="305">
        <v>1247</v>
      </c>
      <c r="J39" s="305">
        <v>1.5</v>
      </c>
      <c r="K39" s="305">
        <v>1.5</v>
      </c>
      <c r="L39" s="308">
        <v>0</v>
      </c>
      <c r="M39" s="305"/>
      <c r="N39" s="305">
        <v>6.0799999999996999</v>
      </c>
      <c r="O39" s="305">
        <v>0.14999999999992</v>
      </c>
      <c r="P39" s="305">
        <v>5.9299999999997803</v>
      </c>
      <c r="Q39" s="305">
        <v>0</v>
      </c>
      <c r="R39" s="295"/>
    </row>
    <row r="40" spans="1:18" ht="23.1" customHeight="1">
      <c r="A40" s="564"/>
      <c r="B40" s="197" t="s">
        <v>44</v>
      </c>
      <c r="C40" s="306">
        <v>3244.06</v>
      </c>
      <c r="D40" s="193">
        <v>1778.32</v>
      </c>
      <c r="E40" s="193">
        <v>1234.54</v>
      </c>
      <c r="F40" s="250">
        <v>231.2</v>
      </c>
      <c r="G40" s="306">
        <v>2499</v>
      </c>
      <c r="H40" s="250">
        <v>1436</v>
      </c>
      <c r="I40" s="250">
        <v>1063</v>
      </c>
      <c r="J40" s="306">
        <v>1.5</v>
      </c>
      <c r="K40" s="250">
        <v>1.5</v>
      </c>
      <c r="L40" s="309">
        <v>0</v>
      </c>
      <c r="M40" s="310"/>
      <c r="N40" s="250">
        <v>512.36</v>
      </c>
      <c r="O40" s="250">
        <v>342.32</v>
      </c>
      <c r="P40" s="250">
        <v>170.04</v>
      </c>
      <c r="Q40" s="305"/>
      <c r="R40" s="312" t="s">
        <v>559</v>
      </c>
    </row>
    <row r="41" spans="1:18" ht="30.95" customHeight="1">
      <c r="A41" s="564"/>
      <c r="B41" s="197" t="s">
        <v>45</v>
      </c>
      <c r="C41" s="306">
        <v>49.72</v>
      </c>
      <c r="D41" s="193">
        <v>29.83</v>
      </c>
      <c r="E41" s="193">
        <v>19.89</v>
      </c>
      <c r="F41" s="250">
        <v>0</v>
      </c>
      <c r="G41" s="306">
        <v>556</v>
      </c>
      <c r="H41" s="250">
        <v>372</v>
      </c>
      <c r="I41" s="250">
        <v>184</v>
      </c>
      <c r="J41" s="306">
        <v>0</v>
      </c>
      <c r="K41" s="250" t="s">
        <v>557</v>
      </c>
      <c r="L41" s="309">
        <v>0</v>
      </c>
      <c r="M41" s="310"/>
      <c r="N41" s="250">
        <v>-506.28</v>
      </c>
      <c r="O41" s="250">
        <v>-342.17</v>
      </c>
      <c r="P41" s="250">
        <v>-164.11</v>
      </c>
      <c r="Q41" s="305"/>
      <c r="R41" s="312" t="s">
        <v>560</v>
      </c>
    </row>
    <row r="42" spans="1:18" s="241" customFormat="1" ht="23.1" customHeight="1">
      <c r="A42" s="564"/>
      <c r="B42" s="185" t="s">
        <v>13</v>
      </c>
      <c r="C42" s="305">
        <v>2262.92</v>
      </c>
      <c r="D42" s="187">
        <v>1475.91</v>
      </c>
      <c r="E42" s="187">
        <v>752.45</v>
      </c>
      <c r="F42" s="305">
        <v>34.56</v>
      </c>
      <c r="G42" s="305">
        <v>1866</v>
      </c>
      <c r="H42" s="305">
        <v>1218</v>
      </c>
      <c r="I42" s="305">
        <v>648</v>
      </c>
      <c r="J42" s="305">
        <v>22.56</v>
      </c>
      <c r="K42" s="305">
        <v>22.56</v>
      </c>
      <c r="L42" s="308">
        <v>0</v>
      </c>
      <c r="M42" s="305"/>
      <c r="N42" s="305">
        <v>339.8</v>
      </c>
      <c r="O42" s="305">
        <v>257.91000000000003</v>
      </c>
      <c r="P42" s="305">
        <v>81.889999999999901</v>
      </c>
      <c r="Q42" s="305"/>
      <c r="R42" s="295"/>
    </row>
    <row r="43" spans="1:18" ht="23.1" customHeight="1">
      <c r="A43" s="564"/>
      <c r="B43" s="197" t="s">
        <v>46</v>
      </c>
      <c r="C43" s="306">
        <v>1880.1</v>
      </c>
      <c r="D43" s="193">
        <v>1217.7</v>
      </c>
      <c r="E43" s="193">
        <v>627.84</v>
      </c>
      <c r="F43" s="250">
        <v>34.56</v>
      </c>
      <c r="G43" s="306">
        <v>1548</v>
      </c>
      <c r="H43" s="250">
        <v>1006</v>
      </c>
      <c r="I43" s="250">
        <v>542</v>
      </c>
      <c r="J43" s="306">
        <v>22.56</v>
      </c>
      <c r="K43" s="250">
        <v>22.56</v>
      </c>
      <c r="L43" s="309">
        <v>0</v>
      </c>
      <c r="M43" s="310"/>
      <c r="N43" s="250">
        <v>274.98</v>
      </c>
      <c r="O43" s="250">
        <v>211.7</v>
      </c>
      <c r="P43" s="250">
        <v>63.279999999999902</v>
      </c>
      <c r="Q43" s="305"/>
      <c r="R43" s="268"/>
    </row>
    <row r="44" spans="1:18" ht="23.1" customHeight="1">
      <c r="A44" s="564"/>
      <c r="B44" s="197" t="s">
        <v>47</v>
      </c>
      <c r="C44" s="306">
        <v>382.82</v>
      </c>
      <c r="D44" s="193">
        <v>258.20999999999998</v>
      </c>
      <c r="E44" s="193">
        <v>124.61</v>
      </c>
      <c r="F44" s="250">
        <v>0</v>
      </c>
      <c r="G44" s="306">
        <v>318</v>
      </c>
      <c r="H44" s="250">
        <v>212</v>
      </c>
      <c r="I44" s="250">
        <v>106</v>
      </c>
      <c r="J44" s="306">
        <v>0</v>
      </c>
      <c r="K44" s="250" t="s">
        <v>557</v>
      </c>
      <c r="L44" s="309">
        <v>0</v>
      </c>
      <c r="M44" s="310"/>
      <c r="N44" s="250">
        <v>64.819999999999993</v>
      </c>
      <c r="O44" s="250">
        <v>46.21</v>
      </c>
      <c r="P44" s="250">
        <v>18.61</v>
      </c>
      <c r="Q44" s="305"/>
      <c r="R44" s="268"/>
    </row>
    <row r="45" spans="1:18" s="241" customFormat="1" ht="23.1" customHeight="1">
      <c r="A45" s="564"/>
      <c r="B45" s="185" t="s">
        <v>13</v>
      </c>
      <c r="C45" s="305">
        <v>3043.72</v>
      </c>
      <c r="D45" s="187">
        <v>1762.83</v>
      </c>
      <c r="E45" s="187">
        <v>1116.25</v>
      </c>
      <c r="F45" s="305">
        <v>164.64</v>
      </c>
      <c r="G45" s="305">
        <v>2369</v>
      </c>
      <c r="H45" s="305">
        <v>1434</v>
      </c>
      <c r="I45" s="305">
        <v>935</v>
      </c>
      <c r="J45" s="305">
        <v>-112.5</v>
      </c>
      <c r="K45" s="305">
        <v>-112.5</v>
      </c>
      <c r="L45" s="308">
        <v>0</v>
      </c>
      <c r="M45" s="305"/>
      <c r="N45" s="305">
        <v>622.58000000000004</v>
      </c>
      <c r="O45" s="305">
        <v>328.83</v>
      </c>
      <c r="P45" s="305">
        <v>293.75</v>
      </c>
      <c r="Q45" s="305"/>
      <c r="R45" s="295"/>
    </row>
    <row r="46" spans="1:18" ht="23.1" customHeight="1">
      <c r="A46" s="564"/>
      <c r="B46" s="197" t="s">
        <v>48</v>
      </c>
      <c r="C46" s="306">
        <v>2525.89</v>
      </c>
      <c r="D46" s="193">
        <v>1412.77</v>
      </c>
      <c r="E46" s="193">
        <v>948.48</v>
      </c>
      <c r="F46" s="250">
        <v>164.64</v>
      </c>
      <c r="G46" s="306">
        <v>1937</v>
      </c>
      <c r="H46" s="250">
        <v>1145</v>
      </c>
      <c r="I46" s="250">
        <v>792</v>
      </c>
      <c r="J46" s="306">
        <v>-112.5</v>
      </c>
      <c r="K46" s="250">
        <v>-112.5</v>
      </c>
      <c r="L46" s="309">
        <v>0</v>
      </c>
      <c r="M46" s="310"/>
      <c r="N46" s="250">
        <v>536.75</v>
      </c>
      <c r="O46" s="250">
        <v>267.77</v>
      </c>
      <c r="P46" s="250">
        <v>268.98</v>
      </c>
      <c r="Q46" s="305"/>
      <c r="R46" s="268"/>
    </row>
    <row r="47" spans="1:18" ht="23.1" customHeight="1">
      <c r="A47" s="564"/>
      <c r="B47" s="197" t="s">
        <v>49</v>
      </c>
      <c r="C47" s="306">
        <v>517.83000000000004</v>
      </c>
      <c r="D47" s="193">
        <v>350.06</v>
      </c>
      <c r="E47" s="193">
        <v>167.77</v>
      </c>
      <c r="F47" s="250">
        <v>0</v>
      </c>
      <c r="G47" s="306">
        <v>432</v>
      </c>
      <c r="H47" s="250">
        <v>289</v>
      </c>
      <c r="I47" s="250">
        <v>143</v>
      </c>
      <c r="J47" s="306">
        <v>0</v>
      </c>
      <c r="K47" s="250" t="s">
        <v>557</v>
      </c>
      <c r="L47" s="309">
        <v>0</v>
      </c>
      <c r="M47" s="310"/>
      <c r="N47" s="250">
        <v>85.83</v>
      </c>
      <c r="O47" s="250">
        <v>61.06</v>
      </c>
      <c r="P47" s="250">
        <v>24.77</v>
      </c>
      <c r="Q47" s="305"/>
      <c r="R47" s="268"/>
    </row>
    <row r="48" spans="1:18" ht="23.1" customHeight="1">
      <c r="A48" s="564"/>
      <c r="B48" s="197" t="s">
        <v>50</v>
      </c>
      <c r="C48" s="306">
        <v>1750.82</v>
      </c>
      <c r="D48" s="193">
        <v>1177.21</v>
      </c>
      <c r="E48" s="193">
        <v>573.61</v>
      </c>
      <c r="F48" s="250">
        <v>0</v>
      </c>
      <c r="G48" s="306">
        <v>1525</v>
      </c>
      <c r="H48" s="250">
        <v>1011</v>
      </c>
      <c r="I48" s="250">
        <v>514</v>
      </c>
      <c r="J48" s="306">
        <v>0</v>
      </c>
      <c r="K48" s="250" t="s">
        <v>557</v>
      </c>
      <c r="L48" s="309">
        <v>0</v>
      </c>
      <c r="M48" s="310"/>
      <c r="N48" s="250">
        <v>225.82</v>
      </c>
      <c r="O48" s="250">
        <v>166.21</v>
      </c>
      <c r="P48" s="250">
        <v>59.610000000000099</v>
      </c>
      <c r="Q48" s="305"/>
      <c r="R48" s="268"/>
    </row>
    <row r="49" spans="1:18" s="241" customFormat="1" ht="23.1" customHeight="1">
      <c r="A49" s="564"/>
      <c r="B49" s="185" t="s">
        <v>13</v>
      </c>
      <c r="C49" s="305">
        <v>3016.08</v>
      </c>
      <c r="D49" s="187">
        <v>1854.13</v>
      </c>
      <c r="E49" s="187">
        <v>1059.71</v>
      </c>
      <c r="F49" s="305">
        <v>102.24</v>
      </c>
      <c r="G49" s="305">
        <v>2248</v>
      </c>
      <c r="H49" s="305">
        <v>1417</v>
      </c>
      <c r="I49" s="305">
        <v>831</v>
      </c>
      <c r="J49" s="305">
        <v>22.8</v>
      </c>
      <c r="K49" s="305">
        <v>22.8</v>
      </c>
      <c r="L49" s="308">
        <v>0</v>
      </c>
      <c r="M49" s="305"/>
      <c r="N49" s="305">
        <v>643.04</v>
      </c>
      <c r="O49" s="305">
        <v>437.13</v>
      </c>
      <c r="P49" s="305">
        <v>205.91</v>
      </c>
      <c r="Q49" s="305"/>
      <c r="R49" s="295"/>
    </row>
    <row r="50" spans="1:18" ht="23.1" customHeight="1">
      <c r="A50" s="564"/>
      <c r="B50" s="197" t="s">
        <v>51</v>
      </c>
      <c r="C50" s="306">
        <v>2607.8200000000002</v>
      </c>
      <c r="D50" s="193">
        <v>1579.65</v>
      </c>
      <c r="E50" s="193">
        <v>925.93</v>
      </c>
      <c r="F50" s="250">
        <v>102.24</v>
      </c>
      <c r="G50" s="306">
        <v>1921</v>
      </c>
      <c r="H50" s="250">
        <v>1200</v>
      </c>
      <c r="I50" s="250">
        <v>721</v>
      </c>
      <c r="J50" s="306">
        <v>22.8</v>
      </c>
      <c r="K50" s="250">
        <v>22.8</v>
      </c>
      <c r="L50" s="309">
        <v>0</v>
      </c>
      <c r="M50" s="310"/>
      <c r="N50" s="250">
        <v>561.78</v>
      </c>
      <c r="O50" s="250">
        <v>379.65</v>
      </c>
      <c r="P50" s="250">
        <v>182.13</v>
      </c>
      <c r="Q50" s="305"/>
      <c r="R50" s="268"/>
    </row>
    <row r="51" spans="1:18" ht="23.1" customHeight="1">
      <c r="A51" s="564"/>
      <c r="B51" s="197" t="s">
        <v>53</v>
      </c>
      <c r="C51" s="306">
        <v>408.26</v>
      </c>
      <c r="D51" s="193">
        <v>274.48</v>
      </c>
      <c r="E51" s="193">
        <v>133.78</v>
      </c>
      <c r="F51" s="250">
        <v>0</v>
      </c>
      <c r="G51" s="306">
        <v>327</v>
      </c>
      <c r="H51" s="250">
        <v>217</v>
      </c>
      <c r="I51" s="250">
        <v>110</v>
      </c>
      <c r="J51" s="306">
        <v>0</v>
      </c>
      <c r="K51" s="250" t="s">
        <v>557</v>
      </c>
      <c r="L51" s="309">
        <v>0</v>
      </c>
      <c r="M51" s="310"/>
      <c r="N51" s="250">
        <v>81.260000000000005</v>
      </c>
      <c r="O51" s="250">
        <v>57.48</v>
      </c>
      <c r="P51" s="250">
        <v>23.78</v>
      </c>
      <c r="Q51" s="305"/>
      <c r="R51" s="268"/>
    </row>
    <row r="52" spans="1:18" ht="23.1" customHeight="1">
      <c r="A52" s="564"/>
      <c r="B52" s="190" t="s">
        <v>54</v>
      </c>
      <c r="C52" s="306">
        <v>2604.4499999999998</v>
      </c>
      <c r="D52" s="193">
        <v>1695.02</v>
      </c>
      <c r="E52" s="193">
        <v>876.15</v>
      </c>
      <c r="F52" s="250">
        <v>33.28</v>
      </c>
      <c r="G52" s="306">
        <v>2304</v>
      </c>
      <c r="H52" s="250">
        <v>1497</v>
      </c>
      <c r="I52" s="250">
        <v>807</v>
      </c>
      <c r="J52" s="306">
        <v>31.2</v>
      </c>
      <c r="K52" s="250">
        <v>31.2</v>
      </c>
      <c r="L52" s="309" t="s">
        <v>558</v>
      </c>
      <c r="M52" s="310"/>
      <c r="N52" s="250">
        <v>235.97</v>
      </c>
      <c r="O52" s="250">
        <v>198.02</v>
      </c>
      <c r="P52" s="250">
        <v>37.950000000000102</v>
      </c>
      <c r="Q52" s="305"/>
      <c r="R52" s="268"/>
    </row>
    <row r="53" spans="1:18" ht="23.1" customHeight="1">
      <c r="A53" s="564"/>
      <c r="B53" s="197" t="s">
        <v>55</v>
      </c>
      <c r="C53" s="306">
        <v>1864.23</v>
      </c>
      <c r="D53" s="193">
        <v>1261.74</v>
      </c>
      <c r="E53" s="193">
        <v>602.49</v>
      </c>
      <c r="F53" s="250">
        <v>0</v>
      </c>
      <c r="G53" s="306">
        <v>1493</v>
      </c>
      <c r="H53" s="250">
        <v>988</v>
      </c>
      <c r="I53" s="250">
        <v>505</v>
      </c>
      <c r="J53" s="306">
        <v>0</v>
      </c>
      <c r="K53" s="250" t="s">
        <v>557</v>
      </c>
      <c r="L53" s="309">
        <v>0</v>
      </c>
      <c r="M53" s="310"/>
      <c r="N53" s="250">
        <v>371.23</v>
      </c>
      <c r="O53" s="250">
        <v>273.74</v>
      </c>
      <c r="P53" s="250">
        <v>97.49</v>
      </c>
      <c r="Q53" s="305"/>
      <c r="R53" s="268"/>
    </row>
    <row r="54" spans="1:18" s="241" customFormat="1" ht="23.1" customHeight="1">
      <c r="A54" s="564"/>
      <c r="B54" s="185" t="s">
        <v>13</v>
      </c>
      <c r="C54" s="305">
        <v>2306.9499999999998</v>
      </c>
      <c r="D54" s="187">
        <v>1564.01</v>
      </c>
      <c r="E54" s="187">
        <v>742.94</v>
      </c>
      <c r="F54" s="305">
        <v>0</v>
      </c>
      <c r="G54" s="305">
        <v>1859</v>
      </c>
      <c r="H54" s="305">
        <v>1243</v>
      </c>
      <c r="I54" s="305">
        <v>616</v>
      </c>
      <c r="J54" s="305">
        <v>0</v>
      </c>
      <c r="K54" s="305">
        <v>0</v>
      </c>
      <c r="L54" s="308">
        <v>0</v>
      </c>
      <c r="M54" s="305"/>
      <c r="N54" s="305">
        <v>447.95</v>
      </c>
      <c r="O54" s="305">
        <v>321.01</v>
      </c>
      <c r="P54" s="305">
        <v>126.94</v>
      </c>
      <c r="Q54" s="305"/>
      <c r="R54" s="295"/>
    </row>
    <row r="55" spans="1:18" ht="23.1" customHeight="1">
      <c r="A55" s="564"/>
      <c r="B55" s="197" t="s">
        <v>56</v>
      </c>
      <c r="C55" s="306">
        <v>1819.66</v>
      </c>
      <c r="D55" s="193">
        <v>1236.4000000000001</v>
      </c>
      <c r="E55" s="193">
        <v>583.26</v>
      </c>
      <c r="F55" s="250">
        <v>0</v>
      </c>
      <c r="G55" s="306">
        <v>1447</v>
      </c>
      <c r="H55" s="250">
        <v>970</v>
      </c>
      <c r="I55" s="250">
        <v>477</v>
      </c>
      <c r="J55" s="306">
        <v>0</v>
      </c>
      <c r="K55" s="250" t="s">
        <v>557</v>
      </c>
      <c r="L55" s="309">
        <v>0</v>
      </c>
      <c r="M55" s="310"/>
      <c r="N55" s="250">
        <v>372.66</v>
      </c>
      <c r="O55" s="250">
        <v>266.39999999999998</v>
      </c>
      <c r="P55" s="250">
        <v>106.26</v>
      </c>
      <c r="Q55" s="305"/>
      <c r="R55" s="268"/>
    </row>
    <row r="56" spans="1:18" ht="23.1" customHeight="1">
      <c r="A56" s="564"/>
      <c r="B56" s="197" t="s">
        <v>57</v>
      </c>
      <c r="C56" s="306">
        <v>487.29</v>
      </c>
      <c r="D56" s="193">
        <v>327.61</v>
      </c>
      <c r="E56" s="193">
        <v>159.68</v>
      </c>
      <c r="F56" s="250">
        <v>0</v>
      </c>
      <c r="G56" s="306">
        <v>412</v>
      </c>
      <c r="H56" s="250">
        <v>273</v>
      </c>
      <c r="I56" s="250">
        <v>139</v>
      </c>
      <c r="J56" s="306">
        <v>0</v>
      </c>
      <c r="K56" s="250" t="s">
        <v>557</v>
      </c>
      <c r="L56" s="309">
        <v>0</v>
      </c>
      <c r="M56" s="310"/>
      <c r="N56" s="250">
        <v>75.290000000000006</v>
      </c>
      <c r="O56" s="250">
        <v>54.61</v>
      </c>
      <c r="P56" s="250">
        <v>20.68</v>
      </c>
      <c r="Q56" s="305"/>
      <c r="R56" s="268"/>
    </row>
    <row r="57" spans="1:18" ht="23.1" customHeight="1">
      <c r="A57" s="564"/>
      <c r="B57" s="197" t="s">
        <v>58</v>
      </c>
      <c r="C57" s="306">
        <v>1383.6</v>
      </c>
      <c r="D57" s="193">
        <v>927.56</v>
      </c>
      <c r="E57" s="193">
        <v>456.04</v>
      </c>
      <c r="F57" s="250">
        <v>0</v>
      </c>
      <c r="G57" s="306">
        <v>1211</v>
      </c>
      <c r="H57" s="250">
        <v>801</v>
      </c>
      <c r="I57" s="250">
        <v>410</v>
      </c>
      <c r="J57" s="306">
        <v>0</v>
      </c>
      <c r="K57" s="250" t="s">
        <v>557</v>
      </c>
      <c r="L57" s="309">
        <v>0</v>
      </c>
      <c r="M57" s="310"/>
      <c r="N57" s="250">
        <v>172.6</v>
      </c>
      <c r="O57" s="250">
        <v>126.56</v>
      </c>
      <c r="P57" s="250">
        <v>46.04</v>
      </c>
      <c r="Q57" s="305"/>
      <c r="R57" s="268"/>
    </row>
    <row r="58" spans="1:18" ht="23.1" customHeight="1">
      <c r="A58" s="564"/>
      <c r="B58" s="197" t="s">
        <v>59</v>
      </c>
      <c r="C58" s="306">
        <v>1699.06</v>
      </c>
      <c r="D58" s="193">
        <v>1112.73</v>
      </c>
      <c r="E58" s="193">
        <v>563.13</v>
      </c>
      <c r="F58" s="250">
        <v>23.2</v>
      </c>
      <c r="G58" s="306">
        <v>1411</v>
      </c>
      <c r="H58" s="250">
        <v>921</v>
      </c>
      <c r="I58" s="250">
        <v>490</v>
      </c>
      <c r="J58" s="306">
        <v>35.1</v>
      </c>
      <c r="K58" s="250">
        <v>35.1</v>
      </c>
      <c r="L58" s="309">
        <v>0</v>
      </c>
      <c r="M58" s="310"/>
      <c r="N58" s="250">
        <v>229.76</v>
      </c>
      <c r="O58" s="250">
        <v>191.73</v>
      </c>
      <c r="P58" s="250">
        <v>38.030000000000101</v>
      </c>
      <c r="Q58" s="305"/>
      <c r="R58" s="268"/>
    </row>
    <row r="59" spans="1:18" ht="23.1" customHeight="1">
      <c r="A59" s="564"/>
      <c r="B59" s="190" t="s">
        <v>60</v>
      </c>
      <c r="C59" s="306">
        <v>1630.02</v>
      </c>
      <c r="D59" s="193">
        <v>1103.93</v>
      </c>
      <c r="E59" s="193">
        <v>526.09</v>
      </c>
      <c r="F59" s="250">
        <v>0</v>
      </c>
      <c r="G59" s="306">
        <v>1375</v>
      </c>
      <c r="H59" s="250">
        <v>917</v>
      </c>
      <c r="I59" s="250">
        <v>458</v>
      </c>
      <c r="J59" s="306">
        <v>0</v>
      </c>
      <c r="K59" s="250" t="s">
        <v>557</v>
      </c>
      <c r="L59" s="309">
        <v>0</v>
      </c>
      <c r="M59" s="310"/>
      <c r="N59" s="250">
        <v>255.02</v>
      </c>
      <c r="O59" s="250">
        <v>186.93</v>
      </c>
      <c r="P59" s="250">
        <v>68.089999999999904</v>
      </c>
      <c r="Q59" s="305"/>
      <c r="R59" s="268"/>
    </row>
    <row r="60" spans="1:18" ht="23.1" customHeight="1">
      <c r="A60" s="564"/>
      <c r="B60" s="197" t="s">
        <v>61</v>
      </c>
      <c r="C60" s="306">
        <v>2033.34</v>
      </c>
      <c r="D60" s="193">
        <v>1371.52</v>
      </c>
      <c r="E60" s="193">
        <v>658.94</v>
      </c>
      <c r="F60" s="250">
        <v>2.88</v>
      </c>
      <c r="G60" s="306">
        <v>1612</v>
      </c>
      <c r="H60" s="250">
        <v>1083</v>
      </c>
      <c r="I60" s="250">
        <v>529</v>
      </c>
      <c r="J60" s="306">
        <v>0</v>
      </c>
      <c r="K60" s="250" t="s">
        <v>557</v>
      </c>
      <c r="L60" s="309">
        <v>0</v>
      </c>
      <c r="M60" s="310"/>
      <c r="N60" s="250">
        <v>418.46</v>
      </c>
      <c r="O60" s="250">
        <v>288.52</v>
      </c>
      <c r="P60" s="250">
        <v>129.94</v>
      </c>
      <c r="Q60" s="305"/>
      <c r="R60" s="268"/>
    </row>
    <row r="61" spans="1:18" ht="23.1" customHeight="1">
      <c r="A61" s="564"/>
      <c r="B61" s="197" t="s">
        <v>62</v>
      </c>
      <c r="C61" s="306">
        <v>1869.39</v>
      </c>
      <c r="D61" s="193">
        <v>1260.71</v>
      </c>
      <c r="E61" s="193">
        <v>608.67999999999995</v>
      </c>
      <c r="F61" s="250">
        <v>0</v>
      </c>
      <c r="G61" s="306">
        <v>1628</v>
      </c>
      <c r="H61" s="250">
        <v>1082</v>
      </c>
      <c r="I61" s="250">
        <v>546</v>
      </c>
      <c r="J61" s="306">
        <v>0</v>
      </c>
      <c r="K61" s="250" t="s">
        <v>557</v>
      </c>
      <c r="L61" s="309">
        <v>0</v>
      </c>
      <c r="M61" s="310"/>
      <c r="N61" s="250">
        <v>241.39</v>
      </c>
      <c r="O61" s="250">
        <v>178.71</v>
      </c>
      <c r="P61" s="250">
        <v>62.679999999999801</v>
      </c>
      <c r="Q61" s="305"/>
      <c r="R61" s="268"/>
    </row>
    <row r="62" spans="1:18" ht="23.1" customHeight="1">
      <c r="A62" s="564"/>
      <c r="B62" s="197" t="s">
        <v>64</v>
      </c>
      <c r="C62" s="306">
        <v>1633.87</v>
      </c>
      <c r="D62" s="193">
        <v>1098.52</v>
      </c>
      <c r="E62" s="193">
        <v>535.35</v>
      </c>
      <c r="F62" s="250">
        <v>0</v>
      </c>
      <c r="G62" s="306">
        <v>1428</v>
      </c>
      <c r="H62" s="250">
        <v>947</v>
      </c>
      <c r="I62" s="250">
        <v>481</v>
      </c>
      <c r="J62" s="306">
        <v>0</v>
      </c>
      <c r="K62" s="250" t="s">
        <v>557</v>
      </c>
      <c r="L62" s="309">
        <v>0</v>
      </c>
      <c r="M62" s="310"/>
      <c r="N62" s="250">
        <v>205.87</v>
      </c>
      <c r="O62" s="250">
        <v>151.52000000000001</v>
      </c>
      <c r="P62" s="250">
        <v>54.349999999999902</v>
      </c>
      <c r="Q62" s="305"/>
      <c r="R62" s="268"/>
    </row>
    <row r="63" spans="1:18" ht="23.1" customHeight="1">
      <c r="A63" s="564"/>
      <c r="B63" s="197" t="s">
        <v>65</v>
      </c>
      <c r="C63" s="306">
        <v>1611.32</v>
      </c>
      <c r="D63" s="193">
        <v>1090.71</v>
      </c>
      <c r="E63" s="193">
        <v>520.61</v>
      </c>
      <c r="F63" s="250">
        <v>0</v>
      </c>
      <c r="G63" s="306">
        <v>1281</v>
      </c>
      <c r="H63" s="250">
        <v>861</v>
      </c>
      <c r="I63" s="250">
        <v>420</v>
      </c>
      <c r="J63" s="306">
        <v>0</v>
      </c>
      <c r="K63" s="250" t="s">
        <v>557</v>
      </c>
      <c r="L63" s="309">
        <v>0</v>
      </c>
      <c r="M63" s="310"/>
      <c r="N63" s="250">
        <v>330.32</v>
      </c>
      <c r="O63" s="250">
        <v>229.71</v>
      </c>
      <c r="P63" s="250">
        <v>100.61</v>
      </c>
      <c r="Q63" s="305"/>
      <c r="R63" s="268"/>
    </row>
    <row r="64" spans="1:18" ht="23.1" customHeight="1">
      <c r="A64" s="564"/>
      <c r="B64" s="197" t="s">
        <v>66</v>
      </c>
      <c r="C64" s="306">
        <v>904.77</v>
      </c>
      <c r="D64" s="193">
        <v>612.74</v>
      </c>
      <c r="E64" s="193">
        <v>292.02999999999997</v>
      </c>
      <c r="F64" s="250">
        <v>0</v>
      </c>
      <c r="G64" s="306">
        <v>720</v>
      </c>
      <c r="H64" s="250">
        <v>481</v>
      </c>
      <c r="I64" s="250">
        <v>239</v>
      </c>
      <c r="J64" s="306">
        <v>0</v>
      </c>
      <c r="K64" s="250" t="s">
        <v>557</v>
      </c>
      <c r="L64" s="309">
        <v>0</v>
      </c>
      <c r="M64" s="310"/>
      <c r="N64" s="250">
        <v>184.77</v>
      </c>
      <c r="O64" s="250">
        <v>131.74</v>
      </c>
      <c r="P64" s="250">
        <v>53.03</v>
      </c>
      <c r="Q64" s="305"/>
      <c r="R64" s="268"/>
    </row>
    <row r="65" spans="1:18" ht="23.1" customHeight="1">
      <c r="A65" s="564"/>
      <c r="B65" s="197" t="s">
        <v>67</v>
      </c>
      <c r="C65" s="306">
        <v>1543.03</v>
      </c>
      <c r="D65" s="193">
        <v>1027.02</v>
      </c>
      <c r="E65" s="193">
        <v>516.01</v>
      </c>
      <c r="F65" s="250">
        <v>0</v>
      </c>
      <c r="G65" s="306">
        <v>1450</v>
      </c>
      <c r="H65" s="250">
        <v>950</v>
      </c>
      <c r="I65" s="250">
        <v>500</v>
      </c>
      <c r="J65" s="306">
        <v>0</v>
      </c>
      <c r="K65" s="250" t="s">
        <v>557</v>
      </c>
      <c r="L65" s="309">
        <v>0</v>
      </c>
      <c r="M65" s="310"/>
      <c r="N65" s="250">
        <v>93.03</v>
      </c>
      <c r="O65" s="250">
        <v>77.02</v>
      </c>
      <c r="P65" s="250">
        <v>16.010000000000002</v>
      </c>
      <c r="Q65" s="305"/>
      <c r="R65" s="268"/>
    </row>
    <row r="66" spans="1:18" ht="23.1" customHeight="1">
      <c r="A66" s="564"/>
      <c r="B66" s="197" t="s">
        <v>68</v>
      </c>
      <c r="C66" s="306">
        <v>1284.9000000000001</v>
      </c>
      <c r="D66" s="193">
        <v>866.9</v>
      </c>
      <c r="E66" s="193">
        <v>418</v>
      </c>
      <c r="F66" s="250">
        <v>0</v>
      </c>
      <c r="G66" s="306">
        <v>1131</v>
      </c>
      <c r="H66" s="250">
        <v>756</v>
      </c>
      <c r="I66" s="250">
        <v>375</v>
      </c>
      <c r="J66" s="306">
        <v>0</v>
      </c>
      <c r="K66" s="250" t="s">
        <v>557</v>
      </c>
      <c r="L66" s="309">
        <v>0</v>
      </c>
      <c r="M66" s="310"/>
      <c r="N66" s="250">
        <v>153.9</v>
      </c>
      <c r="O66" s="250">
        <v>110.9</v>
      </c>
      <c r="P66" s="250">
        <v>43.000000000000099</v>
      </c>
      <c r="Q66" s="305"/>
      <c r="R66" s="268"/>
    </row>
    <row r="67" spans="1:18" ht="23.1" customHeight="1">
      <c r="A67" s="564"/>
      <c r="B67" s="197" t="s">
        <v>69</v>
      </c>
      <c r="C67" s="306">
        <v>1116.8900000000001</v>
      </c>
      <c r="D67" s="193">
        <v>758.57</v>
      </c>
      <c r="E67" s="193">
        <v>358.32</v>
      </c>
      <c r="F67" s="250">
        <v>0</v>
      </c>
      <c r="G67" s="306">
        <v>965</v>
      </c>
      <c r="H67" s="250">
        <v>645</v>
      </c>
      <c r="I67" s="250">
        <v>320</v>
      </c>
      <c r="J67" s="306">
        <v>0</v>
      </c>
      <c r="K67" s="250" t="s">
        <v>557</v>
      </c>
      <c r="L67" s="309">
        <v>0</v>
      </c>
      <c r="M67" s="310"/>
      <c r="N67" s="250">
        <v>151.88999999999999</v>
      </c>
      <c r="O67" s="250">
        <v>113.57</v>
      </c>
      <c r="P67" s="250">
        <v>38.3200000000001</v>
      </c>
      <c r="Q67" s="305"/>
      <c r="R67" s="268"/>
    </row>
    <row r="68" spans="1:18" ht="23.1" customHeight="1">
      <c r="A68" s="564"/>
      <c r="B68" s="197" t="s">
        <v>70</v>
      </c>
      <c r="C68" s="306">
        <v>1788.77</v>
      </c>
      <c r="D68" s="193">
        <v>1196.9000000000001</v>
      </c>
      <c r="E68" s="193">
        <v>591.87</v>
      </c>
      <c r="F68" s="250">
        <v>0</v>
      </c>
      <c r="G68" s="306">
        <v>1592</v>
      </c>
      <c r="H68" s="250">
        <v>1058</v>
      </c>
      <c r="I68" s="250">
        <v>534</v>
      </c>
      <c r="J68" s="306">
        <v>0</v>
      </c>
      <c r="K68" s="250" t="s">
        <v>557</v>
      </c>
      <c r="L68" s="309">
        <v>0</v>
      </c>
      <c r="M68" s="310"/>
      <c r="N68" s="250">
        <v>196.77</v>
      </c>
      <c r="O68" s="250">
        <v>138.9</v>
      </c>
      <c r="P68" s="250">
        <v>57.869999999999898</v>
      </c>
      <c r="Q68" s="305"/>
      <c r="R68" s="268"/>
    </row>
    <row r="69" spans="1:18" ht="23.1" customHeight="1">
      <c r="A69" s="564"/>
      <c r="B69" s="197" t="s">
        <v>71</v>
      </c>
      <c r="C69" s="306">
        <v>967.3</v>
      </c>
      <c r="D69" s="193">
        <v>653.38</v>
      </c>
      <c r="E69" s="193">
        <v>313.92</v>
      </c>
      <c r="F69" s="250">
        <v>0</v>
      </c>
      <c r="G69" s="306">
        <v>902</v>
      </c>
      <c r="H69" s="250">
        <v>601</v>
      </c>
      <c r="I69" s="250">
        <v>301</v>
      </c>
      <c r="J69" s="306">
        <v>0</v>
      </c>
      <c r="K69" s="250" t="s">
        <v>557</v>
      </c>
      <c r="L69" s="309">
        <v>0</v>
      </c>
      <c r="M69" s="310"/>
      <c r="N69" s="250">
        <v>65.3</v>
      </c>
      <c r="O69" s="250">
        <v>52.38</v>
      </c>
      <c r="P69" s="250">
        <v>12.92</v>
      </c>
      <c r="Q69" s="305"/>
      <c r="R69" s="268"/>
    </row>
    <row r="70" spans="1:18" ht="23.1" customHeight="1">
      <c r="A70" s="564"/>
      <c r="B70" s="197" t="s">
        <v>72</v>
      </c>
      <c r="C70" s="306">
        <v>800.77</v>
      </c>
      <c r="D70" s="193">
        <v>536.02</v>
      </c>
      <c r="E70" s="193">
        <v>264.75</v>
      </c>
      <c r="F70" s="250">
        <v>0</v>
      </c>
      <c r="G70" s="306">
        <v>610</v>
      </c>
      <c r="H70" s="250">
        <v>402</v>
      </c>
      <c r="I70" s="250">
        <v>208</v>
      </c>
      <c r="J70" s="306">
        <v>0</v>
      </c>
      <c r="K70" s="250" t="s">
        <v>557</v>
      </c>
      <c r="L70" s="309">
        <v>0</v>
      </c>
      <c r="M70" s="310"/>
      <c r="N70" s="250">
        <v>190.77</v>
      </c>
      <c r="O70" s="250">
        <v>134.02000000000001</v>
      </c>
      <c r="P70" s="250">
        <v>56.75</v>
      </c>
      <c r="Q70" s="305"/>
      <c r="R70" s="268"/>
    </row>
    <row r="71" spans="1:18" ht="23.1" customHeight="1">
      <c r="A71" s="564"/>
      <c r="B71" s="197" t="s">
        <v>73</v>
      </c>
      <c r="C71" s="306">
        <v>1363.3</v>
      </c>
      <c r="D71" s="193">
        <v>919.58</v>
      </c>
      <c r="E71" s="193">
        <v>443.72</v>
      </c>
      <c r="F71" s="250">
        <v>0</v>
      </c>
      <c r="G71" s="306">
        <v>1212</v>
      </c>
      <c r="H71" s="250">
        <v>808</v>
      </c>
      <c r="I71" s="250">
        <v>404</v>
      </c>
      <c r="J71" s="306">
        <v>0</v>
      </c>
      <c r="K71" s="250" t="s">
        <v>557</v>
      </c>
      <c r="L71" s="309">
        <v>0</v>
      </c>
      <c r="M71" s="310"/>
      <c r="N71" s="250">
        <v>151.30000000000001</v>
      </c>
      <c r="O71" s="250">
        <v>111.58</v>
      </c>
      <c r="P71" s="250">
        <v>39.720000000000098</v>
      </c>
      <c r="Q71" s="305"/>
      <c r="R71" s="268"/>
    </row>
    <row r="72" spans="1:18" ht="23.1" customHeight="1">
      <c r="A72" s="564"/>
      <c r="B72" s="197" t="s">
        <v>74</v>
      </c>
      <c r="C72" s="306">
        <v>1034.8599999999999</v>
      </c>
      <c r="D72" s="193">
        <v>691.4</v>
      </c>
      <c r="E72" s="193">
        <v>343.46</v>
      </c>
      <c r="F72" s="250">
        <v>0</v>
      </c>
      <c r="G72" s="306">
        <v>912</v>
      </c>
      <c r="H72" s="250">
        <v>603</v>
      </c>
      <c r="I72" s="250">
        <v>309</v>
      </c>
      <c r="J72" s="306">
        <v>0</v>
      </c>
      <c r="K72" s="250" t="s">
        <v>557</v>
      </c>
      <c r="L72" s="309">
        <v>0</v>
      </c>
      <c r="M72" s="310"/>
      <c r="N72" s="250">
        <v>122.86</v>
      </c>
      <c r="O72" s="250">
        <v>88.4</v>
      </c>
      <c r="P72" s="250">
        <v>34.459999999999901</v>
      </c>
      <c r="Q72" s="305"/>
      <c r="R72" s="268"/>
    </row>
    <row r="73" spans="1:18" ht="23.1" customHeight="1">
      <c r="A73" s="564"/>
      <c r="B73" s="197" t="s">
        <v>75</v>
      </c>
      <c r="C73" s="306">
        <v>790.88</v>
      </c>
      <c r="D73" s="193">
        <v>530.29</v>
      </c>
      <c r="E73" s="193">
        <v>260.58999999999997</v>
      </c>
      <c r="F73" s="250">
        <v>0</v>
      </c>
      <c r="G73" s="306">
        <v>682</v>
      </c>
      <c r="H73" s="250">
        <v>453</v>
      </c>
      <c r="I73" s="250">
        <v>229</v>
      </c>
      <c r="J73" s="306">
        <v>0</v>
      </c>
      <c r="K73" s="250" t="s">
        <v>557</v>
      </c>
      <c r="L73" s="309">
        <v>0</v>
      </c>
      <c r="M73" s="310"/>
      <c r="N73" s="250">
        <v>108.88</v>
      </c>
      <c r="O73" s="250">
        <v>77.290000000000006</v>
      </c>
      <c r="P73" s="250">
        <v>31.5899999999999</v>
      </c>
      <c r="Q73" s="305"/>
      <c r="R73" s="268"/>
    </row>
    <row r="74" spans="1:18" ht="23.1" customHeight="1">
      <c r="A74" s="564"/>
      <c r="B74" s="197" t="s">
        <v>76</v>
      </c>
      <c r="C74" s="306">
        <v>1360.85</v>
      </c>
      <c r="D74" s="193">
        <v>917.99</v>
      </c>
      <c r="E74" s="193">
        <v>442.86</v>
      </c>
      <c r="F74" s="250">
        <v>0</v>
      </c>
      <c r="G74" s="306">
        <v>1171</v>
      </c>
      <c r="H74" s="250">
        <v>779</v>
      </c>
      <c r="I74" s="250">
        <v>392</v>
      </c>
      <c r="J74" s="306">
        <v>0</v>
      </c>
      <c r="K74" s="250" t="s">
        <v>557</v>
      </c>
      <c r="L74" s="309">
        <v>0</v>
      </c>
      <c r="M74" s="310"/>
      <c r="N74" s="250">
        <v>189.85</v>
      </c>
      <c r="O74" s="250">
        <v>138.99</v>
      </c>
      <c r="P74" s="250">
        <v>50.8599999999999</v>
      </c>
      <c r="Q74" s="305"/>
      <c r="R74" s="268"/>
    </row>
    <row r="75" spans="1:18" ht="23.1" customHeight="1">
      <c r="A75" s="564"/>
      <c r="B75" s="197" t="s">
        <v>77</v>
      </c>
      <c r="C75" s="306">
        <v>1669.26</v>
      </c>
      <c r="D75" s="193">
        <v>1121.2</v>
      </c>
      <c r="E75" s="193">
        <v>548.05999999999995</v>
      </c>
      <c r="F75" s="250">
        <v>0</v>
      </c>
      <c r="G75" s="306">
        <v>1381</v>
      </c>
      <c r="H75" s="250">
        <v>923</v>
      </c>
      <c r="I75" s="250">
        <v>458</v>
      </c>
      <c r="J75" s="306">
        <v>0</v>
      </c>
      <c r="K75" s="250" t="s">
        <v>557</v>
      </c>
      <c r="L75" s="309">
        <v>0</v>
      </c>
      <c r="M75" s="310"/>
      <c r="N75" s="250">
        <v>288.26</v>
      </c>
      <c r="O75" s="250">
        <v>198.2</v>
      </c>
      <c r="P75" s="250">
        <v>90.059999999999903</v>
      </c>
      <c r="Q75" s="305"/>
      <c r="R75" s="268"/>
    </row>
    <row r="76" spans="1:18" ht="45" customHeight="1">
      <c r="A76" s="564"/>
      <c r="B76" s="197" t="s">
        <v>78</v>
      </c>
      <c r="C76" s="306">
        <v>860.1</v>
      </c>
      <c r="D76" s="193">
        <v>580.94000000000005</v>
      </c>
      <c r="E76" s="193">
        <v>279.16000000000003</v>
      </c>
      <c r="F76" s="250">
        <v>0</v>
      </c>
      <c r="G76" s="306">
        <v>713</v>
      </c>
      <c r="H76" s="250">
        <v>475</v>
      </c>
      <c r="I76" s="250">
        <v>238</v>
      </c>
      <c r="J76" s="306">
        <v>13.92</v>
      </c>
      <c r="K76" s="250" t="s">
        <v>557</v>
      </c>
      <c r="L76" s="309">
        <v>0</v>
      </c>
      <c r="M76" s="310">
        <v>13.92</v>
      </c>
      <c r="N76" s="250">
        <v>133.18</v>
      </c>
      <c r="O76" s="250">
        <v>105.94</v>
      </c>
      <c r="P76" s="250">
        <v>27.240000000000101</v>
      </c>
      <c r="Q76" s="305"/>
      <c r="R76" s="314" t="s">
        <v>561</v>
      </c>
    </row>
    <row r="77" spans="1:18" s="241" customFormat="1" ht="23.1" customHeight="1">
      <c r="A77" s="564"/>
      <c r="B77" s="205" t="s">
        <v>79</v>
      </c>
      <c r="C77" s="306">
        <v>495.83</v>
      </c>
      <c r="D77" s="193">
        <v>335.1</v>
      </c>
      <c r="E77" s="193">
        <v>160.72999999999999</v>
      </c>
      <c r="F77" s="250">
        <v>0</v>
      </c>
      <c r="G77" s="306">
        <v>416</v>
      </c>
      <c r="H77" s="250">
        <v>278</v>
      </c>
      <c r="I77" s="250">
        <v>138</v>
      </c>
      <c r="J77" s="306">
        <v>0</v>
      </c>
      <c r="K77" s="250" t="s">
        <v>557</v>
      </c>
      <c r="L77" s="309">
        <v>0</v>
      </c>
      <c r="M77" s="310"/>
      <c r="N77" s="250">
        <v>79.83</v>
      </c>
      <c r="O77" s="250">
        <v>57.1</v>
      </c>
      <c r="P77" s="250">
        <v>22.73</v>
      </c>
      <c r="Q77" s="305"/>
      <c r="R77" s="295"/>
    </row>
    <row r="78" spans="1:18" s="241" customFormat="1" ht="23.1" customHeight="1">
      <c r="A78" s="564"/>
      <c r="B78" s="210" t="s">
        <v>82</v>
      </c>
      <c r="C78" s="306">
        <v>860.8</v>
      </c>
      <c r="D78" s="193">
        <v>580.76</v>
      </c>
      <c r="E78" s="193">
        <v>280.04000000000002</v>
      </c>
      <c r="F78" s="250">
        <v>0</v>
      </c>
      <c r="G78" s="306">
        <v>680</v>
      </c>
      <c r="H78" s="250">
        <v>455</v>
      </c>
      <c r="I78" s="250">
        <v>225</v>
      </c>
      <c r="J78" s="306">
        <v>0</v>
      </c>
      <c r="K78" s="250" t="s">
        <v>557</v>
      </c>
      <c r="L78" s="309">
        <v>0</v>
      </c>
      <c r="M78" s="310"/>
      <c r="N78" s="250">
        <v>180.8</v>
      </c>
      <c r="O78" s="250">
        <v>125.76</v>
      </c>
      <c r="P78" s="250">
        <v>55.04</v>
      </c>
      <c r="Q78" s="308"/>
      <c r="R78" s="295"/>
    </row>
    <row r="79" spans="1:18" s="241" customFormat="1" ht="23.1" customHeight="1">
      <c r="A79" s="564"/>
      <c r="B79" s="197" t="s">
        <v>83</v>
      </c>
      <c r="C79" s="306">
        <v>1086.07</v>
      </c>
      <c r="D79" s="193">
        <v>735.08</v>
      </c>
      <c r="E79" s="193">
        <v>350.99</v>
      </c>
      <c r="F79" s="250">
        <v>0</v>
      </c>
      <c r="G79" s="306">
        <v>913</v>
      </c>
      <c r="H79" s="250">
        <v>609</v>
      </c>
      <c r="I79" s="250">
        <v>304</v>
      </c>
      <c r="J79" s="306">
        <v>0</v>
      </c>
      <c r="K79" s="250" t="s">
        <v>557</v>
      </c>
      <c r="L79" s="309">
        <v>0</v>
      </c>
      <c r="M79" s="310"/>
      <c r="N79" s="250">
        <v>173.07</v>
      </c>
      <c r="O79" s="250">
        <v>126.08</v>
      </c>
      <c r="P79" s="250">
        <v>46.990000000000101</v>
      </c>
      <c r="Q79" s="308"/>
      <c r="R79" s="295"/>
    </row>
    <row r="80" spans="1:18" s="241" customFormat="1" ht="23.1" customHeight="1">
      <c r="A80" s="564"/>
      <c r="B80" s="197" t="s">
        <v>86</v>
      </c>
      <c r="C80" s="306">
        <v>1057.3800000000001</v>
      </c>
      <c r="D80" s="193">
        <v>709.23</v>
      </c>
      <c r="E80" s="193">
        <v>348.15</v>
      </c>
      <c r="F80" s="250">
        <v>0</v>
      </c>
      <c r="G80" s="306">
        <v>934</v>
      </c>
      <c r="H80" s="250">
        <v>620</v>
      </c>
      <c r="I80" s="250">
        <v>314</v>
      </c>
      <c r="J80" s="306">
        <v>0</v>
      </c>
      <c r="K80" s="250" t="s">
        <v>557</v>
      </c>
      <c r="L80" s="309">
        <v>0</v>
      </c>
      <c r="M80" s="310"/>
      <c r="N80" s="250">
        <v>123.38</v>
      </c>
      <c r="O80" s="250">
        <v>89.23</v>
      </c>
      <c r="P80" s="250">
        <v>34.150000000000098</v>
      </c>
      <c r="Q80" s="305"/>
      <c r="R80" s="295"/>
    </row>
    <row r="81" spans="1:18" ht="23.1" customHeight="1">
      <c r="A81" s="564"/>
      <c r="B81" s="197" t="s">
        <v>91</v>
      </c>
      <c r="C81" s="306">
        <v>955.02</v>
      </c>
      <c r="D81" s="193">
        <v>643.41</v>
      </c>
      <c r="E81" s="193">
        <v>311.61</v>
      </c>
      <c r="F81" s="250">
        <v>0</v>
      </c>
      <c r="G81" s="306">
        <v>840</v>
      </c>
      <c r="H81" s="250">
        <v>560</v>
      </c>
      <c r="I81" s="250">
        <v>280</v>
      </c>
      <c r="J81" s="306">
        <v>0</v>
      </c>
      <c r="K81" s="250" t="s">
        <v>557</v>
      </c>
      <c r="L81" s="309">
        <v>0</v>
      </c>
      <c r="M81" s="310"/>
      <c r="N81" s="250">
        <v>115.02</v>
      </c>
      <c r="O81" s="250">
        <v>83.41</v>
      </c>
      <c r="P81" s="250">
        <v>31.61</v>
      </c>
      <c r="Q81" s="305"/>
      <c r="R81" s="268"/>
    </row>
    <row r="82" spans="1:18" ht="23.1" customHeight="1">
      <c r="A82" s="564"/>
      <c r="B82" s="197" t="s">
        <v>92</v>
      </c>
      <c r="C82" s="306">
        <v>1043.2</v>
      </c>
      <c r="D82" s="193">
        <v>706.84</v>
      </c>
      <c r="E82" s="193">
        <v>336.36</v>
      </c>
      <c r="F82" s="250">
        <v>0</v>
      </c>
      <c r="G82" s="306">
        <v>926</v>
      </c>
      <c r="H82" s="250">
        <v>620</v>
      </c>
      <c r="I82" s="250">
        <v>306</v>
      </c>
      <c r="J82" s="306">
        <v>0</v>
      </c>
      <c r="K82" s="250" t="s">
        <v>557</v>
      </c>
      <c r="L82" s="309">
        <v>0</v>
      </c>
      <c r="M82" s="310"/>
      <c r="N82" s="250">
        <v>117.2</v>
      </c>
      <c r="O82" s="250">
        <v>86.84</v>
      </c>
      <c r="P82" s="250">
        <v>30.36</v>
      </c>
      <c r="Q82" s="305"/>
      <c r="R82" s="268"/>
    </row>
    <row r="83" spans="1:18" ht="23.1" customHeight="1">
      <c r="A83" s="564"/>
      <c r="B83" s="197" t="s">
        <v>93</v>
      </c>
      <c r="C83" s="306">
        <v>1326.46</v>
      </c>
      <c r="D83" s="193">
        <v>896.76</v>
      </c>
      <c r="E83" s="193">
        <v>429.7</v>
      </c>
      <c r="F83" s="250">
        <v>0</v>
      </c>
      <c r="G83" s="306">
        <v>1154</v>
      </c>
      <c r="H83" s="250">
        <v>770</v>
      </c>
      <c r="I83" s="250">
        <v>384</v>
      </c>
      <c r="J83" s="306">
        <v>0</v>
      </c>
      <c r="K83" s="250" t="s">
        <v>557</v>
      </c>
      <c r="L83" s="309">
        <v>0</v>
      </c>
      <c r="M83" s="310"/>
      <c r="N83" s="250">
        <v>172.46</v>
      </c>
      <c r="O83" s="250">
        <v>126.76</v>
      </c>
      <c r="P83" s="250">
        <v>45.7</v>
      </c>
      <c r="Q83" s="305"/>
      <c r="R83" s="268"/>
    </row>
    <row r="84" spans="1:18" ht="23.1" customHeight="1">
      <c r="A84" s="564"/>
      <c r="B84" s="197" t="s">
        <v>94</v>
      </c>
      <c r="C84" s="306">
        <v>640.1</v>
      </c>
      <c r="D84" s="193">
        <v>430.9</v>
      </c>
      <c r="E84" s="193">
        <v>209.2</v>
      </c>
      <c r="F84" s="250">
        <v>0</v>
      </c>
      <c r="G84" s="306">
        <v>550</v>
      </c>
      <c r="H84" s="250">
        <v>366</v>
      </c>
      <c r="I84" s="250">
        <v>184</v>
      </c>
      <c r="J84" s="306">
        <v>0</v>
      </c>
      <c r="K84" s="250" t="s">
        <v>557</v>
      </c>
      <c r="L84" s="309">
        <v>0</v>
      </c>
      <c r="M84" s="310"/>
      <c r="N84" s="250">
        <v>90.099999999999895</v>
      </c>
      <c r="O84" s="250">
        <v>64.900000000000006</v>
      </c>
      <c r="P84" s="250">
        <v>25.1999999999999</v>
      </c>
      <c r="Q84" s="305"/>
      <c r="R84" s="268"/>
    </row>
    <row r="85" spans="1:18" ht="23.1" customHeight="1">
      <c r="A85" s="564"/>
      <c r="B85" s="197" t="s">
        <v>95</v>
      </c>
      <c r="C85" s="306">
        <v>1453.88</v>
      </c>
      <c r="D85" s="193">
        <v>980.53</v>
      </c>
      <c r="E85" s="193">
        <v>473.35</v>
      </c>
      <c r="F85" s="250">
        <v>0</v>
      </c>
      <c r="G85" s="306">
        <v>1219</v>
      </c>
      <c r="H85" s="250">
        <v>812</v>
      </c>
      <c r="I85" s="250">
        <v>407</v>
      </c>
      <c r="J85" s="306">
        <v>0</v>
      </c>
      <c r="K85" s="250" t="s">
        <v>557</v>
      </c>
      <c r="L85" s="309">
        <v>0</v>
      </c>
      <c r="M85" s="310"/>
      <c r="N85" s="250">
        <v>234.88</v>
      </c>
      <c r="O85" s="250">
        <v>168.53</v>
      </c>
      <c r="P85" s="250">
        <v>66.350000000000094</v>
      </c>
      <c r="Q85" s="305"/>
      <c r="R85" s="268"/>
    </row>
    <row r="86" spans="1:18" ht="23.1" customHeight="1">
      <c r="A86" s="564"/>
      <c r="B86" s="197" t="s">
        <v>98</v>
      </c>
      <c r="C86" s="306">
        <v>777.61</v>
      </c>
      <c r="D86" s="193">
        <v>521.73</v>
      </c>
      <c r="E86" s="193">
        <v>255.88</v>
      </c>
      <c r="F86" s="250">
        <v>0</v>
      </c>
      <c r="G86" s="306">
        <v>683</v>
      </c>
      <c r="H86" s="250">
        <v>452</v>
      </c>
      <c r="I86" s="250">
        <v>231</v>
      </c>
      <c r="J86" s="306">
        <v>0</v>
      </c>
      <c r="K86" s="250" t="s">
        <v>557</v>
      </c>
      <c r="L86" s="309" t="s">
        <v>558</v>
      </c>
      <c r="M86" s="310"/>
      <c r="N86" s="250">
        <v>94.61</v>
      </c>
      <c r="O86" s="250">
        <v>69.73</v>
      </c>
      <c r="P86" s="250">
        <v>24.88</v>
      </c>
      <c r="Q86" s="305"/>
      <c r="R86" s="268"/>
    </row>
    <row r="87" spans="1:18" ht="23.1" customHeight="1">
      <c r="A87" s="564"/>
      <c r="B87" s="197" t="s">
        <v>99</v>
      </c>
      <c r="C87" s="306">
        <v>1025.25</v>
      </c>
      <c r="D87" s="193">
        <v>697.47</v>
      </c>
      <c r="E87" s="193">
        <v>327.78</v>
      </c>
      <c r="F87" s="250">
        <v>0</v>
      </c>
      <c r="G87" s="306">
        <v>831</v>
      </c>
      <c r="H87" s="250">
        <v>559</v>
      </c>
      <c r="I87" s="250">
        <v>272</v>
      </c>
      <c r="J87" s="306">
        <v>0</v>
      </c>
      <c r="K87" s="250" t="s">
        <v>557</v>
      </c>
      <c r="L87" s="309">
        <v>0</v>
      </c>
      <c r="M87" s="310"/>
      <c r="N87" s="250">
        <v>194.25</v>
      </c>
      <c r="O87" s="250">
        <v>138.47</v>
      </c>
      <c r="P87" s="250">
        <v>55.78</v>
      </c>
      <c r="Q87" s="305"/>
      <c r="R87" s="268"/>
    </row>
    <row r="88" spans="1:18" ht="23.1" customHeight="1">
      <c r="A88" s="564"/>
      <c r="B88" s="197" t="s">
        <v>104</v>
      </c>
      <c r="C88" s="306">
        <v>1183.42</v>
      </c>
      <c r="D88" s="193">
        <v>795.69</v>
      </c>
      <c r="E88" s="193">
        <v>387.73</v>
      </c>
      <c r="F88" s="250">
        <v>0</v>
      </c>
      <c r="G88" s="306">
        <v>1012</v>
      </c>
      <c r="H88" s="250">
        <v>673</v>
      </c>
      <c r="I88" s="250">
        <v>339</v>
      </c>
      <c r="J88" s="306">
        <v>0</v>
      </c>
      <c r="K88" s="250" t="s">
        <v>557</v>
      </c>
      <c r="L88" s="309">
        <v>0</v>
      </c>
      <c r="M88" s="310"/>
      <c r="N88" s="250">
        <v>171.42</v>
      </c>
      <c r="O88" s="250">
        <v>122.69</v>
      </c>
      <c r="P88" s="250">
        <v>48.73</v>
      </c>
      <c r="Q88" s="305"/>
      <c r="R88" s="268"/>
    </row>
    <row r="89" spans="1:18" s="255" customFormat="1" ht="23.1" customHeight="1">
      <c r="A89" s="565"/>
      <c r="B89" s="197" t="s">
        <v>90</v>
      </c>
      <c r="C89" s="306">
        <v>992.71</v>
      </c>
      <c r="D89" s="193">
        <v>664.23</v>
      </c>
      <c r="E89" s="193">
        <v>328.48</v>
      </c>
      <c r="F89" s="250">
        <v>0</v>
      </c>
      <c r="G89" s="306">
        <v>857</v>
      </c>
      <c r="H89" s="250">
        <v>568</v>
      </c>
      <c r="I89" s="250">
        <v>289</v>
      </c>
      <c r="J89" s="306">
        <v>0</v>
      </c>
      <c r="K89" s="250" t="s">
        <v>557</v>
      </c>
      <c r="L89" s="309">
        <v>0</v>
      </c>
      <c r="M89" s="310"/>
      <c r="N89" s="250">
        <v>135.71</v>
      </c>
      <c r="O89" s="250">
        <v>96.23</v>
      </c>
      <c r="P89" s="250">
        <v>39.479999999999997</v>
      </c>
      <c r="Q89" s="305"/>
      <c r="R89" s="213"/>
    </row>
    <row r="90" spans="1:18" s="241" customFormat="1" ht="23.1" customHeight="1">
      <c r="A90" s="186" t="s">
        <v>562</v>
      </c>
      <c r="B90" s="207"/>
      <c r="C90" s="334">
        <f>C91+C92+C95+C96+C97+C98+C99+C100+C101+C102+C103+C104</f>
        <v>14387.27</v>
      </c>
      <c r="D90" s="334">
        <f t="shared" ref="D90:Q90" si="2">D91+D92+D95+D96+D97+D98+D99+D100+D101+D102+D103+D104</f>
        <v>9626.3599999999988</v>
      </c>
      <c r="E90" s="334">
        <f t="shared" si="2"/>
        <v>4721.5500000000011</v>
      </c>
      <c r="F90" s="334">
        <f t="shared" si="2"/>
        <v>39.36</v>
      </c>
      <c r="G90" s="334">
        <f t="shared" si="2"/>
        <v>12114</v>
      </c>
      <c r="H90" s="334">
        <f t="shared" si="2"/>
        <v>8067</v>
      </c>
      <c r="I90" s="334">
        <f t="shared" si="2"/>
        <v>4047</v>
      </c>
      <c r="J90" s="334">
        <f t="shared" si="2"/>
        <v>68.14</v>
      </c>
      <c r="K90" s="334">
        <f t="shared" si="2"/>
        <v>3.2399999999999904</v>
      </c>
      <c r="L90" s="334">
        <f t="shared" si="2"/>
        <v>64.900000000000006</v>
      </c>
      <c r="M90" s="334">
        <f t="shared" si="2"/>
        <v>0</v>
      </c>
      <c r="N90" s="334">
        <f t="shared" si="2"/>
        <v>2165.77</v>
      </c>
      <c r="O90" s="334">
        <f t="shared" si="2"/>
        <v>1559.3600000000001</v>
      </c>
      <c r="P90" s="334">
        <f t="shared" si="2"/>
        <v>606.40999999999985</v>
      </c>
      <c r="Q90" s="334">
        <f t="shared" si="2"/>
        <v>0</v>
      </c>
      <c r="R90" s="295"/>
    </row>
    <row r="91" spans="1:18" ht="23.1" customHeight="1">
      <c r="A91" s="197" t="s">
        <v>84</v>
      </c>
      <c r="B91" s="197" t="s">
        <v>85</v>
      </c>
      <c r="C91" s="306">
        <v>537.15</v>
      </c>
      <c r="D91" s="193">
        <v>363.37</v>
      </c>
      <c r="E91" s="193">
        <v>173.78</v>
      </c>
      <c r="F91" s="250">
        <v>0</v>
      </c>
      <c r="G91" s="306">
        <v>464</v>
      </c>
      <c r="H91" s="250">
        <v>310</v>
      </c>
      <c r="I91" s="250">
        <v>154</v>
      </c>
      <c r="J91" s="306">
        <v>0</v>
      </c>
      <c r="K91" s="250" t="s">
        <v>557</v>
      </c>
      <c r="L91" s="309">
        <v>0</v>
      </c>
      <c r="M91" s="310"/>
      <c r="N91" s="250">
        <v>73.150000000000006</v>
      </c>
      <c r="O91" s="250">
        <v>53.37</v>
      </c>
      <c r="P91" s="250">
        <v>19.78</v>
      </c>
      <c r="Q91" s="305"/>
      <c r="R91" s="268"/>
    </row>
    <row r="92" spans="1:18" s="241" customFormat="1" ht="23.1" customHeight="1">
      <c r="A92" s="563" t="s">
        <v>494</v>
      </c>
      <c r="B92" s="185" t="s">
        <v>13</v>
      </c>
      <c r="C92" s="305">
        <v>1874.13</v>
      </c>
      <c r="D92" s="187">
        <v>1264.1500000000001</v>
      </c>
      <c r="E92" s="187">
        <v>609.98</v>
      </c>
      <c r="F92" s="305">
        <v>0</v>
      </c>
      <c r="G92" s="305">
        <v>1543</v>
      </c>
      <c r="H92" s="305">
        <v>1027</v>
      </c>
      <c r="I92" s="305">
        <v>516</v>
      </c>
      <c r="J92" s="305">
        <v>0</v>
      </c>
      <c r="K92" s="250" t="s">
        <v>557</v>
      </c>
      <c r="L92" s="308">
        <v>0</v>
      </c>
      <c r="M92" s="305"/>
      <c r="N92" s="305">
        <v>331.13</v>
      </c>
      <c r="O92" s="305">
        <v>237.15</v>
      </c>
      <c r="P92" s="305">
        <v>93.979999999999905</v>
      </c>
      <c r="Q92" s="305"/>
      <c r="R92" s="295"/>
    </row>
    <row r="93" spans="1:18" ht="23.1" customHeight="1">
      <c r="A93" s="564"/>
      <c r="B93" s="197" t="s">
        <v>88</v>
      </c>
      <c r="C93" s="306">
        <v>1043.6400000000001</v>
      </c>
      <c r="D93" s="193">
        <v>707.3</v>
      </c>
      <c r="E93" s="193">
        <v>336.34</v>
      </c>
      <c r="F93" s="250">
        <v>0</v>
      </c>
      <c r="G93" s="306">
        <v>833</v>
      </c>
      <c r="H93" s="250">
        <v>559</v>
      </c>
      <c r="I93" s="250">
        <v>274</v>
      </c>
      <c r="J93" s="306">
        <v>0</v>
      </c>
      <c r="K93" s="250" t="s">
        <v>557</v>
      </c>
      <c r="L93" s="309">
        <v>0</v>
      </c>
      <c r="M93" s="310"/>
      <c r="N93" s="250">
        <v>210.64</v>
      </c>
      <c r="O93" s="250">
        <v>148.30000000000001</v>
      </c>
      <c r="P93" s="250">
        <v>62.339999999999897</v>
      </c>
      <c r="Q93" s="305"/>
      <c r="R93" s="268"/>
    </row>
    <row r="94" spans="1:18" ht="23.1" customHeight="1">
      <c r="A94" s="565"/>
      <c r="B94" s="197" t="s">
        <v>89</v>
      </c>
      <c r="C94" s="306">
        <v>830.49</v>
      </c>
      <c r="D94" s="193">
        <v>556.85</v>
      </c>
      <c r="E94" s="193">
        <v>273.64</v>
      </c>
      <c r="F94" s="250">
        <v>0</v>
      </c>
      <c r="G94" s="306">
        <v>710</v>
      </c>
      <c r="H94" s="250">
        <v>468</v>
      </c>
      <c r="I94" s="250">
        <v>242</v>
      </c>
      <c r="J94" s="306">
        <v>0</v>
      </c>
      <c r="K94" s="250" t="s">
        <v>557</v>
      </c>
      <c r="L94" s="309">
        <v>0</v>
      </c>
      <c r="M94" s="310"/>
      <c r="N94" s="250">
        <v>120.49</v>
      </c>
      <c r="O94" s="250">
        <v>88.85</v>
      </c>
      <c r="P94" s="250">
        <v>31.64</v>
      </c>
      <c r="Q94" s="305"/>
      <c r="R94" s="268"/>
    </row>
    <row r="95" spans="1:18" ht="23.1" customHeight="1">
      <c r="A95" s="189" t="s">
        <v>96</v>
      </c>
      <c r="B95" s="197" t="s">
        <v>97</v>
      </c>
      <c r="C95" s="306">
        <v>985.79</v>
      </c>
      <c r="D95" s="193">
        <v>662.67</v>
      </c>
      <c r="E95" s="193">
        <v>323.12</v>
      </c>
      <c r="F95" s="250">
        <v>0</v>
      </c>
      <c r="G95" s="306">
        <v>871</v>
      </c>
      <c r="H95" s="250">
        <v>578</v>
      </c>
      <c r="I95" s="250">
        <v>293</v>
      </c>
      <c r="J95" s="306">
        <v>0</v>
      </c>
      <c r="K95" s="250" t="s">
        <v>557</v>
      </c>
      <c r="L95" s="309">
        <v>0</v>
      </c>
      <c r="M95" s="310"/>
      <c r="N95" s="250">
        <v>114.79</v>
      </c>
      <c r="O95" s="250">
        <v>84.67</v>
      </c>
      <c r="P95" s="250">
        <v>30.12</v>
      </c>
      <c r="Q95" s="305"/>
      <c r="R95" s="268"/>
    </row>
    <row r="96" spans="1:18" ht="23.1" customHeight="1">
      <c r="A96" s="197" t="s">
        <v>100</v>
      </c>
      <c r="B96" s="197" t="s">
        <v>101</v>
      </c>
      <c r="C96" s="306">
        <v>502.24</v>
      </c>
      <c r="D96" s="193">
        <v>341.26</v>
      </c>
      <c r="E96" s="193">
        <v>160.97999999999999</v>
      </c>
      <c r="F96" s="250">
        <v>0</v>
      </c>
      <c r="G96" s="306">
        <v>430</v>
      </c>
      <c r="H96" s="250">
        <v>288</v>
      </c>
      <c r="I96" s="250">
        <v>142</v>
      </c>
      <c r="J96" s="306">
        <v>0</v>
      </c>
      <c r="K96" s="250" t="s">
        <v>557</v>
      </c>
      <c r="L96" s="309">
        <v>0</v>
      </c>
      <c r="M96" s="310"/>
      <c r="N96" s="250">
        <v>72.239999999999995</v>
      </c>
      <c r="O96" s="250">
        <v>53.26</v>
      </c>
      <c r="P96" s="250">
        <v>18.98</v>
      </c>
      <c r="Q96" s="305"/>
      <c r="R96" s="268"/>
    </row>
    <row r="97" spans="1:18" ht="23.1" customHeight="1">
      <c r="A97" s="197" t="s">
        <v>102</v>
      </c>
      <c r="B97" s="197" t="s">
        <v>103</v>
      </c>
      <c r="C97" s="306">
        <v>420.53</v>
      </c>
      <c r="D97" s="193">
        <v>285.12</v>
      </c>
      <c r="E97" s="193">
        <v>135.41</v>
      </c>
      <c r="F97" s="250">
        <v>0</v>
      </c>
      <c r="G97" s="306">
        <v>361</v>
      </c>
      <c r="H97" s="250">
        <v>242</v>
      </c>
      <c r="I97" s="250">
        <v>119</v>
      </c>
      <c r="J97" s="306">
        <v>0</v>
      </c>
      <c r="K97" s="250" t="s">
        <v>557</v>
      </c>
      <c r="L97" s="309">
        <v>0</v>
      </c>
      <c r="M97" s="310"/>
      <c r="N97" s="250">
        <v>59.53</v>
      </c>
      <c r="O97" s="250">
        <v>43.12</v>
      </c>
      <c r="P97" s="250">
        <v>16.41</v>
      </c>
      <c r="Q97" s="305"/>
      <c r="R97" s="268"/>
    </row>
    <row r="98" spans="1:18" ht="23.1" customHeight="1">
      <c r="A98" s="197" t="s">
        <v>105</v>
      </c>
      <c r="B98" s="197" t="s">
        <v>106</v>
      </c>
      <c r="C98" s="306">
        <v>512.46</v>
      </c>
      <c r="D98" s="193">
        <v>345.68</v>
      </c>
      <c r="E98" s="193">
        <v>166.78</v>
      </c>
      <c r="F98" s="250">
        <v>0</v>
      </c>
      <c r="G98" s="306">
        <v>498</v>
      </c>
      <c r="H98" s="250">
        <v>333</v>
      </c>
      <c r="I98" s="250">
        <v>165</v>
      </c>
      <c r="J98" s="306">
        <v>0</v>
      </c>
      <c r="K98" s="250" t="s">
        <v>557</v>
      </c>
      <c r="L98" s="309">
        <v>0</v>
      </c>
      <c r="M98" s="310"/>
      <c r="N98" s="250">
        <v>14.46</v>
      </c>
      <c r="O98" s="250">
        <v>12.68</v>
      </c>
      <c r="P98" s="250">
        <v>1.78000000000003</v>
      </c>
      <c r="Q98" s="305"/>
      <c r="R98" s="268"/>
    </row>
    <row r="99" spans="1:18" ht="23.1" customHeight="1">
      <c r="A99" s="197" t="s">
        <v>107</v>
      </c>
      <c r="B99" s="197" t="s">
        <v>108</v>
      </c>
      <c r="C99" s="306">
        <v>914.78</v>
      </c>
      <c r="D99" s="193">
        <v>614.35</v>
      </c>
      <c r="E99" s="193">
        <v>300.43</v>
      </c>
      <c r="F99" s="250">
        <v>0</v>
      </c>
      <c r="G99" s="306">
        <v>746</v>
      </c>
      <c r="H99" s="250">
        <v>498</v>
      </c>
      <c r="I99" s="250">
        <v>248</v>
      </c>
      <c r="J99" s="306">
        <v>0</v>
      </c>
      <c r="K99" s="250" t="s">
        <v>557</v>
      </c>
      <c r="L99" s="309">
        <v>0</v>
      </c>
      <c r="M99" s="310"/>
      <c r="N99" s="250">
        <v>168.78</v>
      </c>
      <c r="O99" s="250">
        <v>116.35</v>
      </c>
      <c r="P99" s="250">
        <v>52.4299999999999</v>
      </c>
      <c r="Q99" s="305"/>
      <c r="R99" s="268"/>
    </row>
    <row r="100" spans="1:18" ht="23.1" customHeight="1">
      <c r="A100" s="197" t="s">
        <v>109</v>
      </c>
      <c r="B100" s="197" t="s">
        <v>110</v>
      </c>
      <c r="C100" s="306">
        <v>857.6</v>
      </c>
      <c r="D100" s="193">
        <v>578.64</v>
      </c>
      <c r="E100" s="193">
        <v>278.95999999999998</v>
      </c>
      <c r="F100" s="250">
        <v>0</v>
      </c>
      <c r="G100" s="306">
        <v>697</v>
      </c>
      <c r="H100" s="250">
        <v>464</v>
      </c>
      <c r="I100" s="250">
        <v>233</v>
      </c>
      <c r="J100" s="306">
        <v>0</v>
      </c>
      <c r="K100" s="250" t="s">
        <v>557</v>
      </c>
      <c r="L100" s="309">
        <v>0</v>
      </c>
      <c r="M100" s="310"/>
      <c r="N100" s="250">
        <v>160.6</v>
      </c>
      <c r="O100" s="250">
        <v>114.64</v>
      </c>
      <c r="P100" s="250">
        <v>45.959999999999901</v>
      </c>
      <c r="Q100" s="305"/>
      <c r="R100" s="268"/>
    </row>
    <row r="101" spans="1:18" ht="23.1" customHeight="1">
      <c r="A101" s="197" t="s">
        <v>111</v>
      </c>
      <c r="B101" s="190" t="s">
        <v>112</v>
      </c>
      <c r="C101" s="306">
        <v>231.2</v>
      </c>
      <c r="D101" s="193">
        <v>94.44</v>
      </c>
      <c r="E101" s="193">
        <v>104.28</v>
      </c>
      <c r="F101" s="250">
        <v>32.479999999999997</v>
      </c>
      <c r="G101" s="306">
        <v>118</v>
      </c>
      <c r="H101" s="250">
        <v>74</v>
      </c>
      <c r="I101" s="250">
        <v>44</v>
      </c>
      <c r="J101" s="306">
        <v>62.6</v>
      </c>
      <c r="K101" s="250">
        <v>8.0399999999999903</v>
      </c>
      <c r="L101" s="309">
        <v>54.56</v>
      </c>
      <c r="M101" s="310"/>
      <c r="N101" s="250">
        <v>18.12</v>
      </c>
      <c r="O101" s="250">
        <v>20.440000000000001</v>
      </c>
      <c r="P101" s="250">
        <v>-2.3199999999999901</v>
      </c>
      <c r="Q101" s="305"/>
      <c r="R101" s="268"/>
    </row>
    <row r="102" spans="1:18" ht="24" customHeight="1">
      <c r="A102" s="268"/>
      <c r="B102" s="190" t="s">
        <v>113</v>
      </c>
      <c r="C102" s="306">
        <v>566.95000000000005</v>
      </c>
      <c r="D102" s="193">
        <v>362.13</v>
      </c>
      <c r="E102" s="193">
        <v>204.82</v>
      </c>
      <c r="F102" s="250">
        <v>0</v>
      </c>
      <c r="G102" s="306">
        <v>460</v>
      </c>
      <c r="H102" s="250">
        <v>290</v>
      </c>
      <c r="I102" s="250">
        <v>170</v>
      </c>
      <c r="J102" s="306">
        <v>0</v>
      </c>
      <c r="K102" s="250" t="s">
        <v>557</v>
      </c>
      <c r="L102" s="309">
        <v>0</v>
      </c>
      <c r="M102" s="310"/>
      <c r="N102" s="250">
        <v>106.95</v>
      </c>
      <c r="O102" s="250">
        <v>72.13</v>
      </c>
      <c r="P102" s="250">
        <v>34.8200000000001</v>
      </c>
      <c r="Q102" s="305"/>
      <c r="R102" s="315"/>
    </row>
    <row r="103" spans="1:18" ht="24.75" customHeight="1">
      <c r="A103" s="268"/>
      <c r="B103" s="197" t="s">
        <v>114</v>
      </c>
      <c r="C103" s="306">
        <v>456.35</v>
      </c>
      <c r="D103" s="193">
        <v>309.61</v>
      </c>
      <c r="E103" s="193">
        <v>146.74</v>
      </c>
      <c r="F103" s="250">
        <v>0</v>
      </c>
      <c r="G103" s="306">
        <v>385</v>
      </c>
      <c r="H103" s="250">
        <v>257</v>
      </c>
      <c r="I103" s="250">
        <v>128</v>
      </c>
      <c r="J103" s="306">
        <v>0</v>
      </c>
      <c r="K103" s="250" t="s">
        <v>557</v>
      </c>
      <c r="L103" s="309">
        <v>0</v>
      </c>
      <c r="M103" s="310"/>
      <c r="N103" s="250">
        <v>71.349999999999994</v>
      </c>
      <c r="O103" s="250">
        <v>52.61</v>
      </c>
      <c r="P103" s="250">
        <v>18.739999999999998</v>
      </c>
      <c r="Q103" s="305"/>
      <c r="R103" s="315"/>
    </row>
    <row r="104" spans="1:18" ht="23.1" customHeight="1">
      <c r="A104" s="563" t="s">
        <v>432</v>
      </c>
      <c r="B104" s="185" t="s">
        <v>13</v>
      </c>
      <c r="C104" s="305">
        <v>6528.09</v>
      </c>
      <c r="D104" s="305">
        <v>4404.9399999999996</v>
      </c>
      <c r="E104" s="305">
        <v>2116.27</v>
      </c>
      <c r="F104" s="305">
        <v>6.88</v>
      </c>
      <c r="G104" s="305">
        <v>5541</v>
      </c>
      <c r="H104" s="305">
        <v>3706</v>
      </c>
      <c r="I104" s="305">
        <v>1835</v>
      </c>
      <c r="J104" s="305">
        <v>5.54</v>
      </c>
      <c r="K104" s="305">
        <v>-4.8</v>
      </c>
      <c r="L104" s="305">
        <v>10.34</v>
      </c>
      <c r="M104" s="305">
        <v>0</v>
      </c>
      <c r="N104" s="305">
        <v>974.67</v>
      </c>
      <c r="O104" s="305">
        <v>698.94</v>
      </c>
      <c r="P104" s="305">
        <v>275.73</v>
      </c>
      <c r="Q104" s="305"/>
      <c r="R104" s="315"/>
    </row>
    <row r="105" spans="1:18" ht="23.1" customHeight="1">
      <c r="A105" s="564"/>
      <c r="B105" s="190" t="s">
        <v>115</v>
      </c>
      <c r="C105" s="306">
        <v>29.9</v>
      </c>
      <c r="D105" s="193">
        <v>12.28</v>
      </c>
      <c r="E105" s="193">
        <v>13.46</v>
      </c>
      <c r="F105" s="250">
        <v>4.16</v>
      </c>
      <c r="G105" s="306">
        <v>14</v>
      </c>
      <c r="H105" s="250">
        <v>9</v>
      </c>
      <c r="I105" s="250">
        <v>5</v>
      </c>
      <c r="J105" s="306">
        <v>2.72</v>
      </c>
      <c r="K105" s="250">
        <v>-4.2</v>
      </c>
      <c r="L105" s="309">
        <v>6.92</v>
      </c>
      <c r="M105" s="310"/>
      <c r="N105" s="250">
        <v>9.02</v>
      </c>
      <c r="O105" s="250">
        <v>3.28</v>
      </c>
      <c r="P105" s="250">
        <v>5.74</v>
      </c>
      <c r="Q105" s="305"/>
      <c r="R105" s="315"/>
    </row>
    <row r="106" spans="1:18" ht="23.1" customHeight="1">
      <c r="A106" s="564"/>
      <c r="B106" s="190" t="s">
        <v>116</v>
      </c>
      <c r="C106" s="306">
        <v>20</v>
      </c>
      <c r="D106" s="193">
        <v>8.31</v>
      </c>
      <c r="E106" s="193">
        <v>8.9700000000000006</v>
      </c>
      <c r="F106" s="250">
        <v>2.72</v>
      </c>
      <c r="G106" s="306">
        <v>10</v>
      </c>
      <c r="H106" s="250">
        <v>6</v>
      </c>
      <c r="I106" s="250">
        <v>4</v>
      </c>
      <c r="J106" s="306">
        <v>2.82</v>
      </c>
      <c r="K106" s="250">
        <v>-0.6</v>
      </c>
      <c r="L106" s="309">
        <v>3.42</v>
      </c>
      <c r="M106" s="310"/>
      <c r="N106" s="250">
        <v>4.46</v>
      </c>
      <c r="O106" s="250">
        <v>2.31</v>
      </c>
      <c r="P106" s="250">
        <v>2.15</v>
      </c>
      <c r="Q106" s="305"/>
      <c r="R106" s="268"/>
    </row>
    <row r="107" spans="1:18" s="242" customFormat="1" ht="23.1" customHeight="1">
      <c r="A107" s="564"/>
      <c r="B107" s="197" t="s">
        <v>117</v>
      </c>
      <c r="C107" s="306">
        <v>2443.69</v>
      </c>
      <c r="D107" s="193">
        <v>1651.97</v>
      </c>
      <c r="E107" s="193">
        <v>791.72</v>
      </c>
      <c r="F107" s="250">
        <v>0</v>
      </c>
      <c r="G107" s="306">
        <v>2157</v>
      </c>
      <c r="H107" s="250">
        <v>1440</v>
      </c>
      <c r="I107" s="250">
        <v>717</v>
      </c>
      <c r="J107" s="306">
        <v>0</v>
      </c>
      <c r="K107" s="250" t="s">
        <v>557</v>
      </c>
      <c r="L107" s="309" t="s">
        <v>558</v>
      </c>
      <c r="M107" s="310"/>
      <c r="N107" s="250">
        <v>286.69</v>
      </c>
      <c r="O107" s="250">
        <v>211.97</v>
      </c>
      <c r="P107" s="250">
        <v>74.72</v>
      </c>
      <c r="Q107" s="305"/>
      <c r="R107" s="316"/>
    </row>
    <row r="108" spans="1:18" ht="23.1" customHeight="1">
      <c r="A108" s="564"/>
      <c r="B108" s="197" t="s">
        <v>118</v>
      </c>
      <c r="C108" s="306">
        <v>2116.35</v>
      </c>
      <c r="D108" s="193">
        <v>1431.73</v>
      </c>
      <c r="E108" s="193">
        <v>684.62</v>
      </c>
      <c r="F108" s="250">
        <v>0</v>
      </c>
      <c r="G108" s="306">
        <v>1800</v>
      </c>
      <c r="H108" s="250">
        <v>1206</v>
      </c>
      <c r="I108" s="250">
        <v>594</v>
      </c>
      <c r="J108" s="306">
        <v>0</v>
      </c>
      <c r="K108" s="250" t="s">
        <v>557</v>
      </c>
      <c r="L108" s="309">
        <v>0</v>
      </c>
      <c r="M108" s="310"/>
      <c r="N108" s="250">
        <v>316.35000000000002</v>
      </c>
      <c r="O108" s="250">
        <v>225.73</v>
      </c>
      <c r="P108" s="250">
        <v>90.619999999999905</v>
      </c>
      <c r="Q108" s="305"/>
      <c r="R108" s="268"/>
    </row>
    <row r="109" spans="1:18" ht="23.1" customHeight="1">
      <c r="A109" s="564"/>
      <c r="B109" s="197" t="s">
        <v>119</v>
      </c>
      <c r="C109" s="306">
        <v>1512.78</v>
      </c>
      <c r="D109" s="193">
        <v>1027.3499999999999</v>
      </c>
      <c r="E109" s="193">
        <v>485.43</v>
      </c>
      <c r="F109" s="250">
        <v>0</v>
      </c>
      <c r="G109" s="306">
        <v>1258</v>
      </c>
      <c r="H109" s="250">
        <v>844</v>
      </c>
      <c r="I109" s="250">
        <v>414</v>
      </c>
      <c r="J109" s="306">
        <v>0</v>
      </c>
      <c r="K109" s="250" t="s">
        <v>557</v>
      </c>
      <c r="L109" s="309">
        <v>0</v>
      </c>
      <c r="M109" s="310"/>
      <c r="N109" s="250">
        <v>254.78</v>
      </c>
      <c r="O109" s="250">
        <v>183.35</v>
      </c>
      <c r="P109" s="250">
        <v>71.430000000000106</v>
      </c>
      <c r="Q109" s="305"/>
      <c r="R109" s="268"/>
    </row>
    <row r="110" spans="1:18" s="241" customFormat="1" ht="31.5" customHeight="1">
      <c r="A110" s="565"/>
      <c r="B110" s="197" t="s">
        <v>120</v>
      </c>
      <c r="C110" s="306">
        <v>405.37</v>
      </c>
      <c r="D110" s="193">
        <v>273.3</v>
      </c>
      <c r="E110" s="193">
        <v>132.07</v>
      </c>
      <c r="F110" s="250">
        <v>0</v>
      </c>
      <c r="G110" s="306">
        <v>302</v>
      </c>
      <c r="H110" s="250">
        <v>201</v>
      </c>
      <c r="I110" s="250">
        <v>101</v>
      </c>
      <c r="J110" s="306">
        <v>0</v>
      </c>
      <c r="K110" s="250" t="s">
        <v>557</v>
      </c>
      <c r="L110" s="309">
        <v>0</v>
      </c>
      <c r="M110" s="310"/>
      <c r="N110" s="250">
        <v>103.37</v>
      </c>
      <c r="O110" s="250">
        <v>72.3</v>
      </c>
      <c r="P110" s="250">
        <v>31.07</v>
      </c>
      <c r="Q110" s="305"/>
      <c r="R110" s="317"/>
    </row>
    <row r="111" spans="1:18">
      <c r="A111" s="318"/>
      <c r="B111" s="318"/>
      <c r="C111" s="318"/>
      <c r="D111" s="319"/>
      <c r="E111" s="318"/>
      <c r="F111" s="319"/>
      <c r="G111" s="318"/>
      <c r="H111" s="318"/>
      <c r="I111" s="318"/>
      <c r="J111" s="318"/>
      <c r="K111" s="272"/>
      <c r="L111" s="272"/>
      <c r="M111" s="272"/>
    </row>
    <row r="112" spans="1:18">
      <c r="B112" s="254" t="s">
        <v>563</v>
      </c>
      <c r="D112" s="319"/>
      <c r="F112" s="319"/>
    </row>
    <row r="113" spans="4:6">
      <c r="D113" s="319"/>
      <c r="F113" s="319"/>
    </row>
    <row r="114" spans="4:6">
      <c r="F114" s="319"/>
    </row>
  </sheetData>
  <mergeCells count="16">
    <mergeCell ref="A104:A110"/>
    <mergeCell ref="A9:A89"/>
    <mergeCell ref="R4:R6"/>
    <mergeCell ref="A2:P2"/>
    <mergeCell ref="A7:B7"/>
    <mergeCell ref="A8:B8"/>
    <mergeCell ref="N4:N5"/>
    <mergeCell ref="P4:P6"/>
    <mergeCell ref="Q4:Q6"/>
    <mergeCell ref="A4:A6"/>
    <mergeCell ref="B4:B6"/>
    <mergeCell ref="G4:I5"/>
    <mergeCell ref="C4:F5"/>
    <mergeCell ref="J4:M5"/>
    <mergeCell ref="O4:O6"/>
    <mergeCell ref="A92:A94"/>
  </mergeCells>
  <phoneticPr fontId="154" type="noConversion"/>
  <printOptions horizontalCentered="1"/>
  <pageMargins left="0.15748031496063" right="0.15748031496063" top="0.39370078740157499" bottom="0.39370078740157499" header="0.511811023622047" footer="0.511811023622047"/>
  <pageSetup paperSize="9" scale="81" fitToHeight="0" orientation="landscape"/>
  <headerFooter scaleWithDoc="0"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5"/>
  <sheetViews>
    <sheetView workbookViewId="0">
      <pane xSplit="2" ySplit="12" topLeftCell="H13" activePane="bottomRight" state="frozen"/>
      <selection pane="topRight"/>
      <selection pane="bottomLeft"/>
      <selection pane="bottomRight" activeCell="J35" sqref="J35"/>
    </sheetView>
  </sheetViews>
  <sheetFormatPr defaultColWidth="8.875" defaultRowHeight="14.25"/>
  <cols>
    <col min="1" max="1" width="8.5" style="279" customWidth="1"/>
    <col min="2" max="2" width="17.375" style="279" customWidth="1"/>
    <col min="3" max="5" width="6.75" style="280" customWidth="1"/>
    <col min="6" max="6" width="10.5" style="281" customWidth="1"/>
    <col min="7" max="12" width="9" style="280" customWidth="1"/>
    <col min="13" max="13" width="9" style="281" customWidth="1"/>
    <col min="14" max="14" width="11.375" style="281" customWidth="1"/>
    <col min="15" max="15" width="9" style="281" customWidth="1"/>
    <col min="16" max="21" width="9" style="280" customWidth="1"/>
    <col min="22" max="24" width="9" style="281" customWidth="1"/>
    <col min="25" max="25" width="9" style="282" customWidth="1"/>
    <col min="26" max="26" width="13.25" style="257" customWidth="1"/>
    <col min="27" max="28" width="9" style="282" customWidth="1"/>
    <col min="29" max="29" width="13.875" style="279" customWidth="1"/>
    <col min="30" max="30" width="10" style="279" customWidth="1"/>
    <col min="31" max="254" width="8.875" style="279"/>
    <col min="255" max="255" width="8.5" style="279" customWidth="1"/>
    <col min="256" max="256" width="17.375" style="279" customWidth="1"/>
    <col min="257" max="257" width="12.25" style="279" customWidth="1"/>
    <col min="258" max="260" width="6.75" style="279" customWidth="1"/>
    <col min="261" max="261" width="10.5" style="279" customWidth="1"/>
    <col min="262" max="268" width="9" style="279" customWidth="1"/>
    <col min="269" max="269" width="11.375" style="279" customWidth="1"/>
    <col min="270" max="280" width="9" style="279" customWidth="1"/>
    <col min="281" max="281" width="13.25" style="279" customWidth="1"/>
    <col min="282" max="283" width="9" style="279" customWidth="1"/>
    <col min="284" max="284" width="13.875" style="279" customWidth="1"/>
    <col min="285" max="285" width="13.5" style="279" customWidth="1"/>
    <col min="286" max="286" width="10" style="279" customWidth="1"/>
    <col min="287" max="510" width="8.875" style="279"/>
    <col min="511" max="511" width="8.5" style="279" customWidth="1"/>
    <col min="512" max="512" width="17.375" style="279" customWidth="1"/>
    <col min="513" max="513" width="12.25" style="279" customWidth="1"/>
    <col min="514" max="516" width="6.75" style="279" customWidth="1"/>
    <col min="517" max="517" width="10.5" style="279" customWidth="1"/>
    <col min="518" max="524" width="9" style="279" customWidth="1"/>
    <col min="525" max="525" width="11.375" style="279" customWidth="1"/>
    <col min="526" max="536" width="9" style="279" customWidth="1"/>
    <col min="537" max="537" width="13.25" style="279" customWidth="1"/>
    <col min="538" max="539" width="9" style="279" customWidth="1"/>
    <col min="540" max="540" width="13.875" style="279" customWidth="1"/>
    <col min="541" max="541" width="13.5" style="279" customWidth="1"/>
    <col min="542" max="542" width="10" style="279" customWidth="1"/>
    <col min="543" max="766" width="8.875" style="279"/>
    <col min="767" max="767" width="8.5" style="279" customWidth="1"/>
    <col min="768" max="768" width="17.375" style="279" customWidth="1"/>
    <col min="769" max="769" width="12.25" style="279" customWidth="1"/>
    <col min="770" max="772" width="6.75" style="279" customWidth="1"/>
    <col min="773" max="773" width="10.5" style="279" customWidth="1"/>
    <col min="774" max="780" width="9" style="279" customWidth="1"/>
    <col min="781" max="781" width="11.375" style="279" customWidth="1"/>
    <col min="782" max="792" width="9" style="279" customWidth="1"/>
    <col min="793" max="793" width="13.25" style="279" customWidth="1"/>
    <col min="794" max="795" width="9" style="279" customWidth="1"/>
    <col min="796" max="796" width="13.875" style="279" customWidth="1"/>
    <col min="797" max="797" width="13.5" style="279" customWidth="1"/>
    <col min="798" max="798" width="10" style="279" customWidth="1"/>
    <col min="799" max="1022" width="8.875" style="279"/>
    <col min="1023" max="1023" width="8.5" style="279" customWidth="1"/>
    <col min="1024" max="1024" width="17.375" style="279" customWidth="1"/>
    <col min="1025" max="1025" width="12.25" style="279" customWidth="1"/>
    <col min="1026" max="1028" width="6.75" style="279" customWidth="1"/>
    <col min="1029" max="1029" width="10.5" style="279" customWidth="1"/>
    <col min="1030" max="1036" width="9" style="279" customWidth="1"/>
    <col min="1037" max="1037" width="11.375" style="279" customWidth="1"/>
    <col min="1038" max="1048" width="9" style="279" customWidth="1"/>
    <col min="1049" max="1049" width="13.25" style="279" customWidth="1"/>
    <col min="1050" max="1051" width="9" style="279" customWidth="1"/>
    <col min="1052" max="1052" width="13.875" style="279" customWidth="1"/>
    <col min="1053" max="1053" width="13.5" style="279" customWidth="1"/>
    <col min="1054" max="1054" width="10" style="279" customWidth="1"/>
    <col min="1055" max="1278" width="8.875" style="279"/>
    <col min="1279" max="1279" width="8.5" style="279" customWidth="1"/>
    <col min="1280" max="1280" width="17.375" style="279" customWidth="1"/>
    <col min="1281" max="1281" width="12.25" style="279" customWidth="1"/>
    <col min="1282" max="1284" width="6.75" style="279" customWidth="1"/>
    <col min="1285" max="1285" width="10.5" style="279" customWidth="1"/>
    <col min="1286" max="1292" width="9" style="279" customWidth="1"/>
    <col min="1293" max="1293" width="11.375" style="279" customWidth="1"/>
    <col min="1294" max="1304" width="9" style="279" customWidth="1"/>
    <col min="1305" max="1305" width="13.25" style="279" customWidth="1"/>
    <col min="1306" max="1307" width="9" style="279" customWidth="1"/>
    <col min="1308" max="1308" width="13.875" style="279" customWidth="1"/>
    <col min="1309" max="1309" width="13.5" style="279" customWidth="1"/>
    <col min="1310" max="1310" width="10" style="279" customWidth="1"/>
    <col min="1311" max="1534" width="8.875" style="279"/>
    <col min="1535" max="1535" width="8.5" style="279" customWidth="1"/>
    <col min="1536" max="1536" width="17.375" style="279" customWidth="1"/>
    <col min="1537" max="1537" width="12.25" style="279" customWidth="1"/>
    <col min="1538" max="1540" width="6.75" style="279" customWidth="1"/>
    <col min="1541" max="1541" width="10.5" style="279" customWidth="1"/>
    <col min="1542" max="1548" width="9" style="279" customWidth="1"/>
    <col min="1549" max="1549" width="11.375" style="279" customWidth="1"/>
    <col min="1550" max="1560" width="9" style="279" customWidth="1"/>
    <col min="1561" max="1561" width="13.25" style="279" customWidth="1"/>
    <col min="1562" max="1563" width="9" style="279" customWidth="1"/>
    <col min="1564" max="1564" width="13.875" style="279" customWidth="1"/>
    <col min="1565" max="1565" width="13.5" style="279" customWidth="1"/>
    <col min="1566" max="1566" width="10" style="279" customWidth="1"/>
    <col min="1567" max="1790" width="8.875" style="279"/>
    <col min="1791" max="1791" width="8.5" style="279" customWidth="1"/>
    <col min="1792" max="1792" width="17.375" style="279" customWidth="1"/>
    <col min="1793" max="1793" width="12.25" style="279" customWidth="1"/>
    <col min="1794" max="1796" width="6.75" style="279" customWidth="1"/>
    <col min="1797" max="1797" width="10.5" style="279" customWidth="1"/>
    <col min="1798" max="1804" width="9" style="279" customWidth="1"/>
    <col min="1805" max="1805" width="11.375" style="279" customWidth="1"/>
    <col min="1806" max="1816" width="9" style="279" customWidth="1"/>
    <col min="1817" max="1817" width="13.25" style="279" customWidth="1"/>
    <col min="1818" max="1819" width="9" style="279" customWidth="1"/>
    <col min="1820" max="1820" width="13.875" style="279" customWidth="1"/>
    <col min="1821" max="1821" width="13.5" style="279" customWidth="1"/>
    <col min="1822" max="1822" width="10" style="279" customWidth="1"/>
    <col min="1823" max="2046" width="8.875" style="279"/>
    <col min="2047" max="2047" width="8.5" style="279" customWidth="1"/>
    <col min="2048" max="2048" width="17.375" style="279" customWidth="1"/>
    <col min="2049" max="2049" width="12.25" style="279" customWidth="1"/>
    <col min="2050" max="2052" width="6.75" style="279" customWidth="1"/>
    <col min="2053" max="2053" width="10.5" style="279" customWidth="1"/>
    <col min="2054" max="2060" width="9" style="279" customWidth="1"/>
    <col min="2061" max="2061" width="11.375" style="279" customWidth="1"/>
    <col min="2062" max="2072" width="9" style="279" customWidth="1"/>
    <col min="2073" max="2073" width="13.25" style="279" customWidth="1"/>
    <col min="2074" max="2075" width="9" style="279" customWidth="1"/>
    <col min="2076" max="2076" width="13.875" style="279" customWidth="1"/>
    <col min="2077" max="2077" width="13.5" style="279" customWidth="1"/>
    <col min="2078" max="2078" width="10" style="279" customWidth="1"/>
    <col min="2079" max="2302" width="8.875" style="279"/>
    <col min="2303" max="2303" width="8.5" style="279" customWidth="1"/>
    <col min="2304" max="2304" width="17.375" style="279" customWidth="1"/>
    <col min="2305" max="2305" width="12.25" style="279" customWidth="1"/>
    <col min="2306" max="2308" width="6.75" style="279" customWidth="1"/>
    <col min="2309" max="2309" width="10.5" style="279" customWidth="1"/>
    <col min="2310" max="2316" width="9" style="279" customWidth="1"/>
    <col min="2317" max="2317" width="11.375" style="279" customWidth="1"/>
    <col min="2318" max="2328" width="9" style="279" customWidth="1"/>
    <col min="2329" max="2329" width="13.25" style="279" customWidth="1"/>
    <col min="2330" max="2331" width="9" style="279" customWidth="1"/>
    <col min="2332" max="2332" width="13.875" style="279" customWidth="1"/>
    <col min="2333" max="2333" width="13.5" style="279" customWidth="1"/>
    <col min="2334" max="2334" width="10" style="279" customWidth="1"/>
    <col min="2335" max="2558" width="8.875" style="279"/>
    <col min="2559" max="2559" width="8.5" style="279" customWidth="1"/>
    <col min="2560" max="2560" width="17.375" style="279" customWidth="1"/>
    <col min="2561" max="2561" width="12.25" style="279" customWidth="1"/>
    <col min="2562" max="2564" width="6.75" style="279" customWidth="1"/>
    <col min="2565" max="2565" width="10.5" style="279" customWidth="1"/>
    <col min="2566" max="2572" width="9" style="279" customWidth="1"/>
    <col min="2573" max="2573" width="11.375" style="279" customWidth="1"/>
    <col min="2574" max="2584" width="9" style="279" customWidth="1"/>
    <col min="2585" max="2585" width="13.25" style="279" customWidth="1"/>
    <col min="2586" max="2587" width="9" style="279" customWidth="1"/>
    <col min="2588" max="2588" width="13.875" style="279" customWidth="1"/>
    <col min="2589" max="2589" width="13.5" style="279" customWidth="1"/>
    <col min="2590" max="2590" width="10" style="279" customWidth="1"/>
    <col min="2591" max="2814" width="8.875" style="279"/>
    <col min="2815" max="2815" width="8.5" style="279" customWidth="1"/>
    <col min="2816" max="2816" width="17.375" style="279" customWidth="1"/>
    <col min="2817" max="2817" width="12.25" style="279" customWidth="1"/>
    <col min="2818" max="2820" width="6.75" style="279" customWidth="1"/>
    <col min="2821" max="2821" width="10.5" style="279" customWidth="1"/>
    <col min="2822" max="2828" width="9" style="279" customWidth="1"/>
    <col min="2829" max="2829" width="11.375" style="279" customWidth="1"/>
    <col min="2830" max="2840" width="9" style="279" customWidth="1"/>
    <col min="2841" max="2841" width="13.25" style="279" customWidth="1"/>
    <col min="2842" max="2843" width="9" style="279" customWidth="1"/>
    <col min="2844" max="2844" width="13.875" style="279" customWidth="1"/>
    <col min="2845" max="2845" width="13.5" style="279" customWidth="1"/>
    <col min="2846" max="2846" width="10" style="279" customWidth="1"/>
    <col min="2847" max="3070" width="8.875" style="279"/>
    <col min="3071" max="3071" width="8.5" style="279" customWidth="1"/>
    <col min="3072" max="3072" width="17.375" style="279" customWidth="1"/>
    <col min="3073" max="3073" width="12.25" style="279" customWidth="1"/>
    <col min="3074" max="3076" width="6.75" style="279" customWidth="1"/>
    <col min="3077" max="3077" width="10.5" style="279" customWidth="1"/>
    <col min="3078" max="3084" width="9" style="279" customWidth="1"/>
    <col min="3085" max="3085" width="11.375" style="279" customWidth="1"/>
    <col min="3086" max="3096" width="9" style="279" customWidth="1"/>
    <col min="3097" max="3097" width="13.25" style="279" customWidth="1"/>
    <col min="3098" max="3099" width="9" style="279" customWidth="1"/>
    <col min="3100" max="3100" width="13.875" style="279" customWidth="1"/>
    <col min="3101" max="3101" width="13.5" style="279" customWidth="1"/>
    <col min="3102" max="3102" width="10" style="279" customWidth="1"/>
    <col min="3103" max="3326" width="8.875" style="279"/>
    <col min="3327" max="3327" width="8.5" style="279" customWidth="1"/>
    <col min="3328" max="3328" width="17.375" style="279" customWidth="1"/>
    <col min="3329" max="3329" width="12.25" style="279" customWidth="1"/>
    <col min="3330" max="3332" width="6.75" style="279" customWidth="1"/>
    <col min="3333" max="3333" width="10.5" style="279" customWidth="1"/>
    <col min="3334" max="3340" width="9" style="279" customWidth="1"/>
    <col min="3341" max="3341" width="11.375" style="279" customWidth="1"/>
    <col min="3342" max="3352" width="9" style="279" customWidth="1"/>
    <col min="3353" max="3353" width="13.25" style="279" customWidth="1"/>
    <col min="3354" max="3355" width="9" style="279" customWidth="1"/>
    <col min="3356" max="3356" width="13.875" style="279" customWidth="1"/>
    <col min="3357" max="3357" width="13.5" style="279" customWidth="1"/>
    <col min="3358" max="3358" width="10" style="279" customWidth="1"/>
    <col min="3359" max="3582" width="8.875" style="279"/>
    <col min="3583" max="3583" width="8.5" style="279" customWidth="1"/>
    <col min="3584" max="3584" width="17.375" style="279" customWidth="1"/>
    <col min="3585" max="3585" width="12.25" style="279" customWidth="1"/>
    <col min="3586" max="3588" width="6.75" style="279" customWidth="1"/>
    <col min="3589" max="3589" width="10.5" style="279" customWidth="1"/>
    <col min="3590" max="3596" width="9" style="279" customWidth="1"/>
    <col min="3597" max="3597" width="11.375" style="279" customWidth="1"/>
    <col min="3598" max="3608" width="9" style="279" customWidth="1"/>
    <col min="3609" max="3609" width="13.25" style="279" customWidth="1"/>
    <col min="3610" max="3611" width="9" style="279" customWidth="1"/>
    <col min="3612" max="3612" width="13.875" style="279" customWidth="1"/>
    <col min="3613" max="3613" width="13.5" style="279" customWidth="1"/>
    <col min="3614" max="3614" width="10" style="279" customWidth="1"/>
    <col min="3615" max="3838" width="8.875" style="279"/>
    <col min="3839" max="3839" width="8.5" style="279" customWidth="1"/>
    <col min="3840" max="3840" width="17.375" style="279" customWidth="1"/>
    <col min="3841" max="3841" width="12.25" style="279" customWidth="1"/>
    <col min="3842" max="3844" width="6.75" style="279" customWidth="1"/>
    <col min="3845" max="3845" width="10.5" style="279" customWidth="1"/>
    <col min="3846" max="3852" width="9" style="279" customWidth="1"/>
    <col min="3853" max="3853" width="11.375" style="279" customWidth="1"/>
    <col min="3854" max="3864" width="9" style="279" customWidth="1"/>
    <col min="3865" max="3865" width="13.25" style="279" customWidth="1"/>
    <col min="3866" max="3867" width="9" style="279" customWidth="1"/>
    <col min="3868" max="3868" width="13.875" style="279" customWidth="1"/>
    <col min="3869" max="3869" width="13.5" style="279" customWidth="1"/>
    <col min="3870" max="3870" width="10" style="279" customWidth="1"/>
    <col min="3871" max="4094" width="8.875" style="279"/>
    <col min="4095" max="4095" width="8.5" style="279" customWidth="1"/>
    <col min="4096" max="4096" width="17.375" style="279" customWidth="1"/>
    <col min="4097" max="4097" width="12.25" style="279" customWidth="1"/>
    <col min="4098" max="4100" width="6.75" style="279" customWidth="1"/>
    <col min="4101" max="4101" width="10.5" style="279" customWidth="1"/>
    <col min="4102" max="4108" width="9" style="279" customWidth="1"/>
    <col min="4109" max="4109" width="11.375" style="279" customWidth="1"/>
    <col min="4110" max="4120" width="9" style="279" customWidth="1"/>
    <col min="4121" max="4121" width="13.25" style="279" customWidth="1"/>
    <col min="4122" max="4123" width="9" style="279" customWidth="1"/>
    <col min="4124" max="4124" width="13.875" style="279" customWidth="1"/>
    <col min="4125" max="4125" width="13.5" style="279" customWidth="1"/>
    <col min="4126" max="4126" width="10" style="279" customWidth="1"/>
    <col min="4127" max="4350" width="8.875" style="279"/>
    <col min="4351" max="4351" width="8.5" style="279" customWidth="1"/>
    <col min="4352" max="4352" width="17.375" style="279" customWidth="1"/>
    <col min="4353" max="4353" width="12.25" style="279" customWidth="1"/>
    <col min="4354" max="4356" width="6.75" style="279" customWidth="1"/>
    <col min="4357" max="4357" width="10.5" style="279" customWidth="1"/>
    <col min="4358" max="4364" width="9" style="279" customWidth="1"/>
    <col min="4365" max="4365" width="11.375" style="279" customWidth="1"/>
    <col min="4366" max="4376" width="9" style="279" customWidth="1"/>
    <col min="4377" max="4377" width="13.25" style="279" customWidth="1"/>
    <col min="4378" max="4379" width="9" style="279" customWidth="1"/>
    <col min="4380" max="4380" width="13.875" style="279" customWidth="1"/>
    <col min="4381" max="4381" width="13.5" style="279" customWidth="1"/>
    <col min="4382" max="4382" width="10" style="279" customWidth="1"/>
    <col min="4383" max="4606" width="8.875" style="279"/>
    <col min="4607" max="4607" width="8.5" style="279" customWidth="1"/>
    <col min="4608" max="4608" width="17.375" style="279" customWidth="1"/>
    <col min="4609" max="4609" width="12.25" style="279" customWidth="1"/>
    <col min="4610" max="4612" width="6.75" style="279" customWidth="1"/>
    <col min="4613" max="4613" width="10.5" style="279" customWidth="1"/>
    <col min="4614" max="4620" width="9" style="279" customWidth="1"/>
    <col min="4621" max="4621" width="11.375" style="279" customWidth="1"/>
    <col min="4622" max="4632" width="9" style="279" customWidth="1"/>
    <col min="4633" max="4633" width="13.25" style="279" customWidth="1"/>
    <col min="4634" max="4635" width="9" style="279" customWidth="1"/>
    <col min="4636" max="4636" width="13.875" style="279" customWidth="1"/>
    <col min="4637" max="4637" width="13.5" style="279" customWidth="1"/>
    <col min="4638" max="4638" width="10" style="279" customWidth="1"/>
    <col min="4639" max="4862" width="8.875" style="279"/>
    <col min="4863" max="4863" width="8.5" style="279" customWidth="1"/>
    <col min="4864" max="4864" width="17.375" style="279" customWidth="1"/>
    <col min="4865" max="4865" width="12.25" style="279" customWidth="1"/>
    <col min="4866" max="4868" width="6.75" style="279" customWidth="1"/>
    <col min="4869" max="4869" width="10.5" style="279" customWidth="1"/>
    <col min="4870" max="4876" width="9" style="279" customWidth="1"/>
    <col min="4877" max="4877" width="11.375" style="279" customWidth="1"/>
    <col min="4878" max="4888" width="9" style="279" customWidth="1"/>
    <col min="4889" max="4889" width="13.25" style="279" customWidth="1"/>
    <col min="4890" max="4891" width="9" style="279" customWidth="1"/>
    <col min="4892" max="4892" width="13.875" style="279" customWidth="1"/>
    <col min="4893" max="4893" width="13.5" style="279" customWidth="1"/>
    <col min="4894" max="4894" width="10" style="279" customWidth="1"/>
    <col min="4895" max="5118" width="8.875" style="279"/>
    <col min="5119" max="5119" width="8.5" style="279" customWidth="1"/>
    <col min="5120" max="5120" width="17.375" style="279" customWidth="1"/>
    <col min="5121" max="5121" width="12.25" style="279" customWidth="1"/>
    <col min="5122" max="5124" width="6.75" style="279" customWidth="1"/>
    <col min="5125" max="5125" width="10.5" style="279" customWidth="1"/>
    <col min="5126" max="5132" width="9" style="279" customWidth="1"/>
    <col min="5133" max="5133" width="11.375" style="279" customWidth="1"/>
    <col min="5134" max="5144" width="9" style="279" customWidth="1"/>
    <col min="5145" max="5145" width="13.25" style="279" customWidth="1"/>
    <col min="5146" max="5147" width="9" style="279" customWidth="1"/>
    <col min="5148" max="5148" width="13.875" style="279" customWidth="1"/>
    <col min="5149" max="5149" width="13.5" style="279" customWidth="1"/>
    <col min="5150" max="5150" width="10" style="279" customWidth="1"/>
    <col min="5151" max="5374" width="8.875" style="279"/>
    <col min="5375" max="5375" width="8.5" style="279" customWidth="1"/>
    <col min="5376" max="5376" width="17.375" style="279" customWidth="1"/>
    <col min="5377" max="5377" width="12.25" style="279" customWidth="1"/>
    <col min="5378" max="5380" width="6.75" style="279" customWidth="1"/>
    <col min="5381" max="5381" width="10.5" style="279" customWidth="1"/>
    <col min="5382" max="5388" width="9" style="279" customWidth="1"/>
    <col min="5389" max="5389" width="11.375" style="279" customWidth="1"/>
    <col min="5390" max="5400" width="9" style="279" customWidth="1"/>
    <col min="5401" max="5401" width="13.25" style="279" customWidth="1"/>
    <col min="5402" max="5403" width="9" style="279" customWidth="1"/>
    <col min="5404" max="5404" width="13.875" style="279" customWidth="1"/>
    <col min="5405" max="5405" width="13.5" style="279" customWidth="1"/>
    <col min="5406" max="5406" width="10" style="279" customWidth="1"/>
    <col min="5407" max="5630" width="8.875" style="279"/>
    <col min="5631" max="5631" width="8.5" style="279" customWidth="1"/>
    <col min="5632" max="5632" width="17.375" style="279" customWidth="1"/>
    <col min="5633" max="5633" width="12.25" style="279" customWidth="1"/>
    <col min="5634" max="5636" width="6.75" style="279" customWidth="1"/>
    <col min="5637" max="5637" width="10.5" style="279" customWidth="1"/>
    <col min="5638" max="5644" width="9" style="279" customWidth="1"/>
    <col min="5645" max="5645" width="11.375" style="279" customWidth="1"/>
    <col min="5646" max="5656" width="9" style="279" customWidth="1"/>
    <col min="5657" max="5657" width="13.25" style="279" customWidth="1"/>
    <col min="5658" max="5659" width="9" style="279" customWidth="1"/>
    <col min="5660" max="5660" width="13.875" style="279" customWidth="1"/>
    <col min="5661" max="5661" width="13.5" style="279" customWidth="1"/>
    <col min="5662" max="5662" width="10" style="279" customWidth="1"/>
    <col min="5663" max="5886" width="8.875" style="279"/>
    <col min="5887" max="5887" width="8.5" style="279" customWidth="1"/>
    <col min="5888" max="5888" width="17.375" style="279" customWidth="1"/>
    <col min="5889" max="5889" width="12.25" style="279" customWidth="1"/>
    <col min="5890" max="5892" width="6.75" style="279" customWidth="1"/>
    <col min="5893" max="5893" width="10.5" style="279" customWidth="1"/>
    <col min="5894" max="5900" width="9" style="279" customWidth="1"/>
    <col min="5901" max="5901" width="11.375" style="279" customWidth="1"/>
    <col min="5902" max="5912" width="9" style="279" customWidth="1"/>
    <col min="5913" max="5913" width="13.25" style="279" customWidth="1"/>
    <col min="5914" max="5915" width="9" style="279" customWidth="1"/>
    <col min="5916" max="5916" width="13.875" style="279" customWidth="1"/>
    <col min="5917" max="5917" width="13.5" style="279" customWidth="1"/>
    <col min="5918" max="5918" width="10" style="279" customWidth="1"/>
    <col min="5919" max="6142" width="8.875" style="279"/>
    <col min="6143" max="6143" width="8.5" style="279" customWidth="1"/>
    <col min="6144" max="6144" width="17.375" style="279" customWidth="1"/>
    <col min="6145" max="6145" width="12.25" style="279" customWidth="1"/>
    <col min="6146" max="6148" width="6.75" style="279" customWidth="1"/>
    <col min="6149" max="6149" width="10.5" style="279" customWidth="1"/>
    <col min="6150" max="6156" width="9" style="279" customWidth="1"/>
    <col min="6157" max="6157" width="11.375" style="279" customWidth="1"/>
    <col min="6158" max="6168" width="9" style="279" customWidth="1"/>
    <col min="6169" max="6169" width="13.25" style="279" customWidth="1"/>
    <col min="6170" max="6171" width="9" style="279" customWidth="1"/>
    <col min="6172" max="6172" width="13.875" style="279" customWidth="1"/>
    <col min="6173" max="6173" width="13.5" style="279" customWidth="1"/>
    <col min="6174" max="6174" width="10" style="279" customWidth="1"/>
    <col min="6175" max="6398" width="8.875" style="279"/>
    <col min="6399" max="6399" width="8.5" style="279" customWidth="1"/>
    <col min="6400" max="6400" width="17.375" style="279" customWidth="1"/>
    <col min="6401" max="6401" width="12.25" style="279" customWidth="1"/>
    <col min="6402" max="6404" width="6.75" style="279" customWidth="1"/>
    <col min="6405" max="6405" width="10.5" style="279" customWidth="1"/>
    <col min="6406" max="6412" width="9" style="279" customWidth="1"/>
    <col min="6413" max="6413" width="11.375" style="279" customWidth="1"/>
    <col min="6414" max="6424" width="9" style="279" customWidth="1"/>
    <col min="6425" max="6425" width="13.25" style="279" customWidth="1"/>
    <col min="6426" max="6427" width="9" style="279" customWidth="1"/>
    <col min="6428" max="6428" width="13.875" style="279" customWidth="1"/>
    <col min="6429" max="6429" width="13.5" style="279" customWidth="1"/>
    <col min="6430" max="6430" width="10" style="279" customWidth="1"/>
    <col min="6431" max="6654" width="8.875" style="279"/>
    <col min="6655" max="6655" width="8.5" style="279" customWidth="1"/>
    <col min="6656" max="6656" width="17.375" style="279" customWidth="1"/>
    <col min="6657" max="6657" width="12.25" style="279" customWidth="1"/>
    <col min="6658" max="6660" width="6.75" style="279" customWidth="1"/>
    <col min="6661" max="6661" width="10.5" style="279" customWidth="1"/>
    <col min="6662" max="6668" width="9" style="279" customWidth="1"/>
    <col min="6669" max="6669" width="11.375" style="279" customWidth="1"/>
    <col min="6670" max="6680" width="9" style="279" customWidth="1"/>
    <col min="6681" max="6681" width="13.25" style="279" customWidth="1"/>
    <col min="6682" max="6683" width="9" style="279" customWidth="1"/>
    <col min="6684" max="6684" width="13.875" style="279" customWidth="1"/>
    <col min="6685" max="6685" width="13.5" style="279" customWidth="1"/>
    <col min="6686" max="6686" width="10" style="279" customWidth="1"/>
    <col min="6687" max="6910" width="8.875" style="279"/>
    <col min="6911" max="6911" width="8.5" style="279" customWidth="1"/>
    <col min="6912" max="6912" width="17.375" style="279" customWidth="1"/>
    <col min="6913" max="6913" width="12.25" style="279" customWidth="1"/>
    <col min="6914" max="6916" width="6.75" style="279" customWidth="1"/>
    <col min="6917" max="6917" width="10.5" style="279" customWidth="1"/>
    <col min="6918" max="6924" width="9" style="279" customWidth="1"/>
    <col min="6925" max="6925" width="11.375" style="279" customWidth="1"/>
    <col min="6926" max="6936" width="9" style="279" customWidth="1"/>
    <col min="6937" max="6937" width="13.25" style="279" customWidth="1"/>
    <col min="6938" max="6939" width="9" style="279" customWidth="1"/>
    <col min="6940" max="6940" width="13.875" style="279" customWidth="1"/>
    <col min="6941" max="6941" width="13.5" style="279" customWidth="1"/>
    <col min="6942" max="6942" width="10" style="279" customWidth="1"/>
    <col min="6943" max="7166" width="8.875" style="279"/>
    <col min="7167" max="7167" width="8.5" style="279" customWidth="1"/>
    <col min="7168" max="7168" width="17.375" style="279" customWidth="1"/>
    <col min="7169" max="7169" width="12.25" style="279" customWidth="1"/>
    <col min="7170" max="7172" width="6.75" style="279" customWidth="1"/>
    <col min="7173" max="7173" width="10.5" style="279" customWidth="1"/>
    <col min="7174" max="7180" width="9" style="279" customWidth="1"/>
    <col min="7181" max="7181" width="11.375" style="279" customWidth="1"/>
    <col min="7182" max="7192" width="9" style="279" customWidth="1"/>
    <col min="7193" max="7193" width="13.25" style="279" customWidth="1"/>
    <col min="7194" max="7195" width="9" style="279" customWidth="1"/>
    <col min="7196" max="7196" width="13.875" style="279" customWidth="1"/>
    <col min="7197" max="7197" width="13.5" style="279" customWidth="1"/>
    <col min="7198" max="7198" width="10" style="279" customWidth="1"/>
    <col min="7199" max="7422" width="8.875" style="279"/>
    <col min="7423" max="7423" width="8.5" style="279" customWidth="1"/>
    <col min="7424" max="7424" width="17.375" style="279" customWidth="1"/>
    <col min="7425" max="7425" width="12.25" style="279" customWidth="1"/>
    <col min="7426" max="7428" width="6.75" style="279" customWidth="1"/>
    <col min="7429" max="7429" width="10.5" style="279" customWidth="1"/>
    <col min="7430" max="7436" width="9" style="279" customWidth="1"/>
    <col min="7437" max="7437" width="11.375" style="279" customWidth="1"/>
    <col min="7438" max="7448" width="9" style="279" customWidth="1"/>
    <col min="7449" max="7449" width="13.25" style="279" customWidth="1"/>
    <col min="7450" max="7451" width="9" style="279" customWidth="1"/>
    <col min="7452" max="7452" width="13.875" style="279" customWidth="1"/>
    <col min="7453" max="7453" width="13.5" style="279" customWidth="1"/>
    <col min="7454" max="7454" width="10" style="279" customWidth="1"/>
    <col min="7455" max="7678" width="8.875" style="279"/>
    <col min="7679" max="7679" width="8.5" style="279" customWidth="1"/>
    <col min="7680" max="7680" width="17.375" style="279" customWidth="1"/>
    <col min="7681" max="7681" width="12.25" style="279" customWidth="1"/>
    <col min="7682" max="7684" width="6.75" style="279" customWidth="1"/>
    <col min="7685" max="7685" width="10.5" style="279" customWidth="1"/>
    <col min="7686" max="7692" width="9" style="279" customWidth="1"/>
    <col min="7693" max="7693" width="11.375" style="279" customWidth="1"/>
    <col min="7694" max="7704" width="9" style="279" customWidth="1"/>
    <col min="7705" max="7705" width="13.25" style="279" customWidth="1"/>
    <col min="7706" max="7707" width="9" style="279" customWidth="1"/>
    <col min="7708" max="7708" width="13.875" style="279" customWidth="1"/>
    <col min="7709" max="7709" width="13.5" style="279" customWidth="1"/>
    <col min="7710" max="7710" width="10" style="279" customWidth="1"/>
    <col min="7711" max="7934" width="8.875" style="279"/>
    <col min="7935" max="7935" width="8.5" style="279" customWidth="1"/>
    <col min="7936" max="7936" width="17.375" style="279" customWidth="1"/>
    <col min="7937" max="7937" width="12.25" style="279" customWidth="1"/>
    <col min="7938" max="7940" width="6.75" style="279" customWidth="1"/>
    <col min="7941" max="7941" width="10.5" style="279" customWidth="1"/>
    <col min="7942" max="7948" width="9" style="279" customWidth="1"/>
    <col min="7949" max="7949" width="11.375" style="279" customWidth="1"/>
    <col min="7950" max="7960" width="9" style="279" customWidth="1"/>
    <col min="7961" max="7961" width="13.25" style="279" customWidth="1"/>
    <col min="7962" max="7963" width="9" style="279" customWidth="1"/>
    <col min="7964" max="7964" width="13.875" style="279" customWidth="1"/>
    <col min="7965" max="7965" width="13.5" style="279" customWidth="1"/>
    <col min="7966" max="7966" width="10" style="279" customWidth="1"/>
    <col min="7967" max="8190" width="8.875" style="279"/>
    <col min="8191" max="8191" width="8.5" style="279" customWidth="1"/>
    <col min="8192" max="8192" width="17.375" style="279" customWidth="1"/>
    <col min="8193" max="8193" width="12.25" style="279" customWidth="1"/>
    <col min="8194" max="8196" width="6.75" style="279" customWidth="1"/>
    <col min="8197" max="8197" width="10.5" style="279" customWidth="1"/>
    <col min="8198" max="8204" width="9" style="279" customWidth="1"/>
    <col min="8205" max="8205" width="11.375" style="279" customWidth="1"/>
    <col min="8206" max="8216" width="9" style="279" customWidth="1"/>
    <col min="8217" max="8217" width="13.25" style="279" customWidth="1"/>
    <col min="8218" max="8219" width="9" style="279" customWidth="1"/>
    <col min="8220" max="8220" width="13.875" style="279" customWidth="1"/>
    <col min="8221" max="8221" width="13.5" style="279" customWidth="1"/>
    <col min="8222" max="8222" width="10" style="279" customWidth="1"/>
    <col min="8223" max="8446" width="8.875" style="279"/>
    <col min="8447" max="8447" width="8.5" style="279" customWidth="1"/>
    <col min="8448" max="8448" width="17.375" style="279" customWidth="1"/>
    <col min="8449" max="8449" width="12.25" style="279" customWidth="1"/>
    <col min="8450" max="8452" width="6.75" style="279" customWidth="1"/>
    <col min="8453" max="8453" width="10.5" style="279" customWidth="1"/>
    <col min="8454" max="8460" width="9" style="279" customWidth="1"/>
    <col min="8461" max="8461" width="11.375" style="279" customWidth="1"/>
    <col min="8462" max="8472" width="9" style="279" customWidth="1"/>
    <col min="8473" max="8473" width="13.25" style="279" customWidth="1"/>
    <col min="8474" max="8475" width="9" style="279" customWidth="1"/>
    <col min="8476" max="8476" width="13.875" style="279" customWidth="1"/>
    <col min="8477" max="8477" width="13.5" style="279" customWidth="1"/>
    <col min="8478" max="8478" width="10" style="279" customWidth="1"/>
    <col min="8479" max="8702" width="8.875" style="279"/>
    <col min="8703" max="8703" width="8.5" style="279" customWidth="1"/>
    <col min="8704" max="8704" width="17.375" style="279" customWidth="1"/>
    <col min="8705" max="8705" width="12.25" style="279" customWidth="1"/>
    <col min="8706" max="8708" width="6.75" style="279" customWidth="1"/>
    <col min="8709" max="8709" width="10.5" style="279" customWidth="1"/>
    <col min="8710" max="8716" width="9" style="279" customWidth="1"/>
    <col min="8717" max="8717" width="11.375" style="279" customWidth="1"/>
    <col min="8718" max="8728" width="9" style="279" customWidth="1"/>
    <col min="8729" max="8729" width="13.25" style="279" customWidth="1"/>
    <col min="8730" max="8731" width="9" style="279" customWidth="1"/>
    <col min="8732" max="8732" width="13.875" style="279" customWidth="1"/>
    <col min="8733" max="8733" width="13.5" style="279" customWidth="1"/>
    <col min="8734" max="8734" width="10" style="279" customWidth="1"/>
    <col min="8735" max="8958" width="8.875" style="279"/>
    <col min="8959" max="8959" width="8.5" style="279" customWidth="1"/>
    <col min="8960" max="8960" width="17.375" style="279" customWidth="1"/>
    <col min="8961" max="8961" width="12.25" style="279" customWidth="1"/>
    <col min="8962" max="8964" width="6.75" style="279" customWidth="1"/>
    <col min="8965" max="8965" width="10.5" style="279" customWidth="1"/>
    <col min="8966" max="8972" width="9" style="279" customWidth="1"/>
    <col min="8973" max="8973" width="11.375" style="279" customWidth="1"/>
    <col min="8974" max="8984" width="9" style="279" customWidth="1"/>
    <col min="8985" max="8985" width="13.25" style="279" customWidth="1"/>
    <col min="8986" max="8987" width="9" style="279" customWidth="1"/>
    <col min="8988" max="8988" width="13.875" style="279" customWidth="1"/>
    <col min="8989" max="8989" width="13.5" style="279" customWidth="1"/>
    <col min="8990" max="8990" width="10" style="279" customWidth="1"/>
    <col min="8991" max="9214" width="8.875" style="279"/>
    <col min="9215" max="9215" width="8.5" style="279" customWidth="1"/>
    <col min="9216" max="9216" width="17.375" style="279" customWidth="1"/>
    <col min="9217" max="9217" width="12.25" style="279" customWidth="1"/>
    <col min="9218" max="9220" width="6.75" style="279" customWidth="1"/>
    <col min="9221" max="9221" width="10.5" style="279" customWidth="1"/>
    <col min="9222" max="9228" width="9" style="279" customWidth="1"/>
    <col min="9229" max="9229" width="11.375" style="279" customWidth="1"/>
    <col min="9230" max="9240" width="9" style="279" customWidth="1"/>
    <col min="9241" max="9241" width="13.25" style="279" customWidth="1"/>
    <col min="9242" max="9243" width="9" style="279" customWidth="1"/>
    <col min="9244" max="9244" width="13.875" style="279" customWidth="1"/>
    <col min="9245" max="9245" width="13.5" style="279" customWidth="1"/>
    <col min="9246" max="9246" width="10" style="279" customWidth="1"/>
    <col min="9247" max="9470" width="8.875" style="279"/>
    <col min="9471" max="9471" width="8.5" style="279" customWidth="1"/>
    <col min="9472" max="9472" width="17.375" style="279" customWidth="1"/>
    <col min="9473" max="9473" width="12.25" style="279" customWidth="1"/>
    <col min="9474" max="9476" width="6.75" style="279" customWidth="1"/>
    <col min="9477" max="9477" width="10.5" style="279" customWidth="1"/>
    <col min="9478" max="9484" width="9" style="279" customWidth="1"/>
    <col min="9485" max="9485" width="11.375" style="279" customWidth="1"/>
    <col min="9486" max="9496" width="9" style="279" customWidth="1"/>
    <col min="9497" max="9497" width="13.25" style="279" customWidth="1"/>
    <col min="9498" max="9499" width="9" style="279" customWidth="1"/>
    <col min="9500" max="9500" width="13.875" style="279" customWidth="1"/>
    <col min="9501" max="9501" width="13.5" style="279" customWidth="1"/>
    <col min="9502" max="9502" width="10" style="279" customWidth="1"/>
    <col min="9503" max="9726" width="8.875" style="279"/>
    <col min="9727" max="9727" width="8.5" style="279" customWidth="1"/>
    <col min="9728" max="9728" width="17.375" style="279" customWidth="1"/>
    <col min="9729" max="9729" width="12.25" style="279" customWidth="1"/>
    <col min="9730" max="9732" width="6.75" style="279" customWidth="1"/>
    <col min="9733" max="9733" width="10.5" style="279" customWidth="1"/>
    <col min="9734" max="9740" width="9" style="279" customWidth="1"/>
    <col min="9741" max="9741" width="11.375" style="279" customWidth="1"/>
    <col min="9742" max="9752" width="9" style="279" customWidth="1"/>
    <col min="9753" max="9753" width="13.25" style="279" customWidth="1"/>
    <col min="9754" max="9755" width="9" style="279" customWidth="1"/>
    <col min="9756" max="9756" width="13.875" style="279" customWidth="1"/>
    <col min="9757" max="9757" width="13.5" style="279" customWidth="1"/>
    <col min="9758" max="9758" width="10" style="279" customWidth="1"/>
    <col min="9759" max="9982" width="8.875" style="279"/>
    <col min="9983" max="9983" width="8.5" style="279" customWidth="1"/>
    <col min="9984" max="9984" width="17.375" style="279" customWidth="1"/>
    <col min="9985" max="9985" width="12.25" style="279" customWidth="1"/>
    <col min="9986" max="9988" width="6.75" style="279" customWidth="1"/>
    <col min="9989" max="9989" width="10.5" style="279" customWidth="1"/>
    <col min="9990" max="9996" width="9" style="279" customWidth="1"/>
    <col min="9997" max="9997" width="11.375" style="279" customWidth="1"/>
    <col min="9998" max="10008" width="9" style="279" customWidth="1"/>
    <col min="10009" max="10009" width="13.25" style="279" customWidth="1"/>
    <col min="10010" max="10011" width="9" style="279" customWidth="1"/>
    <col min="10012" max="10012" width="13.875" style="279" customWidth="1"/>
    <col min="10013" max="10013" width="13.5" style="279" customWidth="1"/>
    <col min="10014" max="10014" width="10" style="279" customWidth="1"/>
    <col min="10015" max="10238" width="8.875" style="279"/>
    <col min="10239" max="10239" width="8.5" style="279" customWidth="1"/>
    <col min="10240" max="10240" width="17.375" style="279" customWidth="1"/>
    <col min="10241" max="10241" width="12.25" style="279" customWidth="1"/>
    <col min="10242" max="10244" width="6.75" style="279" customWidth="1"/>
    <col min="10245" max="10245" width="10.5" style="279" customWidth="1"/>
    <col min="10246" max="10252" width="9" style="279" customWidth="1"/>
    <col min="10253" max="10253" width="11.375" style="279" customWidth="1"/>
    <col min="10254" max="10264" width="9" style="279" customWidth="1"/>
    <col min="10265" max="10265" width="13.25" style="279" customWidth="1"/>
    <col min="10266" max="10267" width="9" style="279" customWidth="1"/>
    <col min="10268" max="10268" width="13.875" style="279" customWidth="1"/>
    <col min="10269" max="10269" width="13.5" style="279" customWidth="1"/>
    <col min="10270" max="10270" width="10" style="279" customWidth="1"/>
    <col min="10271" max="10494" width="8.875" style="279"/>
    <col min="10495" max="10495" width="8.5" style="279" customWidth="1"/>
    <col min="10496" max="10496" width="17.375" style="279" customWidth="1"/>
    <col min="10497" max="10497" width="12.25" style="279" customWidth="1"/>
    <col min="10498" max="10500" width="6.75" style="279" customWidth="1"/>
    <col min="10501" max="10501" width="10.5" style="279" customWidth="1"/>
    <col min="10502" max="10508" width="9" style="279" customWidth="1"/>
    <col min="10509" max="10509" width="11.375" style="279" customWidth="1"/>
    <col min="10510" max="10520" width="9" style="279" customWidth="1"/>
    <col min="10521" max="10521" width="13.25" style="279" customWidth="1"/>
    <col min="10522" max="10523" width="9" style="279" customWidth="1"/>
    <col min="10524" max="10524" width="13.875" style="279" customWidth="1"/>
    <col min="10525" max="10525" width="13.5" style="279" customWidth="1"/>
    <col min="10526" max="10526" width="10" style="279" customWidth="1"/>
    <col min="10527" max="10750" width="8.875" style="279"/>
    <col min="10751" max="10751" width="8.5" style="279" customWidth="1"/>
    <col min="10752" max="10752" width="17.375" style="279" customWidth="1"/>
    <col min="10753" max="10753" width="12.25" style="279" customWidth="1"/>
    <col min="10754" max="10756" width="6.75" style="279" customWidth="1"/>
    <col min="10757" max="10757" width="10.5" style="279" customWidth="1"/>
    <col min="10758" max="10764" width="9" style="279" customWidth="1"/>
    <col min="10765" max="10765" width="11.375" style="279" customWidth="1"/>
    <col min="10766" max="10776" width="9" style="279" customWidth="1"/>
    <col min="10777" max="10777" width="13.25" style="279" customWidth="1"/>
    <col min="10778" max="10779" width="9" style="279" customWidth="1"/>
    <col min="10780" max="10780" width="13.875" style="279" customWidth="1"/>
    <col min="10781" max="10781" width="13.5" style="279" customWidth="1"/>
    <col min="10782" max="10782" width="10" style="279" customWidth="1"/>
    <col min="10783" max="11006" width="8.875" style="279"/>
    <col min="11007" max="11007" width="8.5" style="279" customWidth="1"/>
    <col min="11008" max="11008" width="17.375" style="279" customWidth="1"/>
    <col min="11009" max="11009" width="12.25" style="279" customWidth="1"/>
    <col min="11010" max="11012" width="6.75" style="279" customWidth="1"/>
    <col min="11013" max="11013" width="10.5" style="279" customWidth="1"/>
    <col min="11014" max="11020" width="9" style="279" customWidth="1"/>
    <col min="11021" max="11021" width="11.375" style="279" customWidth="1"/>
    <col min="11022" max="11032" width="9" style="279" customWidth="1"/>
    <col min="11033" max="11033" width="13.25" style="279" customWidth="1"/>
    <col min="11034" max="11035" width="9" style="279" customWidth="1"/>
    <col min="11036" max="11036" width="13.875" style="279" customWidth="1"/>
    <col min="11037" max="11037" width="13.5" style="279" customWidth="1"/>
    <col min="11038" max="11038" width="10" style="279" customWidth="1"/>
    <col min="11039" max="11262" width="8.875" style="279"/>
    <col min="11263" max="11263" width="8.5" style="279" customWidth="1"/>
    <col min="11264" max="11264" width="17.375" style="279" customWidth="1"/>
    <col min="11265" max="11265" width="12.25" style="279" customWidth="1"/>
    <col min="11266" max="11268" width="6.75" style="279" customWidth="1"/>
    <col min="11269" max="11269" width="10.5" style="279" customWidth="1"/>
    <col min="11270" max="11276" width="9" style="279" customWidth="1"/>
    <col min="11277" max="11277" width="11.375" style="279" customWidth="1"/>
    <col min="11278" max="11288" width="9" style="279" customWidth="1"/>
    <col min="11289" max="11289" width="13.25" style="279" customWidth="1"/>
    <col min="11290" max="11291" width="9" style="279" customWidth="1"/>
    <col min="11292" max="11292" width="13.875" style="279" customWidth="1"/>
    <col min="11293" max="11293" width="13.5" style="279" customWidth="1"/>
    <col min="11294" max="11294" width="10" style="279" customWidth="1"/>
    <col min="11295" max="11518" width="8.875" style="279"/>
    <col min="11519" max="11519" width="8.5" style="279" customWidth="1"/>
    <col min="11520" max="11520" width="17.375" style="279" customWidth="1"/>
    <col min="11521" max="11521" width="12.25" style="279" customWidth="1"/>
    <col min="11522" max="11524" width="6.75" style="279" customWidth="1"/>
    <col min="11525" max="11525" width="10.5" style="279" customWidth="1"/>
    <col min="11526" max="11532" width="9" style="279" customWidth="1"/>
    <col min="11533" max="11533" width="11.375" style="279" customWidth="1"/>
    <col min="11534" max="11544" width="9" style="279" customWidth="1"/>
    <col min="11545" max="11545" width="13.25" style="279" customWidth="1"/>
    <col min="11546" max="11547" width="9" style="279" customWidth="1"/>
    <col min="11548" max="11548" width="13.875" style="279" customWidth="1"/>
    <col min="11549" max="11549" width="13.5" style="279" customWidth="1"/>
    <col min="11550" max="11550" width="10" style="279" customWidth="1"/>
    <col min="11551" max="11774" width="8.875" style="279"/>
    <col min="11775" max="11775" width="8.5" style="279" customWidth="1"/>
    <col min="11776" max="11776" width="17.375" style="279" customWidth="1"/>
    <col min="11777" max="11777" width="12.25" style="279" customWidth="1"/>
    <col min="11778" max="11780" width="6.75" style="279" customWidth="1"/>
    <col min="11781" max="11781" width="10.5" style="279" customWidth="1"/>
    <col min="11782" max="11788" width="9" style="279" customWidth="1"/>
    <col min="11789" max="11789" width="11.375" style="279" customWidth="1"/>
    <col min="11790" max="11800" width="9" style="279" customWidth="1"/>
    <col min="11801" max="11801" width="13.25" style="279" customWidth="1"/>
    <col min="11802" max="11803" width="9" style="279" customWidth="1"/>
    <col min="11804" max="11804" width="13.875" style="279" customWidth="1"/>
    <col min="11805" max="11805" width="13.5" style="279" customWidth="1"/>
    <col min="11806" max="11806" width="10" style="279" customWidth="1"/>
    <col min="11807" max="12030" width="8.875" style="279"/>
    <col min="12031" max="12031" width="8.5" style="279" customWidth="1"/>
    <col min="12032" max="12032" width="17.375" style="279" customWidth="1"/>
    <col min="12033" max="12033" width="12.25" style="279" customWidth="1"/>
    <col min="12034" max="12036" width="6.75" style="279" customWidth="1"/>
    <col min="12037" max="12037" width="10.5" style="279" customWidth="1"/>
    <col min="12038" max="12044" width="9" style="279" customWidth="1"/>
    <col min="12045" max="12045" width="11.375" style="279" customWidth="1"/>
    <col min="12046" max="12056" width="9" style="279" customWidth="1"/>
    <col min="12057" max="12057" width="13.25" style="279" customWidth="1"/>
    <col min="12058" max="12059" width="9" style="279" customWidth="1"/>
    <col min="12060" max="12060" width="13.875" style="279" customWidth="1"/>
    <col min="12061" max="12061" width="13.5" style="279" customWidth="1"/>
    <col min="12062" max="12062" width="10" style="279" customWidth="1"/>
    <col min="12063" max="12286" width="8.875" style="279"/>
    <col min="12287" max="12287" width="8.5" style="279" customWidth="1"/>
    <col min="12288" max="12288" width="17.375" style="279" customWidth="1"/>
    <col min="12289" max="12289" width="12.25" style="279" customWidth="1"/>
    <col min="12290" max="12292" width="6.75" style="279" customWidth="1"/>
    <col min="12293" max="12293" width="10.5" style="279" customWidth="1"/>
    <col min="12294" max="12300" width="9" style="279" customWidth="1"/>
    <col min="12301" max="12301" width="11.375" style="279" customWidth="1"/>
    <col min="12302" max="12312" width="9" style="279" customWidth="1"/>
    <col min="12313" max="12313" width="13.25" style="279" customWidth="1"/>
    <col min="12314" max="12315" width="9" style="279" customWidth="1"/>
    <col min="12316" max="12316" width="13.875" style="279" customWidth="1"/>
    <col min="12317" max="12317" width="13.5" style="279" customWidth="1"/>
    <col min="12318" max="12318" width="10" style="279" customWidth="1"/>
    <col min="12319" max="12542" width="8.875" style="279"/>
    <col min="12543" max="12543" width="8.5" style="279" customWidth="1"/>
    <col min="12544" max="12544" width="17.375" style="279" customWidth="1"/>
    <col min="12545" max="12545" width="12.25" style="279" customWidth="1"/>
    <col min="12546" max="12548" width="6.75" style="279" customWidth="1"/>
    <col min="12549" max="12549" width="10.5" style="279" customWidth="1"/>
    <col min="12550" max="12556" width="9" style="279" customWidth="1"/>
    <col min="12557" max="12557" width="11.375" style="279" customWidth="1"/>
    <col min="12558" max="12568" width="9" style="279" customWidth="1"/>
    <col min="12569" max="12569" width="13.25" style="279" customWidth="1"/>
    <col min="12570" max="12571" width="9" style="279" customWidth="1"/>
    <col min="12572" max="12572" width="13.875" style="279" customWidth="1"/>
    <col min="12573" max="12573" width="13.5" style="279" customWidth="1"/>
    <col min="12574" max="12574" width="10" style="279" customWidth="1"/>
    <col min="12575" max="12798" width="8.875" style="279"/>
    <col min="12799" max="12799" width="8.5" style="279" customWidth="1"/>
    <col min="12800" max="12800" width="17.375" style="279" customWidth="1"/>
    <col min="12801" max="12801" width="12.25" style="279" customWidth="1"/>
    <col min="12802" max="12804" width="6.75" style="279" customWidth="1"/>
    <col min="12805" max="12805" width="10.5" style="279" customWidth="1"/>
    <col min="12806" max="12812" width="9" style="279" customWidth="1"/>
    <col min="12813" max="12813" width="11.375" style="279" customWidth="1"/>
    <col min="12814" max="12824" width="9" style="279" customWidth="1"/>
    <col min="12825" max="12825" width="13.25" style="279" customWidth="1"/>
    <col min="12826" max="12827" width="9" style="279" customWidth="1"/>
    <col min="12828" max="12828" width="13.875" style="279" customWidth="1"/>
    <col min="12829" max="12829" width="13.5" style="279" customWidth="1"/>
    <col min="12830" max="12830" width="10" style="279" customWidth="1"/>
    <col min="12831" max="13054" width="8.875" style="279"/>
    <col min="13055" max="13055" width="8.5" style="279" customWidth="1"/>
    <col min="13056" max="13056" width="17.375" style="279" customWidth="1"/>
    <col min="13057" max="13057" width="12.25" style="279" customWidth="1"/>
    <col min="13058" max="13060" width="6.75" style="279" customWidth="1"/>
    <col min="13061" max="13061" width="10.5" style="279" customWidth="1"/>
    <col min="13062" max="13068" width="9" style="279" customWidth="1"/>
    <col min="13069" max="13069" width="11.375" style="279" customWidth="1"/>
    <col min="13070" max="13080" width="9" style="279" customWidth="1"/>
    <col min="13081" max="13081" width="13.25" style="279" customWidth="1"/>
    <col min="13082" max="13083" width="9" style="279" customWidth="1"/>
    <col min="13084" max="13084" width="13.875" style="279" customWidth="1"/>
    <col min="13085" max="13085" width="13.5" style="279" customWidth="1"/>
    <col min="13086" max="13086" width="10" style="279" customWidth="1"/>
    <col min="13087" max="13310" width="8.875" style="279"/>
    <col min="13311" max="13311" width="8.5" style="279" customWidth="1"/>
    <col min="13312" max="13312" width="17.375" style="279" customWidth="1"/>
    <col min="13313" max="13313" width="12.25" style="279" customWidth="1"/>
    <col min="13314" max="13316" width="6.75" style="279" customWidth="1"/>
    <col min="13317" max="13317" width="10.5" style="279" customWidth="1"/>
    <col min="13318" max="13324" width="9" style="279" customWidth="1"/>
    <col min="13325" max="13325" width="11.375" style="279" customWidth="1"/>
    <col min="13326" max="13336" width="9" style="279" customWidth="1"/>
    <col min="13337" max="13337" width="13.25" style="279" customWidth="1"/>
    <col min="13338" max="13339" width="9" style="279" customWidth="1"/>
    <col min="13340" max="13340" width="13.875" style="279" customWidth="1"/>
    <col min="13341" max="13341" width="13.5" style="279" customWidth="1"/>
    <col min="13342" max="13342" width="10" style="279" customWidth="1"/>
    <col min="13343" max="13566" width="8.875" style="279"/>
    <col min="13567" max="13567" width="8.5" style="279" customWidth="1"/>
    <col min="13568" max="13568" width="17.375" style="279" customWidth="1"/>
    <col min="13569" max="13569" width="12.25" style="279" customWidth="1"/>
    <col min="13570" max="13572" width="6.75" style="279" customWidth="1"/>
    <col min="13573" max="13573" width="10.5" style="279" customWidth="1"/>
    <col min="13574" max="13580" width="9" style="279" customWidth="1"/>
    <col min="13581" max="13581" width="11.375" style="279" customWidth="1"/>
    <col min="13582" max="13592" width="9" style="279" customWidth="1"/>
    <col min="13593" max="13593" width="13.25" style="279" customWidth="1"/>
    <col min="13594" max="13595" width="9" style="279" customWidth="1"/>
    <col min="13596" max="13596" width="13.875" style="279" customWidth="1"/>
    <col min="13597" max="13597" width="13.5" style="279" customWidth="1"/>
    <col min="13598" max="13598" width="10" style="279" customWidth="1"/>
    <col min="13599" max="13822" width="8.875" style="279"/>
    <col min="13823" max="13823" width="8.5" style="279" customWidth="1"/>
    <col min="13824" max="13824" width="17.375" style="279" customWidth="1"/>
    <col min="13825" max="13825" width="12.25" style="279" customWidth="1"/>
    <col min="13826" max="13828" width="6.75" style="279" customWidth="1"/>
    <col min="13829" max="13829" width="10.5" style="279" customWidth="1"/>
    <col min="13830" max="13836" width="9" style="279" customWidth="1"/>
    <col min="13837" max="13837" width="11.375" style="279" customWidth="1"/>
    <col min="13838" max="13848" width="9" style="279" customWidth="1"/>
    <col min="13849" max="13849" width="13.25" style="279" customWidth="1"/>
    <col min="13850" max="13851" width="9" style="279" customWidth="1"/>
    <col min="13852" max="13852" width="13.875" style="279" customWidth="1"/>
    <col min="13853" max="13853" width="13.5" style="279" customWidth="1"/>
    <col min="13854" max="13854" width="10" style="279" customWidth="1"/>
    <col min="13855" max="14078" width="8.875" style="279"/>
    <col min="14079" max="14079" width="8.5" style="279" customWidth="1"/>
    <col min="14080" max="14080" width="17.375" style="279" customWidth="1"/>
    <col min="14081" max="14081" width="12.25" style="279" customWidth="1"/>
    <col min="14082" max="14084" width="6.75" style="279" customWidth="1"/>
    <col min="14085" max="14085" width="10.5" style="279" customWidth="1"/>
    <col min="14086" max="14092" width="9" style="279" customWidth="1"/>
    <col min="14093" max="14093" width="11.375" style="279" customWidth="1"/>
    <col min="14094" max="14104" width="9" style="279" customWidth="1"/>
    <col min="14105" max="14105" width="13.25" style="279" customWidth="1"/>
    <col min="14106" max="14107" width="9" style="279" customWidth="1"/>
    <col min="14108" max="14108" width="13.875" style="279" customWidth="1"/>
    <col min="14109" max="14109" width="13.5" style="279" customWidth="1"/>
    <col min="14110" max="14110" width="10" style="279" customWidth="1"/>
    <col min="14111" max="14334" width="8.875" style="279"/>
    <col min="14335" max="14335" width="8.5" style="279" customWidth="1"/>
    <col min="14336" max="14336" width="17.375" style="279" customWidth="1"/>
    <col min="14337" max="14337" width="12.25" style="279" customWidth="1"/>
    <col min="14338" max="14340" width="6.75" style="279" customWidth="1"/>
    <col min="14341" max="14341" width="10.5" style="279" customWidth="1"/>
    <col min="14342" max="14348" width="9" style="279" customWidth="1"/>
    <col min="14349" max="14349" width="11.375" style="279" customWidth="1"/>
    <col min="14350" max="14360" width="9" style="279" customWidth="1"/>
    <col min="14361" max="14361" width="13.25" style="279" customWidth="1"/>
    <col min="14362" max="14363" width="9" style="279" customWidth="1"/>
    <col min="14364" max="14364" width="13.875" style="279" customWidth="1"/>
    <col min="14365" max="14365" width="13.5" style="279" customWidth="1"/>
    <col min="14366" max="14366" width="10" style="279" customWidth="1"/>
    <col min="14367" max="14590" width="8.875" style="279"/>
    <col min="14591" max="14591" width="8.5" style="279" customWidth="1"/>
    <col min="14592" max="14592" width="17.375" style="279" customWidth="1"/>
    <col min="14593" max="14593" width="12.25" style="279" customWidth="1"/>
    <col min="14594" max="14596" width="6.75" style="279" customWidth="1"/>
    <col min="14597" max="14597" width="10.5" style="279" customWidth="1"/>
    <col min="14598" max="14604" width="9" style="279" customWidth="1"/>
    <col min="14605" max="14605" width="11.375" style="279" customWidth="1"/>
    <col min="14606" max="14616" width="9" style="279" customWidth="1"/>
    <col min="14617" max="14617" width="13.25" style="279" customWidth="1"/>
    <col min="14618" max="14619" width="9" style="279" customWidth="1"/>
    <col min="14620" max="14620" width="13.875" style="279" customWidth="1"/>
    <col min="14621" max="14621" width="13.5" style="279" customWidth="1"/>
    <col min="14622" max="14622" width="10" style="279" customWidth="1"/>
    <col min="14623" max="14846" width="8.875" style="279"/>
    <col min="14847" max="14847" width="8.5" style="279" customWidth="1"/>
    <col min="14848" max="14848" width="17.375" style="279" customWidth="1"/>
    <col min="14849" max="14849" width="12.25" style="279" customWidth="1"/>
    <col min="14850" max="14852" width="6.75" style="279" customWidth="1"/>
    <col min="14853" max="14853" width="10.5" style="279" customWidth="1"/>
    <col min="14854" max="14860" width="9" style="279" customWidth="1"/>
    <col min="14861" max="14861" width="11.375" style="279" customWidth="1"/>
    <col min="14862" max="14872" width="9" style="279" customWidth="1"/>
    <col min="14873" max="14873" width="13.25" style="279" customWidth="1"/>
    <col min="14874" max="14875" width="9" style="279" customWidth="1"/>
    <col min="14876" max="14876" width="13.875" style="279" customWidth="1"/>
    <col min="14877" max="14877" width="13.5" style="279" customWidth="1"/>
    <col min="14878" max="14878" width="10" style="279" customWidth="1"/>
    <col min="14879" max="15102" width="8.875" style="279"/>
    <col min="15103" max="15103" width="8.5" style="279" customWidth="1"/>
    <col min="15104" max="15104" width="17.375" style="279" customWidth="1"/>
    <col min="15105" max="15105" width="12.25" style="279" customWidth="1"/>
    <col min="15106" max="15108" width="6.75" style="279" customWidth="1"/>
    <col min="15109" max="15109" width="10.5" style="279" customWidth="1"/>
    <col min="15110" max="15116" width="9" style="279" customWidth="1"/>
    <col min="15117" max="15117" width="11.375" style="279" customWidth="1"/>
    <col min="15118" max="15128" width="9" style="279" customWidth="1"/>
    <col min="15129" max="15129" width="13.25" style="279" customWidth="1"/>
    <col min="15130" max="15131" width="9" style="279" customWidth="1"/>
    <col min="15132" max="15132" width="13.875" style="279" customWidth="1"/>
    <col min="15133" max="15133" width="13.5" style="279" customWidth="1"/>
    <col min="15134" max="15134" width="10" style="279" customWidth="1"/>
    <col min="15135" max="15358" width="8.875" style="279"/>
    <col min="15359" max="15359" width="8.5" style="279" customWidth="1"/>
    <col min="15360" max="15360" width="17.375" style="279" customWidth="1"/>
    <col min="15361" max="15361" width="12.25" style="279" customWidth="1"/>
    <col min="15362" max="15364" width="6.75" style="279" customWidth="1"/>
    <col min="15365" max="15365" width="10.5" style="279" customWidth="1"/>
    <col min="15366" max="15372" width="9" style="279" customWidth="1"/>
    <col min="15373" max="15373" width="11.375" style="279" customWidth="1"/>
    <col min="15374" max="15384" width="9" style="279" customWidth="1"/>
    <col min="15385" max="15385" width="13.25" style="279" customWidth="1"/>
    <col min="15386" max="15387" width="9" style="279" customWidth="1"/>
    <col min="15388" max="15388" width="13.875" style="279" customWidth="1"/>
    <col min="15389" max="15389" width="13.5" style="279" customWidth="1"/>
    <col min="15390" max="15390" width="10" style="279" customWidth="1"/>
    <col min="15391" max="15614" width="8.875" style="279"/>
    <col min="15615" max="15615" width="8.5" style="279" customWidth="1"/>
    <col min="15616" max="15616" width="17.375" style="279" customWidth="1"/>
    <col min="15617" max="15617" width="12.25" style="279" customWidth="1"/>
    <col min="15618" max="15620" width="6.75" style="279" customWidth="1"/>
    <col min="15621" max="15621" width="10.5" style="279" customWidth="1"/>
    <col min="15622" max="15628" width="9" style="279" customWidth="1"/>
    <col min="15629" max="15629" width="11.375" style="279" customWidth="1"/>
    <col min="15630" max="15640" width="9" style="279" customWidth="1"/>
    <col min="15641" max="15641" width="13.25" style="279" customWidth="1"/>
    <col min="15642" max="15643" width="9" style="279" customWidth="1"/>
    <col min="15644" max="15644" width="13.875" style="279" customWidth="1"/>
    <col min="15645" max="15645" width="13.5" style="279" customWidth="1"/>
    <col min="15646" max="15646" width="10" style="279" customWidth="1"/>
    <col min="15647" max="15870" width="8.875" style="279"/>
    <col min="15871" max="15871" width="8.5" style="279" customWidth="1"/>
    <col min="15872" max="15872" width="17.375" style="279" customWidth="1"/>
    <col min="15873" max="15873" width="12.25" style="279" customWidth="1"/>
    <col min="15874" max="15876" width="6.75" style="279" customWidth="1"/>
    <col min="15877" max="15877" width="10.5" style="279" customWidth="1"/>
    <col min="15878" max="15884" width="9" style="279" customWidth="1"/>
    <col min="15885" max="15885" width="11.375" style="279" customWidth="1"/>
    <col min="15886" max="15896" width="9" style="279" customWidth="1"/>
    <col min="15897" max="15897" width="13.25" style="279" customWidth="1"/>
    <col min="15898" max="15899" width="9" style="279" customWidth="1"/>
    <col min="15900" max="15900" width="13.875" style="279" customWidth="1"/>
    <col min="15901" max="15901" width="13.5" style="279" customWidth="1"/>
    <col min="15902" max="15902" width="10" style="279" customWidth="1"/>
    <col min="15903" max="16126" width="8.875" style="279"/>
    <col min="16127" max="16127" width="8.5" style="279" customWidth="1"/>
    <col min="16128" max="16128" width="17.375" style="279" customWidth="1"/>
    <col min="16129" max="16129" width="12.25" style="279" customWidth="1"/>
    <col min="16130" max="16132" width="6.75" style="279" customWidth="1"/>
    <col min="16133" max="16133" width="10.5" style="279" customWidth="1"/>
    <col min="16134" max="16140" width="9" style="279" customWidth="1"/>
    <col min="16141" max="16141" width="11.375" style="279" customWidth="1"/>
    <col min="16142" max="16152" width="9" style="279" customWidth="1"/>
    <col min="16153" max="16153" width="13.25" style="279" customWidth="1"/>
    <col min="16154" max="16155" width="9" style="279" customWidth="1"/>
    <col min="16156" max="16156" width="13.875" style="279" customWidth="1"/>
    <col min="16157" max="16157" width="13.5" style="279" customWidth="1"/>
    <col min="16158" max="16158" width="10" style="279" customWidth="1"/>
    <col min="16159" max="16384" width="8.875" style="279"/>
  </cols>
  <sheetData>
    <row r="1" spans="1:28" ht="20.25">
      <c r="A1" s="283" t="s">
        <v>1262</v>
      </c>
      <c r="N1" s="296"/>
    </row>
    <row r="2" spans="1:28" ht="25.5" customHeight="1">
      <c r="A2" s="600" t="s">
        <v>1266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1"/>
      <c r="Z2" s="602"/>
      <c r="AA2" s="601"/>
      <c r="AB2" s="601"/>
    </row>
    <row r="3" spans="1:28" ht="16.149999999999999" hidden="1" customHeight="1">
      <c r="B3" s="279">
        <v>1</v>
      </c>
      <c r="C3" s="279">
        <v>3</v>
      </c>
      <c r="D3" s="284">
        <v>4</v>
      </c>
      <c r="E3" s="279">
        <v>5</v>
      </c>
      <c r="F3" s="284">
        <v>6</v>
      </c>
      <c r="G3" s="279">
        <v>7</v>
      </c>
      <c r="H3" s="284">
        <v>8</v>
      </c>
      <c r="I3" s="279">
        <v>9</v>
      </c>
      <c r="J3" s="284">
        <v>10</v>
      </c>
      <c r="K3" s="279">
        <v>11</v>
      </c>
      <c r="L3" s="284">
        <v>12</v>
      </c>
      <c r="M3" s="279">
        <v>13</v>
      </c>
      <c r="N3" s="284">
        <v>14</v>
      </c>
      <c r="O3" s="279">
        <v>15</v>
      </c>
      <c r="P3" s="284">
        <v>16</v>
      </c>
      <c r="Q3" s="279">
        <v>17</v>
      </c>
      <c r="R3" s="284">
        <v>18</v>
      </c>
      <c r="S3" s="279">
        <v>19</v>
      </c>
      <c r="T3" s="284">
        <v>20</v>
      </c>
      <c r="U3" s="279">
        <v>21</v>
      </c>
      <c r="V3" s="284">
        <v>22</v>
      </c>
      <c r="W3" s="279">
        <v>23</v>
      </c>
      <c r="X3" s="284">
        <v>24</v>
      </c>
      <c r="AA3" s="603"/>
      <c r="AB3" s="603"/>
    </row>
    <row r="4" spans="1:28" s="275" customFormat="1" ht="39" customHeight="1">
      <c r="A4" s="618" t="s">
        <v>483</v>
      </c>
      <c r="B4" s="614" t="s">
        <v>361</v>
      </c>
      <c r="C4" s="604" t="s">
        <v>564</v>
      </c>
      <c r="D4" s="604"/>
      <c r="E4" s="604"/>
      <c r="F4" s="604"/>
      <c r="G4" s="605" t="s">
        <v>565</v>
      </c>
      <c r="H4" s="606"/>
      <c r="I4" s="606"/>
      <c r="J4" s="606"/>
      <c r="K4" s="606"/>
      <c r="L4" s="606"/>
      <c r="M4" s="606"/>
      <c r="N4" s="606"/>
      <c r="O4" s="606"/>
      <c r="P4" s="607" t="s">
        <v>566</v>
      </c>
      <c r="Q4" s="607"/>
      <c r="R4" s="607"/>
      <c r="S4" s="607"/>
      <c r="T4" s="607"/>
      <c r="U4" s="607"/>
      <c r="V4" s="607"/>
      <c r="W4" s="607"/>
      <c r="X4" s="607"/>
      <c r="Y4" s="599" t="s">
        <v>567</v>
      </c>
      <c r="Z4" s="599"/>
      <c r="AA4" s="599"/>
      <c r="AB4" s="599"/>
    </row>
    <row r="5" spans="1:28" s="275" customFormat="1" ht="24.75" customHeight="1">
      <c r="A5" s="619"/>
      <c r="B5" s="615"/>
      <c r="C5" s="613" t="s">
        <v>568</v>
      </c>
      <c r="D5" s="613"/>
      <c r="E5" s="613"/>
      <c r="F5" s="608" t="s">
        <v>569</v>
      </c>
      <c r="G5" s="599" t="s">
        <v>570</v>
      </c>
      <c r="H5" s="599"/>
      <c r="I5" s="599"/>
      <c r="J5" s="599" t="s">
        <v>571</v>
      </c>
      <c r="K5" s="599"/>
      <c r="L5" s="599"/>
      <c r="M5" s="598" t="s">
        <v>572</v>
      </c>
      <c r="N5" s="598"/>
      <c r="O5" s="598"/>
      <c r="P5" s="599" t="s">
        <v>570</v>
      </c>
      <c r="Q5" s="599"/>
      <c r="R5" s="599"/>
      <c r="S5" s="599" t="s">
        <v>571</v>
      </c>
      <c r="T5" s="599"/>
      <c r="U5" s="599"/>
      <c r="V5" s="598" t="s">
        <v>572</v>
      </c>
      <c r="W5" s="598"/>
      <c r="X5" s="598"/>
      <c r="Y5" s="599"/>
      <c r="Z5" s="599"/>
      <c r="AA5" s="599"/>
      <c r="AB5" s="599"/>
    </row>
    <row r="6" spans="1:28" s="275" customFormat="1" ht="19.5" customHeight="1">
      <c r="A6" s="619"/>
      <c r="B6" s="615"/>
      <c r="C6" s="611" t="s">
        <v>13</v>
      </c>
      <c r="D6" s="611" t="s">
        <v>573</v>
      </c>
      <c r="E6" s="611" t="s">
        <v>574</v>
      </c>
      <c r="F6" s="609"/>
      <c r="G6" s="611" t="s">
        <v>13</v>
      </c>
      <c r="H6" s="611" t="s">
        <v>573</v>
      </c>
      <c r="I6" s="611" t="s">
        <v>574</v>
      </c>
      <c r="J6" s="611" t="s">
        <v>13</v>
      </c>
      <c r="K6" s="611" t="s">
        <v>573</v>
      </c>
      <c r="L6" s="611" t="s">
        <v>574</v>
      </c>
      <c r="M6" s="598" t="s">
        <v>13</v>
      </c>
      <c r="N6" s="598" t="s">
        <v>341</v>
      </c>
      <c r="O6" s="598" t="s">
        <v>343</v>
      </c>
      <c r="P6" s="613" t="s">
        <v>13</v>
      </c>
      <c r="Q6" s="611" t="s">
        <v>573</v>
      </c>
      <c r="R6" s="611" t="s">
        <v>574</v>
      </c>
      <c r="S6" s="613" t="s">
        <v>13</v>
      </c>
      <c r="T6" s="611" t="s">
        <v>573</v>
      </c>
      <c r="U6" s="611" t="s">
        <v>574</v>
      </c>
      <c r="V6" s="598" t="s">
        <v>13</v>
      </c>
      <c r="W6" s="598" t="s">
        <v>343</v>
      </c>
      <c r="X6" s="598" t="s">
        <v>575</v>
      </c>
      <c r="Y6" s="598" t="s">
        <v>13</v>
      </c>
      <c r="Z6" s="598" t="s">
        <v>341</v>
      </c>
      <c r="AA6" s="598" t="s">
        <v>343</v>
      </c>
      <c r="AB6" s="598" t="s">
        <v>575</v>
      </c>
    </row>
    <row r="7" spans="1:28" s="275" customFormat="1" ht="18.95" customHeight="1">
      <c r="A7" s="620"/>
      <c r="B7" s="616"/>
      <c r="C7" s="612"/>
      <c r="D7" s="612"/>
      <c r="E7" s="612"/>
      <c r="F7" s="610"/>
      <c r="G7" s="612"/>
      <c r="H7" s="612"/>
      <c r="I7" s="612"/>
      <c r="J7" s="612"/>
      <c r="K7" s="612"/>
      <c r="L7" s="612"/>
      <c r="M7" s="598"/>
      <c r="N7" s="598"/>
      <c r="O7" s="598"/>
      <c r="P7" s="613"/>
      <c r="Q7" s="612"/>
      <c r="R7" s="612"/>
      <c r="S7" s="613"/>
      <c r="T7" s="612"/>
      <c r="U7" s="612"/>
      <c r="V7" s="598"/>
      <c r="W7" s="598"/>
      <c r="X7" s="598"/>
      <c r="Y7" s="598"/>
      <c r="Z7" s="598"/>
      <c r="AA7" s="598"/>
      <c r="AB7" s="598"/>
    </row>
    <row r="8" spans="1:28" s="275" customFormat="1" ht="18.95" hidden="1" customHeight="1">
      <c r="A8" s="285"/>
      <c r="B8" s="286" t="s">
        <v>576</v>
      </c>
      <c r="C8" s="261" t="s">
        <v>1</v>
      </c>
      <c r="D8" s="261">
        <v>122</v>
      </c>
      <c r="E8" s="261">
        <v>778</v>
      </c>
      <c r="F8" s="287">
        <v>1922</v>
      </c>
      <c r="G8" s="261"/>
      <c r="H8" s="261"/>
      <c r="I8" s="261"/>
      <c r="J8" s="261"/>
      <c r="K8" s="261">
        <v>5499</v>
      </c>
      <c r="L8" s="261">
        <v>58681</v>
      </c>
      <c r="M8" s="260"/>
      <c r="N8" s="260" t="s">
        <v>1</v>
      </c>
      <c r="O8" s="260"/>
      <c r="P8" s="259"/>
      <c r="Q8" s="261"/>
      <c r="R8" s="261"/>
      <c r="S8" s="259"/>
      <c r="T8" s="261"/>
      <c r="U8" s="261"/>
      <c r="V8" s="260"/>
      <c r="W8" s="260"/>
      <c r="X8" s="260"/>
      <c r="Y8" s="260"/>
      <c r="Z8" s="297">
        <f>F9+N9</f>
        <v>25933</v>
      </c>
      <c r="AA8" s="260" t="s">
        <v>1</v>
      </c>
      <c r="AB8" s="260"/>
    </row>
    <row r="9" spans="1:28" s="275" customFormat="1" ht="18.95" hidden="1" customHeight="1">
      <c r="A9" s="285"/>
      <c r="B9" s="286" t="s">
        <v>577</v>
      </c>
      <c r="C9" s="261"/>
      <c r="D9" s="261"/>
      <c r="E9" s="261"/>
      <c r="F9" s="288">
        <f>D8*3+E8*2</f>
        <v>1922</v>
      </c>
      <c r="G9" s="261"/>
      <c r="H9" s="261"/>
      <c r="I9" s="261"/>
      <c r="J9" s="261"/>
      <c r="K9" s="261"/>
      <c r="L9" s="261"/>
      <c r="M9" s="260"/>
      <c r="N9" s="297">
        <v>24011</v>
      </c>
      <c r="O9" s="260" t="s">
        <v>1</v>
      </c>
      <c r="P9" s="259"/>
      <c r="Q9" s="261"/>
      <c r="R9" s="261"/>
      <c r="S9" s="259"/>
      <c r="T9" s="261"/>
      <c r="U9" s="261"/>
      <c r="V9" s="260"/>
      <c r="W9" s="260"/>
      <c r="X9" s="260"/>
      <c r="Y9" s="260"/>
      <c r="Z9" s="260"/>
      <c r="AA9" s="260"/>
      <c r="AB9" s="260"/>
    </row>
    <row r="10" spans="1:28" s="275" customFormat="1" ht="15.95" hidden="1" customHeight="1">
      <c r="A10" s="285"/>
      <c r="B10" s="286" t="s">
        <v>390</v>
      </c>
      <c r="C10" s="261"/>
      <c r="D10" s="261"/>
      <c r="E10" s="261"/>
      <c r="F10" s="288"/>
      <c r="G10" s="261"/>
      <c r="H10" s="261"/>
      <c r="I10" s="261"/>
      <c r="J10" s="261"/>
      <c r="K10" s="261"/>
      <c r="L10" s="261"/>
      <c r="M10" s="260"/>
      <c r="N10" s="297">
        <f>(24011+1184.9)/N9</f>
        <v>1.0493482154012745</v>
      </c>
      <c r="O10" s="260"/>
      <c r="P10" s="259"/>
      <c r="Q10" s="261"/>
      <c r="R10" s="261"/>
      <c r="S10" s="259"/>
      <c r="T10" s="261"/>
      <c r="U10" s="261"/>
      <c r="V10" s="260"/>
      <c r="W10" s="260"/>
      <c r="X10" s="260"/>
      <c r="Y10" s="260"/>
      <c r="Z10" s="260"/>
      <c r="AA10" s="260"/>
      <c r="AB10" s="260"/>
    </row>
    <row r="11" spans="1:28" s="276" customFormat="1" ht="15.95" customHeight="1">
      <c r="A11" s="617" t="s">
        <v>555</v>
      </c>
      <c r="B11" s="617"/>
      <c r="C11" s="289">
        <v>900</v>
      </c>
      <c r="D11" s="289">
        <v>122</v>
      </c>
      <c r="E11" s="289">
        <v>778</v>
      </c>
      <c r="F11" s="289">
        <v>1922</v>
      </c>
      <c r="G11" s="289">
        <v>56962</v>
      </c>
      <c r="H11" s="289">
        <v>5002</v>
      </c>
      <c r="I11" s="289">
        <v>51960</v>
      </c>
      <c r="J11" s="289">
        <v>64180</v>
      </c>
      <c r="K11" s="289">
        <v>5499</v>
      </c>
      <c r="L11" s="289">
        <v>58681</v>
      </c>
      <c r="M11" s="289">
        <v>40017.949999999997</v>
      </c>
      <c r="N11" s="289">
        <v>25195.9</v>
      </c>
      <c r="O11" s="289">
        <v>14822.05</v>
      </c>
      <c r="P11" s="289">
        <v>24656</v>
      </c>
      <c r="Q11" s="289">
        <v>3502</v>
      </c>
      <c r="R11" s="289">
        <v>21154</v>
      </c>
      <c r="S11" s="289">
        <v>27669</v>
      </c>
      <c r="T11" s="289">
        <v>3850</v>
      </c>
      <c r="U11" s="289">
        <v>23819</v>
      </c>
      <c r="V11" s="289">
        <v>21665.200000000001</v>
      </c>
      <c r="W11" s="289">
        <v>12999.12</v>
      </c>
      <c r="X11" s="289">
        <v>8666.08</v>
      </c>
      <c r="Y11" s="289">
        <v>63605.15</v>
      </c>
      <c r="Z11" s="289">
        <v>27117.9</v>
      </c>
      <c r="AA11" s="289">
        <v>27821.17</v>
      </c>
      <c r="AB11" s="289">
        <v>8666.08</v>
      </c>
    </row>
    <row r="12" spans="1:28" s="276" customFormat="1" ht="15.95" customHeight="1">
      <c r="A12" s="617" t="s">
        <v>427</v>
      </c>
      <c r="B12" s="617"/>
      <c r="C12" s="289">
        <v>900</v>
      </c>
      <c r="D12" s="289">
        <v>122</v>
      </c>
      <c r="E12" s="289">
        <v>778</v>
      </c>
      <c r="F12" s="289">
        <v>1922</v>
      </c>
      <c r="G12" s="289">
        <v>56962</v>
      </c>
      <c r="H12" s="289">
        <v>5002</v>
      </c>
      <c r="I12" s="289">
        <v>51960</v>
      </c>
      <c r="J12" s="289">
        <v>64180</v>
      </c>
      <c r="K12" s="289">
        <v>5499</v>
      </c>
      <c r="L12" s="289">
        <v>58681</v>
      </c>
      <c r="M12" s="289">
        <v>40017.949999999997</v>
      </c>
      <c r="N12" s="289">
        <v>25195.9</v>
      </c>
      <c r="O12" s="289">
        <v>14822.05</v>
      </c>
      <c r="P12" s="289">
        <v>24656</v>
      </c>
      <c r="Q12" s="289">
        <v>3502</v>
      </c>
      <c r="R12" s="289">
        <v>21154</v>
      </c>
      <c r="S12" s="289">
        <v>27669</v>
      </c>
      <c r="T12" s="289">
        <v>3850</v>
      </c>
      <c r="U12" s="289">
        <v>23819</v>
      </c>
      <c r="V12" s="289">
        <v>21665.200000000001</v>
      </c>
      <c r="W12" s="289">
        <v>12999.12</v>
      </c>
      <c r="X12" s="289">
        <v>8666.08</v>
      </c>
      <c r="Y12" s="289">
        <v>63605.15</v>
      </c>
      <c r="Z12" s="289">
        <v>27117.9</v>
      </c>
      <c r="AA12" s="289">
        <v>27821.17</v>
      </c>
      <c r="AB12" s="289">
        <v>8666.08</v>
      </c>
    </row>
    <row r="13" spans="1:28" s="276" customFormat="1" ht="15.95" customHeight="1">
      <c r="A13" s="617" t="s">
        <v>556</v>
      </c>
      <c r="B13" s="617"/>
      <c r="C13" s="289">
        <v>900</v>
      </c>
      <c r="D13" s="289">
        <v>122</v>
      </c>
      <c r="E13" s="289">
        <v>778</v>
      </c>
      <c r="F13" s="289">
        <v>1922</v>
      </c>
      <c r="G13" s="289">
        <v>56712</v>
      </c>
      <c r="H13" s="289">
        <v>5002</v>
      </c>
      <c r="I13" s="289">
        <v>51710</v>
      </c>
      <c r="J13" s="289">
        <v>63930</v>
      </c>
      <c r="K13" s="289">
        <v>5499</v>
      </c>
      <c r="L13" s="289">
        <v>58431</v>
      </c>
      <c r="M13" s="289">
        <v>39867.949999999997</v>
      </c>
      <c r="N13" s="289">
        <v>25101.46</v>
      </c>
      <c r="O13" s="289">
        <v>14766.49</v>
      </c>
      <c r="P13" s="289">
        <v>24555</v>
      </c>
      <c r="Q13" s="289">
        <v>3502</v>
      </c>
      <c r="R13" s="289">
        <v>21053</v>
      </c>
      <c r="S13" s="289">
        <v>27567</v>
      </c>
      <c r="T13" s="289">
        <v>3850</v>
      </c>
      <c r="U13" s="289">
        <v>23717</v>
      </c>
      <c r="V13" s="289">
        <v>21584</v>
      </c>
      <c r="W13" s="289">
        <v>12950.4</v>
      </c>
      <c r="X13" s="289">
        <v>8633.6</v>
      </c>
      <c r="Y13" s="289">
        <v>63373.95</v>
      </c>
      <c r="Z13" s="289">
        <v>27023.46</v>
      </c>
      <c r="AA13" s="289">
        <v>27716.89</v>
      </c>
      <c r="AB13" s="289">
        <v>8633.6</v>
      </c>
    </row>
    <row r="14" spans="1:28" s="276" customFormat="1" ht="15.95" customHeight="1">
      <c r="A14" s="563">
        <v>100001</v>
      </c>
      <c r="B14" s="290" t="s">
        <v>578</v>
      </c>
      <c r="C14" s="289">
        <v>0</v>
      </c>
      <c r="D14" s="289">
        <v>0</v>
      </c>
      <c r="E14" s="289">
        <v>0</v>
      </c>
      <c r="F14" s="289">
        <v>0</v>
      </c>
      <c r="G14" s="289">
        <v>51</v>
      </c>
      <c r="H14" s="289">
        <v>0</v>
      </c>
      <c r="I14" s="289">
        <v>51</v>
      </c>
      <c r="J14" s="289">
        <v>58</v>
      </c>
      <c r="K14" s="289">
        <v>0</v>
      </c>
      <c r="L14" s="289">
        <v>58</v>
      </c>
      <c r="M14" s="289">
        <v>32.700000000000003</v>
      </c>
      <c r="N14" s="298">
        <v>20.59</v>
      </c>
      <c r="O14" s="298">
        <v>12.11</v>
      </c>
      <c r="P14" s="289">
        <v>20</v>
      </c>
      <c r="Q14" s="298">
        <v>0</v>
      </c>
      <c r="R14" s="298">
        <v>20</v>
      </c>
      <c r="S14" s="289">
        <v>23</v>
      </c>
      <c r="T14" s="298">
        <v>0</v>
      </c>
      <c r="U14" s="298">
        <v>23</v>
      </c>
      <c r="V14" s="298">
        <v>17.2</v>
      </c>
      <c r="W14" s="298">
        <v>10.32</v>
      </c>
      <c r="X14" s="298">
        <v>6.88</v>
      </c>
      <c r="Y14" s="298">
        <v>49.9</v>
      </c>
      <c r="Z14" s="298">
        <v>20.59</v>
      </c>
      <c r="AA14" s="298">
        <v>22.43</v>
      </c>
      <c r="AB14" s="298">
        <v>6.88</v>
      </c>
    </row>
    <row r="15" spans="1:28" ht="15.95" customHeight="1">
      <c r="A15" s="564"/>
      <c r="B15" s="291" t="s">
        <v>115</v>
      </c>
      <c r="C15" s="264">
        <v>0</v>
      </c>
      <c r="D15" s="292">
        <v>0</v>
      </c>
      <c r="E15" s="292">
        <v>0</v>
      </c>
      <c r="F15" s="293">
        <v>0</v>
      </c>
      <c r="G15" s="264">
        <v>30</v>
      </c>
      <c r="H15" s="292">
        <v>0</v>
      </c>
      <c r="I15" s="292">
        <v>30</v>
      </c>
      <c r="J15" s="264">
        <v>35</v>
      </c>
      <c r="K15" s="292">
        <v>0</v>
      </c>
      <c r="L15" s="292">
        <v>35</v>
      </c>
      <c r="M15" s="299">
        <v>19.5</v>
      </c>
      <c r="N15" s="440">
        <v>12.28</v>
      </c>
      <c r="O15" s="293">
        <v>7.22</v>
      </c>
      <c r="P15" s="264">
        <v>12</v>
      </c>
      <c r="Q15" s="292">
        <v>0</v>
      </c>
      <c r="R15" s="292">
        <v>12</v>
      </c>
      <c r="S15" s="264">
        <v>14</v>
      </c>
      <c r="T15" s="292">
        <v>0</v>
      </c>
      <c r="U15" s="292">
        <v>14</v>
      </c>
      <c r="V15" s="299">
        <v>10.4</v>
      </c>
      <c r="W15" s="293">
        <v>6.24</v>
      </c>
      <c r="X15" s="293">
        <v>4.16</v>
      </c>
      <c r="Y15" s="293">
        <v>29.9</v>
      </c>
      <c r="Z15" s="301">
        <v>12.28</v>
      </c>
      <c r="AA15" s="293">
        <v>13.46</v>
      </c>
      <c r="AB15" s="293">
        <v>4.16</v>
      </c>
    </row>
    <row r="16" spans="1:28" ht="21" customHeight="1">
      <c r="A16" s="564"/>
      <c r="B16" s="291" t="s">
        <v>116</v>
      </c>
      <c r="C16" s="264">
        <v>0</v>
      </c>
      <c r="D16" s="292">
        <v>0</v>
      </c>
      <c r="E16" s="292">
        <v>0</v>
      </c>
      <c r="F16" s="293">
        <v>0</v>
      </c>
      <c r="G16" s="264">
        <v>21</v>
      </c>
      <c r="H16" s="292">
        <v>0</v>
      </c>
      <c r="I16" s="292">
        <v>21</v>
      </c>
      <c r="J16" s="264">
        <v>23</v>
      </c>
      <c r="K16" s="292">
        <v>0</v>
      </c>
      <c r="L16" s="292">
        <v>23</v>
      </c>
      <c r="M16" s="299">
        <v>13.2</v>
      </c>
      <c r="N16" s="440">
        <v>8.31</v>
      </c>
      <c r="O16" s="293">
        <v>4.8899999999999997</v>
      </c>
      <c r="P16" s="264">
        <v>8</v>
      </c>
      <c r="Q16" s="292">
        <v>0</v>
      </c>
      <c r="R16" s="292">
        <v>8</v>
      </c>
      <c r="S16" s="264">
        <v>9</v>
      </c>
      <c r="T16" s="292">
        <v>0</v>
      </c>
      <c r="U16" s="292">
        <v>9</v>
      </c>
      <c r="V16" s="299">
        <v>6.8</v>
      </c>
      <c r="W16" s="293">
        <v>4.08</v>
      </c>
      <c r="X16" s="293">
        <v>2.72</v>
      </c>
      <c r="Y16" s="293">
        <v>20</v>
      </c>
      <c r="Z16" s="301">
        <v>8.31</v>
      </c>
      <c r="AA16" s="293">
        <v>8.9700000000000006</v>
      </c>
      <c r="AB16" s="293">
        <v>2.72</v>
      </c>
    </row>
    <row r="17" spans="1:29" s="256" customFormat="1" ht="15.95" customHeight="1">
      <c r="A17" s="201">
        <v>100003</v>
      </c>
      <c r="B17" s="291" t="s">
        <v>23</v>
      </c>
      <c r="C17" s="264">
        <v>139</v>
      </c>
      <c r="D17" s="292">
        <v>20</v>
      </c>
      <c r="E17" s="292">
        <v>119</v>
      </c>
      <c r="F17" s="294">
        <v>298</v>
      </c>
      <c r="G17" s="264">
        <v>8778</v>
      </c>
      <c r="H17" s="292">
        <v>794</v>
      </c>
      <c r="I17" s="292">
        <v>7984</v>
      </c>
      <c r="J17" s="264">
        <v>9627</v>
      </c>
      <c r="K17" s="292">
        <v>908</v>
      </c>
      <c r="L17" s="292">
        <v>8719</v>
      </c>
      <c r="M17" s="299">
        <v>6117.2</v>
      </c>
      <c r="N17" s="440">
        <v>3851.68</v>
      </c>
      <c r="O17" s="301">
        <v>2265.52</v>
      </c>
      <c r="P17" s="264">
        <v>3793</v>
      </c>
      <c r="Q17" s="292">
        <v>556</v>
      </c>
      <c r="R17" s="292">
        <v>3237</v>
      </c>
      <c r="S17" s="264">
        <v>4175</v>
      </c>
      <c r="T17" s="292">
        <v>636</v>
      </c>
      <c r="U17" s="292">
        <v>3539</v>
      </c>
      <c r="V17" s="299">
        <v>3306.4</v>
      </c>
      <c r="W17" s="301">
        <v>1983.84</v>
      </c>
      <c r="X17" s="301">
        <v>1322.56</v>
      </c>
      <c r="Y17" s="302">
        <v>9721.6</v>
      </c>
      <c r="Z17" s="301">
        <v>4149.68</v>
      </c>
      <c r="AA17" s="301">
        <v>4249.3599999999997</v>
      </c>
      <c r="AB17" s="301">
        <v>1322.56</v>
      </c>
      <c r="AC17" s="303"/>
    </row>
    <row r="18" spans="1:29" ht="15.95" customHeight="1">
      <c r="A18" s="201">
        <v>100004</v>
      </c>
      <c r="B18" s="291" t="s">
        <v>26</v>
      </c>
      <c r="C18" s="264">
        <v>33</v>
      </c>
      <c r="D18" s="292">
        <v>1</v>
      </c>
      <c r="E18" s="292">
        <v>32</v>
      </c>
      <c r="F18" s="293">
        <v>67</v>
      </c>
      <c r="G18" s="264">
        <v>2078</v>
      </c>
      <c r="H18" s="292">
        <v>53</v>
      </c>
      <c r="I18" s="292">
        <v>2025</v>
      </c>
      <c r="J18" s="264">
        <v>2443</v>
      </c>
      <c r="K18" s="292">
        <v>60</v>
      </c>
      <c r="L18" s="292">
        <v>2383</v>
      </c>
      <c r="M18" s="299">
        <v>1395.85</v>
      </c>
      <c r="N18" s="440">
        <v>878.84</v>
      </c>
      <c r="O18" s="293">
        <v>517.01</v>
      </c>
      <c r="P18" s="264">
        <v>858</v>
      </c>
      <c r="Q18" s="292">
        <v>37</v>
      </c>
      <c r="R18" s="292">
        <v>821</v>
      </c>
      <c r="S18" s="264">
        <v>1009</v>
      </c>
      <c r="T18" s="292">
        <v>42</v>
      </c>
      <c r="U18" s="292">
        <v>967</v>
      </c>
      <c r="V18" s="299">
        <v>754.7</v>
      </c>
      <c r="W18" s="293">
        <v>452.82</v>
      </c>
      <c r="X18" s="293">
        <v>301.88</v>
      </c>
      <c r="Y18" s="293">
        <v>2217.5500000000002</v>
      </c>
      <c r="Z18" s="301">
        <v>945.84</v>
      </c>
      <c r="AA18" s="293">
        <v>969.83</v>
      </c>
      <c r="AB18" s="293">
        <v>301.88</v>
      </c>
      <c r="AC18" s="303" t="s">
        <v>1</v>
      </c>
    </row>
    <row r="19" spans="1:29" ht="15.95" customHeight="1">
      <c r="A19" s="201">
        <v>100005</v>
      </c>
      <c r="B19" s="291" t="s">
        <v>28</v>
      </c>
      <c r="C19" s="264">
        <v>70</v>
      </c>
      <c r="D19" s="292">
        <v>6</v>
      </c>
      <c r="E19" s="292">
        <v>64</v>
      </c>
      <c r="F19" s="293">
        <v>146</v>
      </c>
      <c r="G19" s="264">
        <v>4141</v>
      </c>
      <c r="H19" s="292">
        <v>242</v>
      </c>
      <c r="I19" s="292">
        <v>3899</v>
      </c>
      <c r="J19" s="264">
        <v>5033</v>
      </c>
      <c r="K19" s="292">
        <v>284</v>
      </c>
      <c r="L19" s="292">
        <v>4749</v>
      </c>
      <c r="M19" s="299">
        <v>2936.3</v>
      </c>
      <c r="N19" s="440">
        <v>1848.72</v>
      </c>
      <c r="O19" s="293">
        <v>1087.58</v>
      </c>
      <c r="P19" s="264">
        <v>1750</v>
      </c>
      <c r="Q19" s="292">
        <v>169</v>
      </c>
      <c r="R19" s="292">
        <v>1581</v>
      </c>
      <c r="S19" s="264">
        <v>2127</v>
      </c>
      <c r="T19" s="292">
        <v>199</v>
      </c>
      <c r="U19" s="292">
        <v>1928</v>
      </c>
      <c r="V19" s="299">
        <v>1587.6</v>
      </c>
      <c r="W19" s="293">
        <v>952.56</v>
      </c>
      <c r="X19" s="293">
        <v>635.04</v>
      </c>
      <c r="Y19" s="293">
        <v>4669.8999999999996</v>
      </c>
      <c r="Z19" s="301">
        <v>1994.72</v>
      </c>
      <c r="AA19" s="293">
        <v>2040.14</v>
      </c>
      <c r="AB19" s="293">
        <v>635.04</v>
      </c>
    </row>
    <row r="20" spans="1:29" ht="15.95" customHeight="1">
      <c r="A20" s="201">
        <v>100006</v>
      </c>
      <c r="B20" s="291" t="s">
        <v>30</v>
      </c>
      <c r="C20" s="264">
        <v>104</v>
      </c>
      <c r="D20" s="292">
        <v>12</v>
      </c>
      <c r="E20" s="292">
        <v>92</v>
      </c>
      <c r="F20" s="293">
        <v>220</v>
      </c>
      <c r="G20" s="264">
        <v>6480</v>
      </c>
      <c r="H20" s="292">
        <v>464</v>
      </c>
      <c r="I20" s="292">
        <v>6016</v>
      </c>
      <c r="J20" s="264">
        <v>7429</v>
      </c>
      <c r="K20" s="292">
        <v>526</v>
      </c>
      <c r="L20" s="292">
        <v>6903</v>
      </c>
      <c r="M20" s="299">
        <v>4519.2</v>
      </c>
      <c r="N20" s="440">
        <v>2845.33</v>
      </c>
      <c r="O20" s="293">
        <v>1673.87</v>
      </c>
      <c r="P20" s="264">
        <v>2764</v>
      </c>
      <c r="Q20" s="292">
        <v>325</v>
      </c>
      <c r="R20" s="292">
        <v>2439</v>
      </c>
      <c r="S20" s="264">
        <v>3170</v>
      </c>
      <c r="T20" s="292">
        <v>368</v>
      </c>
      <c r="U20" s="292">
        <v>2802</v>
      </c>
      <c r="V20" s="299">
        <v>2442.9</v>
      </c>
      <c r="W20" s="293">
        <v>1465.74</v>
      </c>
      <c r="X20" s="293">
        <v>977.16</v>
      </c>
      <c r="Y20" s="293">
        <v>7182.1</v>
      </c>
      <c r="Z20" s="301">
        <v>3065.33</v>
      </c>
      <c r="AA20" s="293">
        <v>3139.61</v>
      </c>
      <c r="AB20" s="293">
        <v>977.16</v>
      </c>
    </row>
    <row r="21" spans="1:29" ht="15.95" customHeight="1">
      <c r="A21" s="201">
        <v>100007</v>
      </c>
      <c r="B21" s="291" t="s">
        <v>32</v>
      </c>
      <c r="C21" s="264">
        <v>79</v>
      </c>
      <c r="D21" s="292">
        <v>18</v>
      </c>
      <c r="E21" s="292">
        <v>61</v>
      </c>
      <c r="F21" s="293">
        <v>176</v>
      </c>
      <c r="G21" s="264">
        <v>4920</v>
      </c>
      <c r="H21" s="292">
        <v>810</v>
      </c>
      <c r="I21" s="292">
        <v>4110</v>
      </c>
      <c r="J21" s="264">
        <v>5391</v>
      </c>
      <c r="K21" s="292">
        <v>818</v>
      </c>
      <c r="L21" s="292">
        <v>4573</v>
      </c>
      <c r="M21" s="299">
        <v>3663.1</v>
      </c>
      <c r="N21" s="440">
        <v>2306.3200000000002</v>
      </c>
      <c r="O21" s="293">
        <v>1356.78</v>
      </c>
      <c r="P21" s="264">
        <v>2233</v>
      </c>
      <c r="Q21" s="292">
        <v>567</v>
      </c>
      <c r="R21" s="292">
        <v>1666</v>
      </c>
      <c r="S21" s="264">
        <v>2429</v>
      </c>
      <c r="T21" s="292">
        <v>573</v>
      </c>
      <c r="U21" s="292">
        <v>1856</v>
      </c>
      <c r="V21" s="299">
        <v>1978.8</v>
      </c>
      <c r="W21" s="293">
        <v>1187.28</v>
      </c>
      <c r="X21" s="293">
        <v>791.52</v>
      </c>
      <c r="Y21" s="293">
        <v>5817.9</v>
      </c>
      <c r="Z21" s="301">
        <v>2482.3200000000002</v>
      </c>
      <c r="AA21" s="293">
        <v>2544.06</v>
      </c>
      <c r="AB21" s="293">
        <v>791.52</v>
      </c>
    </row>
    <row r="22" spans="1:29" ht="15.95" customHeight="1">
      <c r="A22" s="201">
        <v>100008</v>
      </c>
      <c r="B22" s="291" t="s">
        <v>34</v>
      </c>
      <c r="C22" s="264">
        <v>70</v>
      </c>
      <c r="D22" s="292">
        <v>13</v>
      </c>
      <c r="E22" s="292">
        <v>57</v>
      </c>
      <c r="F22" s="293">
        <v>153</v>
      </c>
      <c r="G22" s="264">
        <v>4242</v>
      </c>
      <c r="H22" s="292">
        <v>527</v>
      </c>
      <c r="I22" s="292">
        <v>3715</v>
      </c>
      <c r="J22" s="264">
        <v>4784</v>
      </c>
      <c r="K22" s="292">
        <v>541</v>
      </c>
      <c r="L22" s="292">
        <v>4243</v>
      </c>
      <c r="M22" s="299">
        <v>3081.6</v>
      </c>
      <c r="N22" s="300">
        <v>1940.2</v>
      </c>
      <c r="O22" s="293">
        <v>1141.4000000000001</v>
      </c>
      <c r="P22" s="264">
        <v>1875</v>
      </c>
      <c r="Q22" s="292">
        <v>369</v>
      </c>
      <c r="R22" s="292">
        <v>1506</v>
      </c>
      <c r="S22" s="264">
        <v>2101</v>
      </c>
      <c r="T22" s="292">
        <v>379</v>
      </c>
      <c r="U22" s="292">
        <v>1722</v>
      </c>
      <c r="V22" s="299">
        <v>1665.2</v>
      </c>
      <c r="W22" s="293">
        <v>999.12</v>
      </c>
      <c r="X22" s="293">
        <v>666.08</v>
      </c>
      <c r="Y22" s="293">
        <v>4899.8</v>
      </c>
      <c r="Z22" s="301">
        <v>2093.1999999999998</v>
      </c>
      <c r="AA22" s="293">
        <v>2140.52</v>
      </c>
      <c r="AB22" s="293">
        <v>666.08</v>
      </c>
    </row>
    <row r="23" spans="1:29" ht="15.95" customHeight="1">
      <c r="A23" s="201">
        <v>100009</v>
      </c>
      <c r="B23" s="291" t="s">
        <v>36</v>
      </c>
      <c r="C23" s="264">
        <v>51</v>
      </c>
      <c r="D23" s="292">
        <v>10</v>
      </c>
      <c r="E23" s="292">
        <v>41</v>
      </c>
      <c r="F23" s="293">
        <v>112</v>
      </c>
      <c r="G23" s="264">
        <v>3143</v>
      </c>
      <c r="H23" s="292">
        <v>393</v>
      </c>
      <c r="I23" s="292">
        <v>2750</v>
      </c>
      <c r="J23" s="264">
        <v>3479</v>
      </c>
      <c r="K23" s="292">
        <v>446</v>
      </c>
      <c r="L23" s="292">
        <v>3033</v>
      </c>
      <c r="M23" s="299">
        <v>2280.25</v>
      </c>
      <c r="N23" s="300">
        <v>1435.67</v>
      </c>
      <c r="O23" s="293">
        <v>844.58</v>
      </c>
      <c r="P23" s="264">
        <v>1390</v>
      </c>
      <c r="Q23" s="292">
        <v>275</v>
      </c>
      <c r="R23" s="292">
        <v>1115</v>
      </c>
      <c r="S23" s="264">
        <v>1543</v>
      </c>
      <c r="T23" s="292">
        <v>312</v>
      </c>
      <c r="U23" s="292">
        <v>1231</v>
      </c>
      <c r="V23" s="299">
        <v>1231.9000000000001</v>
      </c>
      <c r="W23" s="293">
        <v>739.14</v>
      </c>
      <c r="X23" s="293">
        <v>492.76</v>
      </c>
      <c r="Y23" s="293">
        <v>3624.15</v>
      </c>
      <c r="Z23" s="301">
        <v>1547.67</v>
      </c>
      <c r="AA23" s="293">
        <v>1583.72</v>
      </c>
      <c r="AB23" s="293">
        <v>492.76</v>
      </c>
    </row>
    <row r="24" spans="1:29" ht="15.95" customHeight="1">
      <c r="A24" s="201">
        <v>100010</v>
      </c>
      <c r="B24" s="291" t="s">
        <v>38</v>
      </c>
      <c r="C24" s="264">
        <v>170</v>
      </c>
      <c r="D24" s="292">
        <v>34</v>
      </c>
      <c r="E24" s="292">
        <v>136</v>
      </c>
      <c r="F24" s="293">
        <v>374</v>
      </c>
      <c r="G24" s="264">
        <v>10743</v>
      </c>
      <c r="H24" s="292">
        <v>1395</v>
      </c>
      <c r="I24" s="292">
        <v>9348</v>
      </c>
      <c r="J24" s="264">
        <v>11490</v>
      </c>
      <c r="K24" s="292">
        <v>1546</v>
      </c>
      <c r="L24" s="292">
        <v>9944</v>
      </c>
      <c r="M24" s="299">
        <v>7699.25</v>
      </c>
      <c r="N24" s="300">
        <v>4847.5200000000004</v>
      </c>
      <c r="O24" s="293">
        <v>2851.73</v>
      </c>
      <c r="P24" s="264">
        <v>4767</v>
      </c>
      <c r="Q24" s="292">
        <v>977</v>
      </c>
      <c r="R24" s="292">
        <v>3790</v>
      </c>
      <c r="S24" s="264">
        <v>5118</v>
      </c>
      <c r="T24" s="292">
        <v>1082</v>
      </c>
      <c r="U24" s="292">
        <v>4036</v>
      </c>
      <c r="V24" s="299">
        <v>4159.8999999999996</v>
      </c>
      <c r="W24" s="293">
        <v>2495.94</v>
      </c>
      <c r="X24" s="293">
        <v>1663.96</v>
      </c>
      <c r="Y24" s="293">
        <v>12233.15</v>
      </c>
      <c r="Z24" s="301">
        <v>5221.5200000000004</v>
      </c>
      <c r="AA24" s="293">
        <v>5347.67</v>
      </c>
      <c r="AB24" s="293">
        <v>1663.96</v>
      </c>
    </row>
    <row r="25" spans="1:29" ht="15.95" customHeight="1">
      <c r="A25" s="201">
        <v>100011</v>
      </c>
      <c r="B25" s="291" t="s">
        <v>40</v>
      </c>
      <c r="C25" s="264">
        <v>86</v>
      </c>
      <c r="D25" s="292">
        <v>7</v>
      </c>
      <c r="E25" s="292">
        <v>79</v>
      </c>
      <c r="F25" s="293">
        <v>179</v>
      </c>
      <c r="G25" s="264">
        <v>5481</v>
      </c>
      <c r="H25" s="292">
        <v>283</v>
      </c>
      <c r="I25" s="292">
        <v>5198</v>
      </c>
      <c r="J25" s="264">
        <v>6265</v>
      </c>
      <c r="K25" s="292">
        <v>334</v>
      </c>
      <c r="L25" s="292">
        <v>5931</v>
      </c>
      <c r="M25" s="299">
        <v>3739.75</v>
      </c>
      <c r="N25" s="300">
        <v>2354.58</v>
      </c>
      <c r="O25" s="293">
        <v>1385.17</v>
      </c>
      <c r="P25" s="264">
        <v>2305</v>
      </c>
      <c r="Q25" s="292">
        <v>198</v>
      </c>
      <c r="R25" s="292">
        <v>2107</v>
      </c>
      <c r="S25" s="264">
        <v>2642</v>
      </c>
      <c r="T25" s="292">
        <v>234</v>
      </c>
      <c r="U25" s="292">
        <v>2408</v>
      </c>
      <c r="V25" s="299">
        <v>2022</v>
      </c>
      <c r="W25" s="293">
        <v>1213.2</v>
      </c>
      <c r="X25" s="293">
        <v>808.8</v>
      </c>
      <c r="Y25" s="293">
        <v>5940.75</v>
      </c>
      <c r="Z25" s="301">
        <v>2533.58</v>
      </c>
      <c r="AA25" s="293">
        <v>2598.37</v>
      </c>
      <c r="AB25" s="293">
        <v>808.8</v>
      </c>
    </row>
    <row r="26" spans="1:29" ht="15.95" customHeight="1">
      <c r="A26" s="201">
        <v>100012</v>
      </c>
      <c r="B26" s="291" t="s">
        <v>42</v>
      </c>
      <c r="C26" s="264">
        <v>42</v>
      </c>
      <c r="D26" s="292">
        <v>1</v>
      </c>
      <c r="E26" s="292">
        <v>41</v>
      </c>
      <c r="F26" s="293">
        <v>85</v>
      </c>
      <c r="G26" s="264">
        <v>2591</v>
      </c>
      <c r="H26" s="292">
        <v>41</v>
      </c>
      <c r="I26" s="292">
        <v>2550</v>
      </c>
      <c r="J26" s="264">
        <v>3097</v>
      </c>
      <c r="K26" s="292">
        <v>36</v>
      </c>
      <c r="L26" s="292">
        <v>3061</v>
      </c>
      <c r="M26" s="299">
        <v>1733.35</v>
      </c>
      <c r="N26" s="300">
        <v>1091.33</v>
      </c>
      <c r="O26" s="293">
        <v>642.02</v>
      </c>
      <c r="P26" s="264">
        <v>1063</v>
      </c>
      <c r="Q26" s="292">
        <v>29</v>
      </c>
      <c r="R26" s="292">
        <v>1034</v>
      </c>
      <c r="S26" s="264">
        <v>1267</v>
      </c>
      <c r="T26" s="292">
        <v>25</v>
      </c>
      <c r="U26" s="292">
        <v>1242</v>
      </c>
      <c r="V26" s="299">
        <v>937.4</v>
      </c>
      <c r="W26" s="293">
        <v>562.44000000000005</v>
      </c>
      <c r="X26" s="293">
        <v>374.96</v>
      </c>
      <c r="Y26" s="293">
        <v>2755.75</v>
      </c>
      <c r="Z26" s="301">
        <v>1176.33</v>
      </c>
      <c r="AA26" s="293">
        <v>1204.46</v>
      </c>
      <c r="AB26" s="293">
        <v>374.96</v>
      </c>
    </row>
    <row r="27" spans="1:29" s="277" customFormat="1" ht="15.95" customHeight="1">
      <c r="A27" s="201">
        <v>100013</v>
      </c>
      <c r="B27" s="291" t="s">
        <v>44</v>
      </c>
      <c r="C27" s="264">
        <v>22</v>
      </c>
      <c r="D27" s="292">
        <v>0</v>
      </c>
      <c r="E27" s="292">
        <v>22</v>
      </c>
      <c r="F27" s="293">
        <v>44</v>
      </c>
      <c r="G27" s="264">
        <v>1690</v>
      </c>
      <c r="H27" s="292">
        <v>0</v>
      </c>
      <c r="I27" s="292">
        <v>1690</v>
      </c>
      <c r="J27" s="264">
        <v>1872</v>
      </c>
      <c r="K27" s="292">
        <v>0</v>
      </c>
      <c r="L27" s="292">
        <v>1872</v>
      </c>
      <c r="M27" s="299">
        <v>1068.5999999999999</v>
      </c>
      <c r="N27" s="300">
        <v>672.8</v>
      </c>
      <c r="O27" s="293">
        <v>395.8</v>
      </c>
      <c r="P27" s="264">
        <v>685</v>
      </c>
      <c r="Q27" s="292">
        <v>0</v>
      </c>
      <c r="R27" s="292">
        <v>685</v>
      </c>
      <c r="S27" s="264">
        <v>760</v>
      </c>
      <c r="T27" s="292">
        <v>0</v>
      </c>
      <c r="U27" s="292">
        <v>760</v>
      </c>
      <c r="V27" s="299">
        <v>578</v>
      </c>
      <c r="W27" s="293">
        <v>346.8</v>
      </c>
      <c r="X27" s="293">
        <v>231.2</v>
      </c>
      <c r="Y27" s="293">
        <v>1690.6</v>
      </c>
      <c r="Z27" s="301">
        <v>716.8</v>
      </c>
      <c r="AA27" s="293">
        <v>742.6</v>
      </c>
      <c r="AB27" s="293">
        <v>231.2</v>
      </c>
    </row>
    <row r="28" spans="1:29" s="277" customFormat="1" ht="15.95" customHeight="1">
      <c r="A28" s="201">
        <v>100014</v>
      </c>
      <c r="B28" s="291" t="s">
        <v>46</v>
      </c>
      <c r="C28" s="264">
        <v>4</v>
      </c>
      <c r="D28" s="292">
        <v>0</v>
      </c>
      <c r="E28" s="292">
        <v>4</v>
      </c>
      <c r="F28" s="293">
        <v>8</v>
      </c>
      <c r="G28" s="264">
        <v>256</v>
      </c>
      <c r="H28" s="292">
        <v>0</v>
      </c>
      <c r="I28" s="292">
        <v>256</v>
      </c>
      <c r="J28" s="264">
        <v>275</v>
      </c>
      <c r="K28" s="292">
        <v>0</v>
      </c>
      <c r="L28" s="292">
        <v>275</v>
      </c>
      <c r="M28" s="299">
        <v>159.30000000000001</v>
      </c>
      <c r="N28" s="300">
        <v>100.3</v>
      </c>
      <c r="O28" s="293">
        <v>59</v>
      </c>
      <c r="P28" s="264">
        <v>104</v>
      </c>
      <c r="Q28" s="292">
        <v>0</v>
      </c>
      <c r="R28" s="292">
        <v>104</v>
      </c>
      <c r="S28" s="264">
        <v>112</v>
      </c>
      <c r="T28" s="292">
        <v>0</v>
      </c>
      <c r="U28" s="292">
        <v>112</v>
      </c>
      <c r="V28" s="299">
        <v>86.4</v>
      </c>
      <c r="W28" s="293">
        <v>51.84</v>
      </c>
      <c r="X28" s="293">
        <v>34.56</v>
      </c>
      <c r="Y28" s="293">
        <v>253.7</v>
      </c>
      <c r="Z28" s="301">
        <v>108.3</v>
      </c>
      <c r="AA28" s="293">
        <v>110.84</v>
      </c>
      <c r="AB28" s="293">
        <v>34.56</v>
      </c>
    </row>
    <row r="29" spans="1:29" s="277" customFormat="1" ht="15.95" customHeight="1">
      <c r="A29" s="201">
        <v>100015</v>
      </c>
      <c r="B29" s="291" t="s">
        <v>48</v>
      </c>
      <c r="C29" s="264">
        <v>18</v>
      </c>
      <c r="D29" s="292">
        <v>0</v>
      </c>
      <c r="E29" s="292">
        <v>18</v>
      </c>
      <c r="F29" s="293">
        <v>36</v>
      </c>
      <c r="G29" s="264">
        <v>1163</v>
      </c>
      <c r="H29" s="292">
        <v>0</v>
      </c>
      <c r="I29" s="292">
        <v>1163</v>
      </c>
      <c r="J29" s="264">
        <v>1377</v>
      </c>
      <c r="K29" s="292">
        <v>0</v>
      </c>
      <c r="L29" s="292">
        <v>1377</v>
      </c>
      <c r="M29" s="299">
        <v>762</v>
      </c>
      <c r="N29" s="300">
        <v>479.76</v>
      </c>
      <c r="O29" s="293">
        <v>282.24</v>
      </c>
      <c r="P29" s="264">
        <v>470</v>
      </c>
      <c r="Q29" s="292">
        <v>0</v>
      </c>
      <c r="R29" s="292">
        <v>470</v>
      </c>
      <c r="S29" s="264">
        <v>559</v>
      </c>
      <c r="T29" s="292">
        <v>0</v>
      </c>
      <c r="U29" s="292">
        <v>559</v>
      </c>
      <c r="V29" s="299">
        <v>411.6</v>
      </c>
      <c r="W29" s="293">
        <v>246.96</v>
      </c>
      <c r="X29" s="293">
        <v>164.64</v>
      </c>
      <c r="Y29" s="293">
        <v>1209.5999999999999</v>
      </c>
      <c r="Z29" s="301">
        <v>515.76</v>
      </c>
      <c r="AA29" s="293">
        <v>529.20000000000005</v>
      </c>
      <c r="AB29" s="293">
        <v>164.64</v>
      </c>
    </row>
    <row r="30" spans="1:29" ht="15.95" customHeight="1">
      <c r="A30" s="201">
        <v>100018</v>
      </c>
      <c r="B30" s="291" t="s">
        <v>54</v>
      </c>
      <c r="C30" s="264">
        <v>3</v>
      </c>
      <c r="D30" s="292">
        <v>0</v>
      </c>
      <c r="E30" s="292">
        <v>3</v>
      </c>
      <c r="F30" s="293">
        <v>6</v>
      </c>
      <c r="G30" s="264">
        <v>257</v>
      </c>
      <c r="H30" s="292">
        <v>0</v>
      </c>
      <c r="I30" s="292">
        <v>257</v>
      </c>
      <c r="J30" s="264">
        <v>255</v>
      </c>
      <c r="K30" s="292">
        <v>0</v>
      </c>
      <c r="L30" s="292">
        <v>255</v>
      </c>
      <c r="M30" s="299">
        <v>153.6</v>
      </c>
      <c r="N30" s="300">
        <v>96.71</v>
      </c>
      <c r="O30" s="293">
        <v>56.89</v>
      </c>
      <c r="P30" s="264">
        <v>104</v>
      </c>
      <c r="Q30" s="292">
        <v>0</v>
      </c>
      <c r="R30" s="292">
        <v>104</v>
      </c>
      <c r="S30" s="264">
        <v>104</v>
      </c>
      <c r="T30" s="292">
        <v>0</v>
      </c>
      <c r="U30" s="292">
        <v>104</v>
      </c>
      <c r="V30" s="299">
        <v>83.2</v>
      </c>
      <c r="W30" s="293">
        <v>49.92</v>
      </c>
      <c r="X30" s="293">
        <v>33.28</v>
      </c>
      <c r="Y30" s="293">
        <v>242.8</v>
      </c>
      <c r="Z30" s="301">
        <v>102.71</v>
      </c>
      <c r="AA30" s="293">
        <v>106.81</v>
      </c>
      <c r="AB30" s="293">
        <v>33.28</v>
      </c>
    </row>
    <row r="31" spans="1:29" ht="15.95" customHeight="1">
      <c r="A31" s="201">
        <v>100022</v>
      </c>
      <c r="B31" s="197" t="s">
        <v>59</v>
      </c>
      <c r="C31" s="264">
        <v>2</v>
      </c>
      <c r="D31" s="292">
        <v>0</v>
      </c>
      <c r="E31" s="292">
        <v>2</v>
      </c>
      <c r="F31" s="293">
        <v>4</v>
      </c>
      <c r="G31" s="264">
        <v>176</v>
      </c>
      <c r="H31" s="292">
        <v>0</v>
      </c>
      <c r="I31" s="292">
        <v>176</v>
      </c>
      <c r="J31" s="264">
        <v>181</v>
      </c>
      <c r="K31" s="292">
        <v>0</v>
      </c>
      <c r="L31" s="292">
        <v>181</v>
      </c>
      <c r="M31" s="299">
        <v>107.1</v>
      </c>
      <c r="N31" s="300">
        <v>67.430000000000007</v>
      </c>
      <c r="O31" s="293">
        <v>39.67</v>
      </c>
      <c r="P31" s="264">
        <v>71</v>
      </c>
      <c r="Q31" s="292">
        <v>0</v>
      </c>
      <c r="R31" s="292">
        <v>71</v>
      </c>
      <c r="S31" s="264">
        <v>74</v>
      </c>
      <c r="T31" s="292">
        <v>0</v>
      </c>
      <c r="U31" s="292">
        <v>74</v>
      </c>
      <c r="V31" s="299">
        <v>58</v>
      </c>
      <c r="W31" s="293">
        <v>34.799999999999997</v>
      </c>
      <c r="X31" s="293">
        <v>23.2</v>
      </c>
      <c r="Y31" s="293">
        <v>169.1</v>
      </c>
      <c r="Z31" s="301">
        <v>71.430000000000007</v>
      </c>
      <c r="AA31" s="293">
        <v>74.47</v>
      </c>
      <c r="AB31" s="293">
        <v>23.2</v>
      </c>
    </row>
    <row r="32" spans="1:29" ht="15.95" customHeight="1">
      <c r="A32" s="201">
        <v>100017</v>
      </c>
      <c r="B32" s="197" t="s">
        <v>51</v>
      </c>
      <c r="C32" s="264">
        <v>7</v>
      </c>
      <c r="D32" s="292">
        <v>0</v>
      </c>
      <c r="E32" s="292">
        <v>7</v>
      </c>
      <c r="F32" s="293">
        <v>14</v>
      </c>
      <c r="G32" s="264">
        <v>522</v>
      </c>
      <c r="H32" s="292">
        <v>0</v>
      </c>
      <c r="I32" s="292">
        <v>522</v>
      </c>
      <c r="J32" s="264">
        <v>829</v>
      </c>
      <c r="K32" s="292">
        <v>0</v>
      </c>
      <c r="L32" s="292">
        <v>829</v>
      </c>
      <c r="M32" s="299">
        <v>405.3</v>
      </c>
      <c r="N32" s="300">
        <v>255.18</v>
      </c>
      <c r="O32" s="293">
        <v>150.12</v>
      </c>
      <c r="P32" s="264">
        <v>303</v>
      </c>
      <c r="Q32" s="292">
        <v>0</v>
      </c>
      <c r="R32" s="292">
        <v>303</v>
      </c>
      <c r="S32" s="264">
        <v>336</v>
      </c>
      <c r="T32" s="292">
        <v>0</v>
      </c>
      <c r="U32" s="292">
        <v>336</v>
      </c>
      <c r="V32" s="299">
        <v>255.6</v>
      </c>
      <c r="W32" s="293">
        <v>153.36000000000001</v>
      </c>
      <c r="X32" s="293">
        <v>102.24</v>
      </c>
      <c r="Y32" s="293">
        <v>674.9</v>
      </c>
      <c r="Z32" s="301">
        <v>269.18</v>
      </c>
      <c r="AA32" s="293">
        <v>303.48</v>
      </c>
      <c r="AB32" s="293">
        <v>102.24</v>
      </c>
    </row>
    <row r="33" spans="1:28" s="278" customFormat="1" ht="14.25" customHeight="1">
      <c r="A33" s="201"/>
      <c r="B33" s="197" t="s">
        <v>61</v>
      </c>
      <c r="C33" s="264"/>
      <c r="D33" s="292">
        <v>0</v>
      </c>
      <c r="E33" s="292">
        <v>0</v>
      </c>
      <c r="F33" s="293">
        <v>0</v>
      </c>
      <c r="G33" s="264">
        <v>0</v>
      </c>
      <c r="H33" s="292">
        <v>0</v>
      </c>
      <c r="I33" s="292">
        <v>0</v>
      </c>
      <c r="J33" s="264">
        <v>45</v>
      </c>
      <c r="K33" s="292">
        <v>0</v>
      </c>
      <c r="L33" s="292">
        <v>45</v>
      </c>
      <c r="M33" s="299">
        <v>13.5</v>
      </c>
      <c r="N33" s="300">
        <v>8.5</v>
      </c>
      <c r="O33" s="293">
        <v>5</v>
      </c>
      <c r="P33" s="264">
        <v>0</v>
      </c>
      <c r="Q33" s="292">
        <v>0</v>
      </c>
      <c r="R33" s="292">
        <v>0</v>
      </c>
      <c r="S33" s="264">
        <v>18</v>
      </c>
      <c r="T33" s="292">
        <v>0</v>
      </c>
      <c r="U33" s="292">
        <v>18</v>
      </c>
      <c r="V33" s="299">
        <v>7.2</v>
      </c>
      <c r="W33" s="293">
        <v>4.32</v>
      </c>
      <c r="X33" s="293">
        <v>2.88</v>
      </c>
      <c r="Y33" s="293">
        <v>20.7</v>
      </c>
      <c r="Z33" s="301">
        <v>8.5</v>
      </c>
      <c r="AA33" s="293">
        <v>9.32</v>
      </c>
      <c r="AB33" s="293">
        <v>2.88</v>
      </c>
    </row>
    <row r="34" spans="1:28" s="276" customFormat="1">
      <c r="A34" s="295"/>
      <c r="B34" s="262" t="s">
        <v>562</v>
      </c>
      <c r="C34" s="289">
        <v>0</v>
      </c>
      <c r="D34" s="289">
        <v>0</v>
      </c>
      <c r="E34" s="289">
        <v>0</v>
      </c>
      <c r="F34" s="293">
        <v>0</v>
      </c>
      <c r="G34" s="289">
        <v>250</v>
      </c>
      <c r="H34" s="289">
        <v>0</v>
      </c>
      <c r="I34" s="289">
        <v>250</v>
      </c>
      <c r="J34" s="289">
        <v>250</v>
      </c>
      <c r="K34" s="289">
        <v>0</v>
      </c>
      <c r="L34" s="289">
        <v>250</v>
      </c>
      <c r="M34" s="289">
        <v>150</v>
      </c>
      <c r="N34" s="289">
        <v>94.44</v>
      </c>
      <c r="O34" s="289">
        <v>55.56</v>
      </c>
      <c r="P34" s="289">
        <v>101</v>
      </c>
      <c r="Q34" s="289">
        <v>0</v>
      </c>
      <c r="R34" s="289">
        <v>101</v>
      </c>
      <c r="S34" s="289">
        <v>102</v>
      </c>
      <c r="T34" s="289">
        <v>0</v>
      </c>
      <c r="U34" s="289">
        <v>102</v>
      </c>
      <c r="V34" s="289">
        <v>81.2</v>
      </c>
      <c r="W34" s="289">
        <v>48.72</v>
      </c>
      <c r="X34" s="289">
        <v>32.479999999999997</v>
      </c>
      <c r="Y34" s="289">
        <v>231.2</v>
      </c>
      <c r="Z34" s="289">
        <v>94.44</v>
      </c>
      <c r="AA34" s="289">
        <v>104.28</v>
      </c>
      <c r="AB34" s="289">
        <v>32.479999999999997</v>
      </c>
    </row>
    <row r="35" spans="1:28" ht="14.25" customHeight="1">
      <c r="A35" s="201">
        <v>49001</v>
      </c>
      <c r="B35" s="197" t="s">
        <v>112</v>
      </c>
      <c r="C35" s="264">
        <v>0</v>
      </c>
      <c r="D35" s="292">
        <v>0</v>
      </c>
      <c r="E35" s="292">
        <v>0</v>
      </c>
      <c r="F35" s="293">
        <v>0</v>
      </c>
      <c r="G35" s="264">
        <v>250</v>
      </c>
      <c r="H35" s="292">
        <v>0</v>
      </c>
      <c r="I35" s="292">
        <v>250</v>
      </c>
      <c r="J35" s="264">
        <v>250</v>
      </c>
      <c r="K35" s="292">
        <v>0</v>
      </c>
      <c r="L35" s="292">
        <v>250</v>
      </c>
      <c r="M35" s="299">
        <v>150</v>
      </c>
      <c r="N35" s="300">
        <v>94.44</v>
      </c>
      <c r="O35" s="293">
        <v>55.56</v>
      </c>
      <c r="P35" s="264">
        <v>101</v>
      </c>
      <c r="Q35" s="292">
        <v>0</v>
      </c>
      <c r="R35" s="292">
        <v>101</v>
      </c>
      <c r="S35" s="264">
        <v>102</v>
      </c>
      <c r="T35" s="292">
        <v>0</v>
      </c>
      <c r="U35" s="292">
        <v>102</v>
      </c>
      <c r="V35" s="299">
        <v>81.2</v>
      </c>
      <c r="W35" s="293">
        <v>48.72</v>
      </c>
      <c r="X35" s="293">
        <v>32.479999999999997</v>
      </c>
      <c r="Y35" s="293">
        <v>231.2</v>
      </c>
      <c r="Z35" s="301">
        <v>94.44</v>
      </c>
      <c r="AA35" s="293">
        <v>104.28</v>
      </c>
      <c r="AB35" s="293">
        <v>32.479999999999997</v>
      </c>
    </row>
  </sheetData>
  <mergeCells count="45">
    <mergeCell ref="AB6:AB7"/>
    <mergeCell ref="Y4:AB5"/>
    <mergeCell ref="U6:U7"/>
    <mergeCell ref="V6:V7"/>
    <mergeCell ref="W6:W7"/>
    <mergeCell ref="X6:X7"/>
    <mergeCell ref="Y6:Y7"/>
    <mergeCell ref="S5:U5"/>
    <mergeCell ref="V5:X5"/>
    <mergeCell ref="R6:R7"/>
    <mergeCell ref="S6:S7"/>
    <mergeCell ref="T6:T7"/>
    <mergeCell ref="Z6:Z7"/>
    <mergeCell ref="AA6:AA7"/>
    <mergeCell ref="A14:A16"/>
    <mergeCell ref="B4:B7"/>
    <mergeCell ref="C6:C7"/>
    <mergeCell ref="D6:D7"/>
    <mergeCell ref="E6:E7"/>
    <mergeCell ref="A11:B11"/>
    <mergeCell ref="A12:B12"/>
    <mergeCell ref="A13:B13"/>
    <mergeCell ref="A4:A7"/>
    <mergeCell ref="C5:E5"/>
    <mergeCell ref="K6:K7"/>
    <mergeCell ref="L6:L7"/>
    <mergeCell ref="M6:M7"/>
    <mergeCell ref="N6:N7"/>
    <mergeCell ref="O6:O7"/>
    <mergeCell ref="M5:O5"/>
    <mergeCell ref="P5:R5"/>
    <mergeCell ref="A2:AB2"/>
    <mergeCell ref="AA3:AB3"/>
    <mergeCell ref="C4:F4"/>
    <mergeCell ref="G4:O4"/>
    <mergeCell ref="P4:X4"/>
    <mergeCell ref="F5:F7"/>
    <mergeCell ref="G6:G7"/>
    <mergeCell ref="H6:H7"/>
    <mergeCell ref="I6:I7"/>
    <mergeCell ref="J6:J7"/>
    <mergeCell ref="G5:I5"/>
    <mergeCell ref="J5:L5"/>
    <mergeCell ref="P6:P7"/>
    <mergeCell ref="Q6:Q7"/>
  </mergeCells>
  <phoneticPr fontId="154" type="noConversion"/>
  <printOptions horizontalCentered="1"/>
  <pageMargins left="0.16" right="0.16" top="0.79" bottom="0.79" header="0.51" footer="0.51"/>
  <pageSetup paperSize="8" scale="73" fitToHeight="0" orientation="landscape"/>
  <headerFooter scaleWithDoc="0"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113"/>
  <sheetViews>
    <sheetView zoomScale="85" zoomScaleNormal="85" workbookViewId="0">
      <pane xSplit="2" ySplit="9" topLeftCell="C10" activePane="bottomRight" state="frozen"/>
      <selection pane="topRight"/>
      <selection pane="bottomLeft"/>
      <selection pane="bottomRight" activeCell="P23" sqref="P23"/>
    </sheetView>
  </sheetViews>
  <sheetFormatPr defaultColWidth="9" defaultRowHeight="14.25"/>
  <cols>
    <col min="1" max="1" width="9.125" style="243" customWidth="1"/>
    <col min="2" max="2" width="18.375" style="243" customWidth="1"/>
    <col min="3" max="3" width="13.125" style="447" customWidth="1"/>
    <col min="4" max="4" width="10.75" style="449" customWidth="1"/>
    <col min="5" max="5" width="11.25" style="451" customWidth="1"/>
    <col min="6" max="6" width="10.25" style="449" customWidth="1"/>
    <col min="7" max="7" width="12.625" style="447" customWidth="1"/>
    <col min="8" max="8" width="10.25" style="447" customWidth="1"/>
    <col min="9" max="9" width="10.375" style="447" customWidth="1"/>
    <col min="10" max="10" width="11" style="447" customWidth="1"/>
    <col min="11" max="11" width="10.375" style="447" customWidth="1"/>
    <col min="12" max="12" width="10" style="447" customWidth="1"/>
    <col min="13" max="13" width="8.5" style="447" customWidth="1"/>
    <col min="14" max="14" width="9.5" style="447" customWidth="1"/>
    <col min="15" max="15" width="9.625" style="449" customWidth="1"/>
    <col min="16" max="16" width="11.875" style="449" customWidth="1"/>
    <col min="17" max="18" width="9.625" style="449" customWidth="1"/>
    <col min="19" max="19" width="11.875" style="449" customWidth="1"/>
    <col min="20" max="20" width="9.625" style="449" customWidth="1"/>
    <col min="21" max="25" width="10" style="243" customWidth="1"/>
    <col min="26" max="244" width="8.875" style="243" customWidth="1"/>
    <col min="245" max="253" width="9" style="450"/>
    <col min="254" max="254" width="9.125" style="450" customWidth="1"/>
    <col min="255" max="255" width="18.375" style="450" customWidth="1"/>
    <col min="256" max="256" width="7" style="450" customWidth="1"/>
    <col min="257" max="257" width="13.125" style="450" customWidth="1"/>
    <col min="258" max="258" width="10.75" style="450" customWidth="1"/>
    <col min="259" max="259" width="11.25" style="450" customWidth="1"/>
    <col min="260" max="260" width="10.25" style="450" customWidth="1"/>
    <col min="261" max="261" width="12.625" style="450" customWidth="1"/>
    <col min="262" max="262" width="10.25" style="450" customWidth="1"/>
    <col min="263" max="263" width="10.375" style="450" customWidth="1"/>
    <col min="264" max="264" width="11" style="450" customWidth="1"/>
    <col min="265" max="265" width="10.375" style="450" customWidth="1"/>
    <col min="266" max="266" width="10" style="450" customWidth="1"/>
    <col min="267" max="267" width="8.5" style="450" customWidth="1"/>
    <col min="268" max="268" width="9.5" style="450" customWidth="1"/>
    <col min="269" max="269" width="9.625" style="450" customWidth="1"/>
    <col min="270" max="270" width="11.875" style="450" customWidth="1"/>
    <col min="271" max="271" width="9.625" style="450" customWidth="1"/>
    <col min="272" max="272" width="8.625" style="450" customWidth="1"/>
    <col min="273" max="273" width="9.625" style="450" customWidth="1"/>
    <col min="274" max="274" width="11.875" style="450" customWidth="1"/>
    <col min="275" max="275" width="9.625" style="450" customWidth="1"/>
    <col min="276" max="276" width="10.5" style="450" customWidth="1"/>
    <col min="277" max="281" width="10" style="450" customWidth="1"/>
    <col min="282" max="500" width="8.875" style="450" customWidth="1"/>
    <col min="501" max="509" width="9" style="450"/>
    <col min="510" max="510" width="9.125" style="450" customWidth="1"/>
    <col min="511" max="511" width="18.375" style="450" customWidth="1"/>
    <col min="512" max="512" width="7" style="450" customWidth="1"/>
    <col min="513" max="513" width="13.125" style="450" customWidth="1"/>
    <col min="514" max="514" width="10.75" style="450" customWidth="1"/>
    <col min="515" max="515" width="11.25" style="450" customWidth="1"/>
    <col min="516" max="516" width="10.25" style="450" customWidth="1"/>
    <col min="517" max="517" width="12.625" style="450" customWidth="1"/>
    <col min="518" max="518" width="10.25" style="450" customWidth="1"/>
    <col min="519" max="519" width="10.375" style="450" customWidth="1"/>
    <col min="520" max="520" width="11" style="450" customWidth="1"/>
    <col min="521" max="521" width="10.375" style="450" customWidth="1"/>
    <col min="522" max="522" width="10" style="450" customWidth="1"/>
    <col min="523" max="523" width="8.5" style="450" customWidth="1"/>
    <col min="524" max="524" width="9.5" style="450" customWidth="1"/>
    <col min="525" max="525" width="9.625" style="450" customWidth="1"/>
    <col min="526" max="526" width="11.875" style="450" customWidth="1"/>
    <col min="527" max="527" width="9.625" style="450" customWidth="1"/>
    <col min="528" max="528" width="8.625" style="450" customWidth="1"/>
    <col min="529" max="529" width="9.625" style="450" customWidth="1"/>
    <col min="530" max="530" width="11.875" style="450" customWidth="1"/>
    <col min="531" max="531" width="9.625" style="450" customWidth="1"/>
    <col min="532" max="532" width="10.5" style="450" customWidth="1"/>
    <col min="533" max="537" width="10" style="450" customWidth="1"/>
    <col min="538" max="756" width="8.875" style="450" customWidth="1"/>
    <col min="757" max="765" width="9" style="450"/>
    <col min="766" max="766" width="9.125" style="450" customWidth="1"/>
    <col min="767" max="767" width="18.375" style="450" customWidth="1"/>
    <col min="768" max="768" width="7" style="450" customWidth="1"/>
    <col min="769" max="769" width="13.125" style="450" customWidth="1"/>
    <col min="770" max="770" width="10.75" style="450" customWidth="1"/>
    <col min="771" max="771" width="11.25" style="450" customWidth="1"/>
    <col min="772" max="772" width="10.25" style="450" customWidth="1"/>
    <col min="773" max="773" width="12.625" style="450" customWidth="1"/>
    <col min="774" max="774" width="10.25" style="450" customWidth="1"/>
    <col min="775" max="775" width="10.375" style="450" customWidth="1"/>
    <col min="776" max="776" width="11" style="450" customWidth="1"/>
    <col min="777" max="777" width="10.375" style="450" customWidth="1"/>
    <col min="778" max="778" width="10" style="450" customWidth="1"/>
    <col min="779" max="779" width="8.5" style="450" customWidth="1"/>
    <col min="780" max="780" width="9.5" style="450" customWidth="1"/>
    <col min="781" max="781" width="9.625" style="450" customWidth="1"/>
    <col min="782" max="782" width="11.875" style="450" customWidth="1"/>
    <col min="783" max="783" width="9.625" style="450" customWidth="1"/>
    <col min="784" max="784" width="8.625" style="450" customWidth="1"/>
    <col min="785" max="785" width="9.625" style="450" customWidth="1"/>
    <col min="786" max="786" width="11.875" style="450" customWidth="1"/>
    <col min="787" max="787" width="9.625" style="450" customWidth="1"/>
    <col min="788" max="788" width="10.5" style="450" customWidth="1"/>
    <col min="789" max="793" width="10" style="450" customWidth="1"/>
    <col min="794" max="1012" width="8.875" style="450" customWidth="1"/>
    <col min="1013" max="1021" width="9" style="450"/>
    <col min="1022" max="1022" width="9.125" style="450" customWidth="1"/>
    <col min="1023" max="1023" width="18.375" style="450" customWidth="1"/>
    <col min="1024" max="1024" width="7" style="450" customWidth="1"/>
    <col min="1025" max="1025" width="13.125" style="450" customWidth="1"/>
    <col min="1026" max="1026" width="10.75" style="450" customWidth="1"/>
    <col min="1027" max="1027" width="11.25" style="450" customWidth="1"/>
    <col min="1028" max="1028" width="10.25" style="450" customWidth="1"/>
    <col min="1029" max="1029" width="12.625" style="450" customWidth="1"/>
    <col min="1030" max="1030" width="10.25" style="450" customWidth="1"/>
    <col min="1031" max="1031" width="10.375" style="450" customWidth="1"/>
    <col min="1032" max="1032" width="11" style="450" customWidth="1"/>
    <col min="1033" max="1033" width="10.375" style="450" customWidth="1"/>
    <col min="1034" max="1034" width="10" style="450" customWidth="1"/>
    <col min="1035" max="1035" width="8.5" style="450" customWidth="1"/>
    <col min="1036" max="1036" width="9.5" style="450" customWidth="1"/>
    <col min="1037" max="1037" width="9.625" style="450" customWidth="1"/>
    <col min="1038" max="1038" width="11.875" style="450" customWidth="1"/>
    <col min="1039" max="1039" width="9.625" style="450" customWidth="1"/>
    <col min="1040" max="1040" width="8.625" style="450" customWidth="1"/>
    <col min="1041" max="1041" width="9.625" style="450" customWidth="1"/>
    <col min="1042" max="1042" width="11.875" style="450" customWidth="1"/>
    <col min="1043" max="1043" width="9.625" style="450" customWidth="1"/>
    <col min="1044" max="1044" width="10.5" style="450" customWidth="1"/>
    <col min="1045" max="1049" width="10" style="450" customWidth="1"/>
    <col min="1050" max="1268" width="8.875" style="450" customWidth="1"/>
    <col min="1269" max="1277" width="9" style="450"/>
    <col min="1278" max="1278" width="9.125" style="450" customWidth="1"/>
    <col min="1279" max="1279" width="18.375" style="450" customWidth="1"/>
    <col min="1280" max="1280" width="7" style="450" customWidth="1"/>
    <col min="1281" max="1281" width="13.125" style="450" customWidth="1"/>
    <col min="1282" max="1282" width="10.75" style="450" customWidth="1"/>
    <col min="1283" max="1283" width="11.25" style="450" customWidth="1"/>
    <col min="1284" max="1284" width="10.25" style="450" customWidth="1"/>
    <col min="1285" max="1285" width="12.625" style="450" customWidth="1"/>
    <col min="1286" max="1286" width="10.25" style="450" customWidth="1"/>
    <col min="1287" max="1287" width="10.375" style="450" customWidth="1"/>
    <col min="1288" max="1288" width="11" style="450" customWidth="1"/>
    <col min="1289" max="1289" width="10.375" style="450" customWidth="1"/>
    <col min="1290" max="1290" width="10" style="450" customWidth="1"/>
    <col min="1291" max="1291" width="8.5" style="450" customWidth="1"/>
    <col min="1292" max="1292" width="9.5" style="450" customWidth="1"/>
    <col min="1293" max="1293" width="9.625" style="450" customWidth="1"/>
    <col min="1294" max="1294" width="11.875" style="450" customWidth="1"/>
    <col min="1295" max="1295" width="9.625" style="450" customWidth="1"/>
    <col min="1296" max="1296" width="8.625" style="450" customWidth="1"/>
    <col min="1297" max="1297" width="9.625" style="450" customWidth="1"/>
    <col min="1298" max="1298" width="11.875" style="450" customWidth="1"/>
    <col min="1299" max="1299" width="9.625" style="450" customWidth="1"/>
    <col min="1300" max="1300" width="10.5" style="450" customWidth="1"/>
    <col min="1301" max="1305" width="10" style="450" customWidth="1"/>
    <col min="1306" max="1524" width="8.875" style="450" customWidth="1"/>
    <col min="1525" max="1533" width="9" style="450"/>
    <col min="1534" max="1534" width="9.125" style="450" customWidth="1"/>
    <col min="1535" max="1535" width="18.375" style="450" customWidth="1"/>
    <col min="1536" max="1536" width="7" style="450" customWidth="1"/>
    <col min="1537" max="1537" width="13.125" style="450" customWidth="1"/>
    <col min="1538" max="1538" width="10.75" style="450" customWidth="1"/>
    <col min="1539" max="1539" width="11.25" style="450" customWidth="1"/>
    <col min="1540" max="1540" width="10.25" style="450" customWidth="1"/>
    <col min="1541" max="1541" width="12.625" style="450" customWidth="1"/>
    <col min="1542" max="1542" width="10.25" style="450" customWidth="1"/>
    <col min="1543" max="1543" width="10.375" style="450" customWidth="1"/>
    <col min="1544" max="1544" width="11" style="450" customWidth="1"/>
    <col min="1545" max="1545" width="10.375" style="450" customWidth="1"/>
    <col min="1546" max="1546" width="10" style="450" customWidth="1"/>
    <col min="1547" max="1547" width="8.5" style="450" customWidth="1"/>
    <col min="1548" max="1548" width="9.5" style="450" customWidth="1"/>
    <col min="1549" max="1549" width="9.625" style="450" customWidth="1"/>
    <col min="1550" max="1550" width="11.875" style="450" customWidth="1"/>
    <col min="1551" max="1551" width="9.625" style="450" customWidth="1"/>
    <col min="1552" max="1552" width="8.625" style="450" customWidth="1"/>
    <col min="1553" max="1553" width="9.625" style="450" customWidth="1"/>
    <col min="1554" max="1554" width="11.875" style="450" customWidth="1"/>
    <col min="1555" max="1555" width="9.625" style="450" customWidth="1"/>
    <col min="1556" max="1556" width="10.5" style="450" customWidth="1"/>
    <col min="1557" max="1561" width="10" style="450" customWidth="1"/>
    <col min="1562" max="1780" width="8.875" style="450" customWidth="1"/>
    <col min="1781" max="1789" width="9" style="450"/>
    <col min="1790" max="1790" width="9.125" style="450" customWidth="1"/>
    <col min="1791" max="1791" width="18.375" style="450" customWidth="1"/>
    <col min="1792" max="1792" width="7" style="450" customWidth="1"/>
    <col min="1793" max="1793" width="13.125" style="450" customWidth="1"/>
    <col min="1794" max="1794" width="10.75" style="450" customWidth="1"/>
    <col min="1795" max="1795" width="11.25" style="450" customWidth="1"/>
    <col min="1796" max="1796" width="10.25" style="450" customWidth="1"/>
    <col min="1797" max="1797" width="12.625" style="450" customWidth="1"/>
    <col min="1798" max="1798" width="10.25" style="450" customWidth="1"/>
    <col min="1799" max="1799" width="10.375" style="450" customWidth="1"/>
    <col min="1800" max="1800" width="11" style="450" customWidth="1"/>
    <col min="1801" max="1801" width="10.375" style="450" customWidth="1"/>
    <col min="1802" max="1802" width="10" style="450" customWidth="1"/>
    <col min="1803" max="1803" width="8.5" style="450" customWidth="1"/>
    <col min="1804" max="1804" width="9.5" style="450" customWidth="1"/>
    <col min="1805" max="1805" width="9.625" style="450" customWidth="1"/>
    <col min="1806" max="1806" width="11.875" style="450" customWidth="1"/>
    <col min="1807" max="1807" width="9.625" style="450" customWidth="1"/>
    <col min="1808" max="1808" width="8.625" style="450" customWidth="1"/>
    <col min="1809" max="1809" width="9.625" style="450" customWidth="1"/>
    <col min="1810" max="1810" width="11.875" style="450" customWidth="1"/>
    <col min="1811" max="1811" width="9.625" style="450" customWidth="1"/>
    <col min="1812" max="1812" width="10.5" style="450" customWidth="1"/>
    <col min="1813" max="1817" width="10" style="450" customWidth="1"/>
    <col min="1818" max="2036" width="8.875" style="450" customWidth="1"/>
    <col min="2037" max="2045" width="9" style="450"/>
    <col min="2046" max="2046" width="9.125" style="450" customWidth="1"/>
    <col min="2047" max="2047" width="18.375" style="450" customWidth="1"/>
    <col min="2048" max="2048" width="7" style="450" customWidth="1"/>
    <col min="2049" max="2049" width="13.125" style="450" customWidth="1"/>
    <col min="2050" max="2050" width="10.75" style="450" customWidth="1"/>
    <col min="2051" max="2051" width="11.25" style="450" customWidth="1"/>
    <col min="2052" max="2052" width="10.25" style="450" customWidth="1"/>
    <col min="2053" max="2053" width="12.625" style="450" customWidth="1"/>
    <col min="2054" max="2054" width="10.25" style="450" customWidth="1"/>
    <col min="2055" max="2055" width="10.375" style="450" customWidth="1"/>
    <col min="2056" max="2056" width="11" style="450" customWidth="1"/>
    <col min="2057" max="2057" width="10.375" style="450" customWidth="1"/>
    <col min="2058" max="2058" width="10" style="450" customWidth="1"/>
    <col min="2059" max="2059" width="8.5" style="450" customWidth="1"/>
    <col min="2060" max="2060" width="9.5" style="450" customWidth="1"/>
    <col min="2061" max="2061" width="9.625" style="450" customWidth="1"/>
    <col min="2062" max="2062" width="11.875" style="450" customWidth="1"/>
    <col min="2063" max="2063" width="9.625" style="450" customWidth="1"/>
    <col min="2064" max="2064" width="8.625" style="450" customWidth="1"/>
    <col min="2065" max="2065" width="9.625" style="450" customWidth="1"/>
    <col min="2066" max="2066" width="11.875" style="450" customWidth="1"/>
    <col min="2067" max="2067" width="9.625" style="450" customWidth="1"/>
    <col min="2068" max="2068" width="10.5" style="450" customWidth="1"/>
    <col min="2069" max="2073" width="10" style="450" customWidth="1"/>
    <col min="2074" max="2292" width="8.875" style="450" customWidth="1"/>
    <col min="2293" max="2301" width="9" style="450"/>
    <col min="2302" max="2302" width="9.125" style="450" customWidth="1"/>
    <col min="2303" max="2303" width="18.375" style="450" customWidth="1"/>
    <col min="2304" max="2304" width="7" style="450" customWidth="1"/>
    <col min="2305" max="2305" width="13.125" style="450" customWidth="1"/>
    <col min="2306" max="2306" width="10.75" style="450" customWidth="1"/>
    <col min="2307" max="2307" width="11.25" style="450" customWidth="1"/>
    <col min="2308" max="2308" width="10.25" style="450" customWidth="1"/>
    <col min="2309" max="2309" width="12.625" style="450" customWidth="1"/>
    <col min="2310" max="2310" width="10.25" style="450" customWidth="1"/>
    <col min="2311" max="2311" width="10.375" style="450" customWidth="1"/>
    <col min="2312" max="2312" width="11" style="450" customWidth="1"/>
    <col min="2313" max="2313" width="10.375" style="450" customWidth="1"/>
    <col min="2314" max="2314" width="10" style="450" customWidth="1"/>
    <col min="2315" max="2315" width="8.5" style="450" customWidth="1"/>
    <col min="2316" max="2316" width="9.5" style="450" customWidth="1"/>
    <col min="2317" max="2317" width="9.625" style="450" customWidth="1"/>
    <col min="2318" max="2318" width="11.875" style="450" customWidth="1"/>
    <col min="2319" max="2319" width="9.625" style="450" customWidth="1"/>
    <col min="2320" max="2320" width="8.625" style="450" customWidth="1"/>
    <col min="2321" max="2321" width="9.625" style="450" customWidth="1"/>
    <col min="2322" max="2322" width="11.875" style="450" customWidth="1"/>
    <col min="2323" max="2323" width="9.625" style="450" customWidth="1"/>
    <col min="2324" max="2324" width="10.5" style="450" customWidth="1"/>
    <col min="2325" max="2329" width="10" style="450" customWidth="1"/>
    <col min="2330" max="2548" width="8.875" style="450" customWidth="1"/>
    <col min="2549" max="2557" width="9" style="450"/>
    <col min="2558" max="2558" width="9.125" style="450" customWidth="1"/>
    <col min="2559" max="2559" width="18.375" style="450" customWidth="1"/>
    <col min="2560" max="2560" width="7" style="450" customWidth="1"/>
    <col min="2561" max="2561" width="13.125" style="450" customWidth="1"/>
    <col min="2562" max="2562" width="10.75" style="450" customWidth="1"/>
    <col min="2563" max="2563" width="11.25" style="450" customWidth="1"/>
    <col min="2564" max="2564" width="10.25" style="450" customWidth="1"/>
    <col min="2565" max="2565" width="12.625" style="450" customWidth="1"/>
    <col min="2566" max="2566" width="10.25" style="450" customWidth="1"/>
    <col min="2567" max="2567" width="10.375" style="450" customWidth="1"/>
    <col min="2568" max="2568" width="11" style="450" customWidth="1"/>
    <col min="2569" max="2569" width="10.375" style="450" customWidth="1"/>
    <col min="2570" max="2570" width="10" style="450" customWidth="1"/>
    <col min="2571" max="2571" width="8.5" style="450" customWidth="1"/>
    <col min="2572" max="2572" width="9.5" style="450" customWidth="1"/>
    <col min="2573" max="2573" width="9.625" style="450" customWidth="1"/>
    <col min="2574" max="2574" width="11.875" style="450" customWidth="1"/>
    <col min="2575" max="2575" width="9.625" style="450" customWidth="1"/>
    <col min="2576" max="2576" width="8.625" style="450" customWidth="1"/>
    <col min="2577" max="2577" width="9.625" style="450" customWidth="1"/>
    <col min="2578" max="2578" width="11.875" style="450" customWidth="1"/>
    <col min="2579" max="2579" width="9.625" style="450" customWidth="1"/>
    <col min="2580" max="2580" width="10.5" style="450" customWidth="1"/>
    <col min="2581" max="2585" width="10" style="450" customWidth="1"/>
    <col min="2586" max="2804" width="8.875" style="450" customWidth="1"/>
    <col min="2805" max="2813" width="9" style="450"/>
    <col min="2814" max="2814" width="9.125" style="450" customWidth="1"/>
    <col min="2815" max="2815" width="18.375" style="450" customWidth="1"/>
    <col min="2816" max="2816" width="7" style="450" customWidth="1"/>
    <col min="2817" max="2817" width="13.125" style="450" customWidth="1"/>
    <col min="2818" max="2818" width="10.75" style="450" customWidth="1"/>
    <col min="2819" max="2819" width="11.25" style="450" customWidth="1"/>
    <col min="2820" max="2820" width="10.25" style="450" customWidth="1"/>
    <col min="2821" max="2821" width="12.625" style="450" customWidth="1"/>
    <col min="2822" max="2822" width="10.25" style="450" customWidth="1"/>
    <col min="2823" max="2823" width="10.375" style="450" customWidth="1"/>
    <col min="2824" max="2824" width="11" style="450" customWidth="1"/>
    <col min="2825" max="2825" width="10.375" style="450" customWidth="1"/>
    <col min="2826" max="2826" width="10" style="450" customWidth="1"/>
    <col min="2827" max="2827" width="8.5" style="450" customWidth="1"/>
    <col min="2828" max="2828" width="9.5" style="450" customWidth="1"/>
    <col min="2829" max="2829" width="9.625" style="450" customWidth="1"/>
    <col min="2830" max="2830" width="11.875" style="450" customWidth="1"/>
    <col min="2831" max="2831" width="9.625" style="450" customWidth="1"/>
    <col min="2832" max="2832" width="8.625" style="450" customWidth="1"/>
    <col min="2833" max="2833" width="9.625" style="450" customWidth="1"/>
    <col min="2834" max="2834" width="11.875" style="450" customWidth="1"/>
    <col min="2835" max="2835" width="9.625" style="450" customWidth="1"/>
    <col min="2836" max="2836" width="10.5" style="450" customWidth="1"/>
    <col min="2837" max="2841" width="10" style="450" customWidth="1"/>
    <col min="2842" max="3060" width="8.875" style="450" customWidth="1"/>
    <col min="3061" max="3069" width="9" style="450"/>
    <col min="3070" max="3070" width="9.125" style="450" customWidth="1"/>
    <col min="3071" max="3071" width="18.375" style="450" customWidth="1"/>
    <col min="3072" max="3072" width="7" style="450" customWidth="1"/>
    <col min="3073" max="3073" width="13.125" style="450" customWidth="1"/>
    <col min="3074" max="3074" width="10.75" style="450" customWidth="1"/>
    <col min="3075" max="3075" width="11.25" style="450" customWidth="1"/>
    <col min="3076" max="3076" width="10.25" style="450" customWidth="1"/>
    <col min="3077" max="3077" width="12.625" style="450" customWidth="1"/>
    <col min="3078" max="3078" width="10.25" style="450" customWidth="1"/>
    <col min="3079" max="3079" width="10.375" style="450" customWidth="1"/>
    <col min="3080" max="3080" width="11" style="450" customWidth="1"/>
    <col min="3081" max="3081" width="10.375" style="450" customWidth="1"/>
    <col min="3082" max="3082" width="10" style="450" customWidth="1"/>
    <col min="3083" max="3083" width="8.5" style="450" customWidth="1"/>
    <col min="3084" max="3084" width="9.5" style="450" customWidth="1"/>
    <col min="3085" max="3085" width="9.625" style="450" customWidth="1"/>
    <col min="3086" max="3086" width="11.875" style="450" customWidth="1"/>
    <col min="3087" max="3087" width="9.625" style="450" customWidth="1"/>
    <col min="3088" max="3088" width="8.625" style="450" customWidth="1"/>
    <col min="3089" max="3089" width="9.625" style="450" customWidth="1"/>
    <col min="3090" max="3090" width="11.875" style="450" customWidth="1"/>
    <col min="3091" max="3091" width="9.625" style="450" customWidth="1"/>
    <col min="3092" max="3092" width="10.5" style="450" customWidth="1"/>
    <col min="3093" max="3097" width="10" style="450" customWidth="1"/>
    <col min="3098" max="3316" width="8.875" style="450" customWidth="1"/>
    <col min="3317" max="3325" width="9" style="450"/>
    <col min="3326" max="3326" width="9.125" style="450" customWidth="1"/>
    <col min="3327" max="3327" width="18.375" style="450" customWidth="1"/>
    <col min="3328" max="3328" width="7" style="450" customWidth="1"/>
    <col min="3329" max="3329" width="13.125" style="450" customWidth="1"/>
    <col min="3330" max="3330" width="10.75" style="450" customWidth="1"/>
    <col min="3331" max="3331" width="11.25" style="450" customWidth="1"/>
    <col min="3332" max="3332" width="10.25" style="450" customWidth="1"/>
    <col min="3333" max="3333" width="12.625" style="450" customWidth="1"/>
    <col min="3334" max="3334" width="10.25" style="450" customWidth="1"/>
    <col min="3335" max="3335" width="10.375" style="450" customWidth="1"/>
    <col min="3336" max="3336" width="11" style="450" customWidth="1"/>
    <col min="3337" max="3337" width="10.375" style="450" customWidth="1"/>
    <col min="3338" max="3338" width="10" style="450" customWidth="1"/>
    <col min="3339" max="3339" width="8.5" style="450" customWidth="1"/>
    <col min="3340" max="3340" width="9.5" style="450" customWidth="1"/>
    <col min="3341" max="3341" width="9.625" style="450" customWidth="1"/>
    <col min="3342" max="3342" width="11.875" style="450" customWidth="1"/>
    <col min="3343" max="3343" width="9.625" style="450" customWidth="1"/>
    <col min="3344" max="3344" width="8.625" style="450" customWidth="1"/>
    <col min="3345" max="3345" width="9.625" style="450" customWidth="1"/>
    <col min="3346" max="3346" width="11.875" style="450" customWidth="1"/>
    <col min="3347" max="3347" width="9.625" style="450" customWidth="1"/>
    <col min="3348" max="3348" width="10.5" style="450" customWidth="1"/>
    <col min="3349" max="3353" width="10" style="450" customWidth="1"/>
    <col min="3354" max="3572" width="8.875" style="450" customWidth="1"/>
    <col min="3573" max="3581" width="9" style="450"/>
    <col min="3582" max="3582" width="9.125" style="450" customWidth="1"/>
    <col min="3583" max="3583" width="18.375" style="450" customWidth="1"/>
    <col min="3584" max="3584" width="7" style="450" customWidth="1"/>
    <col min="3585" max="3585" width="13.125" style="450" customWidth="1"/>
    <col min="3586" max="3586" width="10.75" style="450" customWidth="1"/>
    <col min="3587" max="3587" width="11.25" style="450" customWidth="1"/>
    <col min="3588" max="3588" width="10.25" style="450" customWidth="1"/>
    <col min="3589" max="3589" width="12.625" style="450" customWidth="1"/>
    <col min="3590" max="3590" width="10.25" style="450" customWidth="1"/>
    <col min="3591" max="3591" width="10.375" style="450" customWidth="1"/>
    <col min="3592" max="3592" width="11" style="450" customWidth="1"/>
    <col min="3593" max="3593" width="10.375" style="450" customWidth="1"/>
    <col min="3594" max="3594" width="10" style="450" customWidth="1"/>
    <col min="3595" max="3595" width="8.5" style="450" customWidth="1"/>
    <col min="3596" max="3596" width="9.5" style="450" customWidth="1"/>
    <col min="3597" max="3597" width="9.625" style="450" customWidth="1"/>
    <col min="3598" max="3598" width="11.875" style="450" customWidth="1"/>
    <col min="3599" max="3599" width="9.625" style="450" customWidth="1"/>
    <col min="3600" max="3600" width="8.625" style="450" customWidth="1"/>
    <col min="3601" max="3601" width="9.625" style="450" customWidth="1"/>
    <col min="3602" max="3602" width="11.875" style="450" customWidth="1"/>
    <col min="3603" max="3603" width="9.625" style="450" customWidth="1"/>
    <col min="3604" max="3604" width="10.5" style="450" customWidth="1"/>
    <col min="3605" max="3609" width="10" style="450" customWidth="1"/>
    <col min="3610" max="3828" width="8.875" style="450" customWidth="1"/>
    <col min="3829" max="3837" width="9" style="450"/>
    <col min="3838" max="3838" width="9.125" style="450" customWidth="1"/>
    <col min="3839" max="3839" width="18.375" style="450" customWidth="1"/>
    <col min="3840" max="3840" width="7" style="450" customWidth="1"/>
    <col min="3841" max="3841" width="13.125" style="450" customWidth="1"/>
    <col min="3842" max="3842" width="10.75" style="450" customWidth="1"/>
    <col min="3843" max="3843" width="11.25" style="450" customWidth="1"/>
    <col min="3844" max="3844" width="10.25" style="450" customWidth="1"/>
    <col min="3845" max="3845" width="12.625" style="450" customWidth="1"/>
    <col min="3846" max="3846" width="10.25" style="450" customWidth="1"/>
    <col min="3847" max="3847" width="10.375" style="450" customWidth="1"/>
    <col min="3848" max="3848" width="11" style="450" customWidth="1"/>
    <col min="3849" max="3849" width="10.375" style="450" customWidth="1"/>
    <col min="3850" max="3850" width="10" style="450" customWidth="1"/>
    <col min="3851" max="3851" width="8.5" style="450" customWidth="1"/>
    <col min="3852" max="3852" width="9.5" style="450" customWidth="1"/>
    <col min="3853" max="3853" width="9.625" style="450" customWidth="1"/>
    <col min="3854" max="3854" width="11.875" style="450" customWidth="1"/>
    <col min="3855" max="3855" width="9.625" style="450" customWidth="1"/>
    <col min="3856" max="3856" width="8.625" style="450" customWidth="1"/>
    <col min="3857" max="3857" width="9.625" style="450" customWidth="1"/>
    <col min="3858" max="3858" width="11.875" style="450" customWidth="1"/>
    <col min="3859" max="3859" width="9.625" style="450" customWidth="1"/>
    <col min="3860" max="3860" width="10.5" style="450" customWidth="1"/>
    <col min="3861" max="3865" width="10" style="450" customWidth="1"/>
    <col min="3866" max="4084" width="8.875" style="450" customWidth="1"/>
    <col min="4085" max="4093" width="9" style="450"/>
    <col min="4094" max="4094" width="9.125" style="450" customWidth="1"/>
    <col min="4095" max="4095" width="18.375" style="450" customWidth="1"/>
    <col min="4096" max="4096" width="7" style="450" customWidth="1"/>
    <col min="4097" max="4097" width="13.125" style="450" customWidth="1"/>
    <col min="4098" max="4098" width="10.75" style="450" customWidth="1"/>
    <col min="4099" max="4099" width="11.25" style="450" customWidth="1"/>
    <col min="4100" max="4100" width="10.25" style="450" customWidth="1"/>
    <col min="4101" max="4101" width="12.625" style="450" customWidth="1"/>
    <col min="4102" max="4102" width="10.25" style="450" customWidth="1"/>
    <col min="4103" max="4103" width="10.375" style="450" customWidth="1"/>
    <col min="4104" max="4104" width="11" style="450" customWidth="1"/>
    <col min="4105" max="4105" width="10.375" style="450" customWidth="1"/>
    <col min="4106" max="4106" width="10" style="450" customWidth="1"/>
    <col min="4107" max="4107" width="8.5" style="450" customWidth="1"/>
    <col min="4108" max="4108" width="9.5" style="450" customWidth="1"/>
    <col min="4109" max="4109" width="9.625" style="450" customWidth="1"/>
    <col min="4110" max="4110" width="11.875" style="450" customWidth="1"/>
    <col min="4111" max="4111" width="9.625" style="450" customWidth="1"/>
    <col min="4112" max="4112" width="8.625" style="450" customWidth="1"/>
    <col min="4113" max="4113" width="9.625" style="450" customWidth="1"/>
    <col min="4114" max="4114" width="11.875" style="450" customWidth="1"/>
    <col min="4115" max="4115" width="9.625" style="450" customWidth="1"/>
    <col min="4116" max="4116" width="10.5" style="450" customWidth="1"/>
    <col min="4117" max="4121" width="10" style="450" customWidth="1"/>
    <col min="4122" max="4340" width="8.875" style="450" customWidth="1"/>
    <col min="4341" max="4349" width="9" style="450"/>
    <col min="4350" max="4350" width="9.125" style="450" customWidth="1"/>
    <col min="4351" max="4351" width="18.375" style="450" customWidth="1"/>
    <col min="4352" max="4352" width="7" style="450" customWidth="1"/>
    <col min="4353" max="4353" width="13.125" style="450" customWidth="1"/>
    <col min="4354" max="4354" width="10.75" style="450" customWidth="1"/>
    <col min="4355" max="4355" width="11.25" style="450" customWidth="1"/>
    <col min="4356" max="4356" width="10.25" style="450" customWidth="1"/>
    <col min="4357" max="4357" width="12.625" style="450" customWidth="1"/>
    <col min="4358" max="4358" width="10.25" style="450" customWidth="1"/>
    <col min="4359" max="4359" width="10.375" style="450" customWidth="1"/>
    <col min="4360" max="4360" width="11" style="450" customWidth="1"/>
    <col min="4361" max="4361" width="10.375" style="450" customWidth="1"/>
    <col min="4362" max="4362" width="10" style="450" customWidth="1"/>
    <col min="4363" max="4363" width="8.5" style="450" customWidth="1"/>
    <col min="4364" max="4364" width="9.5" style="450" customWidth="1"/>
    <col min="4365" max="4365" width="9.625" style="450" customWidth="1"/>
    <col min="4366" max="4366" width="11.875" style="450" customWidth="1"/>
    <col min="4367" max="4367" width="9.625" style="450" customWidth="1"/>
    <col min="4368" max="4368" width="8.625" style="450" customWidth="1"/>
    <col min="4369" max="4369" width="9.625" style="450" customWidth="1"/>
    <col min="4370" max="4370" width="11.875" style="450" customWidth="1"/>
    <col min="4371" max="4371" width="9.625" style="450" customWidth="1"/>
    <col min="4372" max="4372" width="10.5" style="450" customWidth="1"/>
    <col min="4373" max="4377" width="10" style="450" customWidth="1"/>
    <col min="4378" max="4596" width="8.875" style="450" customWidth="1"/>
    <col min="4597" max="4605" width="9" style="450"/>
    <col min="4606" max="4606" width="9.125" style="450" customWidth="1"/>
    <col min="4607" max="4607" width="18.375" style="450" customWidth="1"/>
    <col min="4608" max="4608" width="7" style="450" customWidth="1"/>
    <col min="4609" max="4609" width="13.125" style="450" customWidth="1"/>
    <col min="4610" max="4610" width="10.75" style="450" customWidth="1"/>
    <col min="4611" max="4611" width="11.25" style="450" customWidth="1"/>
    <col min="4612" max="4612" width="10.25" style="450" customWidth="1"/>
    <col min="4613" max="4613" width="12.625" style="450" customWidth="1"/>
    <col min="4614" max="4614" width="10.25" style="450" customWidth="1"/>
    <col min="4615" max="4615" width="10.375" style="450" customWidth="1"/>
    <col min="4616" max="4616" width="11" style="450" customWidth="1"/>
    <col min="4617" max="4617" width="10.375" style="450" customWidth="1"/>
    <col min="4618" max="4618" width="10" style="450" customWidth="1"/>
    <col min="4619" max="4619" width="8.5" style="450" customWidth="1"/>
    <col min="4620" max="4620" width="9.5" style="450" customWidth="1"/>
    <col min="4621" max="4621" width="9.625" style="450" customWidth="1"/>
    <col min="4622" max="4622" width="11.875" style="450" customWidth="1"/>
    <col min="4623" max="4623" width="9.625" style="450" customWidth="1"/>
    <col min="4624" max="4624" width="8.625" style="450" customWidth="1"/>
    <col min="4625" max="4625" width="9.625" style="450" customWidth="1"/>
    <col min="4626" max="4626" width="11.875" style="450" customWidth="1"/>
    <col min="4627" max="4627" width="9.625" style="450" customWidth="1"/>
    <col min="4628" max="4628" width="10.5" style="450" customWidth="1"/>
    <col min="4629" max="4633" width="10" style="450" customWidth="1"/>
    <col min="4634" max="4852" width="8.875" style="450" customWidth="1"/>
    <col min="4853" max="4861" width="9" style="450"/>
    <col min="4862" max="4862" width="9.125" style="450" customWidth="1"/>
    <col min="4863" max="4863" width="18.375" style="450" customWidth="1"/>
    <col min="4864" max="4864" width="7" style="450" customWidth="1"/>
    <col min="4865" max="4865" width="13.125" style="450" customWidth="1"/>
    <col min="4866" max="4866" width="10.75" style="450" customWidth="1"/>
    <col min="4867" max="4867" width="11.25" style="450" customWidth="1"/>
    <col min="4868" max="4868" width="10.25" style="450" customWidth="1"/>
    <col min="4869" max="4869" width="12.625" style="450" customWidth="1"/>
    <col min="4870" max="4870" width="10.25" style="450" customWidth="1"/>
    <col min="4871" max="4871" width="10.375" style="450" customWidth="1"/>
    <col min="4872" max="4872" width="11" style="450" customWidth="1"/>
    <col min="4873" max="4873" width="10.375" style="450" customWidth="1"/>
    <col min="4874" max="4874" width="10" style="450" customWidth="1"/>
    <col min="4875" max="4875" width="8.5" style="450" customWidth="1"/>
    <col min="4876" max="4876" width="9.5" style="450" customWidth="1"/>
    <col min="4877" max="4877" width="9.625" style="450" customWidth="1"/>
    <col min="4878" max="4878" width="11.875" style="450" customWidth="1"/>
    <col min="4879" max="4879" width="9.625" style="450" customWidth="1"/>
    <col min="4880" max="4880" width="8.625" style="450" customWidth="1"/>
    <col min="4881" max="4881" width="9.625" style="450" customWidth="1"/>
    <col min="4882" max="4882" width="11.875" style="450" customWidth="1"/>
    <col min="4883" max="4883" width="9.625" style="450" customWidth="1"/>
    <col min="4884" max="4884" width="10.5" style="450" customWidth="1"/>
    <col min="4885" max="4889" width="10" style="450" customWidth="1"/>
    <col min="4890" max="5108" width="8.875" style="450" customWidth="1"/>
    <col min="5109" max="5117" width="9" style="450"/>
    <col min="5118" max="5118" width="9.125" style="450" customWidth="1"/>
    <col min="5119" max="5119" width="18.375" style="450" customWidth="1"/>
    <col min="5120" max="5120" width="7" style="450" customWidth="1"/>
    <col min="5121" max="5121" width="13.125" style="450" customWidth="1"/>
    <col min="5122" max="5122" width="10.75" style="450" customWidth="1"/>
    <col min="5123" max="5123" width="11.25" style="450" customWidth="1"/>
    <col min="5124" max="5124" width="10.25" style="450" customWidth="1"/>
    <col min="5125" max="5125" width="12.625" style="450" customWidth="1"/>
    <col min="5126" max="5126" width="10.25" style="450" customWidth="1"/>
    <col min="5127" max="5127" width="10.375" style="450" customWidth="1"/>
    <col min="5128" max="5128" width="11" style="450" customWidth="1"/>
    <col min="5129" max="5129" width="10.375" style="450" customWidth="1"/>
    <col min="5130" max="5130" width="10" style="450" customWidth="1"/>
    <col min="5131" max="5131" width="8.5" style="450" customWidth="1"/>
    <col min="5132" max="5132" width="9.5" style="450" customWidth="1"/>
    <col min="5133" max="5133" width="9.625" style="450" customWidth="1"/>
    <col min="5134" max="5134" width="11.875" style="450" customWidth="1"/>
    <col min="5135" max="5135" width="9.625" style="450" customWidth="1"/>
    <col min="5136" max="5136" width="8.625" style="450" customWidth="1"/>
    <col min="5137" max="5137" width="9.625" style="450" customWidth="1"/>
    <col min="5138" max="5138" width="11.875" style="450" customWidth="1"/>
    <col min="5139" max="5139" width="9.625" style="450" customWidth="1"/>
    <col min="5140" max="5140" width="10.5" style="450" customWidth="1"/>
    <col min="5141" max="5145" width="10" style="450" customWidth="1"/>
    <col min="5146" max="5364" width="8.875" style="450" customWidth="1"/>
    <col min="5365" max="5373" width="9" style="450"/>
    <col min="5374" max="5374" width="9.125" style="450" customWidth="1"/>
    <col min="5375" max="5375" width="18.375" style="450" customWidth="1"/>
    <col min="5376" max="5376" width="7" style="450" customWidth="1"/>
    <col min="5377" max="5377" width="13.125" style="450" customWidth="1"/>
    <col min="5378" max="5378" width="10.75" style="450" customWidth="1"/>
    <col min="5379" max="5379" width="11.25" style="450" customWidth="1"/>
    <col min="5380" max="5380" width="10.25" style="450" customWidth="1"/>
    <col min="5381" max="5381" width="12.625" style="450" customWidth="1"/>
    <col min="5382" max="5382" width="10.25" style="450" customWidth="1"/>
    <col min="5383" max="5383" width="10.375" style="450" customWidth="1"/>
    <col min="5384" max="5384" width="11" style="450" customWidth="1"/>
    <col min="5385" max="5385" width="10.375" style="450" customWidth="1"/>
    <col min="5386" max="5386" width="10" style="450" customWidth="1"/>
    <col min="5387" max="5387" width="8.5" style="450" customWidth="1"/>
    <col min="5388" max="5388" width="9.5" style="450" customWidth="1"/>
    <col min="5389" max="5389" width="9.625" style="450" customWidth="1"/>
    <col min="5390" max="5390" width="11.875" style="450" customWidth="1"/>
    <col min="5391" max="5391" width="9.625" style="450" customWidth="1"/>
    <col min="5392" max="5392" width="8.625" style="450" customWidth="1"/>
    <col min="5393" max="5393" width="9.625" style="450" customWidth="1"/>
    <col min="5394" max="5394" width="11.875" style="450" customWidth="1"/>
    <col min="5395" max="5395" width="9.625" style="450" customWidth="1"/>
    <col min="5396" max="5396" width="10.5" style="450" customWidth="1"/>
    <col min="5397" max="5401" width="10" style="450" customWidth="1"/>
    <col min="5402" max="5620" width="8.875" style="450" customWidth="1"/>
    <col min="5621" max="5629" width="9" style="450"/>
    <col min="5630" max="5630" width="9.125" style="450" customWidth="1"/>
    <col min="5631" max="5631" width="18.375" style="450" customWidth="1"/>
    <col min="5632" max="5632" width="7" style="450" customWidth="1"/>
    <col min="5633" max="5633" width="13.125" style="450" customWidth="1"/>
    <col min="5634" max="5634" width="10.75" style="450" customWidth="1"/>
    <col min="5635" max="5635" width="11.25" style="450" customWidth="1"/>
    <col min="5636" max="5636" width="10.25" style="450" customWidth="1"/>
    <col min="5637" max="5637" width="12.625" style="450" customWidth="1"/>
    <col min="5638" max="5638" width="10.25" style="450" customWidth="1"/>
    <col min="5639" max="5639" width="10.375" style="450" customWidth="1"/>
    <col min="5640" max="5640" width="11" style="450" customWidth="1"/>
    <col min="5641" max="5641" width="10.375" style="450" customWidth="1"/>
    <col min="5642" max="5642" width="10" style="450" customWidth="1"/>
    <col min="5643" max="5643" width="8.5" style="450" customWidth="1"/>
    <col min="5644" max="5644" width="9.5" style="450" customWidth="1"/>
    <col min="5645" max="5645" width="9.625" style="450" customWidth="1"/>
    <col min="5646" max="5646" width="11.875" style="450" customWidth="1"/>
    <col min="5647" max="5647" width="9.625" style="450" customWidth="1"/>
    <col min="5648" max="5648" width="8.625" style="450" customWidth="1"/>
    <col min="5649" max="5649" width="9.625" style="450" customWidth="1"/>
    <col min="5650" max="5650" width="11.875" style="450" customWidth="1"/>
    <col min="5651" max="5651" width="9.625" style="450" customWidth="1"/>
    <col min="5652" max="5652" width="10.5" style="450" customWidth="1"/>
    <col min="5653" max="5657" width="10" style="450" customWidth="1"/>
    <col min="5658" max="5876" width="8.875" style="450" customWidth="1"/>
    <col min="5877" max="5885" width="9" style="450"/>
    <col min="5886" max="5886" width="9.125" style="450" customWidth="1"/>
    <col min="5887" max="5887" width="18.375" style="450" customWidth="1"/>
    <col min="5888" max="5888" width="7" style="450" customWidth="1"/>
    <col min="5889" max="5889" width="13.125" style="450" customWidth="1"/>
    <col min="5890" max="5890" width="10.75" style="450" customWidth="1"/>
    <col min="5891" max="5891" width="11.25" style="450" customWidth="1"/>
    <col min="5892" max="5892" width="10.25" style="450" customWidth="1"/>
    <col min="5893" max="5893" width="12.625" style="450" customWidth="1"/>
    <col min="5894" max="5894" width="10.25" style="450" customWidth="1"/>
    <col min="5895" max="5895" width="10.375" style="450" customWidth="1"/>
    <col min="5896" max="5896" width="11" style="450" customWidth="1"/>
    <col min="5897" max="5897" width="10.375" style="450" customWidth="1"/>
    <col min="5898" max="5898" width="10" style="450" customWidth="1"/>
    <col min="5899" max="5899" width="8.5" style="450" customWidth="1"/>
    <col min="5900" max="5900" width="9.5" style="450" customWidth="1"/>
    <col min="5901" max="5901" width="9.625" style="450" customWidth="1"/>
    <col min="5902" max="5902" width="11.875" style="450" customWidth="1"/>
    <col min="5903" max="5903" width="9.625" style="450" customWidth="1"/>
    <col min="5904" max="5904" width="8.625" style="450" customWidth="1"/>
    <col min="5905" max="5905" width="9.625" style="450" customWidth="1"/>
    <col min="5906" max="5906" width="11.875" style="450" customWidth="1"/>
    <col min="5907" max="5907" width="9.625" style="450" customWidth="1"/>
    <col min="5908" max="5908" width="10.5" style="450" customWidth="1"/>
    <col min="5909" max="5913" width="10" style="450" customWidth="1"/>
    <col min="5914" max="6132" width="8.875" style="450" customWidth="1"/>
    <col min="6133" max="6141" width="9" style="450"/>
    <col min="6142" max="6142" width="9.125" style="450" customWidth="1"/>
    <col min="6143" max="6143" width="18.375" style="450" customWidth="1"/>
    <col min="6144" max="6144" width="7" style="450" customWidth="1"/>
    <col min="6145" max="6145" width="13.125" style="450" customWidth="1"/>
    <col min="6146" max="6146" width="10.75" style="450" customWidth="1"/>
    <col min="6147" max="6147" width="11.25" style="450" customWidth="1"/>
    <col min="6148" max="6148" width="10.25" style="450" customWidth="1"/>
    <col min="6149" max="6149" width="12.625" style="450" customWidth="1"/>
    <col min="6150" max="6150" width="10.25" style="450" customWidth="1"/>
    <col min="6151" max="6151" width="10.375" style="450" customWidth="1"/>
    <col min="6152" max="6152" width="11" style="450" customWidth="1"/>
    <col min="6153" max="6153" width="10.375" style="450" customWidth="1"/>
    <col min="6154" max="6154" width="10" style="450" customWidth="1"/>
    <col min="6155" max="6155" width="8.5" style="450" customWidth="1"/>
    <col min="6156" max="6156" width="9.5" style="450" customWidth="1"/>
    <col min="6157" max="6157" width="9.625" style="450" customWidth="1"/>
    <col min="6158" max="6158" width="11.875" style="450" customWidth="1"/>
    <col min="6159" max="6159" width="9.625" style="450" customWidth="1"/>
    <col min="6160" max="6160" width="8.625" style="450" customWidth="1"/>
    <col min="6161" max="6161" width="9.625" style="450" customWidth="1"/>
    <col min="6162" max="6162" width="11.875" style="450" customWidth="1"/>
    <col min="6163" max="6163" width="9.625" style="450" customWidth="1"/>
    <col min="6164" max="6164" width="10.5" style="450" customWidth="1"/>
    <col min="6165" max="6169" width="10" style="450" customWidth="1"/>
    <col min="6170" max="6388" width="8.875" style="450" customWidth="1"/>
    <col min="6389" max="6397" width="9" style="450"/>
    <col min="6398" max="6398" width="9.125" style="450" customWidth="1"/>
    <col min="6399" max="6399" width="18.375" style="450" customWidth="1"/>
    <col min="6400" max="6400" width="7" style="450" customWidth="1"/>
    <col min="6401" max="6401" width="13.125" style="450" customWidth="1"/>
    <col min="6402" max="6402" width="10.75" style="450" customWidth="1"/>
    <col min="6403" max="6403" width="11.25" style="450" customWidth="1"/>
    <col min="6404" max="6404" width="10.25" style="450" customWidth="1"/>
    <col min="6405" max="6405" width="12.625" style="450" customWidth="1"/>
    <col min="6406" max="6406" width="10.25" style="450" customWidth="1"/>
    <col min="6407" max="6407" width="10.375" style="450" customWidth="1"/>
    <col min="6408" max="6408" width="11" style="450" customWidth="1"/>
    <col min="6409" max="6409" width="10.375" style="450" customWidth="1"/>
    <col min="6410" max="6410" width="10" style="450" customWidth="1"/>
    <col min="6411" max="6411" width="8.5" style="450" customWidth="1"/>
    <col min="6412" max="6412" width="9.5" style="450" customWidth="1"/>
    <col min="6413" max="6413" width="9.625" style="450" customWidth="1"/>
    <col min="6414" max="6414" width="11.875" style="450" customWidth="1"/>
    <col min="6415" max="6415" width="9.625" style="450" customWidth="1"/>
    <col min="6416" max="6416" width="8.625" style="450" customWidth="1"/>
    <col min="6417" max="6417" width="9.625" style="450" customWidth="1"/>
    <col min="6418" max="6418" width="11.875" style="450" customWidth="1"/>
    <col min="6419" max="6419" width="9.625" style="450" customWidth="1"/>
    <col min="6420" max="6420" width="10.5" style="450" customWidth="1"/>
    <col min="6421" max="6425" width="10" style="450" customWidth="1"/>
    <col min="6426" max="6644" width="8.875" style="450" customWidth="1"/>
    <col min="6645" max="6653" width="9" style="450"/>
    <col min="6654" max="6654" width="9.125" style="450" customWidth="1"/>
    <col min="6655" max="6655" width="18.375" style="450" customWidth="1"/>
    <col min="6656" max="6656" width="7" style="450" customWidth="1"/>
    <col min="6657" max="6657" width="13.125" style="450" customWidth="1"/>
    <col min="6658" max="6658" width="10.75" style="450" customWidth="1"/>
    <col min="6659" max="6659" width="11.25" style="450" customWidth="1"/>
    <col min="6660" max="6660" width="10.25" style="450" customWidth="1"/>
    <col min="6661" max="6661" width="12.625" style="450" customWidth="1"/>
    <col min="6662" max="6662" width="10.25" style="450" customWidth="1"/>
    <col min="6663" max="6663" width="10.375" style="450" customWidth="1"/>
    <col min="6664" max="6664" width="11" style="450" customWidth="1"/>
    <col min="6665" max="6665" width="10.375" style="450" customWidth="1"/>
    <col min="6666" max="6666" width="10" style="450" customWidth="1"/>
    <col min="6667" max="6667" width="8.5" style="450" customWidth="1"/>
    <col min="6668" max="6668" width="9.5" style="450" customWidth="1"/>
    <col min="6669" max="6669" width="9.625" style="450" customWidth="1"/>
    <col min="6670" max="6670" width="11.875" style="450" customWidth="1"/>
    <col min="6671" max="6671" width="9.625" style="450" customWidth="1"/>
    <col min="6672" max="6672" width="8.625" style="450" customWidth="1"/>
    <col min="6673" max="6673" width="9.625" style="450" customWidth="1"/>
    <col min="6674" max="6674" width="11.875" style="450" customWidth="1"/>
    <col min="6675" max="6675" width="9.625" style="450" customWidth="1"/>
    <col min="6676" max="6676" width="10.5" style="450" customWidth="1"/>
    <col min="6677" max="6681" width="10" style="450" customWidth="1"/>
    <col min="6682" max="6900" width="8.875" style="450" customWidth="1"/>
    <col min="6901" max="6909" width="9" style="450"/>
    <col min="6910" max="6910" width="9.125" style="450" customWidth="1"/>
    <col min="6911" max="6911" width="18.375" style="450" customWidth="1"/>
    <col min="6912" max="6912" width="7" style="450" customWidth="1"/>
    <col min="6913" max="6913" width="13.125" style="450" customWidth="1"/>
    <col min="6914" max="6914" width="10.75" style="450" customWidth="1"/>
    <col min="6915" max="6915" width="11.25" style="450" customWidth="1"/>
    <col min="6916" max="6916" width="10.25" style="450" customWidth="1"/>
    <col min="6917" max="6917" width="12.625" style="450" customWidth="1"/>
    <col min="6918" max="6918" width="10.25" style="450" customWidth="1"/>
    <col min="6919" max="6919" width="10.375" style="450" customWidth="1"/>
    <col min="6920" max="6920" width="11" style="450" customWidth="1"/>
    <col min="6921" max="6921" width="10.375" style="450" customWidth="1"/>
    <col min="6922" max="6922" width="10" style="450" customWidth="1"/>
    <col min="6923" max="6923" width="8.5" style="450" customWidth="1"/>
    <col min="6924" max="6924" width="9.5" style="450" customWidth="1"/>
    <col min="6925" max="6925" width="9.625" style="450" customWidth="1"/>
    <col min="6926" max="6926" width="11.875" style="450" customWidth="1"/>
    <col min="6927" max="6927" width="9.625" style="450" customWidth="1"/>
    <col min="6928" max="6928" width="8.625" style="450" customWidth="1"/>
    <col min="6929" max="6929" width="9.625" style="450" customWidth="1"/>
    <col min="6930" max="6930" width="11.875" style="450" customWidth="1"/>
    <col min="6931" max="6931" width="9.625" style="450" customWidth="1"/>
    <col min="6932" max="6932" width="10.5" style="450" customWidth="1"/>
    <col min="6933" max="6937" width="10" style="450" customWidth="1"/>
    <col min="6938" max="7156" width="8.875" style="450" customWidth="1"/>
    <col min="7157" max="7165" width="9" style="450"/>
    <col min="7166" max="7166" width="9.125" style="450" customWidth="1"/>
    <col min="7167" max="7167" width="18.375" style="450" customWidth="1"/>
    <col min="7168" max="7168" width="7" style="450" customWidth="1"/>
    <col min="7169" max="7169" width="13.125" style="450" customWidth="1"/>
    <col min="7170" max="7170" width="10.75" style="450" customWidth="1"/>
    <col min="7171" max="7171" width="11.25" style="450" customWidth="1"/>
    <col min="7172" max="7172" width="10.25" style="450" customWidth="1"/>
    <col min="7173" max="7173" width="12.625" style="450" customWidth="1"/>
    <col min="7174" max="7174" width="10.25" style="450" customWidth="1"/>
    <col min="7175" max="7175" width="10.375" style="450" customWidth="1"/>
    <col min="7176" max="7176" width="11" style="450" customWidth="1"/>
    <col min="7177" max="7177" width="10.375" style="450" customWidth="1"/>
    <col min="7178" max="7178" width="10" style="450" customWidth="1"/>
    <col min="7179" max="7179" width="8.5" style="450" customWidth="1"/>
    <col min="7180" max="7180" width="9.5" style="450" customWidth="1"/>
    <col min="7181" max="7181" width="9.625" style="450" customWidth="1"/>
    <col min="7182" max="7182" width="11.875" style="450" customWidth="1"/>
    <col min="7183" max="7183" width="9.625" style="450" customWidth="1"/>
    <col min="7184" max="7184" width="8.625" style="450" customWidth="1"/>
    <col min="7185" max="7185" width="9.625" style="450" customWidth="1"/>
    <col min="7186" max="7186" width="11.875" style="450" customWidth="1"/>
    <col min="7187" max="7187" width="9.625" style="450" customWidth="1"/>
    <col min="7188" max="7188" width="10.5" style="450" customWidth="1"/>
    <col min="7189" max="7193" width="10" style="450" customWidth="1"/>
    <col min="7194" max="7412" width="8.875" style="450" customWidth="1"/>
    <col min="7413" max="7421" width="9" style="450"/>
    <col min="7422" max="7422" width="9.125" style="450" customWidth="1"/>
    <col min="7423" max="7423" width="18.375" style="450" customWidth="1"/>
    <col min="7424" max="7424" width="7" style="450" customWidth="1"/>
    <col min="7425" max="7425" width="13.125" style="450" customWidth="1"/>
    <col min="7426" max="7426" width="10.75" style="450" customWidth="1"/>
    <col min="7427" max="7427" width="11.25" style="450" customWidth="1"/>
    <col min="7428" max="7428" width="10.25" style="450" customWidth="1"/>
    <col min="7429" max="7429" width="12.625" style="450" customWidth="1"/>
    <col min="7430" max="7430" width="10.25" style="450" customWidth="1"/>
    <col min="7431" max="7431" width="10.375" style="450" customWidth="1"/>
    <col min="7432" max="7432" width="11" style="450" customWidth="1"/>
    <col min="7433" max="7433" width="10.375" style="450" customWidth="1"/>
    <col min="7434" max="7434" width="10" style="450" customWidth="1"/>
    <col min="7435" max="7435" width="8.5" style="450" customWidth="1"/>
    <col min="7436" max="7436" width="9.5" style="450" customWidth="1"/>
    <col min="7437" max="7437" width="9.625" style="450" customWidth="1"/>
    <col min="7438" max="7438" width="11.875" style="450" customWidth="1"/>
    <col min="7439" max="7439" width="9.625" style="450" customWidth="1"/>
    <col min="7440" max="7440" width="8.625" style="450" customWidth="1"/>
    <col min="7441" max="7441" width="9.625" style="450" customWidth="1"/>
    <col min="7442" max="7442" width="11.875" style="450" customWidth="1"/>
    <col min="7443" max="7443" width="9.625" style="450" customWidth="1"/>
    <col min="7444" max="7444" width="10.5" style="450" customWidth="1"/>
    <col min="7445" max="7449" width="10" style="450" customWidth="1"/>
    <col min="7450" max="7668" width="8.875" style="450" customWidth="1"/>
    <col min="7669" max="7677" width="9" style="450"/>
    <col min="7678" max="7678" width="9.125" style="450" customWidth="1"/>
    <col min="7679" max="7679" width="18.375" style="450" customWidth="1"/>
    <col min="7680" max="7680" width="7" style="450" customWidth="1"/>
    <col min="7681" max="7681" width="13.125" style="450" customWidth="1"/>
    <col min="7682" max="7682" width="10.75" style="450" customWidth="1"/>
    <col min="7683" max="7683" width="11.25" style="450" customWidth="1"/>
    <col min="7684" max="7684" width="10.25" style="450" customWidth="1"/>
    <col min="7685" max="7685" width="12.625" style="450" customWidth="1"/>
    <col min="7686" max="7686" width="10.25" style="450" customWidth="1"/>
    <col min="7687" max="7687" width="10.375" style="450" customWidth="1"/>
    <col min="7688" max="7688" width="11" style="450" customWidth="1"/>
    <col min="7689" max="7689" width="10.375" style="450" customWidth="1"/>
    <col min="7690" max="7690" width="10" style="450" customWidth="1"/>
    <col min="7691" max="7691" width="8.5" style="450" customWidth="1"/>
    <col min="7692" max="7692" width="9.5" style="450" customWidth="1"/>
    <col min="7693" max="7693" width="9.625" style="450" customWidth="1"/>
    <col min="7694" max="7694" width="11.875" style="450" customWidth="1"/>
    <col min="7695" max="7695" width="9.625" style="450" customWidth="1"/>
    <col min="7696" max="7696" width="8.625" style="450" customWidth="1"/>
    <col min="7697" max="7697" width="9.625" style="450" customWidth="1"/>
    <col min="7698" max="7698" width="11.875" style="450" customWidth="1"/>
    <col min="7699" max="7699" width="9.625" style="450" customWidth="1"/>
    <col min="7700" max="7700" width="10.5" style="450" customWidth="1"/>
    <col min="7701" max="7705" width="10" style="450" customWidth="1"/>
    <col min="7706" max="7924" width="8.875" style="450" customWidth="1"/>
    <col min="7925" max="7933" width="9" style="450"/>
    <col min="7934" max="7934" width="9.125" style="450" customWidth="1"/>
    <col min="7935" max="7935" width="18.375" style="450" customWidth="1"/>
    <col min="7936" max="7936" width="7" style="450" customWidth="1"/>
    <col min="7937" max="7937" width="13.125" style="450" customWidth="1"/>
    <col min="7938" max="7938" width="10.75" style="450" customWidth="1"/>
    <col min="7939" max="7939" width="11.25" style="450" customWidth="1"/>
    <col min="7940" max="7940" width="10.25" style="450" customWidth="1"/>
    <col min="7941" max="7941" width="12.625" style="450" customWidth="1"/>
    <col min="7942" max="7942" width="10.25" style="450" customWidth="1"/>
    <col min="7943" max="7943" width="10.375" style="450" customWidth="1"/>
    <col min="7944" max="7944" width="11" style="450" customWidth="1"/>
    <col min="7945" max="7945" width="10.375" style="450" customWidth="1"/>
    <col min="7946" max="7946" width="10" style="450" customWidth="1"/>
    <col min="7947" max="7947" width="8.5" style="450" customWidth="1"/>
    <col min="7948" max="7948" width="9.5" style="450" customWidth="1"/>
    <col min="7949" max="7949" width="9.625" style="450" customWidth="1"/>
    <col min="7950" max="7950" width="11.875" style="450" customWidth="1"/>
    <col min="7951" max="7951" width="9.625" style="450" customWidth="1"/>
    <col min="7952" max="7952" width="8.625" style="450" customWidth="1"/>
    <col min="7953" max="7953" width="9.625" style="450" customWidth="1"/>
    <col min="7954" max="7954" width="11.875" style="450" customWidth="1"/>
    <col min="7955" max="7955" width="9.625" style="450" customWidth="1"/>
    <col min="7956" max="7956" width="10.5" style="450" customWidth="1"/>
    <col min="7957" max="7961" width="10" style="450" customWidth="1"/>
    <col min="7962" max="8180" width="8.875" style="450" customWidth="1"/>
    <col min="8181" max="8189" width="9" style="450"/>
    <col min="8190" max="8190" width="9.125" style="450" customWidth="1"/>
    <col min="8191" max="8191" width="18.375" style="450" customWidth="1"/>
    <col min="8192" max="8192" width="7" style="450" customWidth="1"/>
    <col min="8193" max="8193" width="13.125" style="450" customWidth="1"/>
    <col min="8194" max="8194" width="10.75" style="450" customWidth="1"/>
    <col min="8195" max="8195" width="11.25" style="450" customWidth="1"/>
    <col min="8196" max="8196" width="10.25" style="450" customWidth="1"/>
    <col min="8197" max="8197" width="12.625" style="450" customWidth="1"/>
    <col min="8198" max="8198" width="10.25" style="450" customWidth="1"/>
    <col min="8199" max="8199" width="10.375" style="450" customWidth="1"/>
    <col min="8200" max="8200" width="11" style="450" customWidth="1"/>
    <col min="8201" max="8201" width="10.375" style="450" customWidth="1"/>
    <col min="8202" max="8202" width="10" style="450" customWidth="1"/>
    <col min="8203" max="8203" width="8.5" style="450" customWidth="1"/>
    <col min="8204" max="8204" width="9.5" style="450" customWidth="1"/>
    <col min="8205" max="8205" width="9.625" style="450" customWidth="1"/>
    <col min="8206" max="8206" width="11.875" style="450" customWidth="1"/>
    <col min="8207" max="8207" width="9.625" style="450" customWidth="1"/>
    <col min="8208" max="8208" width="8.625" style="450" customWidth="1"/>
    <col min="8209" max="8209" width="9.625" style="450" customWidth="1"/>
    <col min="8210" max="8210" width="11.875" style="450" customWidth="1"/>
    <col min="8211" max="8211" width="9.625" style="450" customWidth="1"/>
    <col min="8212" max="8212" width="10.5" style="450" customWidth="1"/>
    <col min="8213" max="8217" width="10" style="450" customWidth="1"/>
    <col min="8218" max="8436" width="8.875" style="450" customWidth="1"/>
    <col min="8437" max="8445" width="9" style="450"/>
    <col min="8446" max="8446" width="9.125" style="450" customWidth="1"/>
    <col min="8447" max="8447" width="18.375" style="450" customWidth="1"/>
    <col min="8448" max="8448" width="7" style="450" customWidth="1"/>
    <col min="8449" max="8449" width="13.125" style="450" customWidth="1"/>
    <col min="8450" max="8450" width="10.75" style="450" customWidth="1"/>
    <col min="8451" max="8451" width="11.25" style="450" customWidth="1"/>
    <col min="8452" max="8452" width="10.25" style="450" customWidth="1"/>
    <col min="8453" max="8453" width="12.625" style="450" customWidth="1"/>
    <col min="8454" max="8454" width="10.25" style="450" customWidth="1"/>
    <col min="8455" max="8455" width="10.375" style="450" customWidth="1"/>
    <col min="8456" max="8456" width="11" style="450" customWidth="1"/>
    <col min="8457" max="8457" width="10.375" style="450" customWidth="1"/>
    <col min="8458" max="8458" width="10" style="450" customWidth="1"/>
    <col min="8459" max="8459" width="8.5" style="450" customWidth="1"/>
    <col min="8460" max="8460" width="9.5" style="450" customWidth="1"/>
    <col min="8461" max="8461" width="9.625" style="450" customWidth="1"/>
    <col min="8462" max="8462" width="11.875" style="450" customWidth="1"/>
    <col min="8463" max="8463" width="9.625" style="450" customWidth="1"/>
    <col min="8464" max="8464" width="8.625" style="450" customWidth="1"/>
    <col min="8465" max="8465" width="9.625" style="450" customWidth="1"/>
    <col min="8466" max="8466" width="11.875" style="450" customWidth="1"/>
    <col min="8467" max="8467" width="9.625" style="450" customWidth="1"/>
    <col min="8468" max="8468" width="10.5" style="450" customWidth="1"/>
    <col min="8469" max="8473" width="10" style="450" customWidth="1"/>
    <col min="8474" max="8692" width="8.875" style="450" customWidth="1"/>
    <col min="8693" max="8701" width="9" style="450"/>
    <col min="8702" max="8702" width="9.125" style="450" customWidth="1"/>
    <col min="8703" max="8703" width="18.375" style="450" customWidth="1"/>
    <col min="8704" max="8704" width="7" style="450" customWidth="1"/>
    <col min="8705" max="8705" width="13.125" style="450" customWidth="1"/>
    <col min="8706" max="8706" width="10.75" style="450" customWidth="1"/>
    <col min="8707" max="8707" width="11.25" style="450" customWidth="1"/>
    <col min="8708" max="8708" width="10.25" style="450" customWidth="1"/>
    <col min="8709" max="8709" width="12.625" style="450" customWidth="1"/>
    <col min="8710" max="8710" width="10.25" style="450" customWidth="1"/>
    <col min="8711" max="8711" width="10.375" style="450" customWidth="1"/>
    <col min="8712" max="8712" width="11" style="450" customWidth="1"/>
    <col min="8713" max="8713" width="10.375" style="450" customWidth="1"/>
    <col min="8714" max="8714" width="10" style="450" customWidth="1"/>
    <col min="8715" max="8715" width="8.5" style="450" customWidth="1"/>
    <col min="8716" max="8716" width="9.5" style="450" customWidth="1"/>
    <col min="8717" max="8717" width="9.625" style="450" customWidth="1"/>
    <col min="8718" max="8718" width="11.875" style="450" customWidth="1"/>
    <col min="8719" max="8719" width="9.625" style="450" customWidth="1"/>
    <col min="8720" max="8720" width="8.625" style="450" customWidth="1"/>
    <col min="8721" max="8721" width="9.625" style="450" customWidth="1"/>
    <col min="8722" max="8722" width="11.875" style="450" customWidth="1"/>
    <col min="8723" max="8723" width="9.625" style="450" customWidth="1"/>
    <col min="8724" max="8724" width="10.5" style="450" customWidth="1"/>
    <col min="8725" max="8729" width="10" style="450" customWidth="1"/>
    <col min="8730" max="8948" width="8.875" style="450" customWidth="1"/>
    <col min="8949" max="8957" width="9" style="450"/>
    <col min="8958" max="8958" width="9.125" style="450" customWidth="1"/>
    <col min="8959" max="8959" width="18.375" style="450" customWidth="1"/>
    <col min="8960" max="8960" width="7" style="450" customWidth="1"/>
    <col min="8961" max="8961" width="13.125" style="450" customWidth="1"/>
    <col min="8962" max="8962" width="10.75" style="450" customWidth="1"/>
    <col min="8963" max="8963" width="11.25" style="450" customWidth="1"/>
    <col min="8964" max="8964" width="10.25" style="450" customWidth="1"/>
    <col min="8965" max="8965" width="12.625" style="450" customWidth="1"/>
    <col min="8966" max="8966" width="10.25" style="450" customWidth="1"/>
    <col min="8967" max="8967" width="10.375" style="450" customWidth="1"/>
    <col min="8968" max="8968" width="11" style="450" customWidth="1"/>
    <col min="8969" max="8969" width="10.375" style="450" customWidth="1"/>
    <col min="8970" max="8970" width="10" style="450" customWidth="1"/>
    <col min="8971" max="8971" width="8.5" style="450" customWidth="1"/>
    <col min="8972" max="8972" width="9.5" style="450" customWidth="1"/>
    <col min="8973" max="8973" width="9.625" style="450" customWidth="1"/>
    <col min="8974" max="8974" width="11.875" style="450" customWidth="1"/>
    <col min="8975" max="8975" width="9.625" style="450" customWidth="1"/>
    <col min="8976" max="8976" width="8.625" style="450" customWidth="1"/>
    <col min="8977" max="8977" width="9.625" style="450" customWidth="1"/>
    <col min="8978" max="8978" width="11.875" style="450" customWidth="1"/>
    <col min="8979" max="8979" width="9.625" style="450" customWidth="1"/>
    <col min="8980" max="8980" width="10.5" style="450" customWidth="1"/>
    <col min="8981" max="8985" width="10" style="450" customWidth="1"/>
    <col min="8986" max="9204" width="8.875" style="450" customWidth="1"/>
    <col min="9205" max="9213" width="9" style="450"/>
    <col min="9214" max="9214" width="9.125" style="450" customWidth="1"/>
    <col min="9215" max="9215" width="18.375" style="450" customWidth="1"/>
    <col min="9216" max="9216" width="7" style="450" customWidth="1"/>
    <col min="9217" max="9217" width="13.125" style="450" customWidth="1"/>
    <col min="9218" max="9218" width="10.75" style="450" customWidth="1"/>
    <col min="9219" max="9219" width="11.25" style="450" customWidth="1"/>
    <col min="9220" max="9220" width="10.25" style="450" customWidth="1"/>
    <col min="9221" max="9221" width="12.625" style="450" customWidth="1"/>
    <col min="9222" max="9222" width="10.25" style="450" customWidth="1"/>
    <col min="9223" max="9223" width="10.375" style="450" customWidth="1"/>
    <col min="9224" max="9224" width="11" style="450" customWidth="1"/>
    <col min="9225" max="9225" width="10.375" style="450" customWidth="1"/>
    <col min="9226" max="9226" width="10" style="450" customWidth="1"/>
    <col min="9227" max="9227" width="8.5" style="450" customWidth="1"/>
    <col min="9228" max="9228" width="9.5" style="450" customWidth="1"/>
    <col min="9229" max="9229" width="9.625" style="450" customWidth="1"/>
    <col min="9230" max="9230" width="11.875" style="450" customWidth="1"/>
    <col min="9231" max="9231" width="9.625" style="450" customWidth="1"/>
    <col min="9232" max="9232" width="8.625" style="450" customWidth="1"/>
    <col min="9233" max="9233" width="9.625" style="450" customWidth="1"/>
    <col min="9234" max="9234" width="11.875" style="450" customWidth="1"/>
    <col min="9235" max="9235" width="9.625" style="450" customWidth="1"/>
    <col min="9236" max="9236" width="10.5" style="450" customWidth="1"/>
    <col min="9237" max="9241" width="10" style="450" customWidth="1"/>
    <col min="9242" max="9460" width="8.875" style="450" customWidth="1"/>
    <col min="9461" max="9469" width="9" style="450"/>
    <col min="9470" max="9470" width="9.125" style="450" customWidth="1"/>
    <col min="9471" max="9471" width="18.375" style="450" customWidth="1"/>
    <col min="9472" max="9472" width="7" style="450" customWidth="1"/>
    <col min="9473" max="9473" width="13.125" style="450" customWidth="1"/>
    <col min="9474" max="9474" width="10.75" style="450" customWidth="1"/>
    <col min="9475" max="9475" width="11.25" style="450" customWidth="1"/>
    <col min="9476" max="9476" width="10.25" style="450" customWidth="1"/>
    <col min="9477" max="9477" width="12.625" style="450" customWidth="1"/>
    <col min="9478" max="9478" width="10.25" style="450" customWidth="1"/>
    <col min="9479" max="9479" width="10.375" style="450" customWidth="1"/>
    <col min="9480" max="9480" width="11" style="450" customWidth="1"/>
    <col min="9481" max="9481" width="10.375" style="450" customWidth="1"/>
    <col min="9482" max="9482" width="10" style="450" customWidth="1"/>
    <col min="9483" max="9483" width="8.5" style="450" customWidth="1"/>
    <col min="9484" max="9484" width="9.5" style="450" customWidth="1"/>
    <col min="9485" max="9485" width="9.625" style="450" customWidth="1"/>
    <col min="9486" max="9486" width="11.875" style="450" customWidth="1"/>
    <col min="9487" max="9487" width="9.625" style="450" customWidth="1"/>
    <col min="9488" max="9488" width="8.625" style="450" customWidth="1"/>
    <col min="9489" max="9489" width="9.625" style="450" customWidth="1"/>
    <col min="9490" max="9490" width="11.875" style="450" customWidth="1"/>
    <col min="9491" max="9491" width="9.625" style="450" customWidth="1"/>
    <col min="9492" max="9492" width="10.5" style="450" customWidth="1"/>
    <col min="9493" max="9497" width="10" style="450" customWidth="1"/>
    <col min="9498" max="9716" width="8.875" style="450" customWidth="1"/>
    <col min="9717" max="9725" width="9" style="450"/>
    <col min="9726" max="9726" width="9.125" style="450" customWidth="1"/>
    <col min="9727" max="9727" width="18.375" style="450" customWidth="1"/>
    <col min="9728" max="9728" width="7" style="450" customWidth="1"/>
    <col min="9729" max="9729" width="13.125" style="450" customWidth="1"/>
    <col min="9730" max="9730" width="10.75" style="450" customWidth="1"/>
    <col min="9731" max="9731" width="11.25" style="450" customWidth="1"/>
    <col min="9732" max="9732" width="10.25" style="450" customWidth="1"/>
    <col min="9733" max="9733" width="12.625" style="450" customWidth="1"/>
    <col min="9734" max="9734" width="10.25" style="450" customWidth="1"/>
    <col min="9735" max="9735" width="10.375" style="450" customWidth="1"/>
    <col min="9736" max="9736" width="11" style="450" customWidth="1"/>
    <col min="9737" max="9737" width="10.375" style="450" customWidth="1"/>
    <col min="9738" max="9738" width="10" style="450" customWidth="1"/>
    <col min="9739" max="9739" width="8.5" style="450" customWidth="1"/>
    <col min="9740" max="9740" width="9.5" style="450" customWidth="1"/>
    <col min="9741" max="9741" width="9.625" style="450" customWidth="1"/>
    <col min="9742" max="9742" width="11.875" style="450" customWidth="1"/>
    <col min="9743" max="9743" width="9.625" style="450" customWidth="1"/>
    <col min="9744" max="9744" width="8.625" style="450" customWidth="1"/>
    <col min="9745" max="9745" width="9.625" style="450" customWidth="1"/>
    <col min="9746" max="9746" width="11.875" style="450" customWidth="1"/>
    <col min="9747" max="9747" width="9.625" style="450" customWidth="1"/>
    <col min="9748" max="9748" width="10.5" style="450" customWidth="1"/>
    <col min="9749" max="9753" width="10" style="450" customWidth="1"/>
    <col min="9754" max="9972" width="8.875" style="450" customWidth="1"/>
    <col min="9973" max="9981" width="9" style="450"/>
    <col min="9982" max="9982" width="9.125" style="450" customWidth="1"/>
    <col min="9983" max="9983" width="18.375" style="450" customWidth="1"/>
    <col min="9984" max="9984" width="7" style="450" customWidth="1"/>
    <col min="9985" max="9985" width="13.125" style="450" customWidth="1"/>
    <col min="9986" max="9986" width="10.75" style="450" customWidth="1"/>
    <col min="9987" max="9987" width="11.25" style="450" customWidth="1"/>
    <col min="9988" max="9988" width="10.25" style="450" customWidth="1"/>
    <col min="9989" max="9989" width="12.625" style="450" customWidth="1"/>
    <col min="9990" max="9990" width="10.25" style="450" customWidth="1"/>
    <col min="9991" max="9991" width="10.375" style="450" customWidth="1"/>
    <col min="9992" max="9992" width="11" style="450" customWidth="1"/>
    <col min="9993" max="9993" width="10.375" style="450" customWidth="1"/>
    <col min="9994" max="9994" width="10" style="450" customWidth="1"/>
    <col min="9995" max="9995" width="8.5" style="450" customWidth="1"/>
    <col min="9996" max="9996" width="9.5" style="450" customWidth="1"/>
    <col min="9997" max="9997" width="9.625" style="450" customWidth="1"/>
    <col min="9998" max="9998" width="11.875" style="450" customWidth="1"/>
    <col min="9999" max="9999" width="9.625" style="450" customWidth="1"/>
    <col min="10000" max="10000" width="8.625" style="450" customWidth="1"/>
    <col min="10001" max="10001" width="9.625" style="450" customWidth="1"/>
    <col min="10002" max="10002" width="11.875" style="450" customWidth="1"/>
    <col min="10003" max="10003" width="9.625" style="450" customWidth="1"/>
    <col min="10004" max="10004" width="10.5" style="450" customWidth="1"/>
    <col min="10005" max="10009" width="10" style="450" customWidth="1"/>
    <col min="10010" max="10228" width="8.875" style="450" customWidth="1"/>
    <col min="10229" max="10237" width="9" style="450"/>
    <col min="10238" max="10238" width="9.125" style="450" customWidth="1"/>
    <col min="10239" max="10239" width="18.375" style="450" customWidth="1"/>
    <col min="10240" max="10240" width="7" style="450" customWidth="1"/>
    <col min="10241" max="10241" width="13.125" style="450" customWidth="1"/>
    <col min="10242" max="10242" width="10.75" style="450" customWidth="1"/>
    <col min="10243" max="10243" width="11.25" style="450" customWidth="1"/>
    <col min="10244" max="10244" width="10.25" style="450" customWidth="1"/>
    <col min="10245" max="10245" width="12.625" style="450" customWidth="1"/>
    <col min="10246" max="10246" width="10.25" style="450" customWidth="1"/>
    <col min="10247" max="10247" width="10.375" style="450" customWidth="1"/>
    <col min="10248" max="10248" width="11" style="450" customWidth="1"/>
    <col min="10249" max="10249" width="10.375" style="450" customWidth="1"/>
    <col min="10250" max="10250" width="10" style="450" customWidth="1"/>
    <col min="10251" max="10251" width="8.5" style="450" customWidth="1"/>
    <col min="10252" max="10252" width="9.5" style="450" customWidth="1"/>
    <col min="10253" max="10253" width="9.625" style="450" customWidth="1"/>
    <col min="10254" max="10254" width="11.875" style="450" customWidth="1"/>
    <col min="10255" max="10255" width="9.625" style="450" customWidth="1"/>
    <col min="10256" max="10256" width="8.625" style="450" customWidth="1"/>
    <col min="10257" max="10257" width="9.625" style="450" customWidth="1"/>
    <col min="10258" max="10258" width="11.875" style="450" customWidth="1"/>
    <col min="10259" max="10259" width="9.625" style="450" customWidth="1"/>
    <col min="10260" max="10260" width="10.5" style="450" customWidth="1"/>
    <col min="10261" max="10265" width="10" style="450" customWidth="1"/>
    <col min="10266" max="10484" width="8.875" style="450" customWidth="1"/>
    <col min="10485" max="10493" width="9" style="450"/>
    <col min="10494" max="10494" width="9.125" style="450" customWidth="1"/>
    <col min="10495" max="10495" width="18.375" style="450" customWidth="1"/>
    <col min="10496" max="10496" width="7" style="450" customWidth="1"/>
    <col min="10497" max="10497" width="13.125" style="450" customWidth="1"/>
    <col min="10498" max="10498" width="10.75" style="450" customWidth="1"/>
    <col min="10499" max="10499" width="11.25" style="450" customWidth="1"/>
    <col min="10500" max="10500" width="10.25" style="450" customWidth="1"/>
    <col min="10501" max="10501" width="12.625" style="450" customWidth="1"/>
    <col min="10502" max="10502" width="10.25" style="450" customWidth="1"/>
    <col min="10503" max="10503" width="10.375" style="450" customWidth="1"/>
    <col min="10504" max="10504" width="11" style="450" customWidth="1"/>
    <col min="10505" max="10505" width="10.375" style="450" customWidth="1"/>
    <col min="10506" max="10506" width="10" style="450" customWidth="1"/>
    <col min="10507" max="10507" width="8.5" style="450" customWidth="1"/>
    <col min="10508" max="10508" width="9.5" style="450" customWidth="1"/>
    <col min="10509" max="10509" width="9.625" style="450" customWidth="1"/>
    <col min="10510" max="10510" width="11.875" style="450" customWidth="1"/>
    <col min="10511" max="10511" width="9.625" style="450" customWidth="1"/>
    <col min="10512" max="10512" width="8.625" style="450" customWidth="1"/>
    <col min="10513" max="10513" width="9.625" style="450" customWidth="1"/>
    <col min="10514" max="10514" width="11.875" style="450" customWidth="1"/>
    <col min="10515" max="10515" width="9.625" style="450" customWidth="1"/>
    <col min="10516" max="10516" width="10.5" style="450" customWidth="1"/>
    <col min="10517" max="10521" width="10" style="450" customWidth="1"/>
    <col min="10522" max="10740" width="8.875" style="450" customWidth="1"/>
    <col min="10741" max="10749" width="9" style="450"/>
    <col min="10750" max="10750" width="9.125" style="450" customWidth="1"/>
    <col min="10751" max="10751" width="18.375" style="450" customWidth="1"/>
    <col min="10752" max="10752" width="7" style="450" customWidth="1"/>
    <col min="10753" max="10753" width="13.125" style="450" customWidth="1"/>
    <col min="10754" max="10754" width="10.75" style="450" customWidth="1"/>
    <col min="10755" max="10755" width="11.25" style="450" customWidth="1"/>
    <col min="10756" max="10756" width="10.25" style="450" customWidth="1"/>
    <col min="10757" max="10757" width="12.625" style="450" customWidth="1"/>
    <col min="10758" max="10758" width="10.25" style="450" customWidth="1"/>
    <col min="10759" max="10759" width="10.375" style="450" customWidth="1"/>
    <col min="10760" max="10760" width="11" style="450" customWidth="1"/>
    <col min="10761" max="10761" width="10.375" style="450" customWidth="1"/>
    <col min="10762" max="10762" width="10" style="450" customWidth="1"/>
    <col min="10763" max="10763" width="8.5" style="450" customWidth="1"/>
    <col min="10764" max="10764" width="9.5" style="450" customWidth="1"/>
    <col min="10765" max="10765" width="9.625" style="450" customWidth="1"/>
    <col min="10766" max="10766" width="11.875" style="450" customWidth="1"/>
    <col min="10767" max="10767" width="9.625" style="450" customWidth="1"/>
    <col min="10768" max="10768" width="8.625" style="450" customWidth="1"/>
    <col min="10769" max="10769" width="9.625" style="450" customWidth="1"/>
    <col min="10770" max="10770" width="11.875" style="450" customWidth="1"/>
    <col min="10771" max="10771" width="9.625" style="450" customWidth="1"/>
    <col min="10772" max="10772" width="10.5" style="450" customWidth="1"/>
    <col min="10773" max="10777" width="10" style="450" customWidth="1"/>
    <col min="10778" max="10996" width="8.875" style="450" customWidth="1"/>
    <col min="10997" max="11005" width="9" style="450"/>
    <col min="11006" max="11006" width="9.125" style="450" customWidth="1"/>
    <col min="11007" max="11007" width="18.375" style="450" customWidth="1"/>
    <col min="11008" max="11008" width="7" style="450" customWidth="1"/>
    <col min="11009" max="11009" width="13.125" style="450" customWidth="1"/>
    <col min="11010" max="11010" width="10.75" style="450" customWidth="1"/>
    <col min="11011" max="11011" width="11.25" style="450" customWidth="1"/>
    <col min="11012" max="11012" width="10.25" style="450" customWidth="1"/>
    <col min="11013" max="11013" width="12.625" style="450" customWidth="1"/>
    <col min="11014" max="11014" width="10.25" style="450" customWidth="1"/>
    <col min="11015" max="11015" width="10.375" style="450" customWidth="1"/>
    <col min="11016" max="11016" width="11" style="450" customWidth="1"/>
    <col min="11017" max="11017" width="10.375" style="450" customWidth="1"/>
    <col min="11018" max="11018" width="10" style="450" customWidth="1"/>
    <col min="11019" max="11019" width="8.5" style="450" customWidth="1"/>
    <col min="11020" max="11020" width="9.5" style="450" customWidth="1"/>
    <col min="11021" max="11021" width="9.625" style="450" customWidth="1"/>
    <col min="11022" max="11022" width="11.875" style="450" customWidth="1"/>
    <col min="11023" max="11023" width="9.625" style="450" customWidth="1"/>
    <col min="11024" max="11024" width="8.625" style="450" customWidth="1"/>
    <col min="11025" max="11025" width="9.625" style="450" customWidth="1"/>
    <col min="11026" max="11026" width="11.875" style="450" customWidth="1"/>
    <col min="11027" max="11027" width="9.625" style="450" customWidth="1"/>
    <col min="11028" max="11028" width="10.5" style="450" customWidth="1"/>
    <col min="11029" max="11033" width="10" style="450" customWidth="1"/>
    <col min="11034" max="11252" width="8.875" style="450" customWidth="1"/>
    <col min="11253" max="11261" width="9" style="450"/>
    <col min="11262" max="11262" width="9.125" style="450" customWidth="1"/>
    <col min="11263" max="11263" width="18.375" style="450" customWidth="1"/>
    <col min="11264" max="11264" width="7" style="450" customWidth="1"/>
    <col min="11265" max="11265" width="13.125" style="450" customWidth="1"/>
    <col min="11266" max="11266" width="10.75" style="450" customWidth="1"/>
    <col min="11267" max="11267" width="11.25" style="450" customWidth="1"/>
    <col min="11268" max="11268" width="10.25" style="450" customWidth="1"/>
    <col min="11269" max="11269" width="12.625" style="450" customWidth="1"/>
    <col min="11270" max="11270" width="10.25" style="450" customWidth="1"/>
    <col min="11271" max="11271" width="10.375" style="450" customWidth="1"/>
    <col min="11272" max="11272" width="11" style="450" customWidth="1"/>
    <col min="11273" max="11273" width="10.375" style="450" customWidth="1"/>
    <col min="11274" max="11274" width="10" style="450" customWidth="1"/>
    <col min="11275" max="11275" width="8.5" style="450" customWidth="1"/>
    <col min="11276" max="11276" width="9.5" style="450" customWidth="1"/>
    <col min="11277" max="11277" width="9.625" style="450" customWidth="1"/>
    <col min="11278" max="11278" width="11.875" style="450" customWidth="1"/>
    <col min="11279" max="11279" width="9.625" style="450" customWidth="1"/>
    <col min="11280" max="11280" width="8.625" style="450" customWidth="1"/>
    <col min="11281" max="11281" width="9.625" style="450" customWidth="1"/>
    <col min="11282" max="11282" width="11.875" style="450" customWidth="1"/>
    <col min="11283" max="11283" width="9.625" style="450" customWidth="1"/>
    <col min="11284" max="11284" width="10.5" style="450" customWidth="1"/>
    <col min="11285" max="11289" width="10" style="450" customWidth="1"/>
    <col min="11290" max="11508" width="8.875" style="450" customWidth="1"/>
    <col min="11509" max="11517" width="9" style="450"/>
    <col min="11518" max="11518" width="9.125" style="450" customWidth="1"/>
    <col min="11519" max="11519" width="18.375" style="450" customWidth="1"/>
    <col min="11520" max="11520" width="7" style="450" customWidth="1"/>
    <col min="11521" max="11521" width="13.125" style="450" customWidth="1"/>
    <col min="11522" max="11522" width="10.75" style="450" customWidth="1"/>
    <col min="11523" max="11523" width="11.25" style="450" customWidth="1"/>
    <col min="11524" max="11524" width="10.25" style="450" customWidth="1"/>
    <col min="11525" max="11525" width="12.625" style="450" customWidth="1"/>
    <col min="11526" max="11526" width="10.25" style="450" customWidth="1"/>
    <col min="11527" max="11527" width="10.375" style="450" customWidth="1"/>
    <col min="11528" max="11528" width="11" style="450" customWidth="1"/>
    <col min="11529" max="11529" width="10.375" style="450" customWidth="1"/>
    <col min="11530" max="11530" width="10" style="450" customWidth="1"/>
    <col min="11531" max="11531" width="8.5" style="450" customWidth="1"/>
    <col min="11532" max="11532" width="9.5" style="450" customWidth="1"/>
    <col min="11533" max="11533" width="9.625" style="450" customWidth="1"/>
    <col min="11534" max="11534" width="11.875" style="450" customWidth="1"/>
    <col min="11535" max="11535" width="9.625" style="450" customWidth="1"/>
    <col min="11536" max="11536" width="8.625" style="450" customWidth="1"/>
    <col min="11537" max="11537" width="9.625" style="450" customWidth="1"/>
    <col min="11538" max="11538" width="11.875" style="450" customWidth="1"/>
    <col min="11539" max="11539" width="9.625" style="450" customWidth="1"/>
    <col min="11540" max="11540" width="10.5" style="450" customWidth="1"/>
    <col min="11541" max="11545" width="10" style="450" customWidth="1"/>
    <col min="11546" max="11764" width="8.875" style="450" customWidth="1"/>
    <col min="11765" max="11773" width="9" style="450"/>
    <col min="11774" max="11774" width="9.125" style="450" customWidth="1"/>
    <col min="11775" max="11775" width="18.375" style="450" customWidth="1"/>
    <col min="11776" max="11776" width="7" style="450" customWidth="1"/>
    <col min="11777" max="11777" width="13.125" style="450" customWidth="1"/>
    <col min="11778" max="11778" width="10.75" style="450" customWidth="1"/>
    <col min="11779" max="11779" width="11.25" style="450" customWidth="1"/>
    <col min="11780" max="11780" width="10.25" style="450" customWidth="1"/>
    <col min="11781" max="11781" width="12.625" style="450" customWidth="1"/>
    <col min="11782" max="11782" width="10.25" style="450" customWidth="1"/>
    <col min="11783" max="11783" width="10.375" style="450" customWidth="1"/>
    <col min="11784" max="11784" width="11" style="450" customWidth="1"/>
    <col min="11785" max="11785" width="10.375" style="450" customWidth="1"/>
    <col min="11786" max="11786" width="10" style="450" customWidth="1"/>
    <col min="11787" max="11787" width="8.5" style="450" customWidth="1"/>
    <col min="11788" max="11788" width="9.5" style="450" customWidth="1"/>
    <col min="11789" max="11789" width="9.625" style="450" customWidth="1"/>
    <col min="11790" max="11790" width="11.875" style="450" customWidth="1"/>
    <col min="11791" max="11791" width="9.625" style="450" customWidth="1"/>
    <col min="11792" max="11792" width="8.625" style="450" customWidth="1"/>
    <col min="11793" max="11793" width="9.625" style="450" customWidth="1"/>
    <col min="11794" max="11794" width="11.875" style="450" customWidth="1"/>
    <col min="11795" max="11795" width="9.625" style="450" customWidth="1"/>
    <col min="11796" max="11796" width="10.5" style="450" customWidth="1"/>
    <col min="11797" max="11801" width="10" style="450" customWidth="1"/>
    <col min="11802" max="12020" width="8.875" style="450" customWidth="1"/>
    <col min="12021" max="12029" width="9" style="450"/>
    <col min="12030" max="12030" width="9.125" style="450" customWidth="1"/>
    <col min="12031" max="12031" width="18.375" style="450" customWidth="1"/>
    <col min="12032" max="12032" width="7" style="450" customWidth="1"/>
    <col min="12033" max="12033" width="13.125" style="450" customWidth="1"/>
    <col min="12034" max="12034" width="10.75" style="450" customWidth="1"/>
    <col min="12035" max="12035" width="11.25" style="450" customWidth="1"/>
    <col min="12036" max="12036" width="10.25" style="450" customWidth="1"/>
    <col min="12037" max="12037" width="12.625" style="450" customWidth="1"/>
    <col min="12038" max="12038" width="10.25" style="450" customWidth="1"/>
    <col min="12039" max="12039" width="10.375" style="450" customWidth="1"/>
    <col min="12040" max="12040" width="11" style="450" customWidth="1"/>
    <col min="12041" max="12041" width="10.375" style="450" customWidth="1"/>
    <col min="12042" max="12042" width="10" style="450" customWidth="1"/>
    <col min="12043" max="12043" width="8.5" style="450" customWidth="1"/>
    <col min="12044" max="12044" width="9.5" style="450" customWidth="1"/>
    <col min="12045" max="12045" width="9.625" style="450" customWidth="1"/>
    <col min="12046" max="12046" width="11.875" style="450" customWidth="1"/>
    <col min="12047" max="12047" width="9.625" style="450" customWidth="1"/>
    <col min="12048" max="12048" width="8.625" style="450" customWidth="1"/>
    <col min="12049" max="12049" width="9.625" style="450" customWidth="1"/>
    <col min="12050" max="12050" width="11.875" style="450" customWidth="1"/>
    <col min="12051" max="12051" width="9.625" style="450" customWidth="1"/>
    <col min="12052" max="12052" width="10.5" style="450" customWidth="1"/>
    <col min="12053" max="12057" width="10" style="450" customWidth="1"/>
    <col min="12058" max="12276" width="8.875" style="450" customWidth="1"/>
    <col min="12277" max="12285" width="9" style="450"/>
    <col min="12286" max="12286" width="9.125" style="450" customWidth="1"/>
    <col min="12287" max="12287" width="18.375" style="450" customWidth="1"/>
    <col min="12288" max="12288" width="7" style="450" customWidth="1"/>
    <col min="12289" max="12289" width="13.125" style="450" customWidth="1"/>
    <col min="12290" max="12290" width="10.75" style="450" customWidth="1"/>
    <col min="12291" max="12291" width="11.25" style="450" customWidth="1"/>
    <col min="12292" max="12292" width="10.25" style="450" customWidth="1"/>
    <col min="12293" max="12293" width="12.625" style="450" customWidth="1"/>
    <col min="12294" max="12294" width="10.25" style="450" customWidth="1"/>
    <col min="12295" max="12295" width="10.375" style="450" customWidth="1"/>
    <col min="12296" max="12296" width="11" style="450" customWidth="1"/>
    <col min="12297" max="12297" width="10.375" style="450" customWidth="1"/>
    <col min="12298" max="12298" width="10" style="450" customWidth="1"/>
    <col min="12299" max="12299" width="8.5" style="450" customWidth="1"/>
    <col min="12300" max="12300" width="9.5" style="450" customWidth="1"/>
    <col min="12301" max="12301" width="9.625" style="450" customWidth="1"/>
    <col min="12302" max="12302" width="11.875" style="450" customWidth="1"/>
    <col min="12303" max="12303" width="9.625" style="450" customWidth="1"/>
    <col min="12304" max="12304" width="8.625" style="450" customWidth="1"/>
    <col min="12305" max="12305" width="9.625" style="450" customWidth="1"/>
    <col min="12306" max="12306" width="11.875" style="450" customWidth="1"/>
    <col min="12307" max="12307" width="9.625" style="450" customWidth="1"/>
    <col min="12308" max="12308" width="10.5" style="450" customWidth="1"/>
    <col min="12309" max="12313" width="10" style="450" customWidth="1"/>
    <col min="12314" max="12532" width="8.875" style="450" customWidth="1"/>
    <col min="12533" max="12541" width="9" style="450"/>
    <col min="12542" max="12542" width="9.125" style="450" customWidth="1"/>
    <col min="12543" max="12543" width="18.375" style="450" customWidth="1"/>
    <col min="12544" max="12544" width="7" style="450" customWidth="1"/>
    <col min="12545" max="12545" width="13.125" style="450" customWidth="1"/>
    <col min="12546" max="12546" width="10.75" style="450" customWidth="1"/>
    <col min="12547" max="12547" width="11.25" style="450" customWidth="1"/>
    <col min="12548" max="12548" width="10.25" style="450" customWidth="1"/>
    <col min="12549" max="12549" width="12.625" style="450" customWidth="1"/>
    <col min="12550" max="12550" width="10.25" style="450" customWidth="1"/>
    <col min="12551" max="12551" width="10.375" style="450" customWidth="1"/>
    <col min="12552" max="12552" width="11" style="450" customWidth="1"/>
    <col min="12553" max="12553" width="10.375" style="450" customWidth="1"/>
    <col min="12554" max="12554" width="10" style="450" customWidth="1"/>
    <col min="12555" max="12555" width="8.5" style="450" customWidth="1"/>
    <col min="12556" max="12556" width="9.5" style="450" customWidth="1"/>
    <col min="12557" max="12557" width="9.625" style="450" customWidth="1"/>
    <col min="12558" max="12558" width="11.875" style="450" customWidth="1"/>
    <col min="12559" max="12559" width="9.625" style="450" customWidth="1"/>
    <col min="12560" max="12560" width="8.625" style="450" customWidth="1"/>
    <col min="12561" max="12561" width="9.625" style="450" customWidth="1"/>
    <col min="12562" max="12562" width="11.875" style="450" customWidth="1"/>
    <col min="12563" max="12563" width="9.625" style="450" customWidth="1"/>
    <col min="12564" max="12564" width="10.5" style="450" customWidth="1"/>
    <col min="12565" max="12569" width="10" style="450" customWidth="1"/>
    <col min="12570" max="12788" width="8.875" style="450" customWidth="1"/>
    <col min="12789" max="12797" width="9" style="450"/>
    <col min="12798" max="12798" width="9.125" style="450" customWidth="1"/>
    <col min="12799" max="12799" width="18.375" style="450" customWidth="1"/>
    <col min="12800" max="12800" width="7" style="450" customWidth="1"/>
    <col min="12801" max="12801" width="13.125" style="450" customWidth="1"/>
    <col min="12802" max="12802" width="10.75" style="450" customWidth="1"/>
    <col min="12803" max="12803" width="11.25" style="450" customWidth="1"/>
    <col min="12804" max="12804" width="10.25" style="450" customWidth="1"/>
    <col min="12805" max="12805" width="12.625" style="450" customWidth="1"/>
    <col min="12806" max="12806" width="10.25" style="450" customWidth="1"/>
    <col min="12807" max="12807" width="10.375" style="450" customWidth="1"/>
    <col min="12808" max="12808" width="11" style="450" customWidth="1"/>
    <col min="12809" max="12809" width="10.375" style="450" customWidth="1"/>
    <col min="12810" max="12810" width="10" style="450" customWidth="1"/>
    <col min="12811" max="12811" width="8.5" style="450" customWidth="1"/>
    <col min="12812" max="12812" width="9.5" style="450" customWidth="1"/>
    <col min="12813" max="12813" width="9.625" style="450" customWidth="1"/>
    <col min="12814" max="12814" width="11.875" style="450" customWidth="1"/>
    <col min="12815" max="12815" width="9.625" style="450" customWidth="1"/>
    <col min="12816" max="12816" width="8.625" style="450" customWidth="1"/>
    <col min="12817" max="12817" width="9.625" style="450" customWidth="1"/>
    <col min="12818" max="12818" width="11.875" style="450" customWidth="1"/>
    <col min="12819" max="12819" width="9.625" style="450" customWidth="1"/>
    <col min="12820" max="12820" width="10.5" style="450" customWidth="1"/>
    <col min="12821" max="12825" width="10" style="450" customWidth="1"/>
    <col min="12826" max="13044" width="8.875" style="450" customWidth="1"/>
    <col min="13045" max="13053" width="9" style="450"/>
    <col min="13054" max="13054" width="9.125" style="450" customWidth="1"/>
    <col min="13055" max="13055" width="18.375" style="450" customWidth="1"/>
    <col min="13056" max="13056" width="7" style="450" customWidth="1"/>
    <col min="13057" max="13057" width="13.125" style="450" customWidth="1"/>
    <col min="13058" max="13058" width="10.75" style="450" customWidth="1"/>
    <col min="13059" max="13059" width="11.25" style="450" customWidth="1"/>
    <col min="13060" max="13060" width="10.25" style="450" customWidth="1"/>
    <col min="13061" max="13061" width="12.625" style="450" customWidth="1"/>
    <col min="13062" max="13062" width="10.25" style="450" customWidth="1"/>
    <col min="13063" max="13063" width="10.375" style="450" customWidth="1"/>
    <col min="13064" max="13064" width="11" style="450" customWidth="1"/>
    <col min="13065" max="13065" width="10.375" style="450" customWidth="1"/>
    <col min="13066" max="13066" width="10" style="450" customWidth="1"/>
    <col min="13067" max="13067" width="8.5" style="450" customWidth="1"/>
    <col min="13068" max="13068" width="9.5" style="450" customWidth="1"/>
    <col min="13069" max="13069" width="9.625" style="450" customWidth="1"/>
    <col min="13070" max="13070" width="11.875" style="450" customWidth="1"/>
    <col min="13071" max="13071" width="9.625" style="450" customWidth="1"/>
    <col min="13072" max="13072" width="8.625" style="450" customWidth="1"/>
    <col min="13073" max="13073" width="9.625" style="450" customWidth="1"/>
    <col min="13074" max="13074" width="11.875" style="450" customWidth="1"/>
    <col min="13075" max="13075" width="9.625" style="450" customWidth="1"/>
    <col min="13076" max="13076" width="10.5" style="450" customWidth="1"/>
    <col min="13077" max="13081" width="10" style="450" customWidth="1"/>
    <col min="13082" max="13300" width="8.875" style="450" customWidth="1"/>
    <col min="13301" max="13309" width="9" style="450"/>
    <col min="13310" max="13310" width="9.125" style="450" customWidth="1"/>
    <col min="13311" max="13311" width="18.375" style="450" customWidth="1"/>
    <col min="13312" max="13312" width="7" style="450" customWidth="1"/>
    <col min="13313" max="13313" width="13.125" style="450" customWidth="1"/>
    <col min="13314" max="13314" width="10.75" style="450" customWidth="1"/>
    <col min="13315" max="13315" width="11.25" style="450" customWidth="1"/>
    <col min="13316" max="13316" width="10.25" style="450" customWidth="1"/>
    <col min="13317" max="13317" width="12.625" style="450" customWidth="1"/>
    <col min="13318" max="13318" width="10.25" style="450" customWidth="1"/>
    <col min="13319" max="13319" width="10.375" style="450" customWidth="1"/>
    <col min="13320" max="13320" width="11" style="450" customWidth="1"/>
    <col min="13321" max="13321" width="10.375" style="450" customWidth="1"/>
    <col min="13322" max="13322" width="10" style="450" customWidth="1"/>
    <col min="13323" max="13323" width="8.5" style="450" customWidth="1"/>
    <col min="13324" max="13324" width="9.5" style="450" customWidth="1"/>
    <col min="13325" max="13325" width="9.625" style="450" customWidth="1"/>
    <col min="13326" max="13326" width="11.875" style="450" customWidth="1"/>
    <col min="13327" max="13327" width="9.625" style="450" customWidth="1"/>
    <col min="13328" max="13328" width="8.625" style="450" customWidth="1"/>
    <col min="13329" max="13329" width="9.625" style="450" customWidth="1"/>
    <col min="13330" max="13330" width="11.875" style="450" customWidth="1"/>
    <col min="13331" max="13331" width="9.625" style="450" customWidth="1"/>
    <col min="13332" max="13332" width="10.5" style="450" customWidth="1"/>
    <col min="13333" max="13337" width="10" style="450" customWidth="1"/>
    <col min="13338" max="13556" width="8.875" style="450" customWidth="1"/>
    <col min="13557" max="13565" width="9" style="450"/>
    <col min="13566" max="13566" width="9.125" style="450" customWidth="1"/>
    <col min="13567" max="13567" width="18.375" style="450" customWidth="1"/>
    <col min="13568" max="13568" width="7" style="450" customWidth="1"/>
    <col min="13569" max="13569" width="13.125" style="450" customWidth="1"/>
    <col min="13570" max="13570" width="10.75" style="450" customWidth="1"/>
    <col min="13571" max="13571" width="11.25" style="450" customWidth="1"/>
    <col min="13572" max="13572" width="10.25" style="450" customWidth="1"/>
    <col min="13573" max="13573" width="12.625" style="450" customWidth="1"/>
    <col min="13574" max="13574" width="10.25" style="450" customWidth="1"/>
    <col min="13575" max="13575" width="10.375" style="450" customWidth="1"/>
    <col min="13576" max="13576" width="11" style="450" customWidth="1"/>
    <col min="13577" max="13577" width="10.375" style="450" customWidth="1"/>
    <col min="13578" max="13578" width="10" style="450" customWidth="1"/>
    <col min="13579" max="13579" width="8.5" style="450" customWidth="1"/>
    <col min="13580" max="13580" width="9.5" style="450" customWidth="1"/>
    <col min="13581" max="13581" width="9.625" style="450" customWidth="1"/>
    <col min="13582" max="13582" width="11.875" style="450" customWidth="1"/>
    <col min="13583" max="13583" width="9.625" style="450" customWidth="1"/>
    <col min="13584" max="13584" width="8.625" style="450" customWidth="1"/>
    <col min="13585" max="13585" width="9.625" style="450" customWidth="1"/>
    <col min="13586" max="13586" width="11.875" style="450" customWidth="1"/>
    <col min="13587" max="13587" width="9.625" style="450" customWidth="1"/>
    <col min="13588" max="13588" width="10.5" style="450" customWidth="1"/>
    <col min="13589" max="13593" width="10" style="450" customWidth="1"/>
    <col min="13594" max="13812" width="8.875" style="450" customWidth="1"/>
    <col min="13813" max="13821" width="9" style="450"/>
    <col min="13822" max="13822" width="9.125" style="450" customWidth="1"/>
    <col min="13823" max="13823" width="18.375" style="450" customWidth="1"/>
    <col min="13824" max="13824" width="7" style="450" customWidth="1"/>
    <col min="13825" max="13825" width="13.125" style="450" customWidth="1"/>
    <col min="13826" max="13826" width="10.75" style="450" customWidth="1"/>
    <col min="13827" max="13827" width="11.25" style="450" customWidth="1"/>
    <col min="13828" max="13828" width="10.25" style="450" customWidth="1"/>
    <col min="13829" max="13829" width="12.625" style="450" customWidth="1"/>
    <col min="13830" max="13830" width="10.25" style="450" customWidth="1"/>
    <col min="13831" max="13831" width="10.375" style="450" customWidth="1"/>
    <col min="13832" max="13832" width="11" style="450" customWidth="1"/>
    <col min="13833" max="13833" width="10.375" style="450" customWidth="1"/>
    <col min="13834" max="13834" width="10" style="450" customWidth="1"/>
    <col min="13835" max="13835" width="8.5" style="450" customWidth="1"/>
    <col min="13836" max="13836" width="9.5" style="450" customWidth="1"/>
    <col min="13837" max="13837" width="9.625" style="450" customWidth="1"/>
    <col min="13838" max="13838" width="11.875" style="450" customWidth="1"/>
    <col min="13839" max="13839" width="9.625" style="450" customWidth="1"/>
    <col min="13840" max="13840" width="8.625" style="450" customWidth="1"/>
    <col min="13841" max="13841" width="9.625" style="450" customWidth="1"/>
    <col min="13842" max="13842" width="11.875" style="450" customWidth="1"/>
    <col min="13843" max="13843" width="9.625" style="450" customWidth="1"/>
    <col min="13844" max="13844" width="10.5" style="450" customWidth="1"/>
    <col min="13845" max="13849" width="10" style="450" customWidth="1"/>
    <col min="13850" max="14068" width="8.875" style="450" customWidth="1"/>
    <col min="14069" max="14077" width="9" style="450"/>
    <col min="14078" max="14078" width="9.125" style="450" customWidth="1"/>
    <col min="14079" max="14079" width="18.375" style="450" customWidth="1"/>
    <col min="14080" max="14080" width="7" style="450" customWidth="1"/>
    <col min="14081" max="14081" width="13.125" style="450" customWidth="1"/>
    <col min="14082" max="14082" width="10.75" style="450" customWidth="1"/>
    <col min="14083" max="14083" width="11.25" style="450" customWidth="1"/>
    <col min="14084" max="14084" width="10.25" style="450" customWidth="1"/>
    <col min="14085" max="14085" width="12.625" style="450" customWidth="1"/>
    <col min="14086" max="14086" width="10.25" style="450" customWidth="1"/>
    <col min="14087" max="14087" width="10.375" style="450" customWidth="1"/>
    <col min="14088" max="14088" width="11" style="450" customWidth="1"/>
    <col min="14089" max="14089" width="10.375" style="450" customWidth="1"/>
    <col min="14090" max="14090" width="10" style="450" customWidth="1"/>
    <col min="14091" max="14091" width="8.5" style="450" customWidth="1"/>
    <col min="14092" max="14092" width="9.5" style="450" customWidth="1"/>
    <col min="14093" max="14093" width="9.625" style="450" customWidth="1"/>
    <col min="14094" max="14094" width="11.875" style="450" customWidth="1"/>
    <col min="14095" max="14095" width="9.625" style="450" customWidth="1"/>
    <col min="14096" max="14096" width="8.625" style="450" customWidth="1"/>
    <col min="14097" max="14097" width="9.625" style="450" customWidth="1"/>
    <col min="14098" max="14098" width="11.875" style="450" customWidth="1"/>
    <col min="14099" max="14099" width="9.625" style="450" customWidth="1"/>
    <col min="14100" max="14100" width="10.5" style="450" customWidth="1"/>
    <col min="14101" max="14105" width="10" style="450" customWidth="1"/>
    <col min="14106" max="14324" width="8.875" style="450" customWidth="1"/>
    <col min="14325" max="14333" width="9" style="450"/>
    <col min="14334" max="14334" width="9.125" style="450" customWidth="1"/>
    <col min="14335" max="14335" width="18.375" style="450" customWidth="1"/>
    <col min="14336" max="14336" width="7" style="450" customWidth="1"/>
    <col min="14337" max="14337" width="13.125" style="450" customWidth="1"/>
    <col min="14338" max="14338" width="10.75" style="450" customWidth="1"/>
    <col min="14339" max="14339" width="11.25" style="450" customWidth="1"/>
    <col min="14340" max="14340" width="10.25" style="450" customWidth="1"/>
    <col min="14341" max="14341" width="12.625" style="450" customWidth="1"/>
    <col min="14342" max="14342" width="10.25" style="450" customWidth="1"/>
    <col min="14343" max="14343" width="10.375" style="450" customWidth="1"/>
    <col min="14344" max="14344" width="11" style="450" customWidth="1"/>
    <col min="14345" max="14345" width="10.375" style="450" customWidth="1"/>
    <col min="14346" max="14346" width="10" style="450" customWidth="1"/>
    <col min="14347" max="14347" width="8.5" style="450" customWidth="1"/>
    <col min="14348" max="14348" width="9.5" style="450" customWidth="1"/>
    <col min="14349" max="14349" width="9.625" style="450" customWidth="1"/>
    <col min="14350" max="14350" width="11.875" style="450" customWidth="1"/>
    <col min="14351" max="14351" width="9.625" style="450" customWidth="1"/>
    <col min="14352" max="14352" width="8.625" style="450" customWidth="1"/>
    <col min="14353" max="14353" width="9.625" style="450" customWidth="1"/>
    <col min="14354" max="14354" width="11.875" style="450" customWidth="1"/>
    <col min="14355" max="14355" width="9.625" style="450" customWidth="1"/>
    <col min="14356" max="14356" width="10.5" style="450" customWidth="1"/>
    <col min="14357" max="14361" width="10" style="450" customWidth="1"/>
    <col min="14362" max="14580" width="8.875" style="450" customWidth="1"/>
    <col min="14581" max="14589" width="9" style="450"/>
    <col min="14590" max="14590" width="9.125" style="450" customWidth="1"/>
    <col min="14591" max="14591" width="18.375" style="450" customWidth="1"/>
    <col min="14592" max="14592" width="7" style="450" customWidth="1"/>
    <col min="14593" max="14593" width="13.125" style="450" customWidth="1"/>
    <col min="14594" max="14594" width="10.75" style="450" customWidth="1"/>
    <col min="14595" max="14595" width="11.25" style="450" customWidth="1"/>
    <col min="14596" max="14596" width="10.25" style="450" customWidth="1"/>
    <col min="14597" max="14597" width="12.625" style="450" customWidth="1"/>
    <col min="14598" max="14598" width="10.25" style="450" customWidth="1"/>
    <col min="14599" max="14599" width="10.375" style="450" customWidth="1"/>
    <col min="14600" max="14600" width="11" style="450" customWidth="1"/>
    <col min="14601" max="14601" width="10.375" style="450" customWidth="1"/>
    <col min="14602" max="14602" width="10" style="450" customWidth="1"/>
    <col min="14603" max="14603" width="8.5" style="450" customWidth="1"/>
    <col min="14604" max="14604" width="9.5" style="450" customWidth="1"/>
    <col min="14605" max="14605" width="9.625" style="450" customWidth="1"/>
    <col min="14606" max="14606" width="11.875" style="450" customWidth="1"/>
    <col min="14607" max="14607" width="9.625" style="450" customWidth="1"/>
    <col min="14608" max="14608" width="8.625" style="450" customWidth="1"/>
    <col min="14609" max="14609" width="9.625" style="450" customWidth="1"/>
    <col min="14610" max="14610" width="11.875" style="450" customWidth="1"/>
    <col min="14611" max="14611" width="9.625" style="450" customWidth="1"/>
    <col min="14612" max="14612" width="10.5" style="450" customWidth="1"/>
    <col min="14613" max="14617" width="10" style="450" customWidth="1"/>
    <col min="14618" max="14836" width="8.875" style="450" customWidth="1"/>
    <col min="14837" max="14845" width="9" style="450"/>
    <col min="14846" max="14846" width="9.125" style="450" customWidth="1"/>
    <col min="14847" max="14847" width="18.375" style="450" customWidth="1"/>
    <col min="14848" max="14848" width="7" style="450" customWidth="1"/>
    <col min="14849" max="14849" width="13.125" style="450" customWidth="1"/>
    <col min="14850" max="14850" width="10.75" style="450" customWidth="1"/>
    <col min="14851" max="14851" width="11.25" style="450" customWidth="1"/>
    <col min="14852" max="14852" width="10.25" style="450" customWidth="1"/>
    <col min="14853" max="14853" width="12.625" style="450" customWidth="1"/>
    <col min="14854" max="14854" width="10.25" style="450" customWidth="1"/>
    <col min="14855" max="14855" width="10.375" style="450" customWidth="1"/>
    <col min="14856" max="14856" width="11" style="450" customWidth="1"/>
    <col min="14857" max="14857" width="10.375" style="450" customWidth="1"/>
    <col min="14858" max="14858" width="10" style="450" customWidth="1"/>
    <col min="14859" max="14859" width="8.5" style="450" customWidth="1"/>
    <col min="14860" max="14860" width="9.5" style="450" customWidth="1"/>
    <col min="14861" max="14861" width="9.625" style="450" customWidth="1"/>
    <col min="14862" max="14862" width="11.875" style="450" customWidth="1"/>
    <col min="14863" max="14863" width="9.625" style="450" customWidth="1"/>
    <col min="14864" max="14864" width="8.625" style="450" customWidth="1"/>
    <col min="14865" max="14865" width="9.625" style="450" customWidth="1"/>
    <col min="14866" max="14866" width="11.875" style="450" customWidth="1"/>
    <col min="14867" max="14867" width="9.625" style="450" customWidth="1"/>
    <col min="14868" max="14868" width="10.5" style="450" customWidth="1"/>
    <col min="14869" max="14873" width="10" style="450" customWidth="1"/>
    <col min="14874" max="15092" width="8.875" style="450" customWidth="1"/>
    <col min="15093" max="15101" width="9" style="450"/>
    <col min="15102" max="15102" width="9.125" style="450" customWidth="1"/>
    <col min="15103" max="15103" width="18.375" style="450" customWidth="1"/>
    <col min="15104" max="15104" width="7" style="450" customWidth="1"/>
    <col min="15105" max="15105" width="13.125" style="450" customWidth="1"/>
    <col min="15106" max="15106" width="10.75" style="450" customWidth="1"/>
    <col min="15107" max="15107" width="11.25" style="450" customWidth="1"/>
    <col min="15108" max="15108" width="10.25" style="450" customWidth="1"/>
    <col min="15109" max="15109" width="12.625" style="450" customWidth="1"/>
    <col min="15110" max="15110" width="10.25" style="450" customWidth="1"/>
    <col min="15111" max="15111" width="10.375" style="450" customWidth="1"/>
    <col min="15112" max="15112" width="11" style="450" customWidth="1"/>
    <col min="15113" max="15113" width="10.375" style="450" customWidth="1"/>
    <col min="15114" max="15114" width="10" style="450" customWidth="1"/>
    <col min="15115" max="15115" width="8.5" style="450" customWidth="1"/>
    <col min="15116" max="15116" width="9.5" style="450" customWidth="1"/>
    <col min="15117" max="15117" width="9.625" style="450" customWidth="1"/>
    <col min="15118" max="15118" width="11.875" style="450" customWidth="1"/>
    <col min="15119" max="15119" width="9.625" style="450" customWidth="1"/>
    <col min="15120" max="15120" width="8.625" style="450" customWidth="1"/>
    <col min="15121" max="15121" width="9.625" style="450" customWidth="1"/>
    <col min="15122" max="15122" width="11.875" style="450" customWidth="1"/>
    <col min="15123" max="15123" width="9.625" style="450" customWidth="1"/>
    <col min="15124" max="15124" width="10.5" style="450" customWidth="1"/>
    <col min="15125" max="15129" width="10" style="450" customWidth="1"/>
    <col min="15130" max="15348" width="8.875" style="450" customWidth="1"/>
    <col min="15349" max="15357" width="9" style="450"/>
    <col min="15358" max="15358" width="9.125" style="450" customWidth="1"/>
    <col min="15359" max="15359" width="18.375" style="450" customWidth="1"/>
    <col min="15360" max="15360" width="7" style="450" customWidth="1"/>
    <col min="15361" max="15361" width="13.125" style="450" customWidth="1"/>
    <col min="15362" max="15362" width="10.75" style="450" customWidth="1"/>
    <col min="15363" max="15363" width="11.25" style="450" customWidth="1"/>
    <col min="15364" max="15364" width="10.25" style="450" customWidth="1"/>
    <col min="15365" max="15365" width="12.625" style="450" customWidth="1"/>
    <col min="15366" max="15366" width="10.25" style="450" customWidth="1"/>
    <col min="15367" max="15367" width="10.375" style="450" customWidth="1"/>
    <col min="15368" max="15368" width="11" style="450" customWidth="1"/>
    <col min="15369" max="15369" width="10.375" style="450" customWidth="1"/>
    <col min="15370" max="15370" width="10" style="450" customWidth="1"/>
    <col min="15371" max="15371" width="8.5" style="450" customWidth="1"/>
    <col min="15372" max="15372" width="9.5" style="450" customWidth="1"/>
    <col min="15373" max="15373" width="9.625" style="450" customWidth="1"/>
    <col min="15374" max="15374" width="11.875" style="450" customWidth="1"/>
    <col min="15375" max="15375" width="9.625" style="450" customWidth="1"/>
    <col min="15376" max="15376" width="8.625" style="450" customWidth="1"/>
    <col min="15377" max="15377" width="9.625" style="450" customWidth="1"/>
    <col min="15378" max="15378" width="11.875" style="450" customWidth="1"/>
    <col min="15379" max="15379" width="9.625" style="450" customWidth="1"/>
    <col min="15380" max="15380" width="10.5" style="450" customWidth="1"/>
    <col min="15381" max="15385" width="10" style="450" customWidth="1"/>
    <col min="15386" max="15604" width="8.875" style="450" customWidth="1"/>
    <col min="15605" max="15613" width="9" style="450"/>
    <col min="15614" max="15614" width="9.125" style="450" customWidth="1"/>
    <col min="15615" max="15615" width="18.375" style="450" customWidth="1"/>
    <col min="15616" max="15616" width="7" style="450" customWidth="1"/>
    <col min="15617" max="15617" width="13.125" style="450" customWidth="1"/>
    <col min="15618" max="15618" width="10.75" style="450" customWidth="1"/>
    <col min="15619" max="15619" width="11.25" style="450" customWidth="1"/>
    <col min="15620" max="15620" width="10.25" style="450" customWidth="1"/>
    <col min="15621" max="15621" width="12.625" style="450" customWidth="1"/>
    <col min="15622" max="15622" width="10.25" style="450" customWidth="1"/>
    <col min="15623" max="15623" width="10.375" style="450" customWidth="1"/>
    <col min="15624" max="15624" width="11" style="450" customWidth="1"/>
    <col min="15625" max="15625" width="10.375" style="450" customWidth="1"/>
    <col min="15626" max="15626" width="10" style="450" customWidth="1"/>
    <col min="15627" max="15627" width="8.5" style="450" customWidth="1"/>
    <col min="15628" max="15628" width="9.5" style="450" customWidth="1"/>
    <col min="15629" max="15629" width="9.625" style="450" customWidth="1"/>
    <col min="15630" max="15630" width="11.875" style="450" customWidth="1"/>
    <col min="15631" max="15631" width="9.625" style="450" customWidth="1"/>
    <col min="15632" max="15632" width="8.625" style="450" customWidth="1"/>
    <col min="15633" max="15633" width="9.625" style="450" customWidth="1"/>
    <col min="15634" max="15634" width="11.875" style="450" customWidth="1"/>
    <col min="15635" max="15635" width="9.625" style="450" customWidth="1"/>
    <col min="15636" max="15636" width="10.5" style="450" customWidth="1"/>
    <col min="15637" max="15641" width="10" style="450" customWidth="1"/>
    <col min="15642" max="15860" width="8.875" style="450" customWidth="1"/>
    <col min="15861" max="15869" width="9" style="450"/>
    <col min="15870" max="15870" width="9.125" style="450" customWidth="1"/>
    <col min="15871" max="15871" width="18.375" style="450" customWidth="1"/>
    <col min="15872" max="15872" width="7" style="450" customWidth="1"/>
    <col min="15873" max="15873" width="13.125" style="450" customWidth="1"/>
    <col min="15874" max="15874" width="10.75" style="450" customWidth="1"/>
    <col min="15875" max="15875" width="11.25" style="450" customWidth="1"/>
    <col min="15876" max="15876" width="10.25" style="450" customWidth="1"/>
    <col min="15877" max="15877" width="12.625" style="450" customWidth="1"/>
    <col min="15878" max="15878" width="10.25" style="450" customWidth="1"/>
    <col min="15879" max="15879" width="10.375" style="450" customWidth="1"/>
    <col min="15880" max="15880" width="11" style="450" customWidth="1"/>
    <col min="15881" max="15881" width="10.375" style="450" customWidth="1"/>
    <col min="15882" max="15882" width="10" style="450" customWidth="1"/>
    <col min="15883" max="15883" width="8.5" style="450" customWidth="1"/>
    <col min="15884" max="15884" width="9.5" style="450" customWidth="1"/>
    <col min="15885" max="15885" width="9.625" style="450" customWidth="1"/>
    <col min="15886" max="15886" width="11.875" style="450" customWidth="1"/>
    <col min="15887" max="15887" width="9.625" style="450" customWidth="1"/>
    <col min="15888" max="15888" width="8.625" style="450" customWidth="1"/>
    <col min="15889" max="15889" width="9.625" style="450" customWidth="1"/>
    <col min="15890" max="15890" width="11.875" style="450" customWidth="1"/>
    <col min="15891" max="15891" width="9.625" style="450" customWidth="1"/>
    <col min="15892" max="15892" width="10.5" style="450" customWidth="1"/>
    <col min="15893" max="15897" width="10" style="450" customWidth="1"/>
    <col min="15898" max="16116" width="8.875" style="450" customWidth="1"/>
    <col min="16117" max="16125" width="9" style="450"/>
    <col min="16126" max="16126" width="9.125" style="450" customWidth="1"/>
    <col min="16127" max="16127" width="18.375" style="450" customWidth="1"/>
    <col min="16128" max="16128" width="7" style="450" customWidth="1"/>
    <col min="16129" max="16129" width="13.125" style="450" customWidth="1"/>
    <col min="16130" max="16130" width="10.75" style="450" customWidth="1"/>
    <col min="16131" max="16131" width="11.25" style="450" customWidth="1"/>
    <col min="16132" max="16132" width="10.25" style="450" customWidth="1"/>
    <col min="16133" max="16133" width="12.625" style="450" customWidth="1"/>
    <col min="16134" max="16134" width="10.25" style="450" customWidth="1"/>
    <col min="16135" max="16135" width="10.375" style="450" customWidth="1"/>
    <col min="16136" max="16136" width="11" style="450" customWidth="1"/>
    <col min="16137" max="16137" width="10.375" style="450" customWidth="1"/>
    <col min="16138" max="16138" width="10" style="450" customWidth="1"/>
    <col min="16139" max="16139" width="8.5" style="450" customWidth="1"/>
    <col min="16140" max="16140" width="9.5" style="450" customWidth="1"/>
    <col min="16141" max="16141" width="9.625" style="450" customWidth="1"/>
    <col min="16142" max="16142" width="11.875" style="450" customWidth="1"/>
    <col min="16143" max="16143" width="9.625" style="450" customWidth="1"/>
    <col min="16144" max="16144" width="8.625" style="450" customWidth="1"/>
    <col min="16145" max="16145" width="9.625" style="450" customWidth="1"/>
    <col min="16146" max="16146" width="11.875" style="450" customWidth="1"/>
    <col min="16147" max="16147" width="9.625" style="450" customWidth="1"/>
    <col min="16148" max="16148" width="10.5" style="450" customWidth="1"/>
    <col min="16149" max="16153" width="10" style="450" customWidth="1"/>
    <col min="16154" max="16372" width="8.875" style="450" customWidth="1"/>
    <col min="16373" max="16384" width="9" style="450"/>
  </cols>
  <sheetData>
    <row r="1" spans="1:244" ht="20.25">
      <c r="A1" s="245" t="s">
        <v>1263</v>
      </c>
      <c r="D1" s="447"/>
      <c r="E1" s="447"/>
      <c r="F1" s="447"/>
      <c r="O1" s="447"/>
      <c r="P1" s="448"/>
      <c r="Q1" s="447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450"/>
      <c r="AO1" s="450"/>
      <c r="AP1" s="450"/>
      <c r="AQ1" s="450"/>
      <c r="AR1" s="450"/>
      <c r="AS1" s="450"/>
      <c r="AT1" s="450"/>
      <c r="AU1" s="450"/>
      <c r="AV1" s="450"/>
      <c r="AW1" s="450"/>
      <c r="AX1" s="450"/>
      <c r="AY1" s="450"/>
      <c r="AZ1" s="450"/>
      <c r="BA1" s="450"/>
      <c r="BB1" s="450"/>
      <c r="BC1" s="450"/>
      <c r="BD1" s="450"/>
      <c r="BE1" s="450"/>
      <c r="BF1" s="450"/>
      <c r="BG1" s="450"/>
      <c r="BH1" s="450"/>
      <c r="BI1" s="450"/>
      <c r="BJ1" s="450"/>
      <c r="BK1" s="450"/>
      <c r="BL1" s="450"/>
      <c r="BM1" s="450"/>
      <c r="BN1" s="450"/>
      <c r="BO1" s="450"/>
      <c r="BP1" s="450"/>
      <c r="BQ1" s="450"/>
      <c r="BR1" s="450"/>
      <c r="BS1" s="450"/>
      <c r="BT1" s="450"/>
      <c r="BU1" s="450"/>
      <c r="BV1" s="450"/>
      <c r="BW1" s="450"/>
      <c r="BX1" s="450"/>
      <c r="BY1" s="450"/>
      <c r="BZ1" s="450"/>
      <c r="CA1" s="450"/>
      <c r="CB1" s="450"/>
      <c r="CC1" s="450"/>
      <c r="CD1" s="450"/>
      <c r="CE1" s="450"/>
      <c r="CF1" s="450"/>
      <c r="CG1" s="450"/>
      <c r="CH1" s="450"/>
      <c r="CI1" s="450"/>
      <c r="CJ1" s="450"/>
      <c r="CK1" s="450"/>
      <c r="CL1" s="450"/>
      <c r="CM1" s="450"/>
      <c r="CN1" s="450"/>
      <c r="CO1" s="450"/>
      <c r="CP1" s="450"/>
      <c r="CQ1" s="450"/>
      <c r="CR1" s="450"/>
      <c r="CS1" s="450"/>
      <c r="CT1" s="450"/>
      <c r="CU1" s="450"/>
      <c r="CV1" s="450"/>
      <c r="CW1" s="450"/>
      <c r="CX1" s="450"/>
      <c r="CY1" s="450"/>
      <c r="CZ1" s="450"/>
      <c r="DA1" s="450"/>
      <c r="DB1" s="450"/>
      <c r="DC1" s="450"/>
      <c r="DD1" s="450"/>
      <c r="DE1" s="450"/>
      <c r="DF1" s="450"/>
      <c r="DG1" s="450"/>
      <c r="DH1" s="450"/>
      <c r="DI1" s="450"/>
      <c r="DJ1" s="450"/>
      <c r="DK1" s="450"/>
      <c r="DL1" s="450"/>
      <c r="DM1" s="450"/>
      <c r="DN1" s="450"/>
      <c r="DO1" s="450"/>
      <c r="DP1" s="450"/>
      <c r="DQ1" s="450"/>
      <c r="DR1" s="450"/>
      <c r="DS1" s="450"/>
      <c r="DT1" s="450"/>
      <c r="DU1" s="450"/>
      <c r="DV1" s="450"/>
      <c r="DW1" s="450"/>
      <c r="DX1" s="450"/>
      <c r="DY1" s="450"/>
      <c r="DZ1" s="450"/>
      <c r="EA1" s="450"/>
      <c r="EB1" s="450"/>
      <c r="EC1" s="450"/>
      <c r="ED1" s="450"/>
      <c r="EE1" s="450"/>
      <c r="EF1" s="450"/>
      <c r="EG1" s="450"/>
      <c r="EH1" s="450"/>
      <c r="EI1" s="450"/>
      <c r="EJ1" s="450"/>
      <c r="EK1" s="450"/>
      <c r="EL1" s="450"/>
      <c r="EM1" s="450"/>
      <c r="EN1" s="450"/>
      <c r="EO1" s="450"/>
      <c r="EP1" s="450"/>
      <c r="EQ1" s="450"/>
      <c r="ER1" s="450"/>
      <c r="ES1" s="450"/>
      <c r="ET1" s="450"/>
      <c r="EU1" s="450"/>
      <c r="EV1" s="450"/>
      <c r="EW1" s="450"/>
      <c r="EX1" s="450"/>
      <c r="EY1" s="450"/>
      <c r="EZ1" s="450"/>
      <c r="FA1" s="450"/>
      <c r="FB1" s="450"/>
      <c r="FC1" s="450"/>
      <c r="FD1" s="450"/>
      <c r="FE1" s="450"/>
      <c r="FF1" s="450"/>
      <c r="FG1" s="450"/>
      <c r="FH1" s="450"/>
      <c r="FI1" s="450"/>
      <c r="FJ1" s="450"/>
      <c r="FK1" s="450"/>
      <c r="FL1" s="450"/>
      <c r="FM1" s="450"/>
      <c r="FN1" s="450"/>
      <c r="FO1" s="450"/>
      <c r="FP1" s="450"/>
      <c r="FQ1" s="450"/>
      <c r="FR1" s="450"/>
      <c r="FS1" s="450"/>
      <c r="FT1" s="450"/>
      <c r="FU1" s="450"/>
      <c r="FV1" s="450"/>
      <c r="FW1" s="450"/>
      <c r="FX1" s="450"/>
      <c r="FY1" s="450"/>
      <c r="FZ1" s="450"/>
      <c r="GA1" s="450"/>
      <c r="GB1" s="450"/>
      <c r="GC1" s="450"/>
      <c r="GD1" s="450"/>
      <c r="GE1" s="450"/>
      <c r="GF1" s="450"/>
      <c r="GG1" s="450"/>
      <c r="GH1" s="450"/>
      <c r="GI1" s="450"/>
      <c r="GJ1" s="450"/>
      <c r="GK1" s="450"/>
      <c r="GL1" s="450"/>
      <c r="GM1" s="450"/>
      <c r="GN1" s="450"/>
      <c r="GO1" s="450"/>
      <c r="GP1" s="450"/>
      <c r="GQ1" s="450"/>
      <c r="GR1" s="450"/>
      <c r="GS1" s="450"/>
      <c r="GT1" s="450"/>
      <c r="GU1" s="450"/>
      <c r="GV1" s="450"/>
      <c r="GW1" s="450"/>
      <c r="GX1" s="450"/>
      <c r="GY1" s="450"/>
      <c r="GZ1" s="450"/>
      <c r="HA1" s="450"/>
      <c r="HB1" s="450"/>
      <c r="HC1" s="450"/>
      <c r="HD1" s="450"/>
      <c r="HE1" s="450"/>
      <c r="HF1" s="450"/>
      <c r="HG1" s="450"/>
      <c r="HH1" s="450"/>
      <c r="HI1" s="450"/>
      <c r="HJ1" s="450"/>
      <c r="HK1" s="450"/>
      <c r="HL1" s="450"/>
      <c r="HM1" s="450"/>
      <c r="HN1" s="450"/>
      <c r="HO1" s="450"/>
      <c r="HP1" s="450"/>
      <c r="HQ1" s="450"/>
      <c r="HR1" s="450"/>
      <c r="HS1" s="450"/>
      <c r="HT1" s="450"/>
      <c r="HU1" s="450"/>
      <c r="HV1" s="450"/>
      <c r="HW1" s="450"/>
      <c r="HX1" s="450"/>
      <c r="HY1" s="450"/>
      <c r="HZ1" s="450"/>
      <c r="IA1" s="450"/>
      <c r="IB1" s="450"/>
      <c r="IC1" s="450"/>
      <c r="ID1" s="450"/>
      <c r="IE1" s="450"/>
      <c r="IF1" s="450"/>
      <c r="IG1" s="450"/>
      <c r="IH1" s="450"/>
      <c r="II1" s="450"/>
      <c r="IJ1" s="450"/>
    </row>
    <row r="2" spans="1:244" ht="25.5" customHeight="1">
      <c r="A2" s="573" t="s">
        <v>579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450"/>
      <c r="V2" s="450"/>
      <c r="W2" s="450"/>
      <c r="X2" s="450"/>
      <c r="Y2" s="450"/>
      <c r="Z2" s="450"/>
      <c r="AA2" s="450"/>
      <c r="AB2" s="450"/>
      <c r="AC2" s="450"/>
      <c r="AD2" s="450"/>
      <c r="AE2" s="450"/>
      <c r="AF2" s="450"/>
      <c r="AG2" s="450"/>
      <c r="AH2" s="450"/>
      <c r="AI2" s="450"/>
      <c r="AJ2" s="450"/>
      <c r="AK2" s="450"/>
      <c r="AL2" s="450"/>
      <c r="AM2" s="450"/>
      <c r="AN2" s="450"/>
      <c r="AO2" s="450"/>
      <c r="AP2" s="450"/>
      <c r="AQ2" s="450"/>
      <c r="AR2" s="450"/>
      <c r="AS2" s="450"/>
      <c r="AT2" s="450"/>
      <c r="AU2" s="450"/>
      <c r="AV2" s="450"/>
      <c r="AW2" s="450"/>
      <c r="AX2" s="450"/>
      <c r="AY2" s="450"/>
      <c r="AZ2" s="450"/>
      <c r="BA2" s="450"/>
      <c r="BB2" s="450"/>
      <c r="BC2" s="450"/>
      <c r="BD2" s="450"/>
      <c r="BE2" s="450"/>
      <c r="BF2" s="450"/>
      <c r="BG2" s="450"/>
      <c r="BH2" s="450"/>
      <c r="BI2" s="450"/>
      <c r="BJ2" s="450"/>
      <c r="BK2" s="450"/>
      <c r="BL2" s="450"/>
      <c r="BM2" s="450"/>
      <c r="BN2" s="450"/>
      <c r="BO2" s="450"/>
      <c r="BP2" s="450"/>
      <c r="BQ2" s="450"/>
      <c r="BR2" s="450"/>
      <c r="BS2" s="450"/>
      <c r="BT2" s="450"/>
      <c r="BU2" s="450"/>
      <c r="BV2" s="450"/>
      <c r="BW2" s="450"/>
      <c r="BX2" s="450"/>
      <c r="BY2" s="450"/>
      <c r="BZ2" s="450"/>
      <c r="CA2" s="450"/>
      <c r="CB2" s="450"/>
      <c r="CC2" s="450"/>
      <c r="CD2" s="450"/>
      <c r="CE2" s="450"/>
      <c r="CF2" s="450"/>
      <c r="CG2" s="450"/>
      <c r="CH2" s="450"/>
      <c r="CI2" s="450"/>
      <c r="CJ2" s="450"/>
      <c r="CK2" s="450"/>
      <c r="CL2" s="450"/>
      <c r="CM2" s="450"/>
      <c r="CN2" s="450"/>
      <c r="CO2" s="450"/>
      <c r="CP2" s="450"/>
      <c r="CQ2" s="450"/>
      <c r="CR2" s="450"/>
      <c r="CS2" s="450"/>
      <c r="CT2" s="450"/>
      <c r="CU2" s="450"/>
      <c r="CV2" s="450"/>
      <c r="CW2" s="450"/>
      <c r="CX2" s="450"/>
      <c r="CY2" s="450"/>
      <c r="CZ2" s="450"/>
      <c r="DA2" s="450"/>
      <c r="DB2" s="450"/>
      <c r="DC2" s="450"/>
      <c r="DD2" s="450"/>
      <c r="DE2" s="450"/>
      <c r="DF2" s="450"/>
      <c r="DG2" s="450"/>
      <c r="DH2" s="450"/>
      <c r="DI2" s="450"/>
      <c r="DJ2" s="450"/>
      <c r="DK2" s="450"/>
      <c r="DL2" s="450"/>
      <c r="DM2" s="450"/>
      <c r="DN2" s="450"/>
      <c r="DO2" s="450"/>
      <c r="DP2" s="450"/>
      <c r="DQ2" s="450"/>
      <c r="DR2" s="450"/>
      <c r="DS2" s="450"/>
      <c r="DT2" s="450"/>
      <c r="DU2" s="450"/>
      <c r="DV2" s="450"/>
      <c r="DW2" s="450"/>
      <c r="DX2" s="450"/>
      <c r="DY2" s="450"/>
      <c r="DZ2" s="450"/>
      <c r="EA2" s="450"/>
      <c r="EB2" s="450"/>
      <c r="EC2" s="450"/>
      <c r="ED2" s="450"/>
      <c r="EE2" s="450"/>
      <c r="EF2" s="450"/>
      <c r="EG2" s="450"/>
      <c r="EH2" s="450"/>
      <c r="EI2" s="450"/>
      <c r="EJ2" s="450"/>
      <c r="EK2" s="450"/>
      <c r="EL2" s="450"/>
      <c r="EM2" s="450"/>
      <c r="EN2" s="450"/>
      <c r="EO2" s="450"/>
      <c r="EP2" s="450"/>
      <c r="EQ2" s="450"/>
      <c r="ER2" s="450"/>
      <c r="ES2" s="450"/>
      <c r="ET2" s="450"/>
      <c r="EU2" s="450"/>
      <c r="EV2" s="450"/>
      <c r="EW2" s="450"/>
      <c r="EX2" s="450"/>
      <c r="EY2" s="450"/>
      <c r="EZ2" s="450"/>
      <c r="FA2" s="450"/>
      <c r="FB2" s="450"/>
      <c r="FC2" s="450"/>
      <c r="FD2" s="450"/>
      <c r="FE2" s="450"/>
      <c r="FF2" s="450"/>
      <c r="FG2" s="450"/>
      <c r="FH2" s="450"/>
      <c r="FI2" s="450"/>
      <c r="FJ2" s="450"/>
      <c r="FK2" s="450"/>
      <c r="FL2" s="450"/>
      <c r="FM2" s="450"/>
      <c r="FN2" s="450"/>
      <c r="FO2" s="450"/>
      <c r="FP2" s="450"/>
      <c r="FQ2" s="450"/>
      <c r="FR2" s="450"/>
      <c r="FS2" s="450"/>
      <c r="FT2" s="450"/>
      <c r="FU2" s="450"/>
      <c r="FV2" s="450"/>
      <c r="FW2" s="450"/>
      <c r="FX2" s="450"/>
      <c r="FY2" s="450"/>
      <c r="FZ2" s="450"/>
      <c r="GA2" s="450"/>
      <c r="GB2" s="450"/>
      <c r="GC2" s="450"/>
      <c r="GD2" s="450"/>
      <c r="GE2" s="450"/>
      <c r="GF2" s="450"/>
      <c r="GG2" s="450"/>
      <c r="GH2" s="450"/>
      <c r="GI2" s="450"/>
      <c r="GJ2" s="450"/>
      <c r="GK2" s="450"/>
      <c r="GL2" s="450"/>
      <c r="GM2" s="450"/>
      <c r="GN2" s="450"/>
      <c r="GO2" s="450"/>
      <c r="GP2" s="450"/>
      <c r="GQ2" s="450"/>
      <c r="GR2" s="450"/>
      <c r="GS2" s="450"/>
      <c r="GT2" s="450"/>
      <c r="GU2" s="450"/>
      <c r="GV2" s="450"/>
      <c r="GW2" s="450"/>
      <c r="GX2" s="450"/>
      <c r="GY2" s="450"/>
      <c r="GZ2" s="450"/>
      <c r="HA2" s="450"/>
      <c r="HB2" s="450"/>
      <c r="HC2" s="450"/>
      <c r="HD2" s="450"/>
      <c r="HE2" s="450"/>
      <c r="HF2" s="450"/>
      <c r="HG2" s="450"/>
      <c r="HH2" s="450"/>
      <c r="HI2" s="450"/>
      <c r="HJ2" s="450"/>
      <c r="HK2" s="450"/>
      <c r="HL2" s="450"/>
      <c r="HM2" s="450"/>
      <c r="HN2" s="450"/>
      <c r="HO2" s="450"/>
      <c r="HP2" s="450"/>
      <c r="HQ2" s="450"/>
      <c r="HR2" s="450"/>
      <c r="HS2" s="450"/>
      <c r="HT2" s="450"/>
      <c r="HU2" s="450"/>
      <c r="HV2" s="450"/>
      <c r="HW2" s="450"/>
      <c r="HX2" s="450"/>
      <c r="HY2" s="450"/>
      <c r="HZ2" s="450"/>
      <c r="IA2" s="450"/>
      <c r="IB2" s="450"/>
      <c r="IC2" s="450"/>
      <c r="ID2" s="450"/>
      <c r="IE2" s="450"/>
      <c r="IF2" s="450"/>
      <c r="IG2" s="450"/>
      <c r="IH2" s="450"/>
      <c r="II2" s="450"/>
      <c r="IJ2" s="450"/>
    </row>
    <row r="3" spans="1:244" ht="23.1" customHeight="1">
      <c r="T3" s="452"/>
      <c r="U3" s="450"/>
      <c r="V3" s="450"/>
      <c r="W3" s="450"/>
      <c r="X3" s="450"/>
      <c r="Y3" s="450"/>
      <c r="Z3" s="450"/>
      <c r="AA3" s="450"/>
      <c r="AB3" s="450"/>
      <c r="AC3" s="450"/>
      <c r="AD3" s="450"/>
      <c r="AE3" s="450"/>
      <c r="AF3" s="450"/>
      <c r="AG3" s="450"/>
      <c r="AH3" s="450"/>
      <c r="AI3" s="450"/>
      <c r="AJ3" s="450"/>
      <c r="AK3" s="450"/>
      <c r="AL3" s="450"/>
      <c r="AM3" s="450"/>
      <c r="AN3" s="450"/>
      <c r="AO3" s="450"/>
      <c r="AP3" s="450"/>
      <c r="AQ3" s="450"/>
      <c r="AR3" s="450"/>
      <c r="AS3" s="450"/>
      <c r="AT3" s="450"/>
      <c r="AU3" s="450"/>
      <c r="AV3" s="450"/>
      <c r="AW3" s="450"/>
      <c r="AX3" s="450"/>
      <c r="AY3" s="450"/>
      <c r="AZ3" s="450"/>
      <c r="BA3" s="450"/>
      <c r="BB3" s="450"/>
      <c r="BC3" s="450"/>
      <c r="BD3" s="450"/>
      <c r="BE3" s="450"/>
      <c r="BF3" s="450"/>
      <c r="BG3" s="450"/>
      <c r="BH3" s="450"/>
      <c r="BI3" s="450"/>
      <c r="BJ3" s="450"/>
      <c r="BK3" s="450"/>
      <c r="BL3" s="450"/>
      <c r="BM3" s="450"/>
      <c r="BN3" s="450"/>
      <c r="BO3" s="450"/>
      <c r="BP3" s="450"/>
      <c r="BQ3" s="450"/>
      <c r="BR3" s="450"/>
      <c r="BS3" s="450"/>
      <c r="BT3" s="450"/>
      <c r="BU3" s="450"/>
      <c r="BV3" s="450"/>
      <c r="BW3" s="450"/>
      <c r="BX3" s="450"/>
      <c r="BY3" s="450"/>
      <c r="BZ3" s="450"/>
      <c r="CA3" s="450"/>
      <c r="CB3" s="450"/>
      <c r="CC3" s="450"/>
      <c r="CD3" s="450"/>
      <c r="CE3" s="450"/>
      <c r="CF3" s="450"/>
      <c r="CG3" s="450"/>
      <c r="CH3" s="450"/>
      <c r="CI3" s="450"/>
      <c r="CJ3" s="450"/>
      <c r="CK3" s="450"/>
      <c r="CL3" s="450"/>
      <c r="CM3" s="450"/>
      <c r="CN3" s="450"/>
      <c r="CO3" s="450"/>
      <c r="CP3" s="450"/>
      <c r="CQ3" s="450"/>
      <c r="CR3" s="450"/>
      <c r="CS3" s="450"/>
      <c r="CT3" s="450"/>
      <c r="CU3" s="450"/>
      <c r="CV3" s="450"/>
      <c r="CW3" s="450"/>
      <c r="CX3" s="450"/>
      <c r="CY3" s="450"/>
      <c r="CZ3" s="450"/>
      <c r="DA3" s="450"/>
      <c r="DB3" s="450"/>
      <c r="DC3" s="450"/>
      <c r="DD3" s="450"/>
      <c r="DE3" s="450"/>
      <c r="DF3" s="450"/>
      <c r="DG3" s="450"/>
      <c r="DH3" s="450"/>
      <c r="DI3" s="450"/>
      <c r="DJ3" s="450"/>
      <c r="DK3" s="450"/>
      <c r="DL3" s="450"/>
      <c r="DM3" s="450"/>
      <c r="DN3" s="450"/>
      <c r="DO3" s="450"/>
      <c r="DP3" s="450"/>
      <c r="DQ3" s="450"/>
      <c r="DR3" s="450"/>
      <c r="DS3" s="450"/>
      <c r="DT3" s="450"/>
      <c r="DU3" s="450"/>
      <c r="DV3" s="450"/>
      <c r="DW3" s="450"/>
      <c r="DX3" s="450"/>
      <c r="DY3" s="450"/>
      <c r="DZ3" s="450"/>
      <c r="EA3" s="450"/>
      <c r="EB3" s="450"/>
      <c r="EC3" s="450"/>
      <c r="ED3" s="450"/>
      <c r="EE3" s="450"/>
      <c r="EF3" s="450"/>
      <c r="EG3" s="450"/>
      <c r="EH3" s="450"/>
      <c r="EI3" s="450"/>
      <c r="EJ3" s="450"/>
      <c r="EK3" s="450"/>
      <c r="EL3" s="450"/>
      <c r="EM3" s="450"/>
      <c r="EN3" s="450"/>
      <c r="EO3" s="450"/>
      <c r="EP3" s="450"/>
      <c r="EQ3" s="450"/>
      <c r="ER3" s="450"/>
      <c r="ES3" s="450"/>
      <c r="ET3" s="450"/>
      <c r="EU3" s="450"/>
      <c r="EV3" s="450"/>
      <c r="EW3" s="450"/>
      <c r="EX3" s="450"/>
      <c r="EY3" s="450"/>
      <c r="EZ3" s="450"/>
      <c r="FA3" s="450"/>
      <c r="FB3" s="450"/>
      <c r="FC3" s="450"/>
      <c r="FD3" s="450"/>
      <c r="FE3" s="450"/>
      <c r="FF3" s="450"/>
      <c r="FG3" s="450"/>
      <c r="FH3" s="450"/>
      <c r="FI3" s="450"/>
      <c r="FJ3" s="450"/>
      <c r="FK3" s="450"/>
      <c r="FL3" s="450"/>
      <c r="FM3" s="450"/>
      <c r="FN3" s="450"/>
      <c r="FO3" s="450"/>
      <c r="FP3" s="450"/>
      <c r="FQ3" s="450"/>
      <c r="FR3" s="450"/>
      <c r="FS3" s="450"/>
      <c r="FT3" s="450"/>
      <c r="FU3" s="450"/>
      <c r="FV3" s="450"/>
      <c r="FW3" s="450"/>
      <c r="FX3" s="450"/>
      <c r="FY3" s="450"/>
      <c r="FZ3" s="450"/>
      <c r="GA3" s="450"/>
      <c r="GB3" s="450"/>
      <c r="GC3" s="450"/>
      <c r="GD3" s="450"/>
      <c r="GE3" s="450"/>
      <c r="GF3" s="450"/>
      <c r="GG3" s="450"/>
      <c r="GH3" s="450"/>
      <c r="GI3" s="450"/>
      <c r="GJ3" s="450"/>
      <c r="GK3" s="450"/>
      <c r="GL3" s="450"/>
      <c r="GM3" s="450"/>
      <c r="GN3" s="450"/>
      <c r="GO3" s="450"/>
      <c r="GP3" s="450"/>
      <c r="GQ3" s="450"/>
      <c r="GR3" s="450"/>
      <c r="GS3" s="450"/>
      <c r="GT3" s="450"/>
      <c r="GU3" s="450"/>
      <c r="GV3" s="450"/>
      <c r="GW3" s="450"/>
      <c r="GX3" s="450"/>
      <c r="GY3" s="450"/>
      <c r="GZ3" s="450"/>
      <c r="HA3" s="450"/>
      <c r="HB3" s="450"/>
      <c r="HC3" s="450"/>
      <c r="HD3" s="450"/>
      <c r="HE3" s="450"/>
      <c r="HF3" s="450"/>
      <c r="HG3" s="450"/>
      <c r="HH3" s="450"/>
      <c r="HI3" s="450"/>
      <c r="HJ3" s="450"/>
      <c r="HK3" s="450"/>
      <c r="HL3" s="450"/>
      <c r="HM3" s="450"/>
      <c r="HN3" s="450"/>
      <c r="HO3" s="450"/>
      <c r="HP3" s="450"/>
      <c r="HQ3" s="450"/>
      <c r="HR3" s="450"/>
      <c r="HS3" s="450"/>
      <c r="HT3" s="450"/>
      <c r="HU3" s="450"/>
      <c r="HV3" s="450"/>
      <c r="HW3" s="450"/>
      <c r="HX3" s="450"/>
      <c r="HY3" s="450"/>
      <c r="HZ3" s="450"/>
      <c r="IA3" s="450"/>
      <c r="IB3" s="450"/>
      <c r="IC3" s="450"/>
      <c r="ID3" s="450"/>
      <c r="IE3" s="450"/>
      <c r="IF3" s="450"/>
      <c r="IG3" s="450"/>
      <c r="IH3" s="450"/>
      <c r="II3" s="450"/>
      <c r="IJ3" s="450"/>
    </row>
    <row r="4" spans="1:244" s="240" customFormat="1" ht="39" customHeight="1">
      <c r="A4" s="584" t="s">
        <v>1244</v>
      </c>
      <c r="B4" s="584" t="s">
        <v>361</v>
      </c>
      <c r="C4" s="621" t="s">
        <v>580</v>
      </c>
      <c r="D4" s="622"/>
      <c r="E4" s="623" t="s">
        <v>581</v>
      </c>
      <c r="F4" s="624"/>
      <c r="G4" s="625" t="s">
        <v>582</v>
      </c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599" t="s">
        <v>583</v>
      </c>
      <c r="S4" s="599"/>
      <c r="T4" s="599"/>
    </row>
    <row r="5" spans="1:244" s="240" customFormat="1" ht="24.75" customHeight="1">
      <c r="A5" s="585"/>
      <c r="B5" s="585"/>
      <c r="C5" s="632" t="s">
        <v>568</v>
      </c>
      <c r="D5" s="608" t="s">
        <v>584</v>
      </c>
      <c r="E5" s="613" t="s">
        <v>568</v>
      </c>
      <c r="F5" s="598" t="s">
        <v>585</v>
      </c>
      <c r="G5" s="584" t="s">
        <v>570</v>
      </c>
      <c r="H5" s="586" t="s">
        <v>586</v>
      </c>
      <c r="I5" s="587"/>
      <c r="J5" s="588"/>
      <c r="K5" s="584" t="s">
        <v>571</v>
      </c>
      <c r="L5" s="586" t="s">
        <v>586</v>
      </c>
      <c r="M5" s="587"/>
      <c r="N5" s="588"/>
      <c r="O5" s="598" t="s">
        <v>572</v>
      </c>
      <c r="P5" s="598"/>
      <c r="Q5" s="598"/>
      <c r="R5" s="599"/>
      <c r="S5" s="599"/>
      <c r="T5" s="599"/>
    </row>
    <row r="6" spans="1:244" s="240" customFormat="1" ht="19.5" customHeight="1">
      <c r="A6" s="585"/>
      <c r="B6" s="585"/>
      <c r="C6" s="611"/>
      <c r="D6" s="609"/>
      <c r="E6" s="613"/>
      <c r="F6" s="598"/>
      <c r="G6" s="585"/>
      <c r="H6" s="598" t="s">
        <v>587</v>
      </c>
      <c r="I6" s="598" t="s">
        <v>588</v>
      </c>
      <c r="J6" s="598" t="s">
        <v>589</v>
      </c>
      <c r="K6" s="585"/>
      <c r="L6" s="598" t="s">
        <v>587</v>
      </c>
      <c r="M6" s="598" t="s">
        <v>588</v>
      </c>
      <c r="N6" s="598" t="s">
        <v>589</v>
      </c>
      <c r="O6" s="598" t="s">
        <v>13</v>
      </c>
      <c r="P6" s="598" t="s">
        <v>341</v>
      </c>
      <c r="Q6" s="598" t="s">
        <v>343</v>
      </c>
      <c r="R6" s="598" t="s">
        <v>13</v>
      </c>
      <c r="S6" s="598" t="s">
        <v>341</v>
      </c>
      <c r="T6" s="598" t="s">
        <v>343</v>
      </c>
    </row>
    <row r="7" spans="1:244" s="240" customFormat="1" ht="18.95" customHeight="1">
      <c r="A7" s="631"/>
      <c r="B7" s="631"/>
      <c r="C7" s="612"/>
      <c r="D7" s="610"/>
      <c r="E7" s="613"/>
      <c r="F7" s="598"/>
      <c r="G7" s="631"/>
      <c r="H7" s="598" t="s">
        <v>587</v>
      </c>
      <c r="I7" s="598" t="s">
        <v>588</v>
      </c>
      <c r="J7" s="598" t="s">
        <v>589</v>
      </c>
      <c r="K7" s="631"/>
      <c r="L7" s="598"/>
      <c r="M7" s="598"/>
      <c r="N7" s="598"/>
      <c r="O7" s="598"/>
      <c r="P7" s="598"/>
      <c r="Q7" s="598"/>
      <c r="R7" s="598"/>
      <c r="S7" s="598"/>
      <c r="T7" s="598"/>
    </row>
    <row r="8" spans="1:244" s="241" customFormat="1" ht="15.95" customHeight="1">
      <c r="A8" s="630" t="s">
        <v>427</v>
      </c>
      <c r="B8" s="630"/>
      <c r="C8" s="324">
        <v>1387</v>
      </c>
      <c r="D8" s="324">
        <v>1109.5999999999999</v>
      </c>
      <c r="E8" s="324">
        <v>35411</v>
      </c>
      <c r="F8" s="324">
        <v>17705.5</v>
      </c>
      <c r="G8" s="324">
        <v>243610</v>
      </c>
      <c r="H8" s="324">
        <v>103315</v>
      </c>
      <c r="I8" s="324">
        <v>21715</v>
      </c>
      <c r="J8" s="324">
        <v>118580</v>
      </c>
      <c r="K8" s="324">
        <v>252984</v>
      </c>
      <c r="L8" s="324">
        <v>105224</v>
      </c>
      <c r="M8" s="324">
        <v>25768</v>
      </c>
      <c r="N8" s="324">
        <v>121992</v>
      </c>
      <c r="O8" s="324">
        <v>80176.390000000014</v>
      </c>
      <c r="P8" s="324">
        <v>48106.310000000005</v>
      </c>
      <c r="Q8" s="324">
        <v>32070.079999999998</v>
      </c>
      <c r="R8" s="324">
        <v>98991.49</v>
      </c>
      <c r="S8" s="324">
        <v>66921.41</v>
      </c>
      <c r="T8" s="324">
        <v>32070.079999999998</v>
      </c>
    </row>
    <row r="9" spans="1:244" s="241" customFormat="1" ht="15.95" customHeight="1">
      <c r="A9" s="627" t="s">
        <v>1238</v>
      </c>
      <c r="B9" s="262" t="s">
        <v>556</v>
      </c>
      <c r="C9" s="183">
        <v>1210</v>
      </c>
      <c r="D9" s="183">
        <v>968</v>
      </c>
      <c r="E9" s="183">
        <v>30456</v>
      </c>
      <c r="F9" s="183">
        <v>15228</v>
      </c>
      <c r="G9" s="183">
        <v>208424</v>
      </c>
      <c r="H9" s="183">
        <v>88541</v>
      </c>
      <c r="I9" s="183">
        <v>18571</v>
      </c>
      <c r="J9" s="183">
        <v>101312</v>
      </c>
      <c r="K9" s="183">
        <v>217061</v>
      </c>
      <c r="L9" s="183">
        <v>90050</v>
      </c>
      <c r="M9" s="183">
        <v>22171</v>
      </c>
      <c r="N9" s="183">
        <v>104840</v>
      </c>
      <c r="O9" s="183">
        <v>68689.320000000007</v>
      </c>
      <c r="P9" s="183">
        <v>41214.080000000002</v>
      </c>
      <c r="Q9" s="183">
        <v>27475.239999999998</v>
      </c>
      <c r="R9" s="183">
        <v>84885.32</v>
      </c>
      <c r="S9" s="183">
        <v>57410.080000000002</v>
      </c>
      <c r="T9" s="183">
        <v>27475.239999999998</v>
      </c>
    </row>
    <row r="10" spans="1:244" s="241" customFormat="1" ht="21" customHeight="1">
      <c r="A10" s="628"/>
      <c r="B10" s="262" t="s">
        <v>13</v>
      </c>
      <c r="C10" s="263">
        <v>42</v>
      </c>
      <c r="D10" s="263">
        <v>33.6</v>
      </c>
      <c r="E10" s="263">
        <v>941</v>
      </c>
      <c r="F10" s="263">
        <v>470.5</v>
      </c>
      <c r="G10" s="263">
        <v>6294</v>
      </c>
      <c r="H10" s="263">
        <v>2128</v>
      </c>
      <c r="I10" s="263">
        <v>645</v>
      </c>
      <c r="J10" s="263">
        <v>3521</v>
      </c>
      <c r="K10" s="263">
        <v>6504</v>
      </c>
      <c r="L10" s="263">
        <v>2193</v>
      </c>
      <c r="M10" s="263">
        <v>753</v>
      </c>
      <c r="N10" s="263">
        <v>3558</v>
      </c>
      <c r="O10" s="263">
        <v>1959.98</v>
      </c>
      <c r="P10" s="263">
        <v>1176.46</v>
      </c>
      <c r="Q10" s="263">
        <v>783.52</v>
      </c>
      <c r="R10" s="263">
        <v>2464.08</v>
      </c>
      <c r="S10" s="263">
        <v>1680.56</v>
      </c>
      <c r="T10" s="263">
        <v>783.52</v>
      </c>
    </row>
    <row r="11" spans="1:244" ht="22.5" customHeight="1">
      <c r="A11" s="628"/>
      <c r="B11" s="197" t="s">
        <v>23</v>
      </c>
      <c r="C11" s="264">
        <v>36</v>
      </c>
      <c r="D11" s="265">
        <v>28.8</v>
      </c>
      <c r="E11" s="264">
        <v>801</v>
      </c>
      <c r="F11" s="265">
        <v>400.5</v>
      </c>
      <c r="G11" s="264">
        <v>5147</v>
      </c>
      <c r="H11" s="264">
        <v>1716</v>
      </c>
      <c r="I11" s="264">
        <v>531</v>
      </c>
      <c r="J11" s="264">
        <v>2900</v>
      </c>
      <c r="K11" s="264">
        <v>5454</v>
      </c>
      <c r="L11" s="264">
        <v>1818</v>
      </c>
      <c r="M11" s="264">
        <v>635</v>
      </c>
      <c r="N11" s="264">
        <v>3001</v>
      </c>
      <c r="O11" s="265">
        <v>1618.98</v>
      </c>
      <c r="P11" s="265">
        <v>971.86</v>
      </c>
      <c r="Q11" s="265">
        <v>647.12</v>
      </c>
      <c r="R11" s="265">
        <v>2048.2800000000002</v>
      </c>
      <c r="S11" s="265">
        <v>1401.16</v>
      </c>
      <c r="T11" s="265">
        <v>647.12</v>
      </c>
      <c r="U11" s="266" t="s">
        <v>1</v>
      </c>
      <c r="V11" s="450"/>
      <c r="W11" s="450"/>
      <c r="X11" s="450"/>
      <c r="Y11" s="450"/>
      <c r="Z11" s="450"/>
      <c r="AA11" s="450"/>
      <c r="AB11" s="450"/>
      <c r="AC11" s="450"/>
      <c r="AD11" s="450"/>
      <c r="AE11" s="450"/>
      <c r="AF11" s="450"/>
      <c r="AG11" s="450"/>
      <c r="AH11" s="450"/>
      <c r="AI11" s="450"/>
      <c r="AJ11" s="450"/>
      <c r="AK11" s="450"/>
      <c r="AL11" s="450"/>
      <c r="AM11" s="450"/>
      <c r="AN11" s="450"/>
      <c r="AO11" s="450"/>
      <c r="AP11" s="450"/>
      <c r="AQ11" s="450"/>
      <c r="AR11" s="450"/>
      <c r="AS11" s="450"/>
      <c r="AT11" s="450"/>
      <c r="AU11" s="450"/>
      <c r="AV11" s="450"/>
      <c r="AW11" s="450"/>
      <c r="AX11" s="450"/>
      <c r="AY11" s="450"/>
      <c r="AZ11" s="450"/>
      <c r="BA11" s="450"/>
      <c r="BB11" s="450"/>
      <c r="BC11" s="450"/>
      <c r="BD11" s="450"/>
      <c r="BE11" s="450"/>
      <c r="BF11" s="450"/>
      <c r="BG11" s="450"/>
      <c r="BH11" s="450"/>
      <c r="BI11" s="450"/>
      <c r="BJ11" s="450"/>
      <c r="BK11" s="450"/>
      <c r="BL11" s="450"/>
      <c r="BM11" s="450"/>
      <c r="BN11" s="450"/>
      <c r="BO11" s="450"/>
      <c r="BP11" s="450"/>
      <c r="BQ11" s="450"/>
      <c r="BR11" s="450"/>
      <c r="BS11" s="450"/>
      <c r="BT11" s="450"/>
      <c r="BU11" s="450"/>
      <c r="BV11" s="450"/>
      <c r="BW11" s="450"/>
      <c r="BX11" s="450"/>
      <c r="BY11" s="450"/>
      <c r="BZ11" s="450"/>
      <c r="CA11" s="450"/>
      <c r="CB11" s="450"/>
      <c r="CC11" s="450"/>
      <c r="CD11" s="450"/>
      <c r="CE11" s="450"/>
      <c r="CF11" s="450"/>
      <c r="CG11" s="450"/>
      <c r="CH11" s="450"/>
      <c r="CI11" s="450"/>
      <c r="CJ11" s="450"/>
      <c r="CK11" s="450"/>
      <c r="CL11" s="450"/>
      <c r="CM11" s="450"/>
      <c r="CN11" s="450"/>
      <c r="CO11" s="450"/>
      <c r="CP11" s="450"/>
      <c r="CQ11" s="450"/>
      <c r="CR11" s="450"/>
      <c r="CS11" s="450"/>
      <c r="CT11" s="450"/>
      <c r="CU11" s="450"/>
      <c r="CV11" s="450"/>
      <c r="CW11" s="450"/>
      <c r="CX11" s="450"/>
      <c r="CY11" s="450"/>
      <c r="CZ11" s="450"/>
      <c r="DA11" s="450"/>
      <c r="DB11" s="450"/>
      <c r="DC11" s="450"/>
      <c r="DD11" s="450"/>
      <c r="DE11" s="450"/>
      <c r="DF11" s="450"/>
      <c r="DG11" s="450"/>
      <c r="DH11" s="450"/>
      <c r="DI11" s="450"/>
      <c r="DJ11" s="450"/>
      <c r="DK11" s="450"/>
      <c r="DL11" s="450"/>
      <c r="DM11" s="450"/>
      <c r="DN11" s="450"/>
      <c r="DO11" s="450"/>
      <c r="DP11" s="450"/>
      <c r="DQ11" s="450"/>
      <c r="DR11" s="450"/>
      <c r="DS11" s="450"/>
      <c r="DT11" s="450"/>
      <c r="DU11" s="450"/>
      <c r="DV11" s="450"/>
      <c r="DW11" s="450"/>
      <c r="DX11" s="450"/>
      <c r="DY11" s="450"/>
      <c r="DZ11" s="450"/>
      <c r="EA11" s="450"/>
      <c r="EB11" s="450"/>
      <c r="EC11" s="450"/>
      <c r="ED11" s="450"/>
      <c r="EE11" s="450"/>
      <c r="EF11" s="450"/>
      <c r="EG11" s="450"/>
      <c r="EH11" s="450"/>
      <c r="EI11" s="450"/>
      <c r="EJ11" s="450"/>
      <c r="EK11" s="450"/>
      <c r="EL11" s="450"/>
      <c r="EM11" s="450"/>
      <c r="EN11" s="450"/>
      <c r="EO11" s="450"/>
      <c r="EP11" s="450"/>
      <c r="EQ11" s="450"/>
      <c r="ER11" s="450"/>
      <c r="ES11" s="450"/>
      <c r="ET11" s="450"/>
      <c r="EU11" s="450"/>
      <c r="EV11" s="450"/>
      <c r="EW11" s="450"/>
      <c r="EX11" s="450"/>
      <c r="EY11" s="450"/>
      <c r="EZ11" s="450"/>
      <c r="FA11" s="450"/>
      <c r="FB11" s="450"/>
      <c r="FC11" s="450"/>
      <c r="FD11" s="450"/>
      <c r="FE11" s="450"/>
      <c r="FF11" s="450"/>
      <c r="FG11" s="450"/>
      <c r="FH11" s="450"/>
      <c r="FI11" s="450"/>
      <c r="FJ11" s="450"/>
      <c r="FK11" s="450"/>
      <c r="FL11" s="450"/>
      <c r="FM11" s="450"/>
      <c r="FN11" s="450"/>
      <c r="FO11" s="450"/>
      <c r="FP11" s="450"/>
      <c r="FQ11" s="450"/>
      <c r="FR11" s="450"/>
      <c r="FS11" s="450"/>
      <c r="FT11" s="450"/>
      <c r="FU11" s="450"/>
      <c r="FV11" s="450"/>
      <c r="FW11" s="450"/>
      <c r="FX11" s="450"/>
      <c r="FY11" s="450"/>
      <c r="FZ11" s="450"/>
      <c r="GA11" s="450"/>
      <c r="GB11" s="450"/>
      <c r="GC11" s="450"/>
      <c r="GD11" s="450"/>
      <c r="GE11" s="450"/>
      <c r="GF11" s="450"/>
      <c r="GG11" s="450"/>
      <c r="GH11" s="450"/>
      <c r="GI11" s="450"/>
      <c r="GJ11" s="450"/>
      <c r="GK11" s="450"/>
      <c r="GL11" s="450"/>
      <c r="GM11" s="450"/>
      <c r="GN11" s="450"/>
      <c r="GO11" s="450"/>
      <c r="GP11" s="450"/>
      <c r="GQ11" s="450"/>
      <c r="GR11" s="450"/>
      <c r="GS11" s="450"/>
      <c r="GT11" s="450"/>
      <c r="GU11" s="450"/>
      <c r="GV11" s="450"/>
      <c r="GW11" s="450"/>
      <c r="GX11" s="450"/>
      <c r="GY11" s="450"/>
      <c r="GZ11" s="450"/>
      <c r="HA11" s="450"/>
      <c r="HB11" s="450"/>
      <c r="HC11" s="450"/>
      <c r="HD11" s="450"/>
      <c r="HE11" s="450"/>
      <c r="HF11" s="450"/>
      <c r="HG11" s="450"/>
      <c r="HH11" s="450"/>
      <c r="HI11" s="450"/>
      <c r="HJ11" s="450"/>
      <c r="HK11" s="450"/>
      <c r="HL11" s="450"/>
      <c r="HM11" s="450"/>
      <c r="HN11" s="450"/>
      <c r="HO11" s="450"/>
      <c r="HP11" s="450"/>
      <c r="HQ11" s="450"/>
      <c r="HR11" s="450"/>
      <c r="HS11" s="450"/>
      <c r="HT11" s="450"/>
      <c r="HU11" s="450"/>
      <c r="HV11" s="450"/>
      <c r="HW11" s="450"/>
      <c r="HX11" s="450"/>
      <c r="HY11" s="450"/>
      <c r="HZ11" s="450"/>
      <c r="IA11" s="450"/>
      <c r="IB11" s="450"/>
      <c r="IC11" s="450"/>
      <c r="ID11" s="450"/>
      <c r="IE11" s="450"/>
      <c r="IF11" s="450"/>
      <c r="IG11" s="450"/>
      <c r="IH11" s="450"/>
      <c r="II11" s="450"/>
      <c r="IJ11" s="450"/>
    </row>
    <row r="12" spans="1:244" ht="21" customHeight="1">
      <c r="A12" s="628"/>
      <c r="B12" s="197" t="s">
        <v>25</v>
      </c>
      <c r="C12" s="264">
        <v>6</v>
      </c>
      <c r="D12" s="265">
        <v>4.8</v>
      </c>
      <c r="E12" s="264">
        <v>140</v>
      </c>
      <c r="F12" s="265">
        <v>70</v>
      </c>
      <c r="G12" s="264">
        <v>1147</v>
      </c>
      <c r="H12" s="264">
        <v>412</v>
      </c>
      <c r="I12" s="264">
        <v>114</v>
      </c>
      <c r="J12" s="264">
        <v>621</v>
      </c>
      <c r="K12" s="264">
        <v>1050</v>
      </c>
      <c r="L12" s="264">
        <v>375</v>
      </c>
      <c r="M12" s="264">
        <v>118</v>
      </c>
      <c r="N12" s="264">
        <v>557</v>
      </c>
      <c r="O12" s="265">
        <v>341</v>
      </c>
      <c r="P12" s="265">
        <v>204.6</v>
      </c>
      <c r="Q12" s="265">
        <v>136.4</v>
      </c>
      <c r="R12" s="265">
        <v>415.8</v>
      </c>
      <c r="S12" s="265">
        <v>279.39999999999998</v>
      </c>
      <c r="T12" s="265">
        <v>136.4</v>
      </c>
      <c r="V12" s="450"/>
      <c r="W12" s="450"/>
      <c r="X12" s="450"/>
      <c r="Y12" s="450"/>
      <c r="Z12" s="450"/>
      <c r="AA12" s="450"/>
      <c r="AB12" s="450"/>
      <c r="AC12" s="450"/>
      <c r="AD12" s="450"/>
      <c r="AE12" s="450"/>
      <c r="AF12" s="450"/>
      <c r="AG12" s="450"/>
      <c r="AH12" s="450"/>
      <c r="AI12" s="450"/>
      <c r="AJ12" s="450"/>
      <c r="AK12" s="450"/>
      <c r="AL12" s="450"/>
      <c r="AM12" s="450"/>
      <c r="AN12" s="450"/>
      <c r="AO12" s="450"/>
      <c r="AP12" s="450"/>
      <c r="AQ12" s="450"/>
      <c r="AR12" s="450"/>
      <c r="AS12" s="450"/>
      <c r="AT12" s="450"/>
      <c r="AU12" s="450"/>
      <c r="AV12" s="450"/>
      <c r="AW12" s="450"/>
      <c r="AX12" s="450"/>
      <c r="AY12" s="450"/>
      <c r="AZ12" s="450"/>
      <c r="BA12" s="450"/>
      <c r="BB12" s="450"/>
      <c r="BC12" s="450"/>
      <c r="BD12" s="450"/>
      <c r="BE12" s="450"/>
      <c r="BF12" s="450"/>
      <c r="BG12" s="450"/>
      <c r="BH12" s="450"/>
      <c r="BI12" s="450"/>
      <c r="BJ12" s="450"/>
      <c r="BK12" s="450"/>
      <c r="BL12" s="450"/>
      <c r="BM12" s="450"/>
      <c r="BN12" s="450"/>
      <c r="BO12" s="450"/>
      <c r="BP12" s="450"/>
      <c r="BQ12" s="450"/>
      <c r="BR12" s="450"/>
      <c r="BS12" s="450"/>
      <c r="BT12" s="450"/>
      <c r="BU12" s="450"/>
      <c r="BV12" s="450"/>
      <c r="BW12" s="450"/>
      <c r="BX12" s="450"/>
      <c r="BY12" s="450"/>
      <c r="BZ12" s="450"/>
      <c r="CA12" s="450"/>
      <c r="CB12" s="450"/>
      <c r="CC12" s="450"/>
      <c r="CD12" s="450"/>
      <c r="CE12" s="450"/>
      <c r="CF12" s="450"/>
      <c r="CG12" s="450"/>
      <c r="CH12" s="450"/>
      <c r="CI12" s="450"/>
      <c r="CJ12" s="450"/>
      <c r="CK12" s="450"/>
      <c r="CL12" s="450"/>
      <c r="CM12" s="450"/>
      <c r="CN12" s="450"/>
      <c r="CO12" s="450"/>
      <c r="CP12" s="450"/>
      <c r="CQ12" s="450"/>
      <c r="CR12" s="450"/>
      <c r="CS12" s="450"/>
      <c r="CT12" s="450"/>
      <c r="CU12" s="450"/>
      <c r="CV12" s="450"/>
      <c r="CW12" s="450"/>
      <c r="CX12" s="450"/>
      <c r="CY12" s="450"/>
      <c r="CZ12" s="450"/>
      <c r="DA12" s="450"/>
      <c r="DB12" s="450"/>
      <c r="DC12" s="450"/>
      <c r="DD12" s="450"/>
      <c r="DE12" s="450"/>
      <c r="DF12" s="450"/>
      <c r="DG12" s="450"/>
      <c r="DH12" s="450"/>
      <c r="DI12" s="450"/>
      <c r="DJ12" s="450"/>
      <c r="DK12" s="450"/>
      <c r="DL12" s="450"/>
      <c r="DM12" s="450"/>
      <c r="DN12" s="450"/>
      <c r="DO12" s="450"/>
      <c r="DP12" s="450"/>
      <c r="DQ12" s="450"/>
      <c r="DR12" s="450"/>
      <c r="DS12" s="450"/>
      <c r="DT12" s="450"/>
      <c r="DU12" s="450"/>
      <c r="DV12" s="450"/>
      <c r="DW12" s="450"/>
      <c r="DX12" s="450"/>
      <c r="DY12" s="450"/>
      <c r="DZ12" s="450"/>
      <c r="EA12" s="450"/>
      <c r="EB12" s="450"/>
      <c r="EC12" s="450"/>
      <c r="ED12" s="450"/>
      <c r="EE12" s="450"/>
      <c r="EF12" s="450"/>
      <c r="EG12" s="450"/>
      <c r="EH12" s="450"/>
      <c r="EI12" s="450"/>
      <c r="EJ12" s="450"/>
      <c r="EK12" s="450"/>
      <c r="EL12" s="450"/>
      <c r="EM12" s="450"/>
      <c r="EN12" s="450"/>
      <c r="EO12" s="450"/>
      <c r="EP12" s="450"/>
      <c r="EQ12" s="450"/>
      <c r="ER12" s="450"/>
      <c r="ES12" s="450"/>
      <c r="ET12" s="450"/>
      <c r="EU12" s="450"/>
      <c r="EV12" s="450"/>
      <c r="EW12" s="450"/>
      <c r="EX12" s="450"/>
      <c r="EY12" s="450"/>
      <c r="EZ12" s="450"/>
      <c r="FA12" s="450"/>
      <c r="FB12" s="450"/>
      <c r="FC12" s="450"/>
      <c r="FD12" s="450"/>
      <c r="FE12" s="450"/>
      <c r="FF12" s="450"/>
      <c r="FG12" s="450"/>
      <c r="FH12" s="450"/>
      <c r="FI12" s="450"/>
      <c r="FJ12" s="450"/>
      <c r="FK12" s="450"/>
      <c r="FL12" s="450"/>
      <c r="FM12" s="450"/>
      <c r="FN12" s="450"/>
      <c r="FO12" s="450"/>
      <c r="FP12" s="450"/>
      <c r="FQ12" s="450"/>
      <c r="FR12" s="450"/>
      <c r="FS12" s="450"/>
      <c r="FT12" s="450"/>
      <c r="FU12" s="450"/>
      <c r="FV12" s="450"/>
      <c r="FW12" s="450"/>
      <c r="FX12" s="450"/>
      <c r="FY12" s="450"/>
      <c r="FZ12" s="450"/>
      <c r="GA12" s="450"/>
      <c r="GB12" s="450"/>
      <c r="GC12" s="450"/>
      <c r="GD12" s="450"/>
      <c r="GE12" s="450"/>
      <c r="GF12" s="450"/>
      <c r="GG12" s="450"/>
      <c r="GH12" s="450"/>
      <c r="GI12" s="450"/>
      <c r="GJ12" s="450"/>
      <c r="GK12" s="450"/>
      <c r="GL12" s="450"/>
      <c r="GM12" s="450"/>
      <c r="GN12" s="450"/>
      <c r="GO12" s="450"/>
      <c r="GP12" s="450"/>
      <c r="GQ12" s="450"/>
      <c r="GR12" s="450"/>
      <c r="GS12" s="450"/>
      <c r="GT12" s="450"/>
      <c r="GU12" s="450"/>
      <c r="GV12" s="450"/>
      <c r="GW12" s="450"/>
      <c r="GX12" s="450"/>
      <c r="GY12" s="450"/>
      <c r="GZ12" s="450"/>
      <c r="HA12" s="450"/>
      <c r="HB12" s="450"/>
      <c r="HC12" s="450"/>
      <c r="HD12" s="450"/>
      <c r="HE12" s="450"/>
      <c r="HF12" s="450"/>
      <c r="HG12" s="450"/>
      <c r="HH12" s="450"/>
      <c r="HI12" s="450"/>
      <c r="HJ12" s="450"/>
      <c r="HK12" s="450"/>
      <c r="HL12" s="450"/>
      <c r="HM12" s="450"/>
      <c r="HN12" s="450"/>
      <c r="HO12" s="450"/>
      <c r="HP12" s="450"/>
      <c r="HQ12" s="450"/>
      <c r="HR12" s="450"/>
      <c r="HS12" s="450"/>
      <c r="HT12" s="450"/>
      <c r="HU12" s="450"/>
      <c r="HV12" s="450"/>
      <c r="HW12" s="450"/>
      <c r="HX12" s="450"/>
      <c r="HY12" s="450"/>
      <c r="HZ12" s="450"/>
      <c r="IA12" s="450"/>
      <c r="IB12" s="450"/>
      <c r="IC12" s="450"/>
      <c r="ID12" s="450"/>
      <c r="IE12" s="450"/>
      <c r="IF12" s="450"/>
      <c r="IG12" s="450"/>
      <c r="IH12" s="450"/>
      <c r="II12" s="450"/>
      <c r="IJ12" s="450"/>
    </row>
    <row r="13" spans="1:244" s="241" customFormat="1" ht="21" customHeight="1">
      <c r="A13" s="628"/>
      <c r="B13" s="262" t="s">
        <v>13</v>
      </c>
      <c r="C13" s="263">
        <v>48</v>
      </c>
      <c r="D13" s="263">
        <v>38.4</v>
      </c>
      <c r="E13" s="263">
        <v>1068</v>
      </c>
      <c r="F13" s="263">
        <v>534</v>
      </c>
      <c r="G13" s="263">
        <v>6886</v>
      </c>
      <c r="H13" s="263">
        <v>3480</v>
      </c>
      <c r="I13" s="263">
        <v>528</v>
      </c>
      <c r="J13" s="263">
        <v>2878</v>
      </c>
      <c r="K13" s="263">
        <v>7508</v>
      </c>
      <c r="L13" s="263">
        <v>3795</v>
      </c>
      <c r="M13" s="263">
        <v>648</v>
      </c>
      <c r="N13" s="263">
        <v>3065</v>
      </c>
      <c r="O13" s="263">
        <v>2448.2800000000002</v>
      </c>
      <c r="P13" s="263">
        <v>1468.97</v>
      </c>
      <c r="Q13" s="263">
        <v>979.31</v>
      </c>
      <c r="R13" s="263">
        <v>3020.68</v>
      </c>
      <c r="S13" s="263">
        <v>2041.37</v>
      </c>
      <c r="T13" s="263">
        <v>979.31</v>
      </c>
    </row>
    <row r="14" spans="1:244" ht="21" customHeight="1">
      <c r="A14" s="628"/>
      <c r="B14" s="197" t="s">
        <v>26</v>
      </c>
      <c r="C14" s="264">
        <v>32</v>
      </c>
      <c r="D14" s="265">
        <v>25.6</v>
      </c>
      <c r="E14" s="264">
        <v>719</v>
      </c>
      <c r="F14" s="265">
        <v>359.5</v>
      </c>
      <c r="G14" s="264">
        <v>4757</v>
      </c>
      <c r="H14" s="264">
        <v>2531</v>
      </c>
      <c r="I14" s="264">
        <v>345</v>
      </c>
      <c r="J14" s="264">
        <v>1881</v>
      </c>
      <c r="K14" s="264">
        <v>4895</v>
      </c>
      <c r="L14" s="264">
        <v>2579</v>
      </c>
      <c r="M14" s="264">
        <v>404</v>
      </c>
      <c r="N14" s="264">
        <v>1912</v>
      </c>
      <c r="O14" s="265">
        <v>1665.02</v>
      </c>
      <c r="P14" s="265">
        <v>999.01</v>
      </c>
      <c r="Q14" s="265">
        <v>666.01</v>
      </c>
      <c r="R14" s="265">
        <v>2050.12</v>
      </c>
      <c r="S14" s="265">
        <v>1384.11</v>
      </c>
      <c r="T14" s="265">
        <v>666.01</v>
      </c>
      <c r="V14" s="450"/>
      <c r="W14" s="450"/>
      <c r="X14" s="450"/>
      <c r="Y14" s="450"/>
      <c r="Z14" s="450"/>
      <c r="AA14" s="450"/>
      <c r="AB14" s="450"/>
      <c r="AC14" s="450"/>
      <c r="AD14" s="450"/>
      <c r="AE14" s="450"/>
      <c r="AF14" s="450"/>
      <c r="AG14" s="450"/>
      <c r="AH14" s="450"/>
      <c r="AI14" s="450"/>
      <c r="AJ14" s="450"/>
      <c r="AK14" s="450"/>
      <c r="AL14" s="450"/>
      <c r="AM14" s="450"/>
      <c r="AN14" s="450"/>
      <c r="AO14" s="450"/>
      <c r="AP14" s="450"/>
      <c r="AQ14" s="450"/>
      <c r="AR14" s="450"/>
      <c r="AS14" s="450"/>
      <c r="AT14" s="450"/>
      <c r="AU14" s="450"/>
      <c r="AV14" s="450"/>
      <c r="AW14" s="450"/>
      <c r="AX14" s="450"/>
      <c r="AY14" s="450"/>
      <c r="AZ14" s="450"/>
      <c r="BA14" s="450"/>
      <c r="BB14" s="450"/>
      <c r="BC14" s="450"/>
      <c r="BD14" s="450"/>
      <c r="BE14" s="450"/>
      <c r="BF14" s="450"/>
      <c r="BG14" s="450"/>
      <c r="BH14" s="450"/>
      <c r="BI14" s="450"/>
      <c r="BJ14" s="450"/>
      <c r="BK14" s="450"/>
      <c r="BL14" s="450"/>
      <c r="BM14" s="450"/>
      <c r="BN14" s="450"/>
      <c r="BO14" s="450"/>
      <c r="BP14" s="450"/>
      <c r="BQ14" s="450"/>
      <c r="BR14" s="450"/>
      <c r="BS14" s="450"/>
      <c r="BT14" s="450"/>
      <c r="BU14" s="450"/>
      <c r="BV14" s="450"/>
      <c r="BW14" s="450"/>
      <c r="BX14" s="450"/>
      <c r="BY14" s="450"/>
      <c r="BZ14" s="450"/>
      <c r="CA14" s="450"/>
      <c r="CB14" s="450"/>
      <c r="CC14" s="450"/>
      <c r="CD14" s="450"/>
      <c r="CE14" s="450"/>
      <c r="CF14" s="450"/>
      <c r="CG14" s="450"/>
      <c r="CH14" s="450"/>
      <c r="CI14" s="450"/>
      <c r="CJ14" s="450"/>
      <c r="CK14" s="450"/>
      <c r="CL14" s="450"/>
      <c r="CM14" s="450"/>
      <c r="CN14" s="450"/>
      <c r="CO14" s="450"/>
      <c r="CP14" s="450"/>
      <c r="CQ14" s="450"/>
      <c r="CR14" s="450"/>
      <c r="CS14" s="450"/>
      <c r="CT14" s="450"/>
      <c r="CU14" s="450"/>
      <c r="CV14" s="450"/>
      <c r="CW14" s="450"/>
      <c r="CX14" s="450"/>
      <c r="CY14" s="450"/>
      <c r="CZ14" s="450"/>
      <c r="DA14" s="450"/>
      <c r="DB14" s="450"/>
      <c r="DC14" s="450"/>
      <c r="DD14" s="450"/>
      <c r="DE14" s="450"/>
      <c r="DF14" s="450"/>
      <c r="DG14" s="450"/>
      <c r="DH14" s="450"/>
      <c r="DI14" s="450"/>
      <c r="DJ14" s="450"/>
      <c r="DK14" s="450"/>
      <c r="DL14" s="450"/>
      <c r="DM14" s="450"/>
      <c r="DN14" s="450"/>
      <c r="DO14" s="450"/>
      <c r="DP14" s="450"/>
      <c r="DQ14" s="450"/>
      <c r="DR14" s="450"/>
      <c r="DS14" s="450"/>
      <c r="DT14" s="450"/>
      <c r="DU14" s="450"/>
      <c r="DV14" s="450"/>
      <c r="DW14" s="450"/>
      <c r="DX14" s="450"/>
      <c r="DY14" s="450"/>
      <c r="DZ14" s="450"/>
      <c r="EA14" s="450"/>
      <c r="EB14" s="450"/>
      <c r="EC14" s="450"/>
      <c r="ED14" s="450"/>
      <c r="EE14" s="450"/>
      <c r="EF14" s="450"/>
      <c r="EG14" s="450"/>
      <c r="EH14" s="450"/>
      <c r="EI14" s="450"/>
      <c r="EJ14" s="450"/>
      <c r="EK14" s="450"/>
      <c r="EL14" s="450"/>
      <c r="EM14" s="450"/>
      <c r="EN14" s="450"/>
      <c r="EO14" s="450"/>
      <c r="EP14" s="450"/>
      <c r="EQ14" s="450"/>
      <c r="ER14" s="450"/>
      <c r="ES14" s="450"/>
      <c r="ET14" s="450"/>
      <c r="EU14" s="450"/>
      <c r="EV14" s="450"/>
      <c r="EW14" s="450"/>
      <c r="EX14" s="450"/>
      <c r="EY14" s="450"/>
      <c r="EZ14" s="450"/>
      <c r="FA14" s="450"/>
      <c r="FB14" s="450"/>
      <c r="FC14" s="450"/>
      <c r="FD14" s="450"/>
      <c r="FE14" s="450"/>
      <c r="FF14" s="450"/>
      <c r="FG14" s="450"/>
      <c r="FH14" s="450"/>
      <c r="FI14" s="450"/>
      <c r="FJ14" s="450"/>
      <c r="FK14" s="450"/>
      <c r="FL14" s="450"/>
      <c r="FM14" s="450"/>
      <c r="FN14" s="450"/>
      <c r="FO14" s="450"/>
      <c r="FP14" s="450"/>
      <c r="FQ14" s="450"/>
      <c r="FR14" s="450"/>
      <c r="FS14" s="450"/>
      <c r="FT14" s="450"/>
      <c r="FU14" s="450"/>
      <c r="FV14" s="450"/>
      <c r="FW14" s="450"/>
      <c r="FX14" s="450"/>
      <c r="FY14" s="450"/>
      <c r="FZ14" s="450"/>
      <c r="GA14" s="450"/>
      <c r="GB14" s="450"/>
      <c r="GC14" s="450"/>
      <c r="GD14" s="450"/>
      <c r="GE14" s="450"/>
      <c r="GF14" s="450"/>
      <c r="GG14" s="450"/>
      <c r="GH14" s="450"/>
      <c r="GI14" s="450"/>
      <c r="GJ14" s="450"/>
      <c r="GK14" s="450"/>
      <c r="GL14" s="450"/>
      <c r="GM14" s="450"/>
      <c r="GN14" s="450"/>
      <c r="GO14" s="450"/>
      <c r="GP14" s="450"/>
      <c r="GQ14" s="450"/>
      <c r="GR14" s="450"/>
      <c r="GS14" s="450"/>
      <c r="GT14" s="450"/>
      <c r="GU14" s="450"/>
      <c r="GV14" s="450"/>
      <c r="GW14" s="450"/>
      <c r="GX14" s="450"/>
      <c r="GY14" s="450"/>
      <c r="GZ14" s="450"/>
      <c r="HA14" s="450"/>
      <c r="HB14" s="450"/>
      <c r="HC14" s="450"/>
      <c r="HD14" s="450"/>
      <c r="HE14" s="450"/>
      <c r="HF14" s="450"/>
      <c r="HG14" s="450"/>
      <c r="HH14" s="450"/>
      <c r="HI14" s="450"/>
      <c r="HJ14" s="450"/>
      <c r="HK14" s="450"/>
      <c r="HL14" s="450"/>
      <c r="HM14" s="450"/>
      <c r="HN14" s="450"/>
      <c r="HO14" s="450"/>
      <c r="HP14" s="450"/>
      <c r="HQ14" s="450"/>
      <c r="HR14" s="450"/>
      <c r="HS14" s="450"/>
      <c r="HT14" s="450"/>
      <c r="HU14" s="450"/>
      <c r="HV14" s="450"/>
      <c r="HW14" s="450"/>
      <c r="HX14" s="450"/>
      <c r="HY14" s="450"/>
      <c r="HZ14" s="450"/>
      <c r="IA14" s="450"/>
      <c r="IB14" s="450"/>
      <c r="IC14" s="450"/>
      <c r="ID14" s="450"/>
      <c r="IE14" s="450"/>
      <c r="IF14" s="450"/>
      <c r="IG14" s="450"/>
      <c r="IH14" s="450"/>
      <c r="II14" s="450"/>
      <c r="IJ14" s="450"/>
    </row>
    <row r="15" spans="1:244" ht="21" customHeight="1">
      <c r="A15" s="628"/>
      <c r="B15" s="197" t="s">
        <v>27</v>
      </c>
      <c r="C15" s="264">
        <v>16</v>
      </c>
      <c r="D15" s="265">
        <v>12.8</v>
      </c>
      <c r="E15" s="264">
        <v>349</v>
      </c>
      <c r="F15" s="265">
        <v>174.5</v>
      </c>
      <c r="G15" s="264">
        <v>2129</v>
      </c>
      <c r="H15" s="264">
        <v>949</v>
      </c>
      <c r="I15" s="264">
        <v>183</v>
      </c>
      <c r="J15" s="264">
        <v>997</v>
      </c>
      <c r="K15" s="264">
        <v>2613</v>
      </c>
      <c r="L15" s="264">
        <v>1216</v>
      </c>
      <c r="M15" s="264">
        <v>244</v>
      </c>
      <c r="N15" s="264">
        <v>1153</v>
      </c>
      <c r="O15" s="265">
        <v>783.26</v>
      </c>
      <c r="P15" s="265">
        <v>469.96</v>
      </c>
      <c r="Q15" s="265">
        <v>313.3</v>
      </c>
      <c r="R15" s="265">
        <v>970.56</v>
      </c>
      <c r="S15" s="265">
        <v>657.26</v>
      </c>
      <c r="T15" s="265">
        <v>313.3</v>
      </c>
      <c r="V15" s="450"/>
      <c r="W15" s="450"/>
      <c r="X15" s="450"/>
      <c r="Y15" s="450"/>
      <c r="Z15" s="450"/>
      <c r="AA15" s="450"/>
      <c r="AB15" s="450"/>
      <c r="AC15" s="450"/>
      <c r="AD15" s="450"/>
      <c r="AE15" s="450"/>
      <c r="AF15" s="450"/>
      <c r="AG15" s="450"/>
      <c r="AH15" s="450"/>
      <c r="AI15" s="450"/>
      <c r="AJ15" s="450"/>
      <c r="AK15" s="450"/>
      <c r="AL15" s="450"/>
      <c r="AM15" s="450"/>
      <c r="AN15" s="450"/>
      <c r="AO15" s="450"/>
      <c r="AP15" s="450"/>
      <c r="AQ15" s="450"/>
      <c r="AR15" s="450"/>
      <c r="AS15" s="450"/>
      <c r="AT15" s="450"/>
      <c r="AU15" s="450"/>
      <c r="AV15" s="450"/>
      <c r="AW15" s="450"/>
      <c r="AX15" s="450"/>
      <c r="AY15" s="450"/>
      <c r="AZ15" s="450"/>
      <c r="BA15" s="450"/>
      <c r="BB15" s="450"/>
      <c r="BC15" s="450"/>
      <c r="BD15" s="450"/>
      <c r="BE15" s="450"/>
      <c r="BF15" s="450"/>
      <c r="BG15" s="450"/>
      <c r="BH15" s="450"/>
      <c r="BI15" s="450"/>
      <c r="BJ15" s="450"/>
      <c r="BK15" s="450"/>
      <c r="BL15" s="450"/>
      <c r="BM15" s="450"/>
      <c r="BN15" s="450"/>
      <c r="BO15" s="450"/>
      <c r="BP15" s="450"/>
      <c r="BQ15" s="450"/>
      <c r="BR15" s="450"/>
      <c r="BS15" s="450"/>
      <c r="BT15" s="450"/>
      <c r="BU15" s="450"/>
      <c r="BV15" s="450"/>
      <c r="BW15" s="450"/>
      <c r="BX15" s="450"/>
      <c r="BY15" s="450"/>
      <c r="BZ15" s="450"/>
      <c r="CA15" s="450"/>
      <c r="CB15" s="450"/>
      <c r="CC15" s="450"/>
      <c r="CD15" s="450"/>
      <c r="CE15" s="450"/>
      <c r="CF15" s="450"/>
      <c r="CG15" s="450"/>
      <c r="CH15" s="450"/>
      <c r="CI15" s="450"/>
      <c r="CJ15" s="450"/>
      <c r="CK15" s="450"/>
      <c r="CL15" s="450"/>
      <c r="CM15" s="450"/>
      <c r="CN15" s="450"/>
      <c r="CO15" s="450"/>
      <c r="CP15" s="450"/>
      <c r="CQ15" s="450"/>
      <c r="CR15" s="450"/>
      <c r="CS15" s="450"/>
      <c r="CT15" s="450"/>
      <c r="CU15" s="450"/>
      <c r="CV15" s="450"/>
      <c r="CW15" s="450"/>
      <c r="CX15" s="450"/>
      <c r="CY15" s="450"/>
      <c r="CZ15" s="450"/>
      <c r="DA15" s="450"/>
      <c r="DB15" s="450"/>
      <c r="DC15" s="450"/>
      <c r="DD15" s="450"/>
      <c r="DE15" s="450"/>
      <c r="DF15" s="450"/>
      <c r="DG15" s="450"/>
      <c r="DH15" s="450"/>
      <c r="DI15" s="450"/>
      <c r="DJ15" s="450"/>
      <c r="DK15" s="450"/>
      <c r="DL15" s="450"/>
      <c r="DM15" s="450"/>
      <c r="DN15" s="450"/>
      <c r="DO15" s="450"/>
      <c r="DP15" s="450"/>
      <c r="DQ15" s="450"/>
      <c r="DR15" s="450"/>
      <c r="DS15" s="450"/>
      <c r="DT15" s="450"/>
      <c r="DU15" s="450"/>
      <c r="DV15" s="450"/>
      <c r="DW15" s="450"/>
      <c r="DX15" s="450"/>
      <c r="DY15" s="450"/>
      <c r="DZ15" s="450"/>
      <c r="EA15" s="450"/>
      <c r="EB15" s="450"/>
      <c r="EC15" s="450"/>
      <c r="ED15" s="450"/>
      <c r="EE15" s="450"/>
      <c r="EF15" s="450"/>
      <c r="EG15" s="450"/>
      <c r="EH15" s="450"/>
      <c r="EI15" s="450"/>
      <c r="EJ15" s="450"/>
      <c r="EK15" s="450"/>
      <c r="EL15" s="450"/>
      <c r="EM15" s="450"/>
      <c r="EN15" s="450"/>
      <c r="EO15" s="450"/>
      <c r="EP15" s="450"/>
      <c r="EQ15" s="450"/>
      <c r="ER15" s="450"/>
      <c r="ES15" s="450"/>
      <c r="ET15" s="450"/>
      <c r="EU15" s="450"/>
      <c r="EV15" s="450"/>
      <c r="EW15" s="450"/>
      <c r="EX15" s="450"/>
      <c r="EY15" s="450"/>
      <c r="EZ15" s="450"/>
      <c r="FA15" s="450"/>
      <c r="FB15" s="450"/>
      <c r="FC15" s="450"/>
      <c r="FD15" s="450"/>
      <c r="FE15" s="450"/>
      <c r="FF15" s="450"/>
      <c r="FG15" s="450"/>
      <c r="FH15" s="450"/>
      <c r="FI15" s="450"/>
      <c r="FJ15" s="450"/>
      <c r="FK15" s="450"/>
      <c r="FL15" s="450"/>
      <c r="FM15" s="450"/>
      <c r="FN15" s="450"/>
      <c r="FO15" s="450"/>
      <c r="FP15" s="450"/>
      <c r="FQ15" s="450"/>
      <c r="FR15" s="450"/>
      <c r="FS15" s="450"/>
      <c r="FT15" s="450"/>
      <c r="FU15" s="450"/>
      <c r="FV15" s="450"/>
      <c r="FW15" s="450"/>
      <c r="FX15" s="450"/>
      <c r="FY15" s="450"/>
      <c r="FZ15" s="450"/>
      <c r="GA15" s="450"/>
      <c r="GB15" s="450"/>
      <c r="GC15" s="450"/>
      <c r="GD15" s="450"/>
      <c r="GE15" s="450"/>
      <c r="GF15" s="450"/>
      <c r="GG15" s="450"/>
      <c r="GH15" s="450"/>
      <c r="GI15" s="450"/>
      <c r="GJ15" s="450"/>
      <c r="GK15" s="450"/>
      <c r="GL15" s="450"/>
      <c r="GM15" s="450"/>
      <c r="GN15" s="450"/>
      <c r="GO15" s="450"/>
      <c r="GP15" s="450"/>
      <c r="GQ15" s="450"/>
      <c r="GR15" s="450"/>
      <c r="GS15" s="450"/>
      <c r="GT15" s="450"/>
      <c r="GU15" s="450"/>
      <c r="GV15" s="450"/>
      <c r="GW15" s="450"/>
      <c r="GX15" s="450"/>
      <c r="GY15" s="450"/>
      <c r="GZ15" s="450"/>
      <c r="HA15" s="450"/>
      <c r="HB15" s="450"/>
      <c r="HC15" s="450"/>
      <c r="HD15" s="450"/>
      <c r="HE15" s="450"/>
      <c r="HF15" s="450"/>
      <c r="HG15" s="450"/>
      <c r="HH15" s="450"/>
      <c r="HI15" s="450"/>
      <c r="HJ15" s="450"/>
      <c r="HK15" s="450"/>
      <c r="HL15" s="450"/>
      <c r="HM15" s="450"/>
      <c r="HN15" s="450"/>
      <c r="HO15" s="450"/>
      <c r="HP15" s="450"/>
      <c r="HQ15" s="450"/>
      <c r="HR15" s="450"/>
      <c r="HS15" s="450"/>
      <c r="HT15" s="450"/>
      <c r="HU15" s="450"/>
      <c r="HV15" s="450"/>
      <c r="HW15" s="450"/>
      <c r="HX15" s="450"/>
      <c r="HY15" s="450"/>
      <c r="HZ15" s="450"/>
      <c r="IA15" s="450"/>
      <c r="IB15" s="450"/>
      <c r="IC15" s="450"/>
      <c r="ID15" s="450"/>
      <c r="IE15" s="450"/>
      <c r="IF15" s="450"/>
      <c r="IG15" s="450"/>
      <c r="IH15" s="450"/>
      <c r="II15" s="450"/>
      <c r="IJ15" s="450"/>
    </row>
    <row r="16" spans="1:244" s="241" customFormat="1" ht="21" customHeight="1">
      <c r="A16" s="628"/>
      <c r="B16" s="262" t="s">
        <v>13</v>
      </c>
      <c r="C16" s="263">
        <v>51</v>
      </c>
      <c r="D16" s="263">
        <v>40.799999999999997</v>
      </c>
      <c r="E16" s="263">
        <v>1146</v>
      </c>
      <c r="F16" s="263">
        <v>573</v>
      </c>
      <c r="G16" s="263">
        <v>7458</v>
      </c>
      <c r="H16" s="263">
        <v>2795</v>
      </c>
      <c r="I16" s="263">
        <v>722</v>
      </c>
      <c r="J16" s="263">
        <v>3941</v>
      </c>
      <c r="K16" s="263">
        <v>7911</v>
      </c>
      <c r="L16" s="263">
        <v>2820</v>
      </c>
      <c r="M16" s="263">
        <v>889</v>
      </c>
      <c r="N16" s="263">
        <v>4202</v>
      </c>
      <c r="O16" s="263">
        <v>2396.85</v>
      </c>
      <c r="P16" s="263">
        <v>1438.11</v>
      </c>
      <c r="Q16" s="263">
        <v>958.74</v>
      </c>
      <c r="R16" s="263">
        <v>3010.65</v>
      </c>
      <c r="S16" s="263">
        <v>2051.91</v>
      </c>
      <c r="T16" s="263">
        <v>958.74</v>
      </c>
    </row>
    <row r="17" spans="1:244" ht="21" customHeight="1">
      <c r="A17" s="628"/>
      <c r="B17" s="197" t="s">
        <v>28</v>
      </c>
      <c r="C17" s="264">
        <v>44</v>
      </c>
      <c r="D17" s="265">
        <v>35.200000000000003</v>
      </c>
      <c r="E17" s="264">
        <v>991</v>
      </c>
      <c r="F17" s="265">
        <v>495.5</v>
      </c>
      <c r="G17" s="264">
        <v>6247</v>
      </c>
      <c r="H17" s="264">
        <v>2345</v>
      </c>
      <c r="I17" s="264">
        <v>604</v>
      </c>
      <c r="J17" s="264">
        <v>3298</v>
      </c>
      <c r="K17" s="264">
        <v>6750</v>
      </c>
      <c r="L17" s="264">
        <v>2396</v>
      </c>
      <c r="M17" s="264">
        <v>760</v>
      </c>
      <c r="N17" s="264">
        <v>3594</v>
      </c>
      <c r="O17" s="265">
        <v>2026.2</v>
      </c>
      <c r="P17" s="265">
        <v>1215.72</v>
      </c>
      <c r="Q17" s="265">
        <v>810.48</v>
      </c>
      <c r="R17" s="265">
        <v>2556.9</v>
      </c>
      <c r="S17" s="265">
        <v>1746.42</v>
      </c>
      <c r="T17" s="265">
        <v>810.48</v>
      </c>
      <c r="V17" s="450"/>
      <c r="W17" s="450"/>
      <c r="X17" s="450"/>
      <c r="Y17" s="450"/>
      <c r="Z17" s="450"/>
      <c r="AA17" s="450"/>
      <c r="AB17" s="450"/>
      <c r="AC17" s="450"/>
      <c r="AD17" s="450"/>
      <c r="AE17" s="450"/>
      <c r="AF17" s="450"/>
      <c r="AG17" s="450"/>
      <c r="AH17" s="450"/>
      <c r="AI17" s="450"/>
      <c r="AJ17" s="450"/>
      <c r="AK17" s="450"/>
      <c r="AL17" s="450"/>
      <c r="AM17" s="450"/>
      <c r="AN17" s="450"/>
      <c r="AO17" s="450"/>
      <c r="AP17" s="450"/>
      <c r="AQ17" s="450"/>
      <c r="AR17" s="450"/>
      <c r="AS17" s="450"/>
      <c r="AT17" s="450"/>
      <c r="AU17" s="450"/>
      <c r="AV17" s="450"/>
      <c r="AW17" s="450"/>
      <c r="AX17" s="450"/>
      <c r="AY17" s="450"/>
      <c r="AZ17" s="450"/>
      <c r="BA17" s="450"/>
      <c r="BB17" s="450"/>
      <c r="BC17" s="450"/>
      <c r="BD17" s="450"/>
      <c r="BE17" s="450"/>
      <c r="BF17" s="450"/>
      <c r="BG17" s="450"/>
      <c r="BH17" s="450"/>
      <c r="BI17" s="450"/>
      <c r="BJ17" s="450"/>
      <c r="BK17" s="450"/>
      <c r="BL17" s="450"/>
      <c r="BM17" s="450"/>
      <c r="BN17" s="450"/>
      <c r="BO17" s="450"/>
      <c r="BP17" s="450"/>
      <c r="BQ17" s="450"/>
      <c r="BR17" s="450"/>
      <c r="BS17" s="450"/>
      <c r="BT17" s="450"/>
      <c r="BU17" s="450"/>
      <c r="BV17" s="450"/>
      <c r="BW17" s="450"/>
      <c r="BX17" s="450"/>
      <c r="BY17" s="450"/>
      <c r="BZ17" s="450"/>
      <c r="CA17" s="450"/>
      <c r="CB17" s="450"/>
      <c r="CC17" s="450"/>
      <c r="CD17" s="450"/>
      <c r="CE17" s="450"/>
      <c r="CF17" s="450"/>
      <c r="CG17" s="450"/>
      <c r="CH17" s="450"/>
      <c r="CI17" s="450"/>
      <c r="CJ17" s="450"/>
      <c r="CK17" s="450"/>
      <c r="CL17" s="450"/>
      <c r="CM17" s="450"/>
      <c r="CN17" s="450"/>
      <c r="CO17" s="450"/>
      <c r="CP17" s="450"/>
      <c r="CQ17" s="450"/>
      <c r="CR17" s="450"/>
      <c r="CS17" s="450"/>
      <c r="CT17" s="450"/>
      <c r="CU17" s="450"/>
      <c r="CV17" s="450"/>
      <c r="CW17" s="450"/>
      <c r="CX17" s="450"/>
      <c r="CY17" s="450"/>
      <c r="CZ17" s="450"/>
      <c r="DA17" s="450"/>
      <c r="DB17" s="450"/>
      <c r="DC17" s="450"/>
      <c r="DD17" s="450"/>
      <c r="DE17" s="450"/>
      <c r="DF17" s="450"/>
      <c r="DG17" s="450"/>
      <c r="DH17" s="450"/>
      <c r="DI17" s="450"/>
      <c r="DJ17" s="450"/>
      <c r="DK17" s="450"/>
      <c r="DL17" s="450"/>
      <c r="DM17" s="450"/>
      <c r="DN17" s="450"/>
      <c r="DO17" s="450"/>
      <c r="DP17" s="450"/>
      <c r="DQ17" s="450"/>
      <c r="DR17" s="450"/>
      <c r="DS17" s="450"/>
      <c r="DT17" s="450"/>
      <c r="DU17" s="450"/>
      <c r="DV17" s="450"/>
      <c r="DW17" s="450"/>
      <c r="DX17" s="450"/>
      <c r="DY17" s="450"/>
      <c r="DZ17" s="450"/>
      <c r="EA17" s="450"/>
      <c r="EB17" s="450"/>
      <c r="EC17" s="450"/>
      <c r="ED17" s="450"/>
      <c r="EE17" s="450"/>
      <c r="EF17" s="450"/>
      <c r="EG17" s="450"/>
      <c r="EH17" s="450"/>
      <c r="EI17" s="450"/>
      <c r="EJ17" s="450"/>
      <c r="EK17" s="450"/>
      <c r="EL17" s="450"/>
      <c r="EM17" s="450"/>
      <c r="EN17" s="450"/>
      <c r="EO17" s="450"/>
      <c r="EP17" s="450"/>
      <c r="EQ17" s="450"/>
      <c r="ER17" s="450"/>
      <c r="ES17" s="450"/>
      <c r="ET17" s="450"/>
      <c r="EU17" s="450"/>
      <c r="EV17" s="450"/>
      <c r="EW17" s="450"/>
      <c r="EX17" s="450"/>
      <c r="EY17" s="450"/>
      <c r="EZ17" s="450"/>
      <c r="FA17" s="450"/>
      <c r="FB17" s="450"/>
      <c r="FC17" s="450"/>
      <c r="FD17" s="450"/>
      <c r="FE17" s="450"/>
      <c r="FF17" s="450"/>
      <c r="FG17" s="450"/>
      <c r="FH17" s="450"/>
      <c r="FI17" s="450"/>
      <c r="FJ17" s="450"/>
      <c r="FK17" s="450"/>
      <c r="FL17" s="450"/>
      <c r="FM17" s="450"/>
      <c r="FN17" s="450"/>
      <c r="FO17" s="450"/>
      <c r="FP17" s="450"/>
      <c r="FQ17" s="450"/>
      <c r="FR17" s="450"/>
      <c r="FS17" s="450"/>
      <c r="FT17" s="450"/>
      <c r="FU17" s="450"/>
      <c r="FV17" s="450"/>
      <c r="FW17" s="450"/>
      <c r="FX17" s="450"/>
      <c r="FY17" s="450"/>
      <c r="FZ17" s="450"/>
      <c r="GA17" s="450"/>
      <c r="GB17" s="450"/>
      <c r="GC17" s="450"/>
      <c r="GD17" s="450"/>
      <c r="GE17" s="450"/>
      <c r="GF17" s="450"/>
      <c r="GG17" s="450"/>
      <c r="GH17" s="450"/>
      <c r="GI17" s="450"/>
      <c r="GJ17" s="450"/>
      <c r="GK17" s="450"/>
      <c r="GL17" s="450"/>
      <c r="GM17" s="450"/>
      <c r="GN17" s="450"/>
      <c r="GO17" s="450"/>
      <c r="GP17" s="450"/>
      <c r="GQ17" s="450"/>
      <c r="GR17" s="450"/>
      <c r="GS17" s="450"/>
      <c r="GT17" s="450"/>
      <c r="GU17" s="450"/>
      <c r="GV17" s="450"/>
      <c r="GW17" s="450"/>
      <c r="GX17" s="450"/>
      <c r="GY17" s="450"/>
      <c r="GZ17" s="450"/>
      <c r="HA17" s="450"/>
      <c r="HB17" s="450"/>
      <c r="HC17" s="450"/>
      <c r="HD17" s="450"/>
      <c r="HE17" s="450"/>
      <c r="HF17" s="450"/>
      <c r="HG17" s="450"/>
      <c r="HH17" s="450"/>
      <c r="HI17" s="450"/>
      <c r="HJ17" s="450"/>
      <c r="HK17" s="450"/>
      <c r="HL17" s="450"/>
      <c r="HM17" s="450"/>
      <c r="HN17" s="450"/>
      <c r="HO17" s="450"/>
      <c r="HP17" s="450"/>
      <c r="HQ17" s="450"/>
      <c r="HR17" s="450"/>
      <c r="HS17" s="450"/>
      <c r="HT17" s="450"/>
      <c r="HU17" s="450"/>
      <c r="HV17" s="450"/>
      <c r="HW17" s="450"/>
      <c r="HX17" s="450"/>
      <c r="HY17" s="450"/>
      <c r="HZ17" s="450"/>
      <c r="IA17" s="450"/>
      <c r="IB17" s="450"/>
      <c r="IC17" s="450"/>
      <c r="ID17" s="450"/>
      <c r="IE17" s="450"/>
      <c r="IF17" s="450"/>
      <c r="IG17" s="450"/>
      <c r="IH17" s="450"/>
      <c r="II17" s="450"/>
      <c r="IJ17" s="450"/>
    </row>
    <row r="18" spans="1:244" ht="21" customHeight="1">
      <c r="A18" s="628"/>
      <c r="B18" s="197" t="s">
        <v>29</v>
      </c>
      <c r="C18" s="264">
        <v>7</v>
      </c>
      <c r="D18" s="265">
        <v>5.6</v>
      </c>
      <c r="E18" s="264">
        <v>155</v>
      </c>
      <c r="F18" s="265">
        <v>77.5</v>
      </c>
      <c r="G18" s="264">
        <v>1211</v>
      </c>
      <c r="H18" s="264">
        <v>450</v>
      </c>
      <c r="I18" s="264">
        <v>118</v>
      </c>
      <c r="J18" s="264">
        <v>643</v>
      </c>
      <c r="K18" s="264">
        <v>1161</v>
      </c>
      <c r="L18" s="264">
        <v>424</v>
      </c>
      <c r="M18" s="264">
        <v>129</v>
      </c>
      <c r="N18" s="264">
        <v>608</v>
      </c>
      <c r="O18" s="265">
        <v>370.65</v>
      </c>
      <c r="P18" s="265">
        <v>222.39</v>
      </c>
      <c r="Q18" s="265">
        <v>148.26</v>
      </c>
      <c r="R18" s="265">
        <v>453.75</v>
      </c>
      <c r="S18" s="265">
        <v>305.49</v>
      </c>
      <c r="T18" s="265">
        <v>148.26</v>
      </c>
      <c r="V18" s="450"/>
      <c r="W18" s="450"/>
      <c r="X18" s="450"/>
      <c r="Y18" s="450"/>
      <c r="Z18" s="450"/>
      <c r="AA18" s="450"/>
      <c r="AB18" s="450"/>
      <c r="AC18" s="450"/>
      <c r="AD18" s="450"/>
      <c r="AE18" s="450"/>
      <c r="AF18" s="450"/>
      <c r="AG18" s="450"/>
      <c r="AH18" s="450"/>
      <c r="AI18" s="450"/>
      <c r="AJ18" s="450"/>
      <c r="AK18" s="450"/>
      <c r="AL18" s="450"/>
      <c r="AM18" s="450"/>
      <c r="AN18" s="450"/>
      <c r="AO18" s="450"/>
      <c r="AP18" s="450"/>
      <c r="AQ18" s="450"/>
      <c r="AR18" s="450"/>
      <c r="AS18" s="450"/>
      <c r="AT18" s="450"/>
      <c r="AU18" s="450"/>
      <c r="AV18" s="450"/>
      <c r="AW18" s="450"/>
      <c r="AX18" s="450"/>
      <c r="AY18" s="450"/>
      <c r="AZ18" s="450"/>
      <c r="BA18" s="450"/>
      <c r="BB18" s="450"/>
      <c r="BC18" s="450"/>
      <c r="BD18" s="450"/>
      <c r="BE18" s="450"/>
      <c r="BF18" s="450"/>
      <c r="BG18" s="450"/>
      <c r="BH18" s="450"/>
      <c r="BI18" s="450"/>
      <c r="BJ18" s="450"/>
      <c r="BK18" s="450"/>
      <c r="BL18" s="450"/>
      <c r="BM18" s="450"/>
      <c r="BN18" s="450"/>
      <c r="BO18" s="450"/>
      <c r="BP18" s="450"/>
      <c r="BQ18" s="450"/>
      <c r="BR18" s="450"/>
      <c r="BS18" s="450"/>
      <c r="BT18" s="450"/>
      <c r="BU18" s="450"/>
      <c r="BV18" s="450"/>
      <c r="BW18" s="450"/>
      <c r="BX18" s="450"/>
      <c r="BY18" s="450"/>
      <c r="BZ18" s="450"/>
      <c r="CA18" s="450"/>
      <c r="CB18" s="450"/>
      <c r="CC18" s="450"/>
      <c r="CD18" s="450"/>
      <c r="CE18" s="450"/>
      <c r="CF18" s="450"/>
      <c r="CG18" s="450"/>
      <c r="CH18" s="450"/>
      <c r="CI18" s="450"/>
      <c r="CJ18" s="450"/>
      <c r="CK18" s="450"/>
      <c r="CL18" s="450"/>
      <c r="CM18" s="450"/>
      <c r="CN18" s="450"/>
      <c r="CO18" s="450"/>
      <c r="CP18" s="450"/>
      <c r="CQ18" s="450"/>
      <c r="CR18" s="450"/>
      <c r="CS18" s="450"/>
      <c r="CT18" s="450"/>
      <c r="CU18" s="450"/>
      <c r="CV18" s="450"/>
      <c r="CW18" s="450"/>
      <c r="CX18" s="450"/>
      <c r="CY18" s="450"/>
      <c r="CZ18" s="450"/>
      <c r="DA18" s="450"/>
      <c r="DB18" s="450"/>
      <c r="DC18" s="450"/>
      <c r="DD18" s="450"/>
      <c r="DE18" s="450"/>
      <c r="DF18" s="450"/>
      <c r="DG18" s="450"/>
      <c r="DH18" s="450"/>
      <c r="DI18" s="450"/>
      <c r="DJ18" s="450"/>
      <c r="DK18" s="450"/>
      <c r="DL18" s="450"/>
      <c r="DM18" s="450"/>
      <c r="DN18" s="450"/>
      <c r="DO18" s="450"/>
      <c r="DP18" s="450"/>
      <c r="DQ18" s="450"/>
      <c r="DR18" s="450"/>
      <c r="DS18" s="450"/>
      <c r="DT18" s="450"/>
      <c r="DU18" s="450"/>
      <c r="DV18" s="450"/>
      <c r="DW18" s="450"/>
      <c r="DX18" s="450"/>
      <c r="DY18" s="450"/>
      <c r="DZ18" s="450"/>
      <c r="EA18" s="450"/>
      <c r="EB18" s="450"/>
      <c r="EC18" s="450"/>
      <c r="ED18" s="450"/>
      <c r="EE18" s="450"/>
      <c r="EF18" s="450"/>
      <c r="EG18" s="450"/>
      <c r="EH18" s="450"/>
      <c r="EI18" s="450"/>
      <c r="EJ18" s="450"/>
      <c r="EK18" s="450"/>
      <c r="EL18" s="450"/>
      <c r="EM18" s="450"/>
      <c r="EN18" s="450"/>
      <c r="EO18" s="450"/>
      <c r="EP18" s="450"/>
      <c r="EQ18" s="450"/>
      <c r="ER18" s="450"/>
      <c r="ES18" s="450"/>
      <c r="ET18" s="450"/>
      <c r="EU18" s="450"/>
      <c r="EV18" s="450"/>
      <c r="EW18" s="450"/>
      <c r="EX18" s="450"/>
      <c r="EY18" s="450"/>
      <c r="EZ18" s="450"/>
      <c r="FA18" s="450"/>
      <c r="FB18" s="450"/>
      <c r="FC18" s="450"/>
      <c r="FD18" s="450"/>
      <c r="FE18" s="450"/>
      <c r="FF18" s="450"/>
      <c r="FG18" s="450"/>
      <c r="FH18" s="450"/>
      <c r="FI18" s="450"/>
      <c r="FJ18" s="450"/>
      <c r="FK18" s="450"/>
      <c r="FL18" s="450"/>
      <c r="FM18" s="450"/>
      <c r="FN18" s="450"/>
      <c r="FO18" s="450"/>
      <c r="FP18" s="450"/>
      <c r="FQ18" s="450"/>
      <c r="FR18" s="450"/>
      <c r="FS18" s="450"/>
      <c r="FT18" s="450"/>
      <c r="FU18" s="450"/>
      <c r="FV18" s="450"/>
      <c r="FW18" s="450"/>
      <c r="FX18" s="450"/>
      <c r="FY18" s="450"/>
      <c r="FZ18" s="450"/>
      <c r="GA18" s="450"/>
      <c r="GB18" s="450"/>
      <c r="GC18" s="450"/>
      <c r="GD18" s="450"/>
      <c r="GE18" s="450"/>
      <c r="GF18" s="450"/>
      <c r="GG18" s="450"/>
      <c r="GH18" s="450"/>
      <c r="GI18" s="450"/>
      <c r="GJ18" s="450"/>
      <c r="GK18" s="450"/>
      <c r="GL18" s="450"/>
      <c r="GM18" s="450"/>
      <c r="GN18" s="450"/>
      <c r="GO18" s="450"/>
      <c r="GP18" s="450"/>
      <c r="GQ18" s="450"/>
      <c r="GR18" s="450"/>
      <c r="GS18" s="450"/>
      <c r="GT18" s="450"/>
      <c r="GU18" s="450"/>
      <c r="GV18" s="450"/>
      <c r="GW18" s="450"/>
      <c r="GX18" s="450"/>
      <c r="GY18" s="450"/>
      <c r="GZ18" s="450"/>
      <c r="HA18" s="450"/>
      <c r="HB18" s="450"/>
      <c r="HC18" s="450"/>
      <c r="HD18" s="450"/>
      <c r="HE18" s="450"/>
      <c r="HF18" s="450"/>
      <c r="HG18" s="450"/>
      <c r="HH18" s="450"/>
      <c r="HI18" s="450"/>
      <c r="HJ18" s="450"/>
      <c r="HK18" s="450"/>
      <c r="HL18" s="450"/>
      <c r="HM18" s="450"/>
      <c r="HN18" s="450"/>
      <c r="HO18" s="450"/>
      <c r="HP18" s="450"/>
      <c r="HQ18" s="450"/>
      <c r="HR18" s="450"/>
      <c r="HS18" s="450"/>
      <c r="HT18" s="450"/>
      <c r="HU18" s="450"/>
      <c r="HV18" s="450"/>
      <c r="HW18" s="450"/>
      <c r="HX18" s="450"/>
      <c r="HY18" s="450"/>
      <c r="HZ18" s="450"/>
      <c r="IA18" s="450"/>
      <c r="IB18" s="450"/>
      <c r="IC18" s="450"/>
      <c r="ID18" s="450"/>
      <c r="IE18" s="450"/>
      <c r="IF18" s="450"/>
      <c r="IG18" s="450"/>
      <c r="IH18" s="450"/>
      <c r="II18" s="450"/>
      <c r="IJ18" s="450"/>
    </row>
    <row r="19" spans="1:244" s="241" customFormat="1" ht="21" customHeight="1">
      <c r="A19" s="628"/>
      <c r="B19" s="262" t="s">
        <v>13</v>
      </c>
      <c r="C19" s="263">
        <v>49</v>
      </c>
      <c r="D19" s="263">
        <v>39.200000000000003</v>
      </c>
      <c r="E19" s="263">
        <v>1097</v>
      </c>
      <c r="F19" s="263">
        <v>548.5</v>
      </c>
      <c r="G19" s="263">
        <v>7150</v>
      </c>
      <c r="H19" s="263">
        <v>2383</v>
      </c>
      <c r="I19" s="263">
        <v>738</v>
      </c>
      <c r="J19" s="263">
        <v>4029</v>
      </c>
      <c r="K19" s="263">
        <v>7601</v>
      </c>
      <c r="L19" s="263">
        <v>2533</v>
      </c>
      <c r="M19" s="263">
        <v>884</v>
      </c>
      <c r="N19" s="263">
        <v>4184</v>
      </c>
      <c r="O19" s="263">
        <v>2252.59</v>
      </c>
      <c r="P19" s="263">
        <v>1351.56</v>
      </c>
      <c r="Q19" s="263">
        <v>901.03</v>
      </c>
      <c r="R19" s="263">
        <v>2840.29</v>
      </c>
      <c r="S19" s="263">
        <v>1939.26</v>
      </c>
      <c r="T19" s="263">
        <v>901.03</v>
      </c>
    </row>
    <row r="20" spans="1:244" ht="21" customHeight="1">
      <c r="A20" s="628"/>
      <c r="B20" s="197" t="s">
        <v>30</v>
      </c>
      <c r="C20" s="264">
        <v>40</v>
      </c>
      <c r="D20" s="265">
        <v>32</v>
      </c>
      <c r="E20" s="264">
        <v>898</v>
      </c>
      <c r="F20" s="265">
        <v>449</v>
      </c>
      <c r="G20" s="264">
        <v>5674</v>
      </c>
      <c r="H20" s="264">
        <v>1891</v>
      </c>
      <c r="I20" s="264">
        <v>586</v>
      </c>
      <c r="J20" s="264">
        <v>3197</v>
      </c>
      <c r="K20" s="264">
        <v>6112</v>
      </c>
      <c r="L20" s="264">
        <v>2037</v>
      </c>
      <c r="M20" s="264">
        <v>711</v>
      </c>
      <c r="N20" s="264">
        <v>3364</v>
      </c>
      <c r="O20" s="265">
        <v>1799.88</v>
      </c>
      <c r="P20" s="265">
        <v>1079.93</v>
      </c>
      <c r="Q20" s="265">
        <v>719.95</v>
      </c>
      <c r="R20" s="265">
        <v>2280.88</v>
      </c>
      <c r="S20" s="265">
        <v>1560.93</v>
      </c>
      <c r="T20" s="265">
        <v>719.95</v>
      </c>
      <c r="V20" s="450"/>
      <c r="W20" s="450"/>
      <c r="X20" s="450"/>
      <c r="Y20" s="450"/>
      <c r="Z20" s="450"/>
      <c r="AA20" s="450"/>
      <c r="AB20" s="450"/>
      <c r="AC20" s="450"/>
      <c r="AD20" s="450"/>
      <c r="AE20" s="450"/>
      <c r="AF20" s="450"/>
      <c r="AG20" s="450"/>
      <c r="AH20" s="450"/>
      <c r="AI20" s="450"/>
      <c r="AJ20" s="450"/>
      <c r="AK20" s="450"/>
      <c r="AL20" s="450"/>
      <c r="AM20" s="450"/>
      <c r="AN20" s="450"/>
      <c r="AO20" s="450"/>
      <c r="AP20" s="450"/>
      <c r="AQ20" s="450"/>
      <c r="AR20" s="450"/>
      <c r="AS20" s="450"/>
      <c r="AT20" s="450"/>
      <c r="AU20" s="450"/>
      <c r="AV20" s="450"/>
      <c r="AW20" s="450"/>
      <c r="AX20" s="450"/>
      <c r="AY20" s="450"/>
      <c r="AZ20" s="450"/>
      <c r="BA20" s="450"/>
      <c r="BB20" s="450"/>
      <c r="BC20" s="450"/>
      <c r="BD20" s="450"/>
      <c r="BE20" s="450"/>
      <c r="BF20" s="450"/>
      <c r="BG20" s="450"/>
      <c r="BH20" s="450"/>
      <c r="BI20" s="450"/>
      <c r="BJ20" s="450"/>
      <c r="BK20" s="450"/>
      <c r="BL20" s="450"/>
      <c r="BM20" s="450"/>
      <c r="BN20" s="450"/>
      <c r="BO20" s="450"/>
      <c r="BP20" s="450"/>
      <c r="BQ20" s="450"/>
      <c r="BR20" s="450"/>
      <c r="BS20" s="450"/>
      <c r="BT20" s="450"/>
      <c r="BU20" s="450"/>
      <c r="BV20" s="450"/>
      <c r="BW20" s="450"/>
      <c r="BX20" s="450"/>
      <c r="BY20" s="450"/>
      <c r="BZ20" s="450"/>
      <c r="CA20" s="450"/>
      <c r="CB20" s="450"/>
      <c r="CC20" s="450"/>
      <c r="CD20" s="450"/>
      <c r="CE20" s="450"/>
      <c r="CF20" s="450"/>
      <c r="CG20" s="450"/>
      <c r="CH20" s="450"/>
      <c r="CI20" s="450"/>
      <c r="CJ20" s="450"/>
      <c r="CK20" s="450"/>
      <c r="CL20" s="450"/>
      <c r="CM20" s="450"/>
      <c r="CN20" s="450"/>
      <c r="CO20" s="450"/>
      <c r="CP20" s="450"/>
      <c r="CQ20" s="450"/>
      <c r="CR20" s="450"/>
      <c r="CS20" s="450"/>
      <c r="CT20" s="450"/>
      <c r="CU20" s="450"/>
      <c r="CV20" s="450"/>
      <c r="CW20" s="450"/>
      <c r="CX20" s="450"/>
      <c r="CY20" s="450"/>
      <c r="CZ20" s="450"/>
      <c r="DA20" s="450"/>
      <c r="DB20" s="450"/>
      <c r="DC20" s="450"/>
      <c r="DD20" s="450"/>
      <c r="DE20" s="450"/>
      <c r="DF20" s="450"/>
      <c r="DG20" s="450"/>
      <c r="DH20" s="450"/>
      <c r="DI20" s="450"/>
      <c r="DJ20" s="450"/>
      <c r="DK20" s="450"/>
      <c r="DL20" s="450"/>
      <c r="DM20" s="450"/>
      <c r="DN20" s="450"/>
      <c r="DO20" s="450"/>
      <c r="DP20" s="450"/>
      <c r="DQ20" s="450"/>
      <c r="DR20" s="450"/>
      <c r="DS20" s="450"/>
      <c r="DT20" s="450"/>
      <c r="DU20" s="450"/>
      <c r="DV20" s="450"/>
      <c r="DW20" s="450"/>
      <c r="DX20" s="450"/>
      <c r="DY20" s="450"/>
      <c r="DZ20" s="450"/>
      <c r="EA20" s="450"/>
      <c r="EB20" s="450"/>
      <c r="EC20" s="450"/>
      <c r="ED20" s="450"/>
      <c r="EE20" s="450"/>
      <c r="EF20" s="450"/>
      <c r="EG20" s="450"/>
      <c r="EH20" s="450"/>
      <c r="EI20" s="450"/>
      <c r="EJ20" s="450"/>
      <c r="EK20" s="450"/>
      <c r="EL20" s="450"/>
      <c r="EM20" s="450"/>
      <c r="EN20" s="450"/>
      <c r="EO20" s="450"/>
      <c r="EP20" s="450"/>
      <c r="EQ20" s="450"/>
      <c r="ER20" s="450"/>
      <c r="ES20" s="450"/>
      <c r="ET20" s="450"/>
      <c r="EU20" s="450"/>
      <c r="EV20" s="450"/>
      <c r="EW20" s="450"/>
      <c r="EX20" s="450"/>
      <c r="EY20" s="450"/>
      <c r="EZ20" s="450"/>
      <c r="FA20" s="450"/>
      <c r="FB20" s="450"/>
      <c r="FC20" s="450"/>
      <c r="FD20" s="450"/>
      <c r="FE20" s="450"/>
      <c r="FF20" s="450"/>
      <c r="FG20" s="450"/>
      <c r="FH20" s="450"/>
      <c r="FI20" s="450"/>
      <c r="FJ20" s="450"/>
      <c r="FK20" s="450"/>
      <c r="FL20" s="450"/>
      <c r="FM20" s="450"/>
      <c r="FN20" s="450"/>
      <c r="FO20" s="450"/>
      <c r="FP20" s="450"/>
      <c r="FQ20" s="450"/>
      <c r="FR20" s="450"/>
      <c r="FS20" s="450"/>
      <c r="FT20" s="450"/>
      <c r="FU20" s="450"/>
      <c r="FV20" s="450"/>
      <c r="FW20" s="450"/>
      <c r="FX20" s="450"/>
      <c r="FY20" s="450"/>
      <c r="FZ20" s="450"/>
      <c r="GA20" s="450"/>
      <c r="GB20" s="450"/>
      <c r="GC20" s="450"/>
      <c r="GD20" s="450"/>
      <c r="GE20" s="450"/>
      <c r="GF20" s="450"/>
      <c r="GG20" s="450"/>
      <c r="GH20" s="450"/>
      <c r="GI20" s="450"/>
      <c r="GJ20" s="450"/>
      <c r="GK20" s="450"/>
      <c r="GL20" s="450"/>
      <c r="GM20" s="450"/>
      <c r="GN20" s="450"/>
      <c r="GO20" s="450"/>
      <c r="GP20" s="450"/>
      <c r="GQ20" s="450"/>
      <c r="GR20" s="450"/>
      <c r="GS20" s="450"/>
      <c r="GT20" s="450"/>
      <c r="GU20" s="450"/>
      <c r="GV20" s="450"/>
      <c r="GW20" s="450"/>
      <c r="GX20" s="450"/>
      <c r="GY20" s="450"/>
      <c r="GZ20" s="450"/>
      <c r="HA20" s="450"/>
      <c r="HB20" s="450"/>
      <c r="HC20" s="450"/>
      <c r="HD20" s="450"/>
      <c r="HE20" s="450"/>
      <c r="HF20" s="450"/>
      <c r="HG20" s="450"/>
      <c r="HH20" s="450"/>
      <c r="HI20" s="450"/>
      <c r="HJ20" s="450"/>
      <c r="HK20" s="450"/>
      <c r="HL20" s="450"/>
      <c r="HM20" s="450"/>
      <c r="HN20" s="450"/>
      <c r="HO20" s="450"/>
      <c r="HP20" s="450"/>
      <c r="HQ20" s="450"/>
      <c r="HR20" s="450"/>
      <c r="HS20" s="450"/>
      <c r="HT20" s="450"/>
      <c r="HU20" s="450"/>
      <c r="HV20" s="450"/>
      <c r="HW20" s="450"/>
      <c r="HX20" s="450"/>
      <c r="HY20" s="450"/>
      <c r="HZ20" s="450"/>
      <c r="IA20" s="450"/>
      <c r="IB20" s="450"/>
      <c r="IC20" s="450"/>
      <c r="ID20" s="450"/>
      <c r="IE20" s="450"/>
      <c r="IF20" s="450"/>
      <c r="IG20" s="450"/>
      <c r="IH20" s="450"/>
      <c r="II20" s="450"/>
      <c r="IJ20" s="450"/>
    </row>
    <row r="21" spans="1:244" ht="21" customHeight="1">
      <c r="A21" s="628"/>
      <c r="B21" s="197" t="s">
        <v>31</v>
      </c>
      <c r="C21" s="264">
        <v>9</v>
      </c>
      <c r="D21" s="265">
        <v>7.2</v>
      </c>
      <c r="E21" s="264">
        <v>199</v>
      </c>
      <c r="F21" s="265">
        <v>99.5</v>
      </c>
      <c r="G21" s="264">
        <v>1476</v>
      </c>
      <c r="H21" s="264">
        <v>492</v>
      </c>
      <c r="I21" s="264">
        <v>152</v>
      </c>
      <c r="J21" s="264">
        <v>832</v>
      </c>
      <c r="K21" s="264">
        <v>1489</v>
      </c>
      <c r="L21" s="264">
        <v>496</v>
      </c>
      <c r="M21" s="264">
        <v>173</v>
      </c>
      <c r="N21" s="264">
        <v>820</v>
      </c>
      <c r="O21" s="265">
        <v>452.71</v>
      </c>
      <c r="P21" s="265">
        <v>271.63</v>
      </c>
      <c r="Q21" s="265">
        <v>181.08</v>
      </c>
      <c r="R21" s="265">
        <v>559.41</v>
      </c>
      <c r="S21" s="265">
        <v>378.33</v>
      </c>
      <c r="T21" s="265">
        <v>181.08</v>
      </c>
      <c r="V21" s="450"/>
      <c r="W21" s="450"/>
      <c r="X21" s="450"/>
      <c r="Y21" s="450"/>
      <c r="Z21" s="450"/>
      <c r="AA21" s="450"/>
      <c r="AB21" s="450"/>
      <c r="AC21" s="450"/>
      <c r="AD21" s="450"/>
      <c r="AE21" s="450"/>
      <c r="AF21" s="450"/>
      <c r="AG21" s="450"/>
      <c r="AH21" s="450"/>
      <c r="AI21" s="450"/>
      <c r="AJ21" s="450"/>
      <c r="AK21" s="450"/>
      <c r="AL21" s="450"/>
      <c r="AM21" s="450"/>
      <c r="AN21" s="450"/>
      <c r="AO21" s="450"/>
      <c r="AP21" s="450"/>
      <c r="AQ21" s="450"/>
      <c r="AR21" s="450"/>
      <c r="AS21" s="450"/>
      <c r="AT21" s="450"/>
      <c r="AU21" s="450"/>
      <c r="AV21" s="450"/>
      <c r="AW21" s="450"/>
      <c r="AX21" s="450"/>
      <c r="AY21" s="450"/>
      <c r="AZ21" s="450"/>
      <c r="BA21" s="450"/>
      <c r="BB21" s="450"/>
      <c r="BC21" s="450"/>
      <c r="BD21" s="450"/>
      <c r="BE21" s="450"/>
      <c r="BF21" s="450"/>
      <c r="BG21" s="450"/>
      <c r="BH21" s="450"/>
      <c r="BI21" s="450"/>
      <c r="BJ21" s="450"/>
      <c r="BK21" s="450"/>
      <c r="BL21" s="450"/>
      <c r="BM21" s="450"/>
      <c r="BN21" s="450"/>
      <c r="BO21" s="450"/>
      <c r="BP21" s="450"/>
      <c r="BQ21" s="450"/>
      <c r="BR21" s="450"/>
      <c r="BS21" s="450"/>
      <c r="BT21" s="450"/>
      <c r="BU21" s="450"/>
      <c r="BV21" s="450"/>
      <c r="BW21" s="450"/>
      <c r="BX21" s="450"/>
      <c r="BY21" s="450"/>
      <c r="BZ21" s="450"/>
      <c r="CA21" s="450"/>
      <c r="CB21" s="450"/>
      <c r="CC21" s="450"/>
      <c r="CD21" s="450"/>
      <c r="CE21" s="450"/>
      <c r="CF21" s="450"/>
      <c r="CG21" s="450"/>
      <c r="CH21" s="450"/>
      <c r="CI21" s="450"/>
      <c r="CJ21" s="450"/>
      <c r="CK21" s="450"/>
      <c r="CL21" s="450"/>
      <c r="CM21" s="450"/>
      <c r="CN21" s="450"/>
      <c r="CO21" s="450"/>
      <c r="CP21" s="450"/>
      <c r="CQ21" s="450"/>
      <c r="CR21" s="450"/>
      <c r="CS21" s="450"/>
      <c r="CT21" s="450"/>
      <c r="CU21" s="450"/>
      <c r="CV21" s="450"/>
      <c r="CW21" s="450"/>
      <c r="CX21" s="450"/>
      <c r="CY21" s="450"/>
      <c r="CZ21" s="450"/>
      <c r="DA21" s="450"/>
      <c r="DB21" s="450"/>
      <c r="DC21" s="450"/>
      <c r="DD21" s="450"/>
      <c r="DE21" s="450"/>
      <c r="DF21" s="450"/>
      <c r="DG21" s="450"/>
      <c r="DH21" s="450"/>
      <c r="DI21" s="450"/>
      <c r="DJ21" s="450"/>
      <c r="DK21" s="450"/>
      <c r="DL21" s="450"/>
      <c r="DM21" s="450"/>
      <c r="DN21" s="450"/>
      <c r="DO21" s="450"/>
      <c r="DP21" s="450"/>
      <c r="DQ21" s="450"/>
      <c r="DR21" s="450"/>
      <c r="DS21" s="450"/>
      <c r="DT21" s="450"/>
      <c r="DU21" s="450"/>
      <c r="DV21" s="450"/>
      <c r="DW21" s="450"/>
      <c r="DX21" s="450"/>
      <c r="DY21" s="450"/>
      <c r="DZ21" s="450"/>
      <c r="EA21" s="450"/>
      <c r="EB21" s="450"/>
      <c r="EC21" s="450"/>
      <c r="ED21" s="450"/>
      <c r="EE21" s="450"/>
      <c r="EF21" s="450"/>
      <c r="EG21" s="450"/>
      <c r="EH21" s="450"/>
      <c r="EI21" s="450"/>
      <c r="EJ21" s="450"/>
      <c r="EK21" s="450"/>
      <c r="EL21" s="450"/>
      <c r="EM21" s="450"/>
      <c r="EN21" s="450"/>
      <c r="EO21" s="450"/>
      <c r="EP21" s="450"/>
      <c r="EQ21" s="450"/>
      <c r="ER21" s="450"/>
      <c r="ES21" s="450"/>
      <c r="ET21" s="450"/>
      <c r="EU21" s="450"/>
      <c r="EV21" s="450"/>
      <c r="EW21" s="450"/>
      <c r="EX21" s="450"/>
      <c r="EY21" s="450"/>
      <c r="EZ21" s="450"/>
      <c r="FA21" s="450"/>
      <c r="FB21" s="450"/>
      <c r="FC21" s="450"/>
      <c r="FD21" s="450"/>
      <c r="FE21" s="450"/>
      <c r="FF21" s="450"/>
      <c r="FG21" s="450"/>
      <c r="FH21" s="450"/>
      <c r="FI21" s="450"/>
      <c r="FJ21" s="450"/>
      <c r="FK21" s="450"/>
      <c r="FL21" s="450"/>
      <c r="FM21" s="450"/>
      <c r="FN21" s="450"/>
      <c r="FO21" s="450"/>
      <c r="FP21" s="450"/>
      <c r="FQ21" s="450"/>
      <c r="FR21" s="450"/>
      <c r="FS21" s="450"/>
      <c r="FT21" s="450"/>
      <c r="FU21" s="450"/>
      <c r="FV21" s="450"/>
      <c r="FW21" s="450"/>
      <c r="FX21" s="450"/>
      <c r="FY21" s="450"/>
      <c r="FZ21" s="450"/>
      <c r="GA21" s="450"/>
      <c r="GB21" s="450"/>
      <c r="GC21" s="450"/>
      <c r="GD21" s="450"/>
      <c r="GE21" s="450"/>
      <c r="GF21" s="450"/>
      <c r="GG21" s="450"/>
      <c r="GH21" s="450"/>
      <c r="GI21" s="450"/>
      <c r="GJ21" s="450"/>
      <c r="GK21" s="450"/>
      <c r="GL21" s="450"/>
      <c r="GM21" s="450"/>
      <c r="GN21" s="450"/>
      <c r="GO21" s="450"/>
      <c r="GP21" s="450"/>
      <c r="GQ21" s="450"/>
      <c r="GR21" s="450"/>
      <c r="GS21" s="450"/>
      <c r="GT21" s="450"/>
      <c r="GU21" s="450"/>
      <c r="GV21" s="450"/>
      <c r="GW21" s="450"/>
      <c r="GX21" s="450"/>
      <c r="GY21" s="450"/>
      <c r="GZ21" s="450"/>
      <c r="HA21" s="450"/>
      <c r="HB21" s="450"/>
      <c r="HC21" s="450"/>
      <c r="HD21" s="450"/>
      <c r="HE21" s="450"/>
      <c r="HF21" s="450"/>
      <c r="HG21" s="450"/>
      <c r="HH21" s="450"/>
      <c r="HI21" s="450"/>
      <c r="HJ21" s="450"/>
      <c r="HK21" s="450"/>
      <c r="HL21" s="450"/>
      <c r="HM21" s="450"/>
      <c r="HN21" s="450"/>
      <c r="HO21" s="450"/>
      <c r="HP21" s="450"/>
      <c r="HQ21" s="450"/>
      <c r="HR21" s="450"/>
      <c r="HS21" s="450"/>
      <c r="HT21" s="450"/>
      <c r="HU21" s="450"/>
      <c r="HV21" s="450"/>
      <c r="HW21" s="450"/>
      <c r="HX21" s="450"/>
      <c r="HY21" s="450"/>
      <c r="HZ21" s="450"/>
      <c r="IA21" s="450"/>
      <c r="IB21" s="450"/>
      <c r="IC21" s="450"/>
      <c r="ID21" s="450"/>
      <c r="IE21" s="450"/>
      <c r="IF21" s="450"/>
      <c r="IG21" s="450"/>
      <c r="IH21" s="450"/>
      <c r="II21" s="450"/>
      <c r="IJ21" s="450"/>
    </row>
    <row r="22" spans="1:244" s="241" customFormat="1" ht="21" customHeight="1">
      <c r="A22" s="628"/>
      <c r="B22" s="262" t="s">
        <v>13</v>
      </c>
      <c r="C22" s="263">
        <v>49</v>
      </c>
      <c r="D22" s="263">
        <v>39.200000000000003</v>
      </c>
      <c r="E22" s="263">
        <v>1084</v>
      </c>
      <c r="F22" s="263">
        <v>542</v>
      </c>
      <c r="G22" s="263">
        <v>7669</v>
      </c>
      <c r="H22" s="263">
        <v>2586</v>
      </c>
      <c r="I22" s="263">
        <v>787</v>
      </c>
      <c r="J22" s="263">
        <v>4296</v>
      </c>
      <c r="K22" s="263">
        <v>8116</v>
      </c>
      <c r="L22" s="263">
        <v>2729</v>
      </c>
      <c r="M22" s="263">
        <v>941</v>
      </c>
      <c r="N22" s="263">
        <v>4446</v>
      </c>
      <c r="O22" s="263">
        <v>2416.04</v>
      </c>
      <c r="P22" s="263">
        <v>1449.62</v>
      </c>
      <c r="Q22" s="263">
        <v>966.42</v>
      </c>
      <c r="R22" s="263">
        <v>2997.24</v>
      </c>
      <c r="S22" s="263">
        <v>2030.82</v>
      </c>
      <c r="T22" s="263">
        <v>966.42</v>
      </c>
    </row>
    <row r="23" spans="1:244" ht="21" customHeight="1">
      <c r="A23" s="628"/>
      <c r="B23" s="197" t="s">
        <v>32</v>
      </c>
      <c r="C23" s="264">
        <v>42</v>
      </c>
      <c r="D23" s="265">
        <v>33.6</v>
      </c>
      <c r="E23" s="264">
        <v>935</v>
      </c>
      <c r="F23" s="265">
        <v>467.5</v>
      </c>
      <c r="G23" s="264">
        <v>6460</v>
      </c>
      <c r="H23" s="264">
        <v>2153</v>
      </c>
      <c r="I23" s="264">
        <v>667</v>
      </c>
      <c r="J23" s="264">
        <v>3640</v>
      </c>
      <c r="K23" s="264">
        <v>7000</v>
      </c>
      <c r="L23" s="264">
        <v>2333</v>
      </c>
      <c r="M23" s="264">
        <v>815</v>
      </c>
      <c r="N23" s="264">
        <v>3852</v>
      </c>
      <c r="O23" s="265">
        <v>2055.5700000000002</v>
      </c>
      <c r="P23" s="265">
        <v>1233.3399999999999</v>
      </c>
      <c r="Q23" s="265">
        <v>822.23</v>
      </c>
      <c r="R23" s="265">
        <v>2556.67</v>
      </c>
      <c r="S23" s="265">
        <v>1734.44</v>
      </c>
      <c r="T23" s="265">
        <v>822.23</v>
      </c>
      <c r="V23" s="450"/>
      <c r="W23" s="450"/>
      <c r="X23" s="450"/>
      <c r="Y23" s="450"/>
      <c r="Z23" s="450"/>
      <c r="AA23" s="450"/>
      <c r="AB23" s="450"/>
      <c r="AC23" s="450"/>
      <c r="AD23" s="450"/>
      <c r="AE23" s="450"/>
      <c r="AF23" s="450"/>
      <c r="AG23" s="450"/>
      <c r="AH23" s="450"/>
      <c r="AI23" s="450"/>
      <c r="AJ23" s="450"/>
      <c r="AK23" s="450"/>
      <c r="AL23" s="450"/>
      <c r="AM23" s="450"/>
      <c r="AN23" s="450"/>
      <c r="AO23" s="450"/>
      <c r="AP23" s="450"/>
      <c r="AQ23" s="450"/>
      <c r="AR23" s="450"/>
      <c r="AS23" s="450"/>
      <c r="AT23" s="450"/>
      <c r="AU23" s="450"/>
      <c r="AV23" s="450"/>
      <c r="AW23" s="450"/>
      <c r="AX23" s="450"/>
      <c r="AY23" s="450"/>
      <c r="AZ23" s="450"/>
      <c r="BA23" s="450"/>
      <c r="BB23" s="450"/>
      <c r="BC23" s="450"/>
      <c r="BD23" s="450"/>
      <c r="BE23" s="450"/>
      <c r="BF23" s="450"/>
      <c r="BG23" s="450"/>
      <c r="BH23" s="450"/>
      <c r="BI23" s="450"/>
      <c r="BJ23" s="450"/>
      <c r="BK23" s="450"/>
      <c r="BL23" s="450"/>
      <c r="BM23" s="450"/>
      <c r="BN23" s="450"/>
      <c r="BO23" s="450"/>
      <c r="BP23" s="450"/>
      <c r="BQ23" s="450"/>
      <c r="BR23" s="450"/>
      <c r="BS23" s="450"/>
      <c r="BT23" s="450"/>
      <c r="BU23" s="450"/>
      <c r="BV23" s="450"/>
      <c r="BW23" s="450"/>
      <c r="BX23" s="450"/>
      <c r="BY23" s="450"/>
      <c r="BZ23" s="450"/>
      <c r="CA23" s="450"/>
      <c r="CB23" s="450"/>
      <c r="CC23" s="450"/>
      <c r="CD23" s="450"/>
      <c r="CE23" s="450"/>
      <c r="CF23" s="450"/>
      <c r="CG23" s="450"/>
      <c r="CH23" s="450"/>
      <c r="CI23" s="450"/>
      <c r="CJ23" s="450"/>
      <c r="CK23" s="450"/>
      <c r="CL23" s="450"/>
      <c r="CM23" s="450"/>
      <c r="CN23" s="450"/>
      <c r="CO23" s="450"/>
      <c r="CP23" s="450"/>
      <c r="CQ23" s="450"/>
      <c r="CR23" s="450"/>
      <c r="CS23" s="450"/>
      <c r="CT23" s="450"/>
      <c r="CU23" s="450"/>
      <c r="CV23" s="450"/>
      <c r="CW23" s="450"/>
      <c r="CX23" s="450"/>
      <c r="CY23" s="450"/>
      <c r="CZ23" s="450"/>
      <c r="DA23" s="450"/>
      <c r="DB23" s="450"/>
      <c r="DC23" s="450"/>
      <c r="DD23" s="450"/>
      <c r="DE23" s="450"/>
      <c r="DF23" s="450"/>
      <c r="DG23" s="450"/>
      <c r="DH23" s="450"/>
      <c r="DI23" s="450"/>
      <c r="DJ23" s="450"/>
      <c r="DK23" s="450"/>
      <c r="DL23" s="450"/>
      <c r="DM23" s="450"/>
      <c r="DN23" s="450"/>
      <c r="DO23" s="450"/>
      <c r="DP23" s="450"/>
      <c r="DQ23" s="450"/>
      <c r="DR23" s="450"/>
      <c r="DS23" s="450"/>
      <c r="DT23" s="450"/>
      <c r="DU23" s="450"/>
      <c r="DV23" s="450"/>
      <c r="DW23" s="450"/>
      <c r="DX23" s="450"/>
      <c r="DY23" s="450"/>
      <c r="DZ23" s="450"/>
      <c r="EA23" s="450"/>
      <c r="EB23" s="450"/>
      <c r="EC23" s="450"/>
      <c r="ED23" s="450"/>
      <c r="EE23" s="450"/>
      <c r="EF23" s="450"/>
      <c r="EG23" s="450"/>
      <c r="EH23" s="450"/>
      <c r="EI23" s="450"/>
      <c r="EJ23" s="450"/>
      <c r="EK23" s="450"/>
      <c r="EL23" s="450"/>
      <c r="EM23" s="450"/>
      <c r="EN23" s="450"/>
      <c r="EO23" s="450"/>
      <c r="EP23" s="450"/>
      <c r="EQ23" s="450"/>
      <c r="ER23" s="450"/>
      <c r="ES23" s="450"/>
      <c r="ET23" s="450"/>
      <c r="EU23" s="450"/>
      <c r="EV23" s="450"/>
      <c r="EW23" s="450"/>
      <c r="EX23" s="450"/>
      <c r="EY23" s="450"/>
      <c r="EZ23" s="450"/>
      <c r="FA23" s="450"/>
      <c r="FB23" s="450"/>
      <c r="FC23" s="450"/>
      <c r="FD23" s="450"/>
      <c r="FE23" s="450"/>
      <c r="FF23" s="450"/>
      <c r="FG23" s="450"/>
      <c r="FH23" s="450"/>
      <c r="FI23" s="450"/>
      <c r="FJ23" s="450"/>
      <c r="FK23" s="450"/>
      <c r="FL23" s="450"/>
      <c r="FM23" s="450"/>
      <c r="FN23" s="450"/>
      <c r="FO23" s="450"/>
      <c r="FP23" s="450"/>
      <c r="FQ23" s="450"/>
      <c r="FR23" s="450"/>
      <c r="FS23" s="450"/>
      <c r="FT23" s="450"/>
      <c r="FU23" s="450"/>
      <c r="FV23" s="450"/>
      <c r="FW23" s="450"/>
      <c r="FX23" s="450"/>
      <c r="FY23" s="450"/>
      <c r="FZ23" s="450"/>
      <c r="GA23" s="450"/>
      <c r="GB23" s="450"/>
      <c r="GC23" s="450"/>
      <c r="GD23" s="450"/>
      <c r="GE23" s="450"/>
      <c r="GF23" s="450"/>
      <c r="GG23" s="450"/>
      <c r="GH23" s="450"/>
      <c r="GI23" s="450"/>
      <c r="GJ23" s="450"/>
      <c r="GK23" s="450"/>
      <c r="GL23" s="450"/>
      <c r="GM23" s="450"/>
      <c r="GN23" s="450"/>
      <c r="GO23" s="450"/>
      <c r="GP23" s="450"/>
      <c r="GQ23" s="450"/>
      <c r="GR23" s="450"/>
      <c r="GS23" s="450"/>
      <c r="GT23" s="450"/>
      <c r="GU23" s="450"/>
      <c r="GV23" s="450"/>
      <c r="GW23" s="450"/>
      <c r="GX23" s="450"/>
      <c r="GY23" s="450"/>
      <c r="GZ23" s="450"/>
      <c r="HA23" s="450"/>
      <c r="HB23" s="450"/>
      <c r="HC23" s="450"/>
      <c r="HD23" s="450"/>
      <c r="HE23" s="450"/>
      <c r="HF23" s="450"/>
      <c r="HG23" s="450"/>
      <c r="HH23" s="450"/>
      <c r="HI23" s="450"/>
      <c r="HJ23" s="450"/>
      <c r="HK23" s="450"/>
      <c r="HL23" s="450"/>
      <c r="HM23" s="450"/>
      <c r="HN23" s="450"/>
      <c r="HO23" s="450"/>
      <c r="HP23" s="450"/>
      <c r="HQ23" s="450"/>
      <c r="HR23" s="450"/>
      <c r="HS23" s="450"/>
      <c r="HT23" s="450"/>
      <c r="HU23" s="450"/>
      <c r="HV23" s="450"/>
      <c r="HW23" s="450"/>
      <c r="HX23" s="450"/>
      <c r="HY23" s="450"/>
      <c r="HZ23" s="450"/>
      <c r="IA23" s="450"/>
      <c r="IB23" s="450"/>
      <c r="IC23" s="450"/>
      <c r="ID23" s="450"/>
      <c r="IE23" s="450"/>
      <c r="IF23" s="450"/>
      <c r="IG23" s="450"/>
      <c r="IH23" s="450"/>
      <c r="II23" s="450"/>
      <c r="IJ23" s="450"/>
    </row>
    <row r="24" spans="1:244" ht="21" customHeight="1">
      <c r="A24" s="628"/>
      <c r="B24" s="197" t="s">
        <v>33</v>
      </c>
      <c r="C24" s="264">
        <v>7</v>
      </c>
      <c r="D24" s="265">
        <v>5.6</v>
      </c>
      <c r="E24" s="264">
        <v>149</v>
      </c>
      <c r="F24" s="265">
        <v>74.5</v>
      </c>
      <c r="G24" s="264">
        <v>1209</v>
      </c>
      <c r="H24" s="264">
        <v>433</v>
      </c>
      <c r="I24" s="264">
        <v>120</v>
      </c>
      <c r="J24" s="264">
        <v>656</v>
      </c>
      <c r="K24" s="264">
        <v>1116</v>
      </c>
      <c r="L24" s="264">
        <v>396</v>
      </c>
      <c r="M24" s="264">
        <v>126</v>
      </c>
      <c r="N24" s="264">
        <v>594</v>
      </c>
      <c r="O24" s="265">
        <v>360.47</v>
      </c>
      <c r="P24" s="265">
        <v>216.28</v>
      </c>
      <c r="Q24" s="265">
        <v>144.19</v>
      </c>
      <c r="R24" s="265">
        <v>440.57</v>
      </c>
      <c r="S24" s="265">
        <v>296.38</v>
      </c>
      <c r="T24" s="265">
        <v>144.19</v>
      </c>
      <c r="V24" s="450"/>
      <c r="W24" s="450"/>
      <c r="X24" s="450"/>
      <c r="Y24" s="450"/>
      <c r="Z24" s="450"/>
      <c r="AA24" s="450"/>
      <c r="AB24" s="450"/>
      <c r="AC24" s="450"/>
      <c r="AD24" s="450"/>
      <c r="AE24" s="450"/>
      <c r="AF24" s="450"/>
      <c r="AG24" s="450"/>
      <c r="AH24" s="450"/>
      <c r="AI24" s="450"/>
      <c r="AJ24" s="450"/>
      <c r="AK24" s="450"/>
      <c r="AL24" s="450"/>
      <c r="AM24" s="450"/>
      <c r="AN24" s="450"/>
      <c r="AO24" s="450"/>
      <c r="AP24" s="450"/>
      <c r="AQ24" s="450"/>
      <c r="AR24" s="450"/>
      <c r="AS24" s="450"/>
      <c r="AT24" s="450"/>
      <c r="AU24" s="450"/>
      <c r="AV24" s="450"/>
      <c r="AW24" s="450"/>
      <c r="AX24" s="450"/>
      <c r="AY24" s="450"/>
      <c r="AZ24" s="450"/>
      <c r="BA24" s="450"/>
      <c r="BB24" s="450"/>
      <c r="BC24" s="450"/>
      <c r="BD24" s="450"/>
      <c r="BE24" s="450"/>
      <c r="BF24" s="450"/>
      <c r="BG24" s="450"/>
      <c r="BH24" s="450"/>
      <c r="BI24" s="450"/>
      <c r="BJ24" s="450"/>
      <c r="BK24" s="450"/>
      <c r="BL24" s="450"/>
      <c r="BM24" s="450"/>
      <c r="BN24" s="450"/>
      <c r="BO24" s="450"/>
      <c r="BP24" s="450"/>
      <c r="BQ24" s="450"/>
      <c r="BR24" s="450"/>
      <c r="BS24" s="450"/>
      <c r="BT24" s="450"/>
      <c r="BU24" s="450"/>
      <c r="BV24" s="450"/>
      <c r="BW24" s="450"/>
      <c r="BX24" s="450"/>
      <c r="BY24" s="450"/>
      <c r="BZ24" s="450"/>
      <c r="CA24" s="450"/>
      <c r="CB24" s="450"/>
      <c r="CC24" s="450"/>
      <c r="CD24" s="450"/>
      <c r="CE24" s="450"/>
      <c r="CF24" s="450"/>
      <c r="CG24" s="450"/>
      <c r="CH24" s="450"/>
      <c r="CI24" s="450"/>
      <c r="CJ24" s="450"/>
      <c r="CK24" s="450"/>
      <c r="CL24" s="450"/>
      <c r="CM24" s="450"/>
      <c r="CN24" s="450"/>
      <c r="CO24" s="450"/>
      <c r="CP24" s="450"/>
      <c r="CQ24" s="450"/>
      <c r="CR24" s="450"/>
      <c r="CS24" s="450"/>
      <c r="CT24" s="450"/>
      <c r="CU24" s="450"/>
      <c r="CV24" s="450"/>
      <c r="CW24" s="450"/>
      <c r="CX24" s="450"/>
      <c r="CY24" s="450"/>
      <c r="CZ24" s="450"/>
      <c r="DA24" s="450"/>
      <c r="DB24" s="450"/>
      <c r="DC24" s="450"/>
      <c r="DD24" s="450"/>
      <c r="DE24" s="450"/>
      <c r="DF24" s="450"/>
      <c r="DG24" s="450"/>
      <c r="DH24" s="450"/>
      <c r="DI24" s="450"/>
      <c r="DJ24" s="450"/>
      <c r="DK24" s="450"/>
      <c r="DL24" s="450"/>
      <c r="DM24" s="450"/>
      <c r="DN24" s="450"/>
      <c r="DO24" s="450"/>
      <c r="DP24" s="450"/>
      <c r="DQ24" s="450"/>
      <c r="DR24" s="450"/>
      <c r="DS24" s="450"/>
      <c r="DT24" s="450"/>
      <c r="DU24" s="450"/>
      <c r="DV24" s="450"/>
      <c r="DW24" s="450"/>
      <c r="DX24" s="450"/>
      <c r="DY24" s="450"/>
      <c r="DZ24" s="450"/>
      <c r="EA24" s="450"/>
      <c r="EB24" s="450"/>
      <c r="EC24" s="450"/>
      <c r="ED24" s="450"/>
      <c r="EE24" s="450"/>
      <c r="EF24" s="450"/>
      <c r="EG24" s="450"/>
      <c r="EH24" s="450"/>
      <c r="EI24" s="450"/>
      <c r="EJ24" s="450"/>
      <c r="EK24" s="450"/>
      <c r="EL24" s="450"/>
      <c r="EM24" s="450"/>
      <c r="EN24" s="450"/>
      <c r="EO24" s="450"/>
      <c r="EP24" s="450"/>
      <c r="EQ24" s="450"/>
      <c r="ER24" s="450"/>
      <c r="ES24" s="450"/>
      <c r="ET24" s="450"/>
      <c r="EU24" s="450"/>
      <c r="EV24" s="450"/>
      <c r="EW24" s="450"/>
      <c r="EX24" s="450"/>
      <c r="EY24" s="450"/>
      <c r="EZ24" s="450"/>
      <c r="FA24" s="450"/>
      <c r="FB24" s="450"/>
      <c r="FC24" s="450"/>
      <c r="FD24" s="450"/>
      <c r="FE24" s="450"/>
      <c r="FF24" s="450"/>
      <c r="FG24" s="450"/>
      <c r="FH24" s="450"/>
      <c r="FI24" s="450"/>
      <c r="FJ24" s="450"/>
      <c r="FK24" s="450"/>
      <c r="FL24" s="450"/>
      <c r="FM24" s="450"/>
      <c r="FN24" s="450"/>
      <c r="FO24" s="450"/>
      <c r="FP24" s="450"/>
      <c r="FQ24" s="450"/>
      <c r="FR24" s="450"/>
      <c r="FS24" s="450"/>
      <c r="FT24" s="450"/>
      <c r="FU24" s="450"/>
      <c r="FV24" s="450"/>
      <c r="FW24" s="450"/>
      <c r="FX24" s="450"/>
      <c r="FY24" s="450"/>
      <c r="FZ24" s="450"/>
      <c r="GA24" s="450"/>
      <c r="GB24" s="450"/>
      <c r="GC24" s="450"/>
      <c r="GD24" s="450"/>
      <c r="GE24" s="450"/>
      <c r="GF24" s="450"/>
      <c r="GG24" s="450"/>
      <c r="GH24" s="450"/>
      <c r="GI24" s="450"/>
      <c r="GJ24" s="450"/>
      <c r="GK24" s="450"/>
      <c r="GL24" s="450"/>
      <c r="GM24" s="450"/>
      <c r="GN24" s="450"/>
      <c r="GO24" s="450"/>
      <c r="GP24" s="450"/>
      <c r="GQ24" s="450"/>
      <c r="GR24" s="450"/>
      <c r="GS24" s="450"/>
      <c r="GT24" s="450"/>
      <c r="GU24" s="450"/>
      <c r="GV24" s="450"/>
      <c r="GW24" s="450"/>
      <c r="GX24" s="450"/>
      <c r="GY24" s="450"/>
      <c r="GZ24" s="450"/>
      <c r="HA24" s="450"/>
      <c r="HB24" s="450"/>
      <c r="HC24" s="450"/>
      <c r="HD24" s="450"/>
      <c r="HE24" s="450"/>
      <c r="HF24" s="450"/>
      <c r="HG24" s="450"/>
      <c r="HH24" s="450"/>
      <c r="HI24" s="450"/>
      <c r="HJ24" s="450"/>
      <c r="HK24" s="450"/>
      <c r="HL24" s="450"/>
      <c r="HM24" s="450"/>
      <c r="HN24" s="450"/>
      <c r="HO24" s="450"/>
      <c r="HP24" s="450"/>
      <c r="HQ24" s="450"/>
      <c r="HR24" s="450"/>
      <c r="HS24" s="450"/>
      <c r="HT24" s="450"/>
      <c r="HU24" s="450"/>
      <c r="HV24" s="450"/>
      <c r="HW24" s="450"/>
      <c r="HX24" s="450"/>
      <c r="HY24" s="450"/>
      <c r="HZ24" s="450"/>
      <c r="IA24" s="450"/>
      <c r="IB24" s="450"/>
      <c r="IC24" s="450"/>
      <c r="ID24" s="450"/>
      <c r="IE24" s="450"/>
      <c r="IF24" s="450"/>
      <c r="IG24" s="450"/>
      <c r="IH24" s="450"/>
      <c r="II24" s="450"/>
      <c r="IJ24" s="450"/>
    </row>
    <row r="25" spans="1:244" s="241" customFormat="1" ht="21" customHeight="1">
      <c r="A25" s="628"/>
      <c r="B25" s="262" t="s">
        <v>13</v>
      </c>
      <c r="C25" s="263">
        <v>57</v>
      </c>
      <c r="D25" s="263">
        <v>45.6</v>
      </c>
      <c r="E25" s="263">
        <v>1285</v>
      </c>
      <c r="F25" s="263">
        <v>642.5</v>
      </c>
      <c r="G25" s="263">
        <v>8986</v>
      </c>
      <c r="H25" s="263">
        <v>3066</v>
      </c>
      <c r="I25" s="263">
        <v>916</v>
      </c>
      <c r="J25" s="263">
        <v>5004</v>
      </c>
      <c r="K25" s="263">
        <v>9620</v>
      </c>
      <c r="L25" s="263">
        <v>3375</v>
      </c>
      <c r="M25" s="263">
        <v>1090</v>
      </c>
      <c r="N25" s="263">
        <v>5155</v>
      </c>
      <c r="O25" s="263">
        <v>2865.5</v>
      </c>
      <c r="P25" s="263">
        <v>1719.3</v>
      </c>
      <c r="Q25" s="263">
        <v>1146.2</v>
      </c>
      <c r="R25" s="263">
        <v>3553.6</v>
      </c>
      <c r="S25" s="263">
        <v>2407.4</v>
      </c>
      <c r="T25" s="263">
        <v>1146.2</v>
      </c>
    </row>
    <row r="26" spans="1:244" ht="21" customHeight="1">
      <c r="A26" s="628"/>
      <c r="B26" s="197" t="s">
        <v>34</v>
      </c>
      <c r="C26" s="264">
        <v>39</v>
      </c>
      <c r="D26" s="265">
        <v>31.2</v>
      </c>
      <c r="E26" s="264">
        <v>887</v>
      </c>
      <c r="F26" s="265">
        <v>443.5</v>
      </c>
      <c r="G26" s="264">
        <v>6408</v>
      </c>
      <c r="H26" s="264">
        <v>2136</v>
      </c>
      <c r="I26" s="264">
        <v>661</v>
      </c>
      <c r="J26" s="264">
        <v>3611</v>
      </c>
      <c r="K26" s="264">
        <v>6641</v>
      </c>
      <c r="L26" s="264">
        <v>2214</v>
      </c>
      <c r="M26" s="264">
        <v>773</v>
      </c>
      <c r="N26" s="264">
        <v>3654</v>
      </c>
      <c r="O26" s="265">
        <v>1992.76</v>
      </c>
      <c r="P26" s="265">
        <v>1195.6600000000001</v>
      </c>
      <c r="Q26" s="265">
        <v>797.1</v>
      </c>
      <c r="R26" s="265">
        <v>2467.46</v>
      </c>
      <c r="S26" s="265">
        <v>1670.36</v>
      </c>
      <c r="T26" s="265">
        <v>797.1</v>
      </c>
      <c r="V26" s="450"/>
      <c r="W26" s="450"/>
      <c r="X26" s="450"/>
      <c r="Y26" s="450"/>
      <c r="Z26" s="450"/>
      <c r="AA26" s="450"/>
      <c r="AB26" s="450"/>
      <c r="AC26" s="450"/>
      <c r="AD26" s="450"/>
      <c r="AE26" s="450"/>
      <c r="AF26" s="450"/>
      <c r="AG26" s="450"/>
      <c r="AH26" s="450"/>
      <c r="AI26" s="450"/>
      <c r="AJ26" s="450"/>
      <c r="AK26" s="450"/>
      <c r="AL26" s="450"/>
      <c r="AM26" s="450"/>
      <c r="AN26" s="450"/>
      <c r="AO26" s="450"/>
      <c r="AP26" s="450"/>
      <c r="AQ26" s="450"/>
      <c r="AR26" s="450"/>
      <c r="AS26" s="450"/>
      <c r="AT26" s="450"/>
      <c r="AU26" s="450"/>
      <c r="AV26" s="450"/>
      <c r="AW26" s="450"/>
      <c r="AX26" s="450"/>
      <c r="AY26" s="450"/>
      <c r="AZ26" s="450"/>
      <c r="BA26" s="450"/>
      <c r="BB26" s="450"/>
      <c r="BC26" s="450"/>
      <c r="BD26" s="450"/>
      <c r="BE26" s="450"/>
      <c r="BF26" s="450"/>
      <c r="BG26" s="450"/>
      <c r="BH26" s="450"/>
      <c r="BI26" s="450"/>
      <c r="BJ26" s="450"/>
      <c r="BK26" s="450"/>
      <c r="BL26" s="450"/>
      <c r="BM26" s="450"/>
      <c r="BN26" s="450"/>
      <c r="BO26" s="450"/>
      <c r="BP26" s="450"/>
      <c r="BQ26" s="450"/>
      <c r="BR26" s="450"/>
      <c r="BS26" s="450"/>
      <c r="BT26" s="450"/>
      <c r="BU26" s="450"/>
      <c r="BV26" s="450"/>
      <c r="BW26" s="450"/>
      <c r="BX26" s="450"/>
      <c r="BY26" s="450"/>
      <c r="BZ26" s="450"/>
      <c r="CA26" s="450"/>
      <c r="CB26" s="450"/>
      <c r="CC26" s="450"/>
      <c r="CD26" s="450"/>
      <c r="CE26" s="450"/>
      <c r="CF26" s="450"/>
      <c r="CG26" s="450"/>
      <c r="CH26" s="450"/>
      <c r="CI26" s="450"/>
      <c r="CJ26" s="450"/>
      <c r="CK26" s="450"/>
      <c r="CL26" s="450"/>
      <c r="CM26" s="450"/>
      <c r="CN26" s="450"/>
      <c r="CO26" s="450"/>
      <c r="CP26" s="450"/>
      <c r="CQ26" s="450"/>
      <c r="CR26" s="450"/>
      <c r="CS26" s="450"/>
      <c r="CT26" s="450"/>
      <c r="CU26" s="450"/>
      <c r="CV26" s="450"/>
      <c r="CW26" s="450"/>
      <c r="CX26" s="450"/>
      <c r="CY26" s="450"/>
      <c r="CZ26" s="450"/>
      <c r="DA26" s="450"/>
      <c r="DB26" s="450"/>
      <c r="DC26" s="450"/>
      <c r="DD26" s="450"/>
      <c r="DE26" s="450"/>
      <c r="DF26" s="450"/>
      <c r="DG26" s="450"/>
      <c r="DH26" s="450"/>
      <c r="DI26" s="450"/>
      <c r="DJ26" s="450"/>
      <c r="DK26" s="450"/>
      <c r="DL26" s="450"/>
      <c r="DM26" s="450"/>
      <c r="DN26" s="450"/>
      <c r="DO26" s="450"/>
      <c r="DP26" s="450"/>
      <c r="DQ26" s="450"/>
      <c r="DR26" s="450"/>
      <c r="DS26" s="450"/>
      <c r="DT26" s="450"/>
      <c r="DU26" s="450"/>
      <c r="DV26" s="450"/>
      <c r="DW26" s="450"/>
      <c r="DX26" s="450"/>
      <c r="DY26" s="450"/>
      <c r="DZ26" s="450"/>
      <c r="EA26" s="450"/>
      <c r="EB26" s="450"/>
      <c r="EC26" s="450"/>
      <c r="ED26" s="450"/>
      <c r="EE26" s="450"/>
      <c r="EF26" s="450"/>
      <c r="EG26" s="450"/>
      <c r="EH26" s="450"/>
      <c r="EI26" s="450"/>
      <c r="EJ26" s="450"/>
      <c r="EK26" s="450"/>
      <c r="EL26" s="450"/>
      <c r="EM26" s="450"/>
      <c r="EN26" s="450"/>
      <c r="EO26" s="450"/>
      <c r="EP26" s="450"/>
      <c r="EQ26" s="450"/>
      <c r="ER26" s="450"/>
      <c r="ES26" s="450"/>
      <c r="ET26" s="450"/>
      <c r="EU26" s="450"/>
      <c r="EV26" s="450"/>
      <c r="EW26" s="450"/>
      <c r="EX26" s="450"/>
      <c r="EY26" s="450"/>
      <c r="EZ26" s="450"/>
      <c r="FA26" s="450"/>
      <c r="FB26" s="450"/>
      <c r="FC26" s="450"/>
      <c r="FD26" s="450"/>
      <c r="FE26" s="450"/>
      <c r="FF26" s="450"/>
      <c r="FG26" s="450"/>
      <c r="FH26" s="450"/>
      <c r="FI26" s="450"/>
      <c r="FJ26" s="450"/>
      <c r="FK26" s="450"/>
      <c r="FL26" s="450"/>
      <c r="FM26" s="450"/>
      <c r="FN26" s="450"/>
      <c r="FO26" s="450"/>
      <c r="FP26" s="450"/>
      <c r="FQ26" s="450"/>
      <c r="FR26" s="450"/>
      <c r="FS26" s="450"/>
      <c r="FT26" s="450"/>
      <c r="FU26" s="450"/>
      <c r="FV26" s="450"/>
      <c r="FW26" s="450"/>
      <c r="FX26" s="450"/>
      <c r="FY26" s="450"/>
      <c r="FZ26" s="450"/>
      <c r="GA26" s="450"/>
      <c r="GB26" s="450"/>
      <c r="GC26" s="450"/>
      <c r="GD26" s="450"/>
      <c r="GE26" s="450"/>
      <c r="GF26" s="450"/>
      <c r="GG26" s="450"/>
      <c r="GH26" s="450"/>
      <c r="GI26" s="450"/>
      <c r="GJ26" s="450"/>
      <c r="GK26" s="450"/>
      <c r="GL26" s="450"/>
      <c r="GM26" s="450"/>
      <c r="GN26" s="450"/>
      <c r="GO26" s="450"/>
      <c r="GP26" s="450"/>
      <c r="GQ26" s="450"/>
      <c r="GR26" s="450"/>
      <c r="GS26" s="450"/>
      <c r="GT26" s="450"/>
      <c r="GU26" s="450"/>
      <c r="GV26" s="450"/>
      <c r="GW26" s="450"/>
      <c r="GX26" s="450"/>
      <c r="GY26" s="450"/>
      <c r="GZ26" s="450"/>
      <c r="HA26" s="450"/>
      <c r="HB26" s="450"/>
      <c r="HC26" s="450"/>
      <c r="HD26" s="450"/>
      <c r="HE26" s="450"/>
      <c r="HF26" s="450"/>
      <c r="HG26" s="450"/>
      <c r="HH26" s="450"/>
      <c r="HI26" s="450"/>
      <c r="HJ26" s="450"/>
      <c r="HK26" s="450"/>
      <c r="HL26" s="450"/>
      <c r="HM26" s="450"/>
      <c r="HN26" s="450"/>
      <c r="HO26" s="450"/>
      <c r="HP26" s="450"/>
      <c r="HQ26" s="450"/>
      <c r="HR26" s="450"/>
      <c r="HS26" s="450"/>
      <c r="HT26" s="450"/>
      <c r="HU26" s="450"/>
      <c r="HV26" s="450"/>
      <c r="HW26" s="450"/>
      <c r="HX26" s="450"/>
      <c r="HY26" s="450"/>
      <c r="HZ26" s="450"/>
      <c r="IA26" s="450"/>
      <c r="IB26" s="450"/>
      <c r="IC26" s="450"/>
      <c r="ID26" s="450"/>
      <c r="IE26" s="450"/>
      <c r="IF26" s="450"/>
      <c r="IG26" s="450"/>
      <c r="IH26" s="450"/>
      <c r="II26" s="450"/>
      <c r="IJ26" s="450"/>
    </row>
    <row r="27" spans="1:244" ht="21" customHeight="1">
      <c r="A27" s="628"/>
      <c r="B27" s="197" t="s">
        <v>35</v>
      </c>
      <c r="C27" s="264">
        <v>18</v>
      </c>
      <c r="D27" s="265">
        <v>14.4</v>
      </c>
      <c r="E27" s="264">
        <v>398</v>
      </c>
      <c r="F27" s="265">
        <v>199</v>
      </c>
      <c r="G27" s="264">
        <v>2578</v>
      </c>
      <c r="H27" s="264">
        <v>930</v>
      </c>
      <c r="I27" s="264">
        <v>255</v>
      </c>
      <c r="J27" s="264">
        <v>1393</v>
      </c>
      <c r="K27" s="264">
        <v>2979</v>
      </c>
      <c r="L27" s="264">
        <v>1161</v>
      </c>
      <c r="M27" s="264">
        <v>317</v>
      </c>
      <c r="N27" s="264">
        <v>1501</v>
      </c>
      <c r="O27" s="265">
        <v>872.74</v>
      </c>
      <c r="P27" s="265">
        <v>523.64</v>
      </c>
      <c r="Q27" s="265">
        <v>349.1</v>
      </c>
      <c r="R27" s="265">
        <v>1086.1400000000001</v>
      </c>
      <c r="S27" s="265">
        <v>737.04</v>
      </c>
      <c r="T27" s="265">
        <v>349.1</v>
      </c>
      <c r="U27" s="450"/>
      <c r="V27" s="450"/>
      <c r="W27" s="450"/>
      <c r="X27" s="450"/>
      <c r="Y27" s="450"/>
      <c r="Z27" s="450"/>
      <c r="AA27" s="450"/>
      <c r="AB27" s="450"/>
      <c r="AC27" s="450"/>
      <c r="AD27" s="450"/>
      <c r="AE27" s="450"/>
      <c r="AF27" s="450"/>
      <c r="AG27" s="450"/>
      <c r="AH27" s="450"/>
      <c r="AI27" s="450"/>
      <c r="AJ27" s="450"/>
      <c r="AK27" s="450"/>
      <c r="AL27" s="450"/>
      <c r="AM27" s="450"/>
      <c r="AN27" s="450"/>
      <c r="AO27" s="450"/>
      <c r="AP27" s="450"/>
      <c r="AQ27" s="450"/>
      <c r="AR27" s="450"/>
      <c r="AS27" s="450"/>
      <c r="AT27" s="450"/>
      <c r="AU27" s="450"/>
      <c r="AV27" s="450"/>
      <c r="AW27" s="450"/>
      <c r="AX27" s="450"/>
      <c r="AY27" s="450"/>
      <c r="AZ27" s="450"/>
      <c r="BA27" s="450"/>
      <c r="BB27" s="450"/>
      <c r="BC27" s="450"/>
      <c r="BD27" s="450"/>
      <c r="BE27" s="450"/>
      <c r="BF27" s="450"/>
      <c r="BG27" s="450"/>
      <c r="BH27" s="450"/>
      <c r="BI27" s="450"/>
      <c r="BJ27" s="450"/>
      <c r="BK27" s="450"/>
      <c r="BL27" s="450"/>
      <c r="BM27" s="450"/>
      <c r="BN27" s="450"/>
      <c r="BO27" s="450"/>
      <c r="BP27" s="450"/>
      <c r="BQ27" s="450"/>
      <c r="BR27" s="450"/>
      <c r="BS27" s="450"/>
      <c r="BT27" s="450"/>
      <c r="BU27" s="450"/>
      <c r="BV27" s="450"/>
      <c r="BW27" s="450"/>
      <c r="BX27" s="450"/>
      <c r="BY27" s="450"/>
      <c r="BZ27" s="450"/>
      <c r="CA27" s="450"/>
      <c r="CB27" s="450"/>
      <c r="CC27" s="450"/>
      <c r="CD27" s="450"/>
      <c r="CE27" s="450"/>
      <c r="CF27" s="450"/>
      <c r="CG27" s="450"/>
      <c r="CH27" s="450"/>
      <c r="CI27" s="450"/>
      <c r="CJ27" s="450"/>
      <c r="CK27" s="450"/>
      <c r="CL27" s="450"/>
      <c r="CM27" s="450"/>
      <c r="CN27" s="450"/>
      <c r="CO27" s="450"/>
      <c r="CP27" s="450"/>
      <c r="CQ27" s="450"/>
      <c r="CR27" s="450"/>
      <c r="CS27" s="450"/>
      <c r="CT27" s="450"/>
      <c r="CU27" s="450"/>
      <c r="CV27" s="450"/>
      <c r="CW27" s="450"/>
      <c r="CX27" s="450"/>
      <c r="CY27" s="450"/>
      <c r="CZ27" s="450"/>
      <c r="DA27" s="450"/>
      <c r="DB27" s="450"/>
      <c r="DC27" s="450"/>
      <c r="DD27" s="450"/>
      <c r="DE27" s="450"/>
      <c r="DF27" s="450"/>
      <c r="DG27" s="450"/>
      <c r="DH27" s="450"/>
      <c r="DI27" s="450"/>
      <c r="DJ27" s="450"/>
      <c r="DK27" s="450"/>
      <c r="DL27" s="450"/>
      <c r="DM27" s="450"/>
      <c r="DN27" s="450"/>
      <c r="DO27" s="450"/>
      <c r="DP27" s="450"/>
      <c r="DQ27" s="450"/>
      <c r="DR27" s="450"/>
      <c r="DS27" s="450"/>
      <c r="DT27" s="450"/>
      <c r="DU27" s="450"/>
      <c r="DV27" s="450"/>
      <c r="DW27" s="450"/>
      <c r="DX27" s="450"/>
      <c r="DY27" s="450"/>
      <c r="DZ27" s="450"/>
      <c r="EA27" s="450"/>
      <c r="EB27" s="450"/>
      <c r="EC27" s="450"/>
      <c r="ED27" s="450"/>
      <c r="EE27" s="450"/>
      <c r="EF27" s="450"/>
      <c r="EG27" s="450"/>
      <c r="EH27" s="450"/>
      <c r="EI27" s="450"/>
      <c r="EJ27" s="450"/>
      <c r="EK27" s="450"/>
      <c r="EL27" s="450"/>
      <c r="EM27" s="450"/>
      <c r="EN27" s="450"/>
      <c r="EO27" s="450"/>
      <c r="EP27" s="450"/>
      <c r="EQ27" s="450"/>
      <c r="ER27" s="450"/>
      <c r="ES27" s="450"/>
      <c r="ET27" s="450"/>
      <c r="EU27" s="450"/>
      <c r="EV27" s="450"/>
      <c r="EW27" s="450"/>
      <c r="EX27" s="450"/>
      <c r="EY27" s="450"/>
      <c r="EZ27" s="450"/>
      <c r="FA27" s="450"/>
      <c r="FB27" s="450"/>
      <c r="FC27" s="450"/>
      <c r="FD27" s="450"/>
      <c r="FE27" s="450"/>
      <c r="FF27" s="450"/>
      <c r="FG27" s="450"/>
      <c r="FH27" s="450"/>
      <c r="FI27" s="450"/>
      <c r="FJ27" s="450"/>
      <c r="FK27" s="450"/>
      <c r="FL27" s="450"/>
      <c r="FM27" s="450"/>
      <c r="FN27" s="450"/>
      <c r="FO27" s="450"/>
      <c r="FP27" s="450"/>
      <c r="FQ27" s="450"/>
      <c r="FR27" s="450"/>
      <c r="FS27" s="450"/>
      <c r="FT27" s="450"/>
      <c r="FU27" s="450"/>
      <c r="FV27" s="450"/>
      <c r="FW27" s="450"/>
      <c r="FX27" s="450"/>
      <c r="FY27" s="450"/>
      <c r="FZ27" s="450"/>
      <c r="GA27" s="450"/>
      <c r="GB27" s="450"/>
      <c r="GC27" s="450"/>
      <c r="GD27" s="450"/>
      <c r="GE27" s="450"/>
      <c r="GF27" s="450"/>
      <c r="GG27" s="450"/>
      <c r="GH27" s="450"/>
      <c r="GI27" s="450"/>
      <c r="GJ27" s="450"/>
      <c r="GK27" s="450"/>
      <c r="GL27" s="450"/>
      <c r="GM27" s="450"/>
      <c r="GN27" s="450"/>
      <c r="GO27" s="450"/>
      <c r="GP27" s="450"/>
      <c r="GQ27" s="450"/>
      <c r="GR27" s="450"/>
      <c r="GS27" s="450"/>
      <c r="GT27" s="450"/>
      <c r="GU27" s="450"/>
      <c r="GV27" s="450"/>
      <c r="GW27" s="450"/>
      <c r="GX27" s="450"/>
      <c r="GY27" s="450"/>
      <c r="GZ27" s="450"/>
      <c r="HA27" s="450"/>
      <c r="HB27" s="450"/>
      <c r="HC27" s="450"/>
      <c r="HD27" s="450"/>
      <c r="HE27" s="450"/>
      <c r="HF27" s="450"/>
      <c r="HG27" s="450"/>
      <c r="HH27" s="450"/>
      <c r="HI27" s="450"/>
      <c r="HJ27" s="450"/>
      <c r="HK27" s="450"/>
      <c r="HL27" s="450"/>
      <c r="HM27" s="450"/>
      <c r="HN27" s="450"/>
      <c r="HO27" s="450"/>
      <c r="HP27" s="450"/>
      <c r="HQ27" s="450"/>
      <c r="HR27" s="450"/>
      <c r="HS27" s="450"/>
      <c r="HT27" s="450"/>
      <c r="HU27" s="450"/>
      <c r="HV27" s="450"/>
      <c r="HW27" s="450"/>
      <c r="HX27" s="450"/>
      <c r="HY27" s="450"/>
      <c r="HZ27" s="450"/>
      <c r="IA27" s="450"/>
      <c r="IB27" s="450"/>
      <c r="IC27" s="450"/>
      <c r="ID27" s="450"/>
      <c r="IE27" s="450"/>
      <c r="IF27" s="450"/>
      <c r="IG27" s="450"/>
      <c r="IH27" s="450"/>
      <c r="II27" s="450"/>
      <c r="IJ27" s="450"/>
    </row>
    <row r="28" spans="1:244" s="241" customFormat="1" ht="21" customHeight="1">
      <c r="A28" s="628"/>
      <c r="B28" s="262" t="s">
        <v>13</v>
      </c>
      <c r="C28" s="263">
        <v>31</v>
      </c>
      <c r="D28" s="263">
        <v>24.8</v>
      </c>
      <c r="E28" s="263">
        <v>689</v>
      </c>
      <c r="F28" s="263">
        <v>344.5</v>
      </c>
      <c r="G28" s="263">
        <v>4447</v>
      </c>
      <c r="H28" s="263">
        <v>1851</v>
      </c>
      <c r="I28" s="263">
        <v>402</v>
      </c>
      <c r="J28" s="263">
        <v>2194</v>
      </c>
      <c r="K28" s="263">
        <v>4794</v>
      </c>
      <c r="L28" s="263">
        <v>1800</v>
      </c>
      <c r="M28" s="263">
        <v>522</v>
      </c>
      <c r="N28" s="263">
        <v>2472</v>
      </c>
      <c r="O28" s="263">
        <v>1468.95</v>
      </c>
      <c r="P28" s="263">
        <v>881.37</v>
      </c>
      <c r="Q28" s="263">
        <v>587.58000000000004</v>
      </c>
      <c r="R28" s="263">
        <v>1838.25</v>
      </c>
      <c r="S28" s="263">
        <v>1250.67</v>
      </c>
      <c r="T28" s="263">
        <v>587.58000000000004</v>
      </c>
    </row>
    <row r="29" spans="1:244" ht="21" customHeight="1">
      <c r="A29" s="628"/>
      <c r="B29" s="197" t="s">
        <v>36</v>
      </c>
      <c r="C29" s="264">
        <v>24</v>
      </c>
      <c r="D29" s="265">
        <v>19.2</v>
      </c>
      <c r="E29" s="264">
        <v>542</v>
      </c>
      <c r="F29" s="265">
        <v>271</v>
      </c>
      <c r="G29" s="264">
        <v>3426</v>
      </c>
      <c r="H29" s="264">
        <v>1456</v>
      </c>
      <c r="I29" s="264">
        <v>305</v>
      </c>
      <c r="J29" s="264">
        <v>1665</v>
      </c>
      <c r="K29" s="264">
        <v>3690</v>
      </c>
      <c r="L29" s="264">
        <v>1363</v>
      </c>
      <c r="M29" s="264">
        <v>406</v>
      </c>
      <c r="N29" s="264">
        <v>1921</v>
      </c>
      <c r="O29" s="265">
        <v>1131.96</v>
      </c>
      <c r="P29" s="265">
        <v>679.18</v>
      </c>
      <c r="Q29" s="265">
        <v>452.78</v>
      </c>
      <c r="R29" s="265">
        <v>1422.16</v>
      </c>
      <c r="S29" s="265">
        <v>969.38</v>
      </c>
      <c r="T29" s="265">
        <v>452.78</v>
      </c>
      <c r="U29" s="450"/>
      <c r="V29" s="450"/>
      <c r="W29" s="450"/>
      <c r="X29" s="450"/>
      <c r="Y29" s="450"/>
      <c r="Z29" s="450"/>
      <c r="AA29" s="450"/>
      <c r="AB29" s="450"/>
      <c r="AC29" s="450"/>
      <c r="AD29" s="450"/>
      <c r="AE29" s="450"/>
      <c r="AF29" s="450"/>
      <c r="AG29" s="450"/>
      <c r="AH29" s="450"/>
      <c r="AI29" s="450"/>
      <c r="AJ29" s="450"/>
      <c r="AK29" s="450"/>
      <c r="AL29" s="450"/>
      <c r="AM29" s="450"/>
      <c r="AN29" s="450"/>
      <c r="AO29" s="450"/>
      <c r="AP29" s="450"/>
      <c r="AQ29" s="450"/>
      <c r="AR29" s="450"/>
      <c r="AS29" s="450"/>
      <c r="AT29" s="450"/>
      <c r="AU29" s="450"/>
      <c r="AV29" s="450"/>
      <c r="AW29" s="450"/>
      <c r="AX29" s="450"/>
      <c r="AY29" s="450"/>
      <c r="AZ29" s="450"/>
      <c r="BA29" s="450"/>
      <c r="BB29" s="450"/>
      <c r="BC29" s="450"/>
      <c r="BD29" s="450"/>
      <c r="BE29" s="450"/>
      <c r="BF29" s="450"/>
      <c r="BG29" s="450"/>
      <c r="BH29" s="450"/>
      <c r="BI29" s="450"/>
      <c r="BJ29" s="450"/>
      <c r="BK29" s="450"/>
      <c r="BL29" s="450"/>
      <c r="BM29" s="450"/>
      <c r="BN29" s="450"/>
      <c r="BO29" s="450"/>
      <c r="BP29" s="450"/>
      <c r="BQ29" s="450"/>
      <c r="BR29" s="450"/>
      <c r="BS29" s="450"/>
      <c r="BT29" s="450"/>
      <c r="BU29" s="450"/>
      <c r="BV29" s="450"/>
      <c r="BW29" s="450"/>
      <c r="BX29" s="450"/>
      <c r="BY29" s="450"/>
      <c r="BZ29" s="450"/>
      <c r="CA29" s="450"/>
      <c r="CB29" s="450"/>
      <c r="CC29" s="450"/>
      <c r="CD29" s="450"/>
      <c r="CE29" s="450"/>
      <c r="CF29" s="450"/>
      <c r="CG29" s="450"/>
      <c r="CH29" s="450"/>
      <c r="CI29" s="450"/>
      <c r="CJ29" s="450"/>
      <c r="CK29" s="450"/>
      <c r="CL29" s="450"/>
      <c r="CM29" s="450"/>
      <c r="CN29" s="450"/>
      <c r="CO29" s="450"/>
      <c r="CP29" s="450"/>
      <c r="CQ29" s="450"/>
      <c r="CR29" s="450"/>
      <c r="CS29" s="450"/>
      <c r="CT29" s="450"/>
      <c r="CU29" s="450"/>
      <c r="CV29" s="450"/>
      <c r="CW29" s="450"/>
      <c r="CX29" s="450"/>
      <c r="CY29" s="450"/>
      <c r="CZ29" s="450"/>
      <c r="DA29" s="450"/>
      <c r="DB29" s="450"/>
      <c r="DC29" s="450"/>
      <c r="DD29" s="450"/>
      <c r="DE29" s="450"/>
      <c r="DF29" s="450"/>
      <c r="DG29" s="450"/>
      <c r="DH29" s="450"/>
      <c r="DI29" s="450"/>
      <c r="DJ29" s="450"/>
      <c r="DK29" s="450"/>
      <c r="DL29" s="450"/>
      <c r="DM29" s="450"/>
      <c r="DN29" s="450"/>
      <c r="DO29" s="450"/>
      <c r="DP29" s="450"/>
      <c r="DQ29" s="450"/>
      <c r="DR29" s="450"/>
      <c r="DS29" s="450"/>
      <c r="DT29" s="450"/>
      <c r="DU29" s="450"/>
      <c r="DV29" s="450"/>
      <c r="DW29" s="450"/>
      <c r="DX29" s="450"/>
      <c r="DY29" s="450"/>
      <c r="DZ29" s="450"/>
      <c r="EA29" s="450"/>
      <c r="EB29" s="450"/>
      <c r="EC29" s="450"/>
      <c r="ED29" s="450"/>
      <c r="EE29" s="450"/>
      <c r="EF29" s="450"/>
      <c r="EG29" s="450"/>
      <c r="EH29" s="450"/>
      <c r="EI29" s="450"/>
      <c r="EJ29" s="450"/>
      <c r="EK29" s="450"/>
      <c r="EL29" s="450"/>
      <c r="EM29" s="450"/>
      <c r="EN29" s="450"/>
      <c r="EO29" s="450"/>
      <c r="EP29" s="450"/>
      <c r="EQ29" s="450"/>
      <c r="ER29" s="450"/>
      <c r="ES29" s="450"/>
      <c r="ET29" s="450"/>
      <c r="EU29" s="450"/>
      <c r="EV29" s="450"/>
      <c r="EW29" s="450"/>
      <c r="EX29" s="450"/>
      <c r="EY29" s="450"/>
      <c r="EZ29" s="450"/>
      <c r="FA29" s="450"/>
      <c r="FB29" s="450"/>
      <c r="FC29" s="450"/>
      <c r="FD29" s="450"/>
      <c r="FE29" s="450"/>
      <c r="FF29" s="450"/>
      <c r="FG29" s="450"/>
      <c r="FH29" s="450"/>
      <c r="FI29" s="450"/>
      <c r="FJ29" s="450"/>
      <c r="FK29" s="450"/>
      <c r="FL29" s="450"/>
      <c r="FM29" s="450"/>
      <c r="FN29" s="450"/>
      <c r="FO29" s="450"/>
      <c r="FP29" s="450"/>
      <c r="FQ29" s="450"/>
      <c r="FR29" s="450"/>
      <c r="FS29" s="450"/>
      <c r="FT29" s="450"/>
      <c r="FU29" s="450"/>
      <c r="FV29" s="450"/>
      <c r="FW29" s="450"/>
      <c r="FX29" s="450"/>
      <c r="FY29" s="450"/>
      <c r="FZ29" s="450"/>
      <c r="GA29" s="450"/>
      <c r="GB29" s="450"/>
      <c r="GC29" s="450"/>
      <c r="GD29" s="450"/>
      <c r="GE29" s="450"/>
      <c r="GF29" s="450"/>
      <c r="GG29" s="450"/>
      <c r="GH29" s="450"/>
      <c r="GI29" s="450"/>
      <c r="GJ29" s="450"/>
      <c r="GK29" s="450"/>
      <c r="GL29" s="450"/>
      <c r="GM29" s="450"/>
      <c r="GN29" s="450"/>
      <c r="GO29" s="450"/>
      <c r="GP29" s="450"/>
      <c r="GQ29" s="450"/>
      <c r="GR29" s="450"/>
      <c r="GS29" s="450"/>
      <c r="GT29" s="450"/>
      <c r="GU29" s="450"/>
      <c r="GV29" s="450"/>
      <c r="GW29" s="450"/>
      <c r="GX29" s="450"/>
      <c r="GY29" s="450"/>
      <c r="GZ29" s="450"/>
      <c r="HA29" s="450"/>
      <c r="HB29" s="450"/>
      <c r="HC29" s="450"/>
      <c r="HD29" s="450"/>
      <c r="HE29" s="450"/>
      <c r="HF29" s="450"/>
      <c r="HG29" s="450"/>
      <c r="HH29" s="450"/>
      <c r="HI29" s="450"/>
      <c r="HJ29" s="450"/>
      <c r="HK29" s="450"/>
      <c r="HL29" s="450"/>
      <c r="HM29" s="450"/>
      <c r="HN29" s="450"/>
      <c r="HO29" s="450"/>
      <c r="HP29" s="450"/>
      <c r="HQ29" s="450"/>
      <c r="HR29" s="450"/>
      <c r="HS29" s="450"/>
      <c r="HT29" s="450"/>
      <c r="HU29" s="450"/>
      <c r="HV29" s="450"/>
      <c r="HW29" s="450"/>
      <c r="HX29" s="450"/>
      <c r="HY29" s="450"/>
      <c r="HZ29" s="450"/>
      <c r="IA29" s="450"/>
      <c r="IB29" s="450"/>
      <c r="IC29" s="450"/>
      <c r="ID29" s="450"/>
      <c r="IE29" s="450"/>
      <c r="IF29" s="450"/>
      <c r="IG29" s="450"/>
      <c r="IH29" s="450"/>
      <c r="II29" s="450"/>
      <c r="IJ29" s="450"/>
    </row>
    <row r="30" spans="1:244" ht="21" customHeight="1">
      <c r="A30" s="628"/>
      <c r="B30" s="197" t="s">
        <v>37</v>
      </c>
      <c r="C30" s="264">
        <v>7</v>
      </c>
      <c r="D30" s="265">
        <v>5.6</v>
      </c>
      <c r="E30" s="264">
        <v>147</v>
      </c>
      <c r="F30" s="265">
        <v>73.5</v>
      </c>
      <c r="G30" s="264">
        <v>1021</v>
      </c>
      <c r="H30" s="264">
        <v>395</v>
      </c>
      <c r="I30" s="264">
        <v>97</v>
      </c>
      <c r="J30" s="264">
        <v>529</v>
      </c>
      <c r="K30" s="264">
        <v>1104</v>
      </c>
      <c r="L30" s="264">
        <v>437</v>
      </c>
      <c r="M30" s="264">
        <v>116</v>
      </c>
      <c r="N30" s="264">
        <v>551</v>
      </c>
      <c r="O30" s="265">
        <v>336.99</v>
      </c>
      <c r="P30" s="265">
        <v>202.19</v>
      </c>
      <c r="Q30" s="265">
        <v>134.80000000000001</v>
      </c>
      <c r="R30" s="265">
        <v>416.09</v>
      </c>
      <c r="S30" s="265">
        <v>281.29000000000002</v>
      </c>
      <c r="T30" s="265">
        <v>134.80000000000001</v>
      </c>
      <c r="U30" s="450"/>
      <c r="V30" s="450"/>
      <c r="W30" s="450"/>
      <c r="X30" s="450"/>
      <c r="Y30" s="450"/>
      <c r="Z30" s="450"/>
      <c r="AA30" s="450"/>
      <c r="AB30" s="450"/>
      <c r="AC30" s="450"/>
      <c r="AD30" s="450"/>
      <c r="AE30" s="450"/>
      <c r="AF30" s="450"/>
      <c r="AG30" s="450"/>
      <c r="AH30" s="450"/>
      <c r="AI30" s="450"/>
      <c r="AJ30" s="450"/>
      <c r="AK30" s="450"/>
      <c r="AL30" s="450"/>
      <c r="AM30" s="450"/>
      <c r="AN30" s="450"/>
      <c r="AO30" s="450"/>
      <c r="AP30" s="450"/>
      <c r="AQ30" s="450"/>
      <c r="AR30" s="450"/>
      <c r="AS30" s="450"/>
      <c r="AT30" s="450"/>
      <c r="AU30" s="450"/>
      <c r="AV30" s="450"/>
      <c r="AW30" s="450"/>
      <c r="AX30" s="450"/>
      <c r="AY30" s="450"/>
      <c r="AZ30" s="450"/>
      <c r="BA30" s="450"/>
      <c r="BB30" s="450"/>
      <c r="BC30" s="450"/>
      <c r="BD30" s="450"/>
      <c r="BE30" s="450"/>
      <c r="BF30" s="450"/>
      <c r="BG30" s="450"/>
      <c r="BH30" s="450"/>
      <c r="BI30" s="450"/>
      <c r="BJ30" s="450"/>
      <c r="BK30" s="450"/>
      <c r="BL30" s="450"/>
      <c r="BM30" s="450"/>
      <c r="BN30" s="450"/>
      <c r="BO30" s="450"/>
      <c r="BP30" s="450"/>
      <c r="BQ30" s="450"/>
      <c r="BR30" s="450"/>
      <c r="BS30" s="450"/>
      <c r="BT30" s="450"/>
      <c r="BU30" s="450"/>
      <c r="BV30" s="450"/>
      <c r="BW30" s="450"/>
      <c r="BX30" s="450"/>
      <c r="BY30" s="450"/>
      <c r="BZ30" s="450"/>
      <c r="CA30" s="450"/>
      <c r="CB30" s="450"/>
      <c r="CC30" s="450"/>
      <c r="CD30" s="450"/>
      <c r="CE30" s="450"/>
      <c r="CF30" s="450"/>
      <c r="CG30" s="450"/>
      <c r="CH30" s="450"/>
      <c r="CI30" s="450"/>
      <c r="CJ30" s="450"/>
      <c r="CK30" s="450"/>
      <c r="CL30" s="450"/>
      <c r="CM30" s="450"/>
      <c r="CN30" s="450"/>
      <c r="CO30" s="450"/>
      <c r="CP30" s="450"/>
      <c r="CQ30" s="450"/>
      <c r="CR30" s="450"/>
      <c r="CS30" s="450"/>
      <c r="CT30" s="450"/>
      <c r="CU30" s="450"/>
      <c r="CV30" s="450"/>
      <c r="CW30" s="450"/>
      <c r="CX30" s="450"/>
      <c r="CY30" s="450"/>
      <c r="CZ30" s="450"/>
      <c r="DA30" s="450"/>
      <c r="DB30" s="450"/>
      <c r="DC30" s="450"/>
      <c r="DD30" s="450"/>
      <c r="DE30" s="450"/>
      <c r="DF30" s="450"/>
      <c r="DG30" s="450"/>
      <c r="DH30" s="450"/>
      <c r="DI30" s="450"/>
      <c r="DJ30" s="450"/>
      <c r="DK30" s="450"/>
      <c r="DL30" s="450"/>
      <c r="DM30" s="450"/>
      <c r="DN30" s="450"/>
      <c r="DO30" s="450"/>
      <c r="DP30" s="450"/>
      <c r="DQ30" s="450"/>
      <c r="DR30" s="450"/>
      <c r="DS30" s="450"/>
      <c r="DT30" s="450"/>
      <c r="DU30" s="450"/>
      <c r="DV30" s="450"/>
      <c r="DW30" s="450"/>
      <c r="DX30" s="450"/>
      <c r="DY30" s="450"/>
      <c r="DZ30" s="450"/>
      <c r="EA30" s="450"/>
      <c r="EB30" s="450"/>
      <c r="EC30" s="450"/>
      <c r="ED30" s="450"/>
      <c r="EE30" s="450"/>
      <c r="EF30" s="450"/>
      <c r="EG30" s="450"/>
      <c r="EH30" s="450"/>
      <c r="EI30" s="450"/>
      <c r="EJ30" s="450"/>
      <c r="EK30" s="450"/>
      <c r="EL30" s="450"/>
      <c r="EM30" s="450"/>
      <c r="EN30" s="450"/>
      <c r="EO30" s="450"/>
      <c r="EP30" s="450"/>
      <c r="EQ30" s="450"/>
      <c r="ER30" s="450"/>
      <c r="ES30" s="450"/>
      <c r="ET30" s="450"/>
      <c r="EU30" s="450"/>
      <c r="EV30" s="450"/>
      <c r="EW30" s="450"/>
      <c r="EX30" s="450"/>
      <c r="EY30" s="450"/>
      <c r="EZ30" s="450"/>
      <c r="FA30" s="450"/>
      <c r="FB30" s="450"/>
      <c r="FC30" s="450"/>
      <c r="FD30" s="450"/>
      <c r="FE30" s="450"/>
      <c r="FF30" s="450"/>
      <c r="FG30" s="450"/>
      <c r="FH30" s="450"/>
      <c r="FI30" s="450"/>
      <c r="FJ30" s="450"/>
      <c r="FK30" s="450"/>
      <c r="FL30" s="450"/>
      <c r="FM30" s="450"/>
      <c r="FN30" s="450"/>
      <c r="FO30" s="450"/>
      <c r="FP30" s="450"/>
      <c r="FQ30" s="450"/>
      <c r="FR30" s="450"/>
      <c r="FS30" s="450"/>
      <c r="FT30" s="450"/>
      <c r="FU30" s="450"/>
      <c r="FV30" s="450"/>
      <c r="FW30" s="450"/>
      <c r="FX30" s="450"/>
      <c r="FY30" s="450"/>
      <c r="FZ30" s="450"/>
      <c r="GA30" s="450"/>
      <c r="GB30" s="450"/>
      <c r="GC30" s="450"/>
      <c r="GD30" s="450"/>
      <c r="GE30" s="450"/>
      <c r="GF30" s="450"/>
      <c r="GG30" s="450"/>
      <c r="GH30" s="450"/>
      <c r="GI30" s="450"/>
      <c r="GJ30" s="450"/>
      <c r="GK30" s="450"/>
      <c r="GL30" s="450"/>
      <c r="GM30" s="450"/>
      <c r="GN30" s="450"/>
      <c r="GO30" s="450"/>
      <c r="GP30" s="450"/>
      <c r="GQ30" s="450"/>
      <c r="GR30" s="450"/>
      <c r="GS30" s="450"/>
      <c r="GT30" s="450"/>
      <c r="GU30" s="450"/>
      <c r="GV30" s="450"/>
      <c r="GW30" s="450"/>
      <c r="GX30" s="450"/>
      <c r="GY30" s="450"/>
      <c r="GZ30" s="450"/>
      <c r="HA30" s="450"/>
      <c r="HB30" s="450"/>
      <c r="HC30" s="450"/>
      <c r="HD30" s="450"/>
      <c r="HE30" s="450"/>
      <c r="HF30" s="450"/>
      <c r="HG30" s="450"/>
      <c r="HH30" s="450"/>
      <c r="HI30" s="450"/>
      <c r="HJ30" s="450"/>
      <c r="HK30" s="450"/>
      <c r="HL30" s="450"/>
      <c r="HM30" s="450"/>
      <c r="HN30" s="450"/>
      <c r="HO30" s="450"/>
      <c r="HP30" s="450"/>
      <c r="HQ30" s="450"/>
      <c r="HR30" s="450"/>
      <c r="HS30" s="450"/>
      <c r="HT30" s="450"/>
      <c r="HU30" s="450"/>
      <c r="HV30" s="450"/>
      <c r="HW30" s="450"/>
      <c r="HX30" s="450"/>
      <c r="HY30" s="450"/>
      <c r="HZ30" s="450"/>
      <c r="IA30" s="450"/>
      <c r="IB30" s="450"/>
      <c r="IC30" s="450"/>
      <c r="ID30" s="450"/>
      <c r="IE30" s="450"/>
      <c r="IF30" s="450"/>
      <c r="IG30" s="450"/>
      <c r="IH30" s="450"/>
      <c r="II30" s="450"/>
      <c r="IJ30" s="450"/>
    </row>
    <row r="31" spans="1:244" s="241" customFormat="1" ht="21" customHeight="1">
      <c r="A31" s="628"/>
      <c r="B31" s="262" t="s">
        <v>13</v>
      </c>
      <c r="C31" s="263">
        <v>47</v>
      </c>
      <c r="D31" s="263">
        <v>37.6</v>
      </c>
      <c r="E31" s="263">
        <v>1044</v>
      </c>
      <c r="F31" s="263">
        <v>522</v>
      </c>
      <c r="G31" s="263">
        <v>7381</v>
      </c>
      <c r="H31" s="263">
        <v>2497</v>
      </c>
      <c r="I31" s="263">
        <v>756</v>
      </c>
      <c r="J31" s="263">
        <v>4128</v>
      </c>
      <c r="K31" s="263">
        <v>7818</v>
      </c>
      <c r="L31" s="263">
        <v>2610</v>
      </c>
      <c r="M31" s="263">
        <v>910</v>
      </c>
      <c r="N31" s="263">
        <v>4298</v>
      </c>
      <c r="O31" s="263">
        <v>2325.29</v>
      </c>
      <c r="P31" s="263">
        <v>1395.18</v>
      </c>
      <c r="Q31" s="263">
        <v>930.11</v>
      </c>
      <c r="R31" s="263">
        <v>2884.89</v>
      </c>
      <c r="S31" s="263">
        <v>1954.78</v>
      </c>
      <c r="T31" s="263">
        <v>930.11</v>
      </c>
    </row>
    <row r="32" spans="1:244" ht="21" customHeight="1">
      <c r="A32" s="628"/>
      <c r="B32" s="197" t="s">
        <v>38</v>
      </c>
      <c r="C32" s="264">
        <v>39</v>
      </c>
      <c r="D32" s="265">
        <v>31.2</v>
      </c>
      <c r="E32" s="264">
        <v>866</v>
      </c>
      <c r="F32" s="265">
        <v>433</v>
      </c>
      <c r="G32" s="264">
        <v>6053</v>
      </c>
      <c r="H32" s="264">
        <v>2018</v>
      </c>
      <c r="I32" s="264">
        <v>625</v>
      </c>
      <c r="J32" s="264">
        <v>3410</v>
      </c>
      <c r="K32" s="264">
        <v>6484</v>
      </c>
      <c r="L32" s="264">
        <v>2161</v>
      </c>
      <c r="M32" s="264">
        <v>755</v>
      </c>
      <c r="N32" s="264">
        <v>3568</v>
      </c>
      <c r="O32" s="265">
        <v>1914.66</v>
      </c>
      <c r="P32" s="265">
        <v>1148.8</v>
      </c>
      <c r="Q32" s="265">
        <v>765.86</v>
      </c>
      <c r="R32" s="265">
        <v>2378.86</v>
      </c>
      <c r="S32" s="265">
        <v>1613</v>
      </c>
      <c r="T32" s="265">
        <v>765.86</v>
      </c>
      <c r="U32" s="450"/>
      <c r="V32" s="450"/>
      <c r="W32" s="450"/>
      <c r="X32" s="450"/>
      <c r="Y32" s="450"/>
      <c r="Z32" s="450"/>
      <c r="AA32" s="450"/>
      <c r="AB32" s="450"/>
      <c r="AC32" s="450"/>
      <c r="AD32" s="450"/>
      <c r="AE32" s="450"/>
      <c r="AF32" s="450"/>
      <c r="AG32" s="450"/>
      <c r="AH32" s="450"/>
      <c r="AI32" s="450"/>
      <c r="AJ32" s="450"/>
      <c r="AK32" s="450"/>
      <c r="AL32" s="450"/>
      <c r="AM32" s="450"/>
      <c r="AN32" s="450"/>
      <c r="AO32" s="450"/>
      <c r="AP32" s="450"/>
      <c r="AQ32" s="450"/>
      <c r="AR32" s="450"/>
      <c r="AS32" s="450"/>
      <c r="AT32" s="450"/>
      <c r="AU32" s="450"/>
      <c r="AV32" s="450"/>
      <c r="AW32" s="450"/>
      <c r="AX32" s="450"/>
      <c r="AY32" s="450"/>
      <c r="AZ32" s="450"/>
      <c r="BA32" s="450"/>
      <c r="BB32" s="450"/>
      <c r="BC32" s="450"/>
      <c r="BD32" s="450"/>
      <c r="BE32" s="450"/>
      <c r="BF32" s="450"/>
      <c r="BG32" s="450"/>
      <c r="BH32" s="450"/>
      <c r="BI32" s="450"/>
      <c r="BJ32" s="450"/>
      <c r="BK32" s="450"/>
      <c r="BL32" s="450"/>
      <c r="BM32" s="450"/>
      <c r="BN32" s="450"/>
      <c r="BO32" s="450"/>
      <c r="BP32" s="450"/>
      <c r="BQ32" s="450"/>
      <c r="BR32" s="450"/>
      <c r="BS32" s="450"/>
      <c r="BT32" s="450"/>
      <c r="BU32" s="450"/>
      <c r="BV32" s="450"/>
      <c r="BW32" s="450"/>
      <c r="BX32" s="450"/>
      <c r="BY32" s="450"/>
      <c r="BZ32" s="450"/>
      <c r="CA32" s="450"/>
      <c r="CB32" s="450"/>
      <c r="CC32" s="450"/>
      <c r="CD32" s="450"/>
      <c r="CE32" s="450"/>
      <c r="CF32" s="450"/>
      <c r="CG32" s="450"/>
      <c r="CH32" s="450"/>
      <c r="CI32" s="450"/>
      <c r="CJ32" s="450"/>
      <c r="CK32" s="450"/>
      <c r="CL32" s="450"/>
      <c r="CM32" s="450"/>
      <c r="CN32" s="450"/>
      <c r="CO32" s="450"/>
      <c r="CP32" s="450"/>
      <c r="CQ32" s="450"/>
      <c r="CR32" s="450"/>
      <c r="CS32" s="450"/>
      <c r="CT32" s="450"/>
      <c r="CU32" s="450"/>
      <c r="CV32" s="450"/>
      <c r="CW32" s="450"/>
      <c r="CX32" s="450"/>
      <c r="CY32" s="450"/>
      <c r="CZ32" s="450"/>
      <c r="DA32" s="450"/>
      <c r="DB32" s="450"/>
      <c r="DC32" s="450"/>
      <c r="DD32" s="450"/>
      <c r="DE32" s="450"/>
      <c r="DF32" s="450"/>
      <c r="DG32" s="450"/>
      <c r="DH32" s="450"/>
      <c r="DI32" s="450"/>
      <c r="DJ32" s="450"/>
      <c r="DK32" s="450"/>
      <c r="DL32" s="450"/>
      <c r="DM32" s="450"/>
      <c r="DN32" s="450"/>
      <c r="DO32" s="450"/>
      <c r="DP32" s="450"/>
      <c r="DQ32" s="450"/>
      <c r="DR32" s="450"/>
      <c r="DS32" s="450"/>
      <c r="DT32" s="450"/>
      <c r="DU32" s="450"/>
      <c r="DV32" s="450"/>
      <c r="DW32" s="450"/>
      <c r="DX32" s="450"/>
      <c r="DY32" s="450"/>
      <c r="DZ32" s="450"/>
      <c r="EA32" s="450"/>
      <c r="EB32" s="450"/>
      <c r="EC32" s="450"/>
      <c r="ED32" s="450"/>
      <c r="EE32" s="450"/>
      <c r="EF32" s="450"/>
      <c r="EG32" s="450"/>
      <c r="EH32" s="450"/>
      <c r="EI32" s="450"/>
      <c r="EJ32" s="450"/>
      <c r="EK32" s="450"/>
      <c r="EL32" s="450"/>
      <c r="EM32" s="450"/>
      <c r="EN32" s="450"/>
      <c r="EO32" s="450"/>
      <c r="EP32" s="450"/>
      <c r="EQ32" s="450"/>
      <c r="ER32" s="450"/>
      <c r="ES32" s="450"/>
      <c r="ET32" s="450"/>
      <c r="EU32" s="450"/>
      <c r="EV32" s="450"/>
      <c r="EW32" s="450"/>
      <c r="EX32" s="450"/>
      <c r="EY32" s="450"/>
      <c r="EZ32" s="450"/>
      <c r="FA32" s="450"/>
      <c r="FB32" s="450"/>
      <c r="FC32" s="450"/>
      <c r="FD32" s="450"/>
      <c r="FE32" s="450"/>
      <c r="FF32" s="450"/>
      <c r="FG32" s="450"/>
      <c r="FH32" s="450"/>
      <c r="FI32" s="450"/>
      <c r="FJ32" s="450"/>
      <c r="FK32" s="450"/>
      <c r="FL32" s="450"/>
      <c r="FM32" s="450"/>
      <c r="FN32" s="450"/>
      <c r="FO32" s="450"/>
      <c r="FP32" s="450"/>
      <c r="FQ32" s="450"/>
      <c r="FR32" s="450"/>
      <c r="FS32" s="450"/>
      <c r="FT32" s="450"/>
      <c r="FU32" s="450"/>
      <c r="FV32" s="450"/>
      <c r="FW32" s="450"/>
      <c r="FX32" s="450"/>
      <c r="FY32" s="450"/>
      <c r="FZ32" s="450"/>
      <c r="GA32" s="450"/>
      <c r="GB32" s="450"/>
      <c r="GC32" s="450"/>
      <c r="GD32" s="450"/>
      <c r="GE32" s="450"/>
      <c r="GF32" s="450"/>
      <c r="GG32" s="450"/>
      <c r="GH32" s="450"/>
      <c r="GI32" s="450"/>
      <c r="GJ32" s="450"/>
      <c r="GK32" s="450"/>
      <c r="GL32" s="450"/>
      <c r="GM32" s="450"/>
      <c r="GN32" s="450"/>
      <c r="GO32" s="450"/>
      <c r="GP32" s="450"/>
      <c r="GQ32" s="450"/>
      <c r="GR32" s="450"/>
      <c r="GS32" s="450"/>
      <c r="GT32" s="450"/>
      <c r="GU32" s="450"/>
      <c r="GV32" s="450"/>
      <c r="GW32" s="450"/>
      <c r="GX32" s="450"/>
      <c r="GY32" s="450"/>
      <c r="GZ32" s="450"/>
      <c r="HA32" s="450"/>
      <c r="HB32" s="450"/>
      <c r="HC32" s="450"/>
      <c r="HD32" s="450"/>
      <c r="HE32" s="450"/>
      <c r="HF32" s="450"/>
      <c r="HG32" s="450"/>
      <c r="HH32" s="450"/>
      <c r="HI32" s="450"/>
      <c r="HJ32" s="450"/>
      <c r="HK32" s="450"/>
      <c r="HL32" s="450"/>
      <c r="HM32" s="450"/>
      <c r="HN32" s="450"/>
      <c r="HO32" s="450"/>
      <c r="HP32" s="450"/>
      <c r="HQ32" s="450"/>
      <c r="HR32" s="450"/>
      <c r="HS32" s="450"/>
      <c r="HT32" s="450"/>
      <c r="HU32" s="450"/>
      <c r="HV32" s="450"/>
      <c r="HW32" s="450"/>
      <c r="HX32" s="450"/>
      <c r="HY32" s="450"/>
      <c r="HZ32" s="450"/>
      <c r="IA32" s="450"/>
      <c r="IB32" s="450"/>
      <c r="IC32" s="450"/>
      <c r="ID32" s="450"/>
      <c r="IE32" s="450"/>
      <c r="IF32" s="450"/>
      <c r="IG32" s="450"/>
      <c r="IH32" s="450"/>
      <c r="II32" s="450"/>
      <c r="IJ32" s="450"/>
    </row>
    <row r="33" spans="1:244" ht="21" customHeight="1">
      <c r="A33" s="628"/>
      <c r="B33" s="197" t="s">
        <v>39</v>
      </c>
      <c r="C33" s="264">
        <v>8</v>
      </c>
      <c r="D33" s="265">
        <v>6.4</v>
      </c>
      <c r="E33" s="264">
        <v>178</v>
      </c>
      <c r="F33" s="265">
        <v>89</v>
      </c>
      <c r="G33" s="264">
        <v>1328</v>
      </c>
      <c r="H33" s="264">
        <v>479</v>
      </c>
      <c r="I33" s="264">
        <v>131</v>
      </c>
      <c r="J33" s="264">
        <v>718</v>
      </c>
      <c r="K33" s="264">
        <v>1334</v>
      </c>
      <c r="L33" s="264">
        <v>449</v>
      </c>
      <c r="M33" s="264">
        <v>155</v>
      </c>
      <c r="N33" s="264">
        <v>730</v>
      </c>
      <c r="O33" s="265">
        <v>410.63</v>
      </c>
      <c r="P33" s="265">
        <v>246.38</v>
      </c>
      <c r="Q33" s="265">
        <v>164.25</v>
      </c>
      <c r="R33" s="265">
        <v>506.03</v>
      </c>
      <c r="S33" s="265">
        <v>341.78</v>
      </c>
      <c r="T33" s="265">
        <v>164.25</v>
      </c>
      <c r="U33" s="450"/>
      <c r="V33" s="450"/>
      <c r="W33" s="450"/>
      <c r="X33" s="450"/>
      <c r="Y33" s="450"/>
      <c r="Z33" s="450"/>
      <c r="AA33" s="450"/>
      <c r="AB33" s="450"/>
      <c r="AC33" s="450"/>
      <c r="AD33" s="450"/>
      <c r="AE33" s="450"/>
      <c r="AF33" s="450"/>
      <c r="AG33" s="450"/>
      <c r="AH33" s="450"/>
      <c r="AI33" s="450"/>
      <c r="AJ33" s="450"/>
      <c r="AK33" s="450"/>
      <c r="AL33" s="450"/>
      <c r="AM33" s="450"/>
      <c r="AN33" s="450"/>
      <c r="AO33" s="450"/>
      <c r="AP33" s="450"/>
      <c r="AQ33" s="450"/>
      <c r="AR33" s="450"/>
      <c r="AS33" s="450"/>
      <c r="AT33" s="450"/>
      <c r="AU33" s="450"/>
      <c r="AV33" s="450"/>
      <c r="AW33" s="450"/>
      <c r="AX33" s="450"/>
      <c r="AY33" s="450"/>
      <c r="AZ33" s="450"/>
      <c r="BA33" s="450"/>
      <c r="BB33" s="450"/>
      <c r="BC33" s="450"/>
      <c r="BD33" s="450"/>
      <c r="BE33" s="450"/>
      <c r="BF33" s="450"/>
      <c r="BG33" s="450"/>
      <c r="BH33" s="450"/>
      <c r="BI33" s="450"/>
      <c r="BJ33" s="450"/>
      <c r="BK33" s="450"/>
      <c r="BL33" s="450"/>
      <c r="BM33" s="450"/>
      <c r="BN33" s="450"/>
      <c r="BO33" s="450"/>
      <c r="BP33" s="450"/>
      <c r="BQ33" s="450"/>
      <c r="BR33" s="450"/>
      <c r="BS33" s="450"/>
      <c r="BT33" s="450"/>
      <c r="BU33" s="450"/>
      <c r="BV33" s="450"/>
      <c r="BW33" s="450"/>
      <c r="BX33" s="450"/>
      <c r="BY33" s="450"/>
      <c r="BZ33" s="450"/>
      <c r="CA33" s="450"/>
      <c r="CB33" s="450"/>
      <c r="CC33" s="450"/>
      <c r="CD33" s="450"/>
      <c r="CE33" s="450"/>
      <c r="CF33" s="450"/>
      <c r="CG33" s="450"/>
      <c r="CH33" s="450"/>
      <c r="CI33" s="450"/>
      <c r="CJ33" s="450"/>
      <c r="CK33" s="450"/>
      <c r="CL33" s="450"/>
      <c r="CM33" s="450"/>
      <c r="CN33" s="450"/>
      <c r="CO33" s="450"/>
      <c r="CP33" s="450"/>
      <c r="CQ33" s="450"/>
      <c r="CR33" s="450"/>
      <c r="CS33" s="450"/>
      <c r="CT33" s="450"/>
      <c r="CU33" s="450"/>
      <c r="CV33" s="450"/>
      <c r="CW33" s="450"/>
      <c r="CX33" s="450"/>
      <c r="CY33" s="450"/>
      <c r="CZ33" s="450"/>
      <c r="DA33" s="450"/>
      <c r="DB33" s="450"/>
      <c r="DC33" s="450"/>
      <c r="DD33" s="450"/>
      <c r="DE33" s="450"/>
      <c r="DF33" s="450"/>
      <c r="DG33" s="450"/>
      <c r="DH33" s="450"/>
      <c r="DI33" s="450"/>
      <c r="DJ33" s="450"/>
      <c r="DK33" s="450"/>
      <c r="DL33" s="450"/>
      <c r="DM33" s="450"/>
      <c r="DN33" s="450"/>
      <c r="DO33" s="450"/>
      <c r="DP33" s="450"/>
      <c r="DQ33" s="450"/>
      <c r="DR33" s="450"/>
      <c r="DS33" s="450"/>
      <c r="DT33" s="450"/>
      <c r="DU33" s="450"/>
      <c r="DV33" s="450"/>
      <c r="DW33" s="450"/>
      <c r="DX33" s="450"/>
      <c r="DY33" s="450"/>
      <c r="DZ33" s="450"/>
      <c r="EA33" s="450"/>
      <c r="EB33" s="450"/>
      <c r="EC33" s="450"/>
      <c r="ED33" s="450"/>
      <c r="EE33" s="450"/>
      <c r="EF33" s="450"/>
      <c r="EG33" s="450"/>
      <c r="EH33" s="450"/>
      <c r="EI33" s="450"/>
      <c r="EJ33" s="450"/>
      <c r="EK33" s="450"/>
      <c r="EL33" s="450"/>
      <c r="EM33" s="450"/>
      <c r="EN33" s="450"/>
      <c r="EO33" s="450"/>
      <c r="EP33" s="450"/>
      <c r="EQ33" s="450"/>
      <c r="ER33" s="450"/>
      <c r="ES33" s="450"/>
      <c r="ET33" s="450"/>
      <c r="EU33" s="450"/>
      <c r="EV33" s="450"/>
      <c r="EW33" s="450"/>
      <c r="EX33" s="450"/>
      <c r="EY33" s="450"/>
      <c r="EZ33" s="450"/>
      <c r="FA33" s="450"/>
      <c r="FB33" s="450"/>
      <c r="FC33" s="450"/>
      <c r="FD33" s="450"/>
      <c r="FE33" s="450"/>
      <c r="FF33" s="450"/>
      <c r="FG33" s="450"/>
      <c r="FH33" s="450"/>
      <c r="FI33" s="450"/>
      <c r="FJ33" s="450"/>
      <c r="FK33" s="450"/>
      <c r="FL33" s="450"/>
      <c r="FM33" s="450"/>
      <c r="FN33" s="450"/>
      <c r="FO33" s="450"/>
      <c r="FP33" s="450"/>
      <c r="FQ33" s="450"/>
      <c r="FR33" s="450"/>
      <c r="FS33" s="450"/>
      <c r="FT33" s="450"/>
      <c r="FU33" s="450"/>
      <c r="FV33" s="450"/>
      <c r="FW33" s="450"/>
      <c r="FX33" s="450"/>
      <c r="FY33" s="450"/>
      <c r="FZ33" s="450"/>
      <c r="GA33" s="450"/>
      <c r="GB33" s="450"/>
      <c r="GC33" s="450"/>
      <c r="GD33" s="450"/>
      <c r="GE33" s="450"/>
      <c r="GF33" s="450"/>
      <c r="GG33" s="450"/>
      <c r="GH33" s="450"/>
      <c r="GI33" s="450"/>
      <c r="GJ33" s="450"/>
      <c r="GK33" s="450"/>
      <c r="GL33" s="450"/>
      <c r="GM33" s="450"/>
      <c r="GN33" s="450"/>
      <c r="GO33" s="450"/>
      <c r="GP33" s="450"/>
      <c r="GQ33" s="450"/>
      <c r="GR33" s="450"/>
      <c r="GS33" s="450"/>
      <c r="GT33" s="450"/>
      <c r="GU33" s="450"/>
      <c r="GV33" s="450"/>
      <c r="GW33" s="450"/>
      <c r="GX33" s="450"/>
      <c r="GY33" s="450"/>
      <c r="GZ33" s="450"/>
      <c r="HA33" s="450"/>
      <c r="HB33" s="450"/>
      <c r="HC33" s="450"/>
      <c r="HD33" s="450"/>
      <c r="HE33" s="450"/>
      <c r="HF33" s="450"/>
      <c r="HG33" s="450"/>
      <c r="HH33" s="450"/>
      <c r="HI33" s="450"/>
      <c r="HJ33" s="450"/>
      <c r="HK33" s="450"/>
      <c r="HL33" s="450"/>
      <c r="HM33" s="450"/>
      <c r="HN33" s="450"/>
      <c r="HO33" s="450"/>
      <c r="HP33" s="450"/>
      <c r="HQ33" s="450"/>
      <c r="HR33" s="450"/>
      <c r="HS33" s="450"/>
      <c r="HT33" s="450"/>
      <c r="HU33" s="450"/>
      <c r="HV33" s="450"/>
      <c r="HW33" s="450"/>
      <c r="HX33" s="450"/>
      <c r="HY33" s="450"/>
      <c r="HZ33" s="450"/>
      <c r="IA33" s="450"/>
      <c r="IB33" s="450"/>
      <c r="IC33" s="450"/>
      <c r="ID33" s="450"/>
      <c r="IE33" s="450"/>
      <c r="IF33" s="450"/>
      <c r="IG33" s="450"/>
      <c r="IH33" s="450"/>
      <c r="II33" s="450"/>
      <c r="IJ33" s="450"/>
    </row>
    <row r="34" spans="1:244" s="241" customFormat="1" ht="21" customHeight="1">
      <c r="A34" s="628"/>
      <c r="B34" s="262" t="s">
        <v>13</v>
      </c>
      <c r="C34" s="263">
        <v>52</v>
      </c>
      <c r="D34" s="263">
        <v>41.6</v>
      </c>
      <c r="E34" s="263">
        <v>1164</v>
      </c>
      <c r="F34" s="263">
        <v>582</v>
      </c>
      <c r="G34" s="263">
        <v>8430</v>
      </c>
      <c r="H34" s="263">
        <v>2886</v>
      </c>
      <c r="I34" s="263">
        <v>859</v>
      </c>
      <c r="J34" s="263">
        <v>4685</v>
      </c>
      <c r="K34" s="263">
        <v>8717</v>
      </c>
      <c r="L34" s="263">
        <v>2981</v>
      </c>
      <c r="M34" s="263">
        <v>1001</v>
      </c>
      <c r="N34" s="263">
        <v>4735</v>
      </c>
      <c r="O34" s="263">
        <v>2633.85</v>
      </c>
      <c r="P34" s="263">
        <v>1580.31</v>
      </c>
      <c r="Q34" s="263">
        <v>1053.54</v>
      </c>
      <c r="R34" s="263">
        <v>3257.45</v>
      </c>
      <c r="S34" s="263">
        <v>2203.91</v>
      </c>
      <c r="T34" s="263">
        <v>1053.54</v>
      </c>
    </row>
    <row r="35" spans="1:244" ht="21" customHeight="1">
      <c r="A35" s="628"/>
      <c r="B35" s="197" t="s">
        <v>40</v>
      </c>
      <c r="C35" s="264">
        <v>46</v>
      </c>
      <c r="D35" s="265">
        <v>36.799999999999997</v>
      </c>
      <c r="E35" s="264">
        <v>1020</v>
      </c>
      <c r="F35" s="265">
        <v>510</v>
      </c>
      <c r="G35" s="264">
        <v>7323</v>
      </c>
      <c r="H35" s="264">
        <v>2441</v>
      </c>
      <c r="I35" s="264">
        <v>756</v>
      </c>
      <c r="J35" s="264">
        <v>4126</v>
      </c>
      <c r="K35" s="264">
        <v>7639</v>
      </c>
      <c r="L35" s="264">
        <v>2546</v>
      </c>
      <c r="M35" s="264">
        <v>889</v>
      </c>
      <c r="N35" s="264">
        <v>4204</v>
      </c>
      <c r="O35" s="265">
        <v>2284.87</v>
      </c>
      <c r="P35" s="265">
        <v>1370.92</v>
      </c>
      <c r="Q35" s="265">
        <v>913.95</v>
      </c>
      <c r="R35" s="265">
        <v>2831.67</v>
      </c>
      <c r="S35" s="265">
        <v>1917.72</v>
      </c>
      <c r="T35" s="265">
        <v>913.95</v>
      </c>
      <c r="U35" s="450"/>
      <c r="V35" s="450"/>
      <c r="W35" s="450"/>
      <c r="X35" s="450"/>
      <c r="Y35" s="450"/>
      <c r="Z35" s="450"/>
      <c r="AA35" s="450"/>
      <c r="AB35" s="450"/>
      <c r="AC35" s="450"/>
      <c r="AD35" s="450"/>
      <c r="AE35" s="450"/>
      <c r="AF35" s="450"/>
      <c r="AG35" s="450"/>
      <c r="AH35" s="450"/>
      <c r="AI35" s="450"/>
      <c r="AJ35" s="450"/>
      <c r="AK35" s="450"/>
      <c r="AL35" s="450"/>
      <c r="AM35" s="450"/>
      <c r="AN35" s="450"/>
      <c r="AO35" s="450"/>
      <c r="AP35" s="450"/>
      <c r="AQ35" s="450"/>
      <c r="AR35" s="450"/>
      <c r="AS35" s="450"/>
      <c r="AT35" s="450"/>
      <c r="AU35" s="450"/>
      <c r="AV35" s="450"/>
      <c r="AW35" s="450"/>
      <c r="AX35" s="450"/>
      <c r="AY35" s="450"/>
      <c r="AZ35" s="450"/>
      <c r="BA35" s="450"/>
      <c r="BB35" s="450"/>
      <c r="BC35" s="450"/>
      <c r="BD35" s="450"/>
      <c r="BE35" s="450"/>
      <c r="BF35" s="450"/>
      <c r="BG35" s="450"/>
      <c r="BH35" s="450"/>
      <c r="BI35" s="450"/>
      <c r="BJ35" s="450"/>
      <c r="BK35" s="450"/>
      <c r="BL35" s="450"/>
      <c r="BM35" s="450"/>
      <c r="BN35" s="450"/>
      <c r="BO35" s="450"/>
      <c r="BP35" s="450"/>
      <c r="BQ35" s="450"/>
      <c r="BR35" s="450"/>
      <c r="BS35" s="450"/>
      <c r="BT35" s="450"/>
      <c r="BU35" s="450"/>
      <c r="BV35" s="450"/>
      <c r="BW35" s="450"/>
      <c r="BX35" s="450"/>
      <c r="BY35" s="450"/>
      <c r="BZ35" s="450"/>
      <c r="CA35" s="450"/>
      <c r="CB35" s="450"/>
      <c r="CC35" s="450"/>
      <c r="CD35" s="450"/>
      <c r="CE35" s="450"/>
      <c r="CF35" s="450"/>
      <c r="CG35" s="450"/>
      <c r="CH35" s="450"/>
      <c r="CI35" s="450"/>
      <c r="CJ35" s="450"/>
      <c r="CK35" s="450"/>
      <c r="CL35" s="450"/>
      <c r="CM35" s="450"/>
      <c r="CN35" s="450"/>
      <c r="CO35" s="450"/>
      <c r="CP35" s="450"/>
      <c r="CQ35" s="450"/>
      <c r="CR35" s="450"/>
      <c r="CS35" s="450"/>
      <c r="CT35" s="450"/>
      <c r="CU35" s="450"/>
      <c r="CV35" s="450"/>
      <c r="CW35" s="450"/>
      <c r="CX35" s="450"/>
      <c r="CY35" s="450"/>
      <c r="CZ35" s="450"/>
      <c r="DA35" s="450"/>
      <c r="DB35" s="450"/>
      <c r="DC35" s="450"/>
      <c r="DD35" s="450"/>
      <c r="DE35" s="450"/>
      <c r="DF35" s="450"/>
      <c r="DG35" s="450"/>
      <c r="DH35" s="450"/>
      <c r="DI35" s="450"/>
      <c r="DJ35" s="450"/>
      <c r="DK35" s="450"/>
      <c r="DL35" s="450"/>
      <c r="DM35" s="450"/>
      <c r="DN35" s="450"/>
      <c r="DO35" s="450"/>
      <c r="DP35" s="450"/>
      <c r="DQ35" s="450"/>
      <c r="DR35" s="450"/>
      <c r="DS35" s="450"/>
      <c r="DT35" s="450"/>
      <c r="DU35" s="450"/>
      <c r="DV35" s="450"/>
      <c r="DW35" s="450"/>
      <c r="DX35" s="450"/>
      <c r="DY35" s="450"/>
      <c r="DZ35" s="450"/>
      <c r="EA35" s="450"/>
      <c r="EB35" s="450"/>
      <c r="EC35" s="450"/>
      <c r="ED35" s="450"/>
      <c r="EE35" s="450"/>
      <c r="EF35" s="450"/>
      <c r="EG35" s="450"/>
      <c r="EH35" s="450"/>
      <c r="EI35" s="450"/>
      <c r="EJ35" s="450"/>
      <c r="EK35" s="450"/>
      <c r="EL35" s="450"/>
      <c r="EM35" s="450"/>
      <c r="EN35" s="450"/>
      <c r="EO35" s="450"/>
      <c r="EP35" s="450"/>
      <c r="EQ35" s="450"/>
      <c r="ER35" s="450"/>
      <c r="ES35" s="450"/>
      <c r="ET35" s="450"/>
      <c r="EU35" s="450"/>
      <c r="EV35" s="450"/>
      <c r="EW35" s="450"/>
      <c r="EX35" s="450"/>
      <c r="EY35" s="450"/>
      <c r="EZ35" s="450"/>
      <c r="FA35" s="450"/>
      <c r="FB35" s="450"/>
      <c r="FC35" s="450"/>
      <c r="FD35" s="450"/>
      <c r="FE35" s="450"/>
      <c r="FF35" s="450"/>
      <c r="FG35" s="450"/>
      <c r="FH35" s="450"/>
      <c r="FI35" s="450"/>
      <c r="FJ35" s="450"/>
      <c r="FK35" s="450"/>
      <c r="FL35" s="450"/>
      <c r="FM35" s="450"/>
      <c r="FN35" s="450"/>
      <c r="FO35" s="450"/>
      <c r="FP35" s="450"/>
      <c r="FQ35" s="450"/>
      <c r="FR35" s="450"/>
      <c r="FS35" s="450"/>
      <c r="FT35" s="450"/>
      <c r="FU35" s="450"/>
      <c r="FV35" s="450"/>
      <c r="FW35" s="450"/>
      <c r="FX35" s="450"/>
      <c r="FY35" s="450"/>
      <c r="FZ35" s="450"/>
      <c r="GA35" s="450"/>
      <c r="GB35" s="450"/>
      <c r="GC35" s="450"/>
      <c r="GD35" s="450"/>
      <c r="GE35" s="450"/>
      <c r="GF35" s="450"/>
      <c r="GG35" s="450"/>
      <c r="GH35" s="450"/>
      <c r="GI35" s="450"/>
      <c r="GJ35" s="450"/>
      <c r="GK35" s="450"/>
      <c r="GL35" s="450"/>
      <c r="GM35" s="450"/>
      <c r="GN35" s="450"/>
      <c r="GO35" s="450"/>
      <c r="GP35" s="450"/>
      <c r="GQ35" s="450"/>
      <c r="GR35" s="450"/>
      <c r="GS35" s="450"/>
      <c r="GT35" s="450"/>
      <c r="GU35" s="450"/>
      <c r="GV35" s="450"/>
      <c r="GW35" s="450"/>
      <c r="GX35" s="450"/>
      <c r="GY35" s="450"/>
      <c r="GZ35" s="450"/>
      <c r="HA35" s="450"/>
      <c r="HB35" s="450"/>
      <c r="HC35" s="450"/>
      <c r="HD35" s="450"/>
      <c r="HE35" s="450"/>
      <c r="HF35" s="450"/>
      <c r="HG35" s="450"/>
      <c r="HH35" s="450"/>
      <c r="HI35" s="450"/>
      <c r="HJ35" s="450"/>
      <c r="HK35" s="450"/>
      <c r="HL35" s="450"/>
      <c r="HM35" s="450"/>
      <c r="HN35" s="450"/>
      <c r="HO35" s="450"/>
      <c r="HP35" s="450"/>
      <c r="HQ35" s="450"/>
      <c r="HR35" s="450"/>
      <c r="HS35" s="450"/>
      <c r="HT35" s="450"/>
      <c r="HU35" s="450"/>
      <c r="HV35" s="450"/>
      <c r="HW35" s="450"/>
      <c r="HX35" s="450"/>
      <c r="HY35" s="450"/>
      <c r="HZ35" s="450"/>
      <c r="IA35" s="450"/>
      <c r="IB35" s="450"/>
      <c r="IC35" s="450"/>
      <c r="ID35" s="450"/>
      <c r="IE35" s="450"/>
      <c r="IF35" s="450"/>
      <c r="IG35" s="450"/>
      <c r="IH35" s="450"/>
      <c r="II35" s="450"/>
      <c r="IJ35" s="450"/>
    </row>
    <row r="36" spans="1:244" ht="21" customHeight="1">
      <c r="A36" s="628"/>
      <c r="B36" s="197" t="s">
        <v>41</v>
      </c>
      <c r="C36" s="264">
        <v>6</v>
      </c>
      <c r="D36" s="265">
        <v>4.8</v>
      </c>
      <c r="E36" s="264">
        <v>144</v>
      </c>
      <c r="F36" s="265">
        <v>72</v>
      </c>
      <c r="G36" s="264">
        <v>1107</v>
      </c>
      <c r="H36" s="264">
        <v>445</v>
      </c>
      <c r="I36" s="264">
        <v>103</v>
      </c>
      <c r="J36" s="264">
        <v>559</v>
      </c>
      <c r="K36" s="264">
        <v>1078</v>
      </c>
      <c r="L36" s="264">
        <v>435</v>
      </c>
      <c r="M36" s="264">
        <v>112</v>
      </c>
      <c r="N36" s="264">
        <v>531</v>
      </c>
      <c r="O36" s="265">
        <v>348.98</v>
      </c>
      <c r="P36" s="265">
        <v>209.39</v>
      </c>
      <c r="Q36" s="265">
        <v>139.59</v>
      </c>
      <c r="R36" s="265">
        <v>425.78</v>
      </c>
      <c r="S36" s="265">
        <v>286.19</v>
      </c>
      <c r="T36" s="265">
        <v>139.59</v>
      </c>
      <c r="U36" s="450"/>
      <c r="V36" s="450"/>
      <c r="W36" s="450"/>
      <c r="X36" s="450"/>
      <c r="Y36" s="450"/>
      <c r="Z36" s="450"/>
      <c r="AA36" s="450"/>
      <c r="AB36" s="450"/>
      <c r="AC36" s="450"/>
      <c r="AD36" s="450"/>
      <c r="AE36" s="450"/>
      <c r="AF36" s="450"/>
      <c r="AG36" s="450"/>
      <c r="AH36" s="450"/>
      <c r="AI36" s="450"/>
      <c r="AJ36" s="450"/>
      <c r="AK36" s="450"/>
      <c r="AL36" s="450"/>
      <c r="AM36" s="450"/>
      <c r="AN36" s="450"/>
      <c r="AO36" s="450"/>
      <c r="AP36" s="450"/>
      <c r="AQ36" s="450"/>
      <c r="AR36" s="450"/>
      <c r="AS36" s="450"/>
      <c r="AT36" s="450"/>
      <c r="AU36" s="450"/>
      <c r="AV36" s="450"/>
      <c r="AW36" s="450"/>
      <c r="AX36" s="450"/>
      <c r="AY36" s="450"/>
      <c r="AZ36" s="450"/>
      <c r="BA36" s="450"/>
      <c r="BB36" s="450"/>
      <c r="BC36" s="450"/>
      <c r="BD36" s="450"/>
      <c r="BE36" s="450"/>
      <c r="BF36" s="450"/>
      <c r="BG36" s="450"/>
      <c r="BH36" s="450"/>
      <c r="BI36" s="450"/>
      <c r="BJ36" s="450"/>
      <c r="BK36" s="450"/>
      <c r="BL36" s="450"/>
      <c r="BM36" s="450"/>
      <c r="BN36" s="450"/>
      <c r="BO36" s="450"/>
      <c r="BP36" s="450"/>
      <c r="BQ36" s="450"/>
      <c r="BR36" s="450"/>
      <c r="BS36" s="450"/>
      <c r="BT36" s="450"/>
      <c r="BU36" s="450"/>
      <c r="BV36" s="450"/>
      <c r="BW36" s="450"/>
      <c r="BX36" s="450"/>
      <c r="BY36" s="450"/>
      <c r="BZ36" s="450"/>
      <c r="CA36" s="450"/>
      <c r="CB36" s="450"/>
      <c r="CC36" s="450"/>
      <c r="CD36" s="450"/>
      <c r="CE36" s="450"/>
      <c r="CF36" s="450"/>
      <c r="CG36" s="450"/>
      <c r="CH36" s="450"/>
      <c r="CI36" s="450"/>
      <c r="CJ36" s="450"/>
      <c r="CK36" s="450"/>
      <c r="CL36" s="450"/>
      <c r="CM36" s="450"/>
      <c r="CN36" s="450"/>
      <c r="CO36" s="450"/>
      <c r="CP36" s="450"/>
      <c r="CQ36" s="450"/>
      <c r="CR36" s="450"/>
      <c r="CS36" s="450"/>
      <c r="CT36" s="450"/>
      <c r="CU36" s="450"/>
      <c r="CV36" s="450"/>
      <c r="CW36" s="450"/>
      <c r="CX36" s="450"/>
      <c r="CY36" s="450"/>
      <c r="CZ36" s="450"/>
      <c r="DA36" s="450"/>
      <c r="DB36" s="450"/>
      <c r="DC36" s="450"/>
      <c r="DD36" s="450"/>
      <c r="DE36" s="450"/>
      <c r="DF36" s="450"/>
      <c r="DG36" s="450"/>
      <c r="DH36" s="450"/>
      <c r="DI36" s="450"/>
      <c r="DJ36" s="450"/>
      <c r="DK36" s="450"/>
      <c r="DL36" s="450"/>
      <c r="DM36" s="450"/>
      <c r="DN36" s="450"/>
      <c r="DO36" s="450"/>
      <c r="DP36" s="450"/>
      <c r="DQ36" s="450"/>
      <c r="DR36" s="450"/>
      <c r="DS36" s="450"/>
      <c r="DT36" s="450"/>
      <c r="DU36" s="450"/>
      <c r="DV36" s="450"/>
      <c r="DW36" s="450"/>
      <c r="DX36" s="450"/>
      <c r="DY36" s="450"/>
      <c r="DZ36" s="450"/>
      <c r="EA36" s="450"/>
      <c r="EB36" s="450"/>
      <c r="EC36" s="450"/>
      <c r="ED36" s="450"/>
      <c r="EE36" s="450"/>
      <c r="EF36" s="450"/>
      <c r="EG36" s="450"/>
      <c r="EH36" s="450"/>
      <c r="EI36" s="450"/>
      <c r="EJ36" s="450"/>
      <c r="EK36" s="450"/>
      <c r="EL36" s="450"/>
      <c r="EM36" s="450"/>
      <c r="EN36" s="450"/>
      <c r="EO36" s="450"/>
      <c r="EP36" s="450"/>
      <c r="EQ36" s="450"/>
      <c r="ER36" s="450"/>
      <c r="ES36" s="450"/>
      <c r="ET36" s="450"/>
      <c r="EU36" s="450"/>
      <c r="EV36" s="450"/>
      <c r="EW36" s="450"/>
      <c r="EX36" s="450"/>
      <c r="EY36" s="450"/>
      <c r="EZ36" s="450"/>
      <c r="FA36" s="450"/>
      <c r="FB36" s="450"/>
      <c r="FC36" s="450"/>
      <c r="FD36" s="450"/>
      <c r="FE36" s="450"/>
      <c r="FF36" s="450"/>
      <c r="FG36" s="450"/>
      <c r="FH36" s="450"/>
      <c r="FI36" s="450"/>
      <c r="FJ36" s="450"/>
      <c r="FK36" s="450"/>
      <c r="FL36" s="450"/>
      <c r="FM36" s="450"/>
      <c r="FN36" s="450"/>
      <c r="FO36" s="450"/>
      <c r="FP36" s="450"/>
      <c r="FQ36" s="450"/>
      <c r="FR36" s="450"/>
      <c r="FS36" s="450"/>
      <c r="FT36" s="450"/>
      <c r="FU36" s="450"/>
      <c r="FV36" s="450"/>
      <c r="FW36" s="450"/>
      <c r="FX36" s="450"/>
      <c r="FY36" s="450"/>
      <c r="FZ36" s="450"/>
      <c r="GA36" s="450"/>
      <c r="GB36" s="450"/>
      <c r="GC36" s="450"/>
      <c r="GD36" s="450"/>
      <c r="GE36" s="450"/>
      <c r="GF36" s="450"/>
      <c r="GG36" s="450"/>
      <c r="GH36" s="450"/>
      <c r="GI36" s="450"/>
      <c r="GJ36" s="450"/>
      <c r="GK36" s="450"/>
      <c r="GL36" s="450"/>
      <c r="GM36" s="450"/>
      <c r="GN36" s="450"/>
      <c r="GO36" s="450"/>
      <c r="GP36" s="450"/>
      <c r="GQ36" s="450"/>
      <c r="GR36" s="450"/>
      <c r="GS36" s="450"/>
      <c r="GT36" s="450"/>
      <c r="GU36" s="450"/>
      <c r="GV36" s="450"/>
      <c r="GW36" s="450"/>
      <c r="GX36" s="450"/>
      <c r="GY36" s="450"/>
      <c r="GZ36" s="450"/>
      <c r="HA36" s="450"/>
      <c r="HB36" s="450"/>
      <c r="HC36" s="450"/>
      <c r="HD36" s="450"/>
      <c r="HE36" s="450"/>
      <c r="HF36" s="450"/>
      <c r="HG36" s="450"/>
      <c r="HH36" s="450"/>
      <c r="HI36" s="450"/>
      <c r="HJ36" s="450"/>
      <c r="HK36" s="450"/>
      <c r="HL36" s="450"/>
      <c r="HM36" s="450"/>
      <c r="HN36" s="450"/>
      <c r="HO36" s="450"/>
      <c r="HP36" s="450"/>
      <c r="HQ36" s="450"/>
      <c r="HR36" s="450"/>
      <c r="HS36" s="450"/>
      <c r="HT36" s="450"/>
      <c r="HU36" s="450"/>
      <c r="HV36" s="450"/>
      <c r="HW36" s="450"/>
      <c r="HX36" s="450"/>
      <c r="HY36" s="450"/>
      <c r="HZ36" s="450"/>
      <c r="IA36" s="450"/>
      <c r="IB36" s="450"/>
      <c r="IC36" s="450"/>
      <c r="ID36" s="450"/>
      <c r="IE36" s="450"/>
      <c r="IF36" s="450"/>
      <c r="IG36" s="450"/>
      <c r="IH36" s="450"/>
      <c r="II36" s="450"/>
      <c r="IJ36" s="450"/>
    </row>
    <row r="37" spans="1:244" s="241" customFormat="1" ht="21" customHeight="1">
      <c r="A37" s="628"/>
      <c r="B37" s="262" t="s">
        <v>13</v>
      </c>
      <c r="C37" s="263">
        <v>48</v>
      </c>
      <c r="D37" s="263">
        <v>38.4</v>
      </c>
      <c r="E37" s="263">
        <v>1079</v>
      </c>
      <c r="F37" s="263">
        <v>539.5</v>
      </c>
      <c r="G37" s="263">
        <v>7232</v>
      </c>
      <c r="H37" s="263">
        <v>2728</v>
      </c>
      <c r="I37" s="263">
        <v>698</v>
      </c>
      <c r="J37" s="263">
        <v>3806</v>
      </c>
      <c r="K37" s="263">
        <v>7490</v>
      </c>
      <c r="L37" s="263">
        <v>2838</v>
      </c>
      <c r="M37" s="263">
        <v>812</v>
      </c>
      <c r="N37" s="263">
        <v>3840</v>
      </c>
      <c r="O37" s="263">
        <v>2314.73</v>
      </c>
      <c r="P37" s="263">
        <v>1388.84</v>
      </c>
      <c r="Q37" s="263">
        <v>925.89</v>
      </c>
      <c r="R37" s="263">
        <v>2892.63</v>
      </c>
      <c r="S37" s="263">
        <v>1966.74</v>
      </c>
      <c r="T37" s="263">
        <v>925.89</v>
      </c>
    </row>
    <row r="38" spans="1:244" ht="21" customHeight="1">
      <c r="A38" s="628"/>
      <c r="B38" s="197" t="s">
        <v>42</v>
      </c>
      <c r="C38" s="264">
        <v>38</v>
      </c>
      <c r="D38" s="265">
        <v>30.4</v>
      </c>
      <c r="E38" s="264">
        <v>862</v>
      </c>
      <c r="F38" s="265">
        <v>431</v>
      </c>
      <c r="G38" s="264">
        <v>5751</v>
      </c>
      <c r="H38" s="264">
        <v>2200</v>
      </c>
      <c r="I38" s="264">
        <v>550</v>
      </c>
      <c r="J38" s="264">
        <v>3001</v>
      </c>
      <c r="K38" s="264">
        <v>5862</v>
      </c>
      <c r="L38" s="264">
        <v>2231</v>
      </c>
      <c r="M38" s="264">
        <v>634</v>
      </c>
      <c r="N38" s="264">
        <v>2997</v>
      </c>
      <c r="O38" s="265">
        <v>1829.96</v>
      </c>
      <c r="P38" s="265">
        <v>1097.98</v>
      </c>
      <c r="Q38" s="265">
        <v>731.98</v>
      </c>
      <c r="R38" s="265">
        <v>2291.36</v>
      </c>
      <c r="S38" s="265">
        <v>1559.38</v>
      </c>
      <c r="T38" s="265">
        <v>731.98</v>
      </c>
      <c r="U38" s="450"/>
      <c r="V38" s="450"/>
      <c r="W38" s="450"/>
      <c r="X38" s="450"/>
      <c r="Y38" s="450"/>
      <c r="Z38" s="450"/>
      <c r="AA38" s="450"/>
      <c r="AB38" s="450"/>
      <c r="AC38" s="450"/>
      <c r="AD38" s="450"/>
      <c r="AE38" s="450"/>
      <c r="AF38" s="450"/>
      <c r="AG38" s="450"/>
      <c r="AH38" s="450"/>
      <c r="AI38" s="450"/>
      <c r="AJ38" s="450"/>
      <c r="AK38" s="450"/>
      <c r="AL38" s="450"/>
      <c r="AM38" s="450"/>
      <c r="AN38" s="450"/>
      <c r="AO38" s="450"/>
      <c r="AP38" s="450"/>
      <c r="AQ38" s="450"/>
      <c r="AR38" s="450"/>
      <c r="AS38" s="450"/>
      <c r="AT38" s="450"/>
      <c r="AU38" s="450"/>
      <c r="AV38" s="450"/>
      <c r="AW38" s="450"/>
      <c r="AX38" s="450"/>
      <c r="AY38" s="450"/>
      <c r="AZ38" s="450"/>
      <c r="BA38" s="450"/>
      <c r="BB38" s="450"/>
      <c r="BC38" s="450"/>
      <c r="BD38" s="450"/>
      <c r="BE38" s="450"/>
      <c r="BF38" s="450"/>
      <c r="BG38" s="450"/>
      <c r="BH38" s="450"/>
      <c r="BI38" s="450"/>
      <c r="BJ38" s="450"/>
      <c r="BK38" s="450"/>
      <c r="BL38" s="450"/>
      <c r="BM38" s="450"/>
      <c r="BN38" s="450"/>
      <c r="BO38" s="450"/>
      <c r="BP38" s="450"/>
      <c r="BQ38" s="450"/>
      <c r="BR38" s="450"/>
      <c r="BS38" s="450"/>
      <c r="BT38" s="450"/>
      <c r="BU38" s="450"/>
      <c r="BV38" s="450"/>
      <c r="BW38" s="450"/>
      <c r="BX38" s="450"/>
      <c r="BY38" s="450"/>
      <c r="BZ38" s="450"/>
      <c r="CA38" s="450"/>
      <c r="CB38" s="450"/>
      <c r="CC38" s="450"/>
      <c r="CD38" s="450"/>
      <c r="CE38" s="450"/>
      <c r="CF38" s="450"/>
      <c r="CG38" s="450"/>
      <c r="CH38" s="450"/>
      <c r="CI38" s="450"/>
      <c r="CJ38" s="450"/>
      <c r="CK38" s="450"/>
      <c r="CL38" s="450"/>
      <c r="CM38" s="450"/>
      <c r="CN38" s="450"/>
      <c r="CO38" s="450"/>
      <c r="CP38" s="450"/>
      <c r="CQ38" s="450"/>
      <c r="CR38" s="450"/>
      <c r="CS38" s="450"/>
      <c r="CT38" s="450"/>
      <c r="CU38" s="450"/>
      <c r="CV38" s="450"/>
      <c r="CW38" s="450"/>
      <c r="CX38" s="450"/>
      <c r="CY38" s="450"/>
      <c r="CZ38" s="450"/>
      <c r="DA38" s="450"/>
      <c r="DB38" s="450"/>
      <c r="DC38" s="450"/>
      <c r="DD38" s="450"/>
      <c r="DE38" s="450"/>
      <c r="DF38" s="450"/>
      <c r="DG38" s="450"/>
      <c r="DH38" s="450"/>
      <c r="DI38" s="450"/>
      <c r="DJ38" s="450"/>
      <c r="DK38" s="450"/>
      <c r="DL38" s="450"/>
      <c r="DM38" s="450"/>
      <c r="DN38" s="450"/>
      <c r="DO38" s="450"/>
      <c r="DP38" s="450"/>
      <c r="DQ38" s="450"/>
      <c r="DR38" s="450"/>
      <c r="DS38" s="450"/>
      <c r="DT38" s="450"/>
      <c r="DU38" s="450"/>
      <c r="DV38" s="450"/>
      <c r="DW38" s="450"/>
      <c r="DX38" s="450"/>
      <c r="DY38" s="450"/>
      <c r="DZ38" s="450"/>
      <c r="EA38" s="450"/>
      <c r="EB38" s="450"/>
      <c r="EC38" s="450"/>
      <c r="ED38" s="450"/>
      <c r="EE38" s="450"/>
      <c r="EF38" s="450"/>
      <c r="EG38" s="450"/>
      <c r="EH38" s="450"/>
      <c r="EI38" s="450"/>
      <c r="EJ38" s="450"/>
      <c r="EK38" s="450"/>
      <c r="EL38" s="450"/>
      <c r="EM38" s="450"/>
      <c r="EN38" s="450"/>
      <c r="EO38" s="450"/>
      <c r="EP38" s="450"/>
      <c r="EQ38" s="450"/>
      <c r="ER38" s="450"/>
      <c r="ES38" s="450"/>
      <c r="ET38" s="450"/>
      <c r="EU38" s="450"/>
      <c r="EV38" s="450"/>
      <c r="EW38" s="450"/>
      <c r="EX38" s="450"/>
      <c r="EY38" s="450"/>
      <c r="EZ38" s="450"/>
      <c r="FA38" s="450"/>
      <c r="FB38" s="450"/>
      <c r="FC38" s="450"/>
      <c r="FD38" s="450"/>
      <c r="FE38" s="450"/>
      <c r="FF38" s="450"/>
      <c r="FG38" s="450"/>
      <c r="FH38" s="450"/>
      <c r="FI38" s="450"/>
      <c r="FJ38" s="450"/>
      <c r="FK38" s="450"/>
      <c r="FL38" s="450"/>
      <c r="FM38" s="450"/>
      <c r="FN38" s="450"/>
      <c r="FO38" s="450"/>
      <c r="FP38" s="450"/>
      <c r="FQ38" s="450"/>
      <c r="FR38" s="450"/>
      <c r="FS38" s="450"/>
      <c r="FT38" s="450"/>
      <c r="FU38" s="450"/>
      <c r="FV38" s="450"/>
      <c r="FW38" s="450"/>
      <c r="FX38" s="450"/>
      <c r="FY38" s="450"/>
      <c r="FZ38" s="450"/>
      <c r="GA38" s="450"/>
      <c r="GB38" s="450"/>
      <c r="GC38" s="450"/>
      <c r="GD38" s="450"/>
      <c r="GE38" s="450"/>
      <c r="GF38" s="450"/>
      <c r="GG38" s="450"/>
      <c r="GH38" s="450"/>
      <c r="GI38" s="450"/>
      <c r="GJ38" s="450"/>
      <c r="GK38" s="450"/>
      <c r="GL38" s="450"/>
      <c r="GM38" s="450"/>
      <c r="GN38" s="450"/>
      <c r="GO38" s="450"/>
      <c r="GP38" s="450"/>
      <c r="GQ38" s="450"/>
      <c r="GR38" s="450"/>
      <c r="GS38" s="450"/>
      <c r="GT38" s="450"/>
      <c r="GU38" s="450"/>
      <c r="GV38" s="450"/>
      <c r="GW38" s="450"/>
      <c r="GX38" s="450"/>
      <c r="GY38" s="450"/>
      <c r="GZ38" s="450"/>
      <c r="HA38" s="450"/>
      <c r="HB38" s="450"/>
      <c r="HC38" s="450"/>
      <c r="HD38" s="450"/>
      <c r="HE38" s="450"/>
      <c r="HF38" s="450"/>
      <c r="HG38" s="450"/>
      <c r="HH38" s="450"/>
      <c r="HI38" s="450"/>
      <c r="HJ38" s="450"/>
      <c r="HK38" s="450"/>
      <c r="HL38" s="450"/>
      <c r="HM38" s="450"/>
      <c r="HN38" s="450"/>
      <c r="HO38" s="450"/>
      <c r="HP38" s="450"/>
      <c r="HQ38" s="450"/>
      <c r="HR38" s="450"/>
      <c r="HS38" s="450"/>
      <c r="HT38" s="450"/>
      <c r="HU38" s="450"/>
      <c r="HV38" s="450"/>
      <c r="HW38" s="450"/>
      <c r="HX38" s="450"/>
      <c r="HY38" s="450"/>
      <c r="HZ38" s="450"/>
      <c r="IA38" s="450"/>
      <c r="IB38" s="450"/>
      <c r="IC38" s="450"/>
      <c r="ID38" s="450"/>
      <c r="IE38" s="450"/>
      <c r="IF38" s="450"/>
      <c r="IG38" s="450"/>
      <c r="IH38" s="450"/>
      <c r="II38" s="450"/>
      <c r="IJ38" s="450"/>
    </row>
    <row r="39" spans="1:244" ht="21" customHeight="1">
      <c r="A39" s="628"/>
      <c r="B39" s="197" t="s">
        <v>43</v>
      </c>
      <c r="C39" s="264">
        <v>10</v>
      </c>
      <c r="D39" s="265">
        <v>8</v>
      </c>
      <c r="E39" s="264">
        <v>217</v>
      </c>
      <c r="F39" s="265">
        <v>108.5</v>
      </c>
      <c r="G39" s="264">
        <v>1481</v>
      </c>
      <c r="H39" s="264">
        <v>528</v>
      </c>
      <c r="I39" s="264">
        <v>148</v>
      </c>
      <c r="J39" s="264">
        <v>805</v>
      </c>
      <c r="K39" s="264">
        <v>1628</v>
      </c>
      <c r="L39" s="264">
        <v>607</v>
      </c>
      <c r="M39" s="264">
        <v>178</v>
      </c>
      <c r="N39" s="264">
        <v>843</v>
      </c>
      <c r="O39" s="265">
        <v>484.77</v>
      </c>
      <c r="P39" s="265">
        <v>290.86</v>
      </c>
      <c r="Q39" s="265">
        <v>193.91</v>
      </c>
      <c r="R39" s="265">
        <v>601.27</v>
      </c>
      <c r="S39" s="265">
        <v>407.36</v>
      </c>
      <c r="T39" s="265">
        <v>193.91</v>
      </c>
      <c r="U39" s="450"/>
      <c r="V39" s="450"/>
      <c r="W39" s="450"/>
      <c r="X39" s="450"/>
      <c r="Y39" s="450"/>
      <c r="Z39" s="450"/>
      <c r="AA39" s="450"/>
      <c r="AB39" s="450"/>
      <c r="AC39" s="450"/>
      <c r="AD39" s="450"/>
      <c r="AE39" s="450"/>
      <c r="AF39" s="450"/>
      <c r="AG39" s="450"/>
      <c r="AH39" s="450"/>
      <c r="AI39" s="450"/>
      <c r="AJ39" s="450"/>
      <c r="AK39" s="450"/>
      <c r="AL39" s="450"/>
      <c r="AM39" s="450"/>
      <c r="AN39" s="450"/>
      <c r="AO39" s="450"/>
      <c r="AP39" s="450"/>
      <c r="AQ39" s="450"/>
      <c r="AR39" s="450"/>
      <c r="AS39" s="450"/>
      <c r="AT39" s="450"/>
      <c r="AU39" s="450"/>
      <c r="AV39" s="450"/>
      <c r="AW39" s="450"/>
      <c r="AX39" s="450"/>
      <c r="AY39" s="450"/>
      <c r="AZ39" s="450"/>
      <c r="BA39" s="450"/>
      <c r="BB39" s="450"/>
      <c r="BC39" s="450"/>
      <c r="BD39" s="450"/>
      <c r="BE39" s="450"/>
      <c r="BF39" s="450"/>
      <c r="BG39" s="450"/>
      <c r="BH39" s="450"/>
      <c r="BI39" s="450"/>
      <c r="BJ39" s="450"/>
      <c r="BK39" s="450"/>
      <c r="BL39" s="450"/>
      <c r="BM39" s="450"/>
      <c r="BN39" s="450"/>
      <c r="BO39" s="450"/>
      <c r="BP39" s="450"/>
      <c r="BQ39" s="450"/>
      <c r="BR39" s="450"/>
      <c r="BS39" s="450"/>
      <c r="BT39" s="450"/>
      <c r="BU39" s="450"/>
      <c r="BV39" s="450"/>
      <c r="BW39" s="450"/>
      <c r="BX39" s="450"/>
      <c r="BY39" s="450"/>
      <c r="BZ39" s="450"/>
      <c r="CA39" s="450"/>
      <c r="CB39" s="450"/>
      <c r="CC39" s="450"/>
      <c r="CD39" s="450"/>
      <c r="CE39" s="450"/>
      <c r="CF39" s="450"/>
      <c r="CG39" s="450"/>
      <c r="CH39" s="450"/>
      <c r="CI39" s="450"/>
      <c r="CJ39" s="450"/>
      <c r="CK39" s="450"/>
      <c r="CL39" s="450"/>
      <c r="CM39" s="450"/>
      <c r="CN39" s="450"/>
      <c r="CO39" s="450"/>
      <c r="CP39" s="450"/>
      <c r="CQ39" s="450"/>
      <c r="CR39" s="450"/>
      <c r="CS39" s="450"/>
      <c r="CT39" s="450"/>
      <c r="CU39" s="450"/>
      <c r="CV39" s="450"/>
      <c r="CW39" s="450"/>
      <c r="CX39" s="450"/>
      <c r="CY39" s="450"/>
      <c r="CZ39" s="450"/>
      <c r="DA39" s="450"/>
      <c r="DB39" s="450"/>
      <c r="DC39" s="450"/>
      <c r="DD39" s="450"/>
      <c r="DE39" s="450"/>
      <c r="DF39" s="450"/>
      <c r="DG39" s="450"/>
      <c r="DH39" s="450"/>
      <c r="DI39" s="450"/>
      <c r="DJ39" s="450"/>
      <c r="DK39" s="450"/>
      <c r="DL39" s="450"/>
      <c r="DM39" s="450"/>
      <c r="DN39" s="450"/>
      <c r="DO39" s="450"/>
      <c r="DP39" s="450"/>
      <c r="DQ39" s="450"/>
      <c r="DR39" s="450"/>
      <c r="DS39" s="450"/>
      <c r="DT39" s="450"/>
      <c r="DU39" s="450"/>
      <c r="DV39" s="450"/>
      <c r="DW39" s="450"/>
      <c r="DX39" s="450"/>
      <c r="DY39" s="450"/>
      <c r="DZ39" s="450"/>
      <c r="EA39" s="450"/>
      <c r="EB39" s="450"/>
      <c r="EC39" s="450"/>
      <c r="ED39" s="450"/>
      <c r="EE39" s="450"/>
      <c r="EF39" s="450"/>
      <c r="EG39" s="450"/>
      <c r="EH39" s="450"/>
      <c r="EI39" s="450"/>
      <c r="EJ39" s="450"/>
      <c r="EK39" s="450"/>
      <c r="EL39" s="450"/>
      <c r="EM39" s="450"/>
      <c r="EN39" s="450"/>
      <c r="EO39" s="450"/>
      <c r="EP39" s="450"/>
      <c r="EQ39" s="450"/>
      <c r="ER39" s="450"/>
      <c r="ES39" s="450"/>
      <c r="ET39" s="450"/>
      <c r="EU39" s="450"/>
      <c r="EV39" s="450"/>
      <c r="EW39" s="450"/>
      <c r="EX39" s="450"/>
      <c r="EY39" s="450"/>
      <c r="EZ39" s="450"/>
      <c r="FA39" s="450"/>
      <c r="FB39" s="450"/>
      <c r="FC39" s="450"/>
      <c r="FD39" s="450"/>
      <c r="FE39" s="450"/>
      <c r="FF39" s="450"/>
      <c r="FG39" s="450"/>
      <c r="FH39" s="450"/>
      <c r="FI39" s="450"/>
      <c r="FJ39" s="450"/>
      <c r="FK39" s="450"/>
      <c r="FL39" s="450"/>
      <c r="FM39" s="450"/>
      <c r="FN39" s="450"/>
      <c r="FO39" s="450"/>
      <c r="FP39" s="450"/>
      <c r="FQ39" s="450"/>
      <c r="FR39" s="450"/>
      <c r="FS39" s="450"/>
      <c r="FT39" s="450"/>
      <c r="FU39" s="450"/>
      <c r="FV39" s="450"/>
      <c r="FW39" s="450"/>
      <c r="FX39" s="450"/>
      <c r="FY39" s="450"/>
      <c r="FZ39" s="450"/>
      <c r="GA39" s="450"/>
      <c r="GB39" s="450"/>
      <c r="GC39" s="450"/>
      <c r="GD39" s="450"/>
      <c r="GE39" s="450"/>
      <c r="GF39" s="450"/>
      <c r="GG39" s="450"/>
      <c r="GH39" s="450"/>
      <c r="GI39" s="450"/>
      <c r="GJ39" s="450"/>
      <c r="GK39" s="450"/>
      <c r="GL39" s="450"/>
      <c r="GM39" s="450"/>
      <c r="GN39" s="450"/>
      <c r="GO39" s="450"/>
      <c r="GP39" s="450"/>
      <c r="GQ39" s="450"/>
      <c r="GR39" s="450"/>
      <c r="GS39" s="450"/>
      <c r="GT39" s="450"/>
      <c r="GU39" s="450"/>
      <c r="GV39" s="450"/>
      <c r="GW39" s="450"/>
      <c r="GX39" s="450"/>
      <c r="GY39" s="450"/>
      <c r="GZ39" s="450"/>
      <c r="HA39" s="450"/>
      <c r="HB39" s="450"/>
      <c r="HC39" s="450"/>
      <c r="HD39" s="450"/>
      <c r="HE39" s="450"/>
      <c r="HF39" s="450"/>
      <c r="HG39" s="450"/>
      <c r="HH39" s="450"/>
      <c r="HI39" s="450"/>
      <c r="HJ39" s="450"/>
      <c r="HK39" s="450"/>
      <c r="HL39" s="450"/>
      <c r="HM39" s="450"/>
      <c r="HN39" s="450"/>
      <c r="HO39" s="450"/>
      <c r="HP39" s="450"/>
      <c r="HQ39" s="450"/>
      <c r="HR39" s="450"/>
      <c r="HS39" s="450"/>
      <c r="HT39" s="450"/>
      <c r="HU39" s="450"/>
      <c r="HV39" s="450"/>
      <c r="HW39" s="450"/>
      <c r="HX39" s="450"/>
      <c r="HY39" s="450"/>
      <c r="HZ39" s="450"/>
      <c r="IA39" s="450"/>
      <c r="IB39" s="450"/>
      <c r="IC39" s="450"/>
      <c r="ID39" s="450"/>
      <c r="IE39" s="450"/>
      <c r="IF39" s="450"/>
      <c r="IG39" s="450"/>
      <c r="IH39" s="450"/>
      <c r="II39" s="450"/>
      <c r="IJ39" s="450"/>
    </row>
    <row r="40" spans="1:244" s="241" customFormat="1" ht="21" customHeight="1">
      <c r="A40" s="628"/>
      <c r="B40" s="262" t="s">
        <v>13</v>
      </c>
      <c r="C40" s="263">
        <v>27</v>
      </c>
      <c r="D40" s="263">
        <v>21.6</v>
      </c>
      <c r="E40" s="263">
        <v>604</v>
      </c>
      <c r="F40" s="263">
        <v>302</v>
      </c>
      <c r="G40" s="263">
        <v>4251</v>
      </c>
      <c r="H40" s="263">
        <v>1443</v>
      </c>
      <c r="I40" s="263">
        <v>441</v>
      </c>
      <c r="J40" s="263">
        <v>2367</v>
      </c>
      <c r="K40" s="263">
        <v>4109</v>
      </c>
      <c r="L40" s="263">
        <v>1370</v>
      </c>
      <c r="M40" s="263">
        <v>478</v>
      </c>
      <c r="N40" s="263">
        <v>2261</v>
      </c>
      <c r="O40" s="263">
        <v>1279.58</v>
      </c>
      <c r="P40" s="263">
        <v>767.75</v>
      </c>
      <c r="Q40" s="263">
        <v>511.83</v>
      </c>
      <c r="R40" s="263">
        <v>1603.18</v>
      </c>
      <c r="S40" s="263">
        <v>1091.3499999999999</v>
      </c>
      <c r="T40" s="263">
        <v>511.83</v>
      </c>
    </row>
    <row r="41" spans="1:244" ht="21" customHeight="1">
      <c r="A41" s="628"/>
      <c r="B41" s="197" t="s">
        <v>44</v>
      </c>
      <c r="C41" s="264">
        <v>27</v>
      </c>
      <c r="D41" s="265">
        <v>21.6</v>
      </c>
      <c r="E41" s="264">
        <v>604</v>
      </c>
      <c r="F41" s="265">
        <v>302</v>
      </c>
      <c r="G41" s="264">
        <v>3944</v>
      </c>
      <c r="H41" s="264">
        <v>1315</v>
      </c>
      <c r="I41" s="264">
        <v>407</v>
      </c>
      <c r="J41" s="264">
        <v>2222</v>
      </c>
      <c r="K41" s="264">
        <v>4109</v>
      </c>
      <c r="L41" s="264">
        <v>1370</v>
      </c>
      <c r="M41" s="264">
        <v>478</v>
      </c>
      <c r="N41" s="264">
        <v>2261</v>
      </c>
      <c r="O41" s="265">
        <v>1229.8599999999999</v>
      </c>
      <c r="P41" s="265">
        <v>737.92</v>
      </c>
      <c r="Q41" s="265">
        <v>491.94</v>
      </c>
      <c r="R41" s="265">
        <v>1553.46</v>
      </c>
      <c r="S41" s="265">
        <v>1061.52</v>
      </c>
      <c r="T41" s="265">
        <v>491.94</v>
      </c>
      <c r="U41" s="450"/>
      <c r="V41" s="450"/>
      <c r="W41" s="450"/>
      <c r="X41" s="450"/>
      <c r="Y41" s="450"/>
      <c r="Z41" s="450"/>
      <c r="AA41" s="450"/>
      <c r="AB41" s="450"/>
      <c r="AC41" s="450"/>
      <c r="AD41" s="450"/>
      <c r="AE41" s="450"/>
      <c r="AF41" s="450"/>
      <c r="AG41" s="450"/>
      <c r="AH41" s="450"/>
      <c r="AI41" s="450"/>
      <c r="AJ41" s="450"/>
      <c r="AK41" s="450"/>
      <c r="AL41" s="450"/>
      <c r="AM41" s="450"/>
      <c r="AN41" s="450"/>
      <c r="AO41" s="450"/>
      <c r="AP41" s="450"/>
      <c r="AQ41" s="450"/>
      <c r="AR41" s="450"/>
      <c r="AS41" s="450"/>
      <c r="AT41" s="450"/>
      <c r="AU41" s="450"/>
      <c r="AV41" s="450"/>
      <c r="AW41" s="450"/>
      <c r="AX41" s="450"/>
      <c r="AY41" s="450"/>
      <c r="AZ41" s="450"/>
      <c r="BA41" s="450"/>
      <c r="BB41" s="450"/>
      <c r="BC41" s="450"/>
      <c r="BD41" s="450"/>
      <c r="BE41" s="450"/>
      <c r="BF41" s="450"/>
      <c r="BG41" s="450"/>
      <c r="BH41" s="450"/>
      <c r="BI41" s="450"/>
      <c r="BJ41" s="450"/>
      <c r="BK41" s="450"/>
      <c r="BL41" s="450"/>
      <c r="BM41" s="450"/>
      <c r="BN41" s="450"/>
      <c r="BO41" s="450"/>
      <c r="BP41" s="450"/>
      <c r="BQ41" s="450"/>
      <c r="BR41" s="450"/>
      <c r="BS41" s="450"/>
      <c r="BT41" s="450"/>
      <c r="BU41" s="450"/>
      <c r="BV41" s="450"/>
      <c r="BW41" s="450"/>
      <c r="BX41" s="450"/>
      <c r="BY41" s="450"/>
      <c r="BZ41" s="450"/>
      <c r="CA41" s="450"/>
      <c r="CB41" s="450"/>
      <c r="CC41" s="450"/>
      <c r="CD41" s="450"/>
      <c r="CE41" s="450"/>
      <c r="CF41" s="450"/>
      <c r="CG41" s="450"/>
      <c r="CH41" s="450"/>
      <c r="CI41" s="450"/>
      <c r="CJ41" s="450"/>
      <c r="CK41" s="450"/>
      <c r="CL41" s="450"/>
      <c r="CM41" s="450"/>
      <c r="CN41" s="450"/>
      <c r="CO41" s="450"/>
      <c r="CP41" s="450"/>
      <c r="CQ41" s="450"/>
      <c r="CR41" s="450"/>
      <c r="CS41" s="450"/>
      <c r="CT41" s="450"/>
      <c r="CU41" s="450"/>
      <c r="CV41" s="450"/>
      <c r="CW41" s="450"/>
      <c r="CX41" s="450"/>
      <c r="CY41" s="450"/>
      <c r="CZ41" s="450"/>
      <c r="DA41" s="450"/>
      <c r="DB41" s="450"/>
      <c r="DC41" s="450"/>
      <c r="DD41" s="450"/>
      <c r="DE41" s="450"/>
      <c r="DF41" s="450"/>
      <c r="DG41" s="450"/>
      <c r="DH41" s="450"/>
      <c r="DI41" s="450"/>
      <c r="DJ41" s="450"/>
      <c r="DK41" s="450"/>
      <c r="DL41" s="450"/>
      <c r="DM41" s="450"/>
      <c r="DN41" s="450"/>
      <c r="DO41" s="450"/>
      <c r="DP41" s="450"/>
      <c r="DQ41" s="450"/>
      <c r="DR41" s="450"/>
      <c r="DS41" s="450"/>
      <c r="DT41" s="450"/>
      <c r="DU41" s="450"/>
      <c r="DV41" s="450"/>
      <c r="DW41" s="450"/>
      <c r="DX41" s="450"/>
      <c r="DY41" s="450"/>
      <c r="DZ41" s="450"/>
      <c r="EA41" s="450"/>
      <c r="EB41" s="450"/>
      <c r="EC41" s="450"/>
      <c r="ED41" s="450"/>
      <c r="EE41" s="450"/>
      <c r="EF41" s="450"/>
      <c r="EG41" s="450"/>
      <c r="EH41" s="450"/>
      <c r="EI41" s="450"/>
      <c r="EJ41" s="450"/>
      <c r="EK41" s="450"/>
      <c r="EL41" s="450"/>
      <c r="EM41" s="450"/>
      <c r="EN41" s="450"/>
      <c r="EO41" s="450"/>
      <c r="EP41" s="450"/>
      <c r="EQ41" s="450"/>
      <c r="ER41" s="450"/>
      <c r="ES41" s="450"/>
      <c r="ET41" s="450"/>
      <c r="EU41" s="450"/>
      <c r="EV41" s="450"/>
      <c r="EW41" s="450"/>
      <c r="EX41" s="450"/>
      <c r="EY41" s="450"/>
      <c r="EZ41" s="450"/>
      <c r="FA41" s="450"/>
      <c r="FB41" s="450"/>
      <c r="FC41" s="450"/>
      <c r="FD41" s="450"/>
      <c r="FE41" s="450"/>
      <c r="FF41" s="450"/>
      <c r="FG41" s="450"/>
      <c r="FH41" s="450"/>
      <c r="FI41" s="450"/>
      <c r="FJ41" s="450"/>
      <c r="FK41" s="450"/>
      <c r="FL41" s="450"/>
      <c r="FM41" s="450"/>
      <c r="FN41" s="450"/>
      <c r="FO41" s="450"/>
      <c r="FP41" s="450"/>
      <c r="FQ41" s="450"/>
      <c r="FR41" s="450"/>
      <c r="FS41" s="450"/>
      <c r="FT41" s="450"/>
      <c r="FU41" s="450"/>
      <c r="FV41" s="450"/>
      <c r="FW41" s="450"/>
      <c r="FX41" s="450"/>
      <c r="FY41" s="450"/>
      <c r="FZ41" s="450"/>
      <c r="GA41" s="450"/>
      <c r="GB41" s="450"/>
      <c r="GC41" s="450"/>
      <c r="GD41" s="450"/>
      <c r="GE41" s="450"/>
      <c r="GF41" s="450"/>
      <c r="GG41" s="450"/>
      <c r="GH41" s="450"/>
      <c r="GI41" s="450"/>
      <c r="GJ41" s="450"/>
      <c r="GK41" s="450"/>
      <c r="GL41" s="450"/>
      <c r="GM41" s="450"/>
      <c r="GN41" s="450"/>
      <c r="GO41" s="450"/>
      <c r="GP41" s="450"/>
      <c r="GQ41" s="450"/>
      <c r="GR41" s="450"/>
      <c r="GS41" s="450"/>
      <c r="GT41" s="450"/>
      <c r="GU41" s="450"/>
      <c r="GV41" s="450"/>
      <c r="GW41" s="450"/>
      <c r="GX41" s="450"/>
      <c r="GY41" s="450"/>
      <c r="GZ41" s="450"/>
      <c r="HA41" s="450"/>
      <c r="HB41" s="450"/>
      <c r="HC41" s="450"/>
      <c r="HD41" s="450"/>
      <c r="HE41" s="450"/>
      <c r="HF41" s="450"/>
      <c r="HG41" s="450"/>
      <c r="HH41" s="450"/>
      <c r="HI41" s="450"/>
      <c r="HJ41" s="450"/>
      <c r="HK41" s="450"/>
      <c r="HL41" s="450"/>
      <c r="HM41" s="450"/>
      <c r="HN41" s="450"/>
      <c r="HO41" s="450"/>
      <c r="HP41" s="450"/>
      <c r="HQ41" s="450"/>
      <c r="HR41" s="450"/>
      <c r="HS41" s="450"/>
      <c r="HT41" s="450"/>
      <c r="HU41" s="450"/>
      <c r="HV41" s="450"/>
      <c r="HW41" s="450"/>
      <c r="HX41" s="450"/>
      <c r="HY41" s="450"/>
      <c r="HZ41" s="450"/>
      <c r="IA41" s="450"/>
      <c r="IB41" s="450"/>
      <c r="IC41" s="450"/>
      <c r="ID41" s="450"/>
      <c r="IE41" s="450"/>
      <c r="IF41" s="450"/>
      <c r="IG41" s="450"/>
      <c r="IH41" s="450"/>
      <c r="II41" s="450"/>
      <c r="IJ41" s="450"/>
    </row>
    <row r="42" spans="1:244" ht="21" customHeight="1">
      <c r="A42" s="628"/>
      <c r="B42" s="197" t="s">
        <v>45</v>
      </c>
      <c r="C42" s="264">
        <v>0</v>
      </c>
      <c r="D42" s="265">
        <v>0</v>
      </c>
      <c r="E42" s="264">
        <v>0</v>
      </c>
      <c r="F42" s="265">
        <v>0</v>
      </c>
      <c r="G42" s="264">
        <v>307</v>
      </c>
      <c r="H42" s="264">
        <v>128</v>
      </c>
      <c r="I42" s="264">
        <v>34</v>
      </c>
      <c r="J42" s="264">
        <v>145</v>
      </c>
      <c r="K42" s="264">
        <v>0</v>
      </c>
      <c r="L42" s="264">
        <v>0</v>
      </c>
      <c r="M42" s="264">
        <v>0</v>
      </c>
      <c r="N42" s="264">
        <v>0</v>
      </c>
      <c r="O42" s="265">
        <v>49.72</v>
      </c>
      <c r="P42" s="265">
        <v>29.83</v>
      </c>
      <c r="Q42" s="265">
        <v>19.89</v>
      </c>
      <c r="R42" s="265">
        <v>49.72</v>
      </c>
      <c r="S42" s="265">
        <v>29.83</v>
      </c>
      <c r="T42" s="265">
        <v>19.89</v>
      </c>
      <c r="U42" s="450"/>
      <c r="V42" s="450"/>
      <c r="W42" s="450"/>
      <c r="X42" s="450"/>
      <c r="Y42" s="450"/>
      <c r="Z42" s="450"/>
      <c r="AA42" s="450"/>
      <c r="AB42" s="450"/>
      <c r="AC42" s="450"/>
      <c r="AD42" s="450"/>
      <c r="AE42" s="450"/>
      <c r="AF42" s="450"/>
      <c r="AG42" s="450"/>
      <c r="AH42" s="450"/>
      <c r="AI42" s="450"/>
      <c r="AJ42" s="450"/>
      <c r="AK42" s="450"/>
      <c r="AL42" s="450"/>
      <c r="AM42" s="450"/>
      <c r="AN42" s="450"/>
      <c r="AO42" s="450"/>
      <c r="AP42" s="450"/>
      <c r="AQ42" s="450"/>
      <c r="AR42" s="450"/>
      <c r="AS42" s="450"/>
      <c r="AT42" s="450"/>
      <c r="AU42" s="450"/>
      <c r="AV42" s="450"/>
      <c r="AW42" s="450"/>
      <c r="AX42" s="450"/>
      <c r="AY42" s="450"/>
      <c r="AZ42" s="450"/>
      <c r="BA42" s="450"/>
      <c r="BB42" s="450"/>
      <c r="BC42" s="450"/>
      <c r="BD42" s="450"/>
      <c r="BE42" s="450"/>
      <c r="BF42" s="450"/>
      <c r="BG42" s="450"/>
      <c r="BH42" s="450"/>
      <c r="BI42" s="450"/>
      <c r="BJ42" s="450"/>
      <c r="BK42" s="450"/>
      <c r="BL42" s="450"/>
      <c r="BM42" s="450"/>
      <c r="BN42" s="450"/>
      <c r="BO42" s="450"/>
      <c r="BP42" s="450"/>
      <c r="BQ42" s="450"/>
      <c r="BR42" s="450"/>
      <c r="BS42" s="450"/>
      <c r="BT42" s="450"/>
      <c r="BU42" s="450"/>
      <c r="BV42" s="450"/>
      <c r="BW42" s="450"/>
      <c r="BX42" s="450"/>
      <c r="BY42" s="450"/>
      <c r="BZ42" s="450"/>
      <c r="CA42" s="450"/>
      <c r="CB42" s="450"/>
      <c r="CC42" s="450"/>
      <c r="CD42" s="450"/>
      <c r="CE42" s="450"/>
      <c r="CF42" s="450"/>
      <c r="CG42" s="450"/>
      <c r="CH42" s="450"/>
      <c r="CI42" s="450"/>
      <c r="CJ42" s="450"/>
      <c r="CK42" s="450"/>
      <c r="CL42" s="450"/>
      <c r="CM42" s="450"/>
      <c r="CN42" s="450"/>
      <c r="CO42" s="450"/>
      <c r="CP42" s="450"/>
      <c r="CQ42" s="450"/>
      <c r="CR42" s="450"/>
      <c r="CS42" s="450"/>
      <c r="CT42" s="450"/>
      <c r="CU42" s="450"/>
      <c r="CV42" s="450"/>
      <c r="CW42" s="450"/>
      <c r="CX42" s="450"/>
      <c r="CY42" s="450"/>
      <c r="CZ42" s="450"/>
      <c r="DA42" s="450"/>
      <c r="DB42" s="450"/>
      <c r="DC42" s="450"/>
      <c r="DD42" s="450"/>
      <c r="DE42" s="450"/>
      <c r="DF42" s="450"/>
      <c r="DG42" s="450"/>
      <c r="DH42" s="450"/>
      <c r="DI42" s="450"/>
      <c r="DJ42" s="450"/>
      <c r="DK42" s="450"/>
      <c r="DL42" s="450"/>
      <c r="DM42" s="450"/>
      <c r="DN42" s="450"/>
      <c r="DO42" s="450"/>
      <c r="DP42" s="450"/>
      <c r="DQ42" s="450"/>
      <c r="DR42" s="450"/>
      <c r="DS42" s="450"/>
      <c r="DT42" s="450"/>
      <c r="DU42" s="450"/>
      <c r="DV42" s="450"/>
      <c r="DW42" s="450"/>
      <c r="DX42" s="450"/>
      <c r="DY42" s="450"/>
      <c r="DZ42" s="450"/>
      <c r="EA42" s="450"/>
      <c r="EB42" s="450"/>
      <c r="EC42" s="450"/>
      <c r="ED42" s="450"/>
      <c r="EE42" s="450"/>
      <c r="EF42" s="450"/>
      <c r="EG42" s="450"/>
      <c r="EH42" s="450"/>
      <c r="EI42" s="450"/>
      <c r="EJ42" s="450"/>
      <c r="EK42" s="450"/>
      <c r="EL42" s="450"/>
      <c r="EM42" s="450"/>
      <c r="EN42" s="450"/>
      <c r="EO42" s="450"/>
      <c r="EP42" s="450"/>
      <c r="EQ42" s="450"/>
      <c r="ER42" s="450"/>
      <c r="ES42" s="450"/>
      <c r="ET42" s="450"/>
      <c r="EU42" s="450"/>
      <c r="EV42" s="450"/>
      <c r="EW42" s="450"/>
      <c r="EX42" s="450"/>
      <c r="EY42" s="450"/>
      <c r="EZ42" s="450"/>
      <c r="FA42" s="450"/>
      <c r="FB42" s="450"/>
      <c r="FC42" s="450"/>
      <c r="FD42" s="450"/>
      <c r="FE42" s="450"/>
      <c r="FF42" s="450"/>
      <c r="FG42" s="450"/>
      <c r="FH42" s="450"/>
      <c r="FI42" s="450"/>
      <c r="FJ42" s="450"/>
      <c r="FK42" s="450"/>
      <c r="FL42" s="450"/>
      <c r="FM42" s="450"/>
      <c r="FN42" s="450"/>
      <c r="FO42" s="450"/>
      <c r="FP42" s="450"/>
      <c r="FQ42" s="450"/>
      <c r="FR42" s="450"/>
      <c r="FS42" s="450"/>
      <c r="FT42" s="450"/>
      <c r="FU42" s="450"/>
      <c r="FV42" s="450"/>
      <c r="FW42" s="450"/>
      <c r="FX42" s="450"/>
      <c r="FY42" s="450"/>
      <c r="FZ42" s="450"/>
      <c r="GA42" s="450"/>
      <c r="GB42" s="450"/>
      <c r="GC42" s="450"/>
      <c r="GD42" s="450"/>
      <c r="GE42" s="450"/>
      <c r="GF42" s="450"/>
      <c r="GG42" s="450"/>
      <c r="GH42" s="450"/>
      <c r="GI42" s="450"/>
      <c r="GJ42" s="450"/>
      <c r="GK42" s="450"/>
      <c r="GL42" s="450"/>
      <c r="GM42" s="450"/>
      <c r="GN42" s="450"/>
      <c r="GO42" s="450"/>
      <c r="GP42" s="450"/>
      <c r="GQ42" s="450"/>
      <c r="GR42" s="450"/>
      <c r="GS42" s="450"/>
      <c r="GT42" s="450"/>
      <c r="GU42" s="450"/>
      <c r="GV42" s="450"/>
      <c r="GW42" s="450"/>
      <c r="GX42" s="450"/>
      <c r="GY42" s="450"/>
      <c r="GZ42" s="450"/>
      <c r="HA42" s="450"/>
      <c r="HB42" s="450"/>
      <c r="HC42" s="450"/>
      <c r="HD42" s="450"/>
      <c r="HE42" s="450"/>
      <c r="HF42" s="450"/>
      <c r="HG42" s="450"/>
      <c r="HH42" s="450"/>
      <c r="HI42" s="450"/>
      <c r="HJ42" s="450"/>
      <c r="HK42" s="450"/>
      <c r="HL42" s="450"/>
      <c r="HM42" s="450"/>
      <c r="HN42" s="450"/>
      <c r="HO42" s="450"/>
      <c r="HP42" s="450"/>
      <c r="HQ42" s="450"/>
      <c r="HR42" s="450"/>
      <c r="HS42" s="450"/>
      <c r="HT42" s="450"/>
      <c r="HU42" s="450"/>
      <c r="HV42" s="450"/>
      <c r="HW42" s="450"/>
      <c r="HX42" s="450"/>
      <c r="HY42" s="450"/>
      <c r="HZ42" s="450"/>
      <c r="IA42" s="450"/>
      <c r="IB42" s="450"/>
      <c r="IC42" s="450"/>
      <c r="ID42" s="450"/>
      <c r="IE42" s="450"/>
      <c r="IF42" s="450"/>
      <c r="IG42" s="450"/>
      <c r="IH42" s="450"/>
      <c r="II42" s="450"/>
      <c r="IJ42" s="450"/>
    </row>
    <row r="43" spans="1:244" s="241" customFormat="1" ht="21" customHeight="1">
      <c r="A43" s="628"/>
      <c r="B43" s="262" t="s">
        <v>13</v>
      </c>
      <c r="C43" s="263">
        <v>34</v>
      </c>
      <c r="D43" s="263">
        <v>27.2</v>
      </c>
      <c r="E43" s="263">
        <v>756</v>
      </c>
      <c r="F43" s="263">
        <v>378</v>
      </c>
      <c r="G43" s="263">
        <v>5016</v>
      </c>
      <c r="H43" s="263">
        <v>1895</v>
      </c>
      <c r="I43" s="263">
        <v>483</v>
      </c>
      <c r="J43" s="263">
        <v>2638</v>
      </c>
      <c r="K43" s="263">
        <v>5239</v>
      </c>
      <c r="L43" s="263">
        <v>1899</v>
      </c>
      <c r="M43" s="263">
        <v>583</v>
      </c>
      <c r="N43" s="263">
        <v>2757</v>
      </c>
      <c r="O43" s="263">
        <v>1604.02</v>
      </c>
      <c r="P43" s="263">
        <v>962.41</v>
      </c>
      <c r="Q43" s="263">
        <v>641.61</v>
      </c>
      <c r="R43" s="263">
        <v>2009.22</v>
      </c>
      <c r="S43" s="263">
        <v>1367.61</v>
      </c>
      <c r="T43" s="263">
        <v>641.61</v>
      </c>
    </row>
    <row r="44" spans="1:244" ht="21" customHeight="1">
      <c r="A44" s="628"/>
      <c r="B44" s="197" t="s">
        <v>46</v>
      </c>
      <c r="C44" s="264">
        <v>28</v>
      </c>
      <c r="D44" s="265">
        <v>22.4</v>
      </c>
      <c r="E44" s="264">
        <v>623</v>
      </c>
      <c r="F44" s="265">
        <v>311.5</v>
      </c>
      <c r="G44" s="264">
        <v>4072</v>
      </c>
      <c r="H44" s="264">
        <v>1520</v>
      </c>
      <c r="I44" s="264">
        <v>395</v>
      </c>
      <c r="J44" s="264">
        <v>2157</v>
      </c>
      <c r="K44" s="264">
        <v>4243</v>
      </c>
      <c r="L44" s="264">
        <v>1476</v>
      </c>
      <c r="M44" s="264">
        <v>483</v>
      </c>
      <c r="N44" s="264">
        <v>2284</v>
      </c>
      <c r="O44" s="265">
        <v>1292.5</v>
      </c>
      <c r="P44" s="265">
        <v>775.5</v>
      </c>
      <c r="Q44" s="265">
        <v>517</v>
      </c>
      <c r="R44" s="265">
        <v>1626.4</v>
      </c>
      <c r="S44" s="265">
        <v>1109.4000000000001</v>
      </c>
      <c r="T44" s="265">
        <v>517</v>
      </c>
      <c r="U44" s="450"/>
      <c r="V44" s="450"/>
      <c r="W44" s="450"/>
      <c r="X44" s="450"/>
      <c r="Y44" s="450"/>
      <c r="Z44" s="450"/>
      <c r="AA44" s="450"/>
      <c r="AB44" s="450"/>
      <c r="AC44" s="450"/>
      <c r="AD44" s="450"/>
      <c r="AE44" s="450"/>
      <c r="AF44" s="450"/>
      <c r="AG44" s="450"/>
      <c r="AH44" s="450"/>
      <c r="AI44" s="450"/>
      <c r="AJ44" s="450"/>
      <c r="AK44" s="450"/>
      <c r="AL44" s="450"/>
      <c r="AM44" s="450"/>
      <c r="AN44" s="450"/>
      <c r="AO44" s="450"/>
      <c r="AP44" s="450"/>
      <c r="AQ44" s="450"/>
      <c r="AR44" s="450"/>
      <c r="AS44" s="450"/>
      <c r="AT44" s="450"/>
      <c r="AU44" s="450"/>
      <c r="AV44" s="450"/>
      <c r="AW44" s="450"/>
      <c r="AX44" s="450"/>
      <c r="AY44" s="450"/>
      <c r="AZ44" s="450"/>
      <c r="BA44" s="450"/>
      <c r="BB44" s="450"/>
      <c r="BC44" s="450"/>
      <c r="BD44" s="450"/>
      <c r="BE44" s="450"/>
      <c r="BF44" s="450"/>
      <c r="BG44" s="450"/>
      <c r="BH44" s="450"/>
      <c r="BI44" s="450"/>
      <c r="BJ44" s="450"/>
      <c r="BK44" s="450"/>
      <c r="BL44" s="450"/>
      <c r="BM44" s="450"/>
      <c r="BN44" s="450"/>
      <c r="BO44" s="450"/>
      <c r="BP44" s="450"/>
      <c r="BQ44" s="450"/>
      <c r="BR44" s="450"/>
      <c r="BS44" s="450"/>
      <c r="BT44" s="450"/>
      <c r="BU44" s="450"/>
      <c r="BV44" s="450"/>
      <c r="BW44" s="450"/>
      <c r="BX44" s="450"/>
      <c r="BY44" s="450"/>
      <c r="BZ44" s="450"/>
      <c r="CA44" s="450"/>
      <c r="CB44" s="450"/>
      <c r="CC44" s="450"/>
      <c r="CD44" s="450"/>
      <c r="CE44" s="450"/>
      <c r="CF44" s="450"/>
      <c r="CG44" s="450"/>
      <c r="CH44" s="450"/>
      <c r="CI44" s="450"/>
      <c r="CJ44" s="450"/>
      <c r="CK44" s="450"/>
      <c r="CL44" s="450"/>
      <c r="CM44" s="450"/>
      <c r="CN44" s="450"/>
      <c r="CO44" s="450"/>
      <c r="CP44" s="450"/>
      <c r="CQ44" s="450"/>
      <c r="CR44" s="450"/>
      <c r="CS44" s="450"/>
      <c r="CT44" s="450"/>
      <c r="CU44" s="450"/>
      <c r="CV44" s="450"/>
      <c r="CW44" s="450"/>
      <c r="CX44" s="450"/>
      <c r="CY44" s="450"/>
      <c r="CZ44" s="450"/>
      <c r="DA44" s="450"/>
      <c r="DB44" s="450"/>
      <c r="DC44" s="450"/>
      <c r="DD44" s="450"/>
      <c r="DE44" s="450"/>
      <c r="DF44" s="450"/>
      <c r="DG44" s="450"/>
      <c r="DH44" s="450"/>
      <c r="DI44" s="450"/>
      <c r="DJ44" s="450"/>
      <c r="DK44" s="450"/>
      <c r="DL44" s="450"/>
      <c r="DM44" s="450"/>
      <c r="DN44" s="450"/>
      <c r="DO44" s="450"/>
      <c r="DP44" s="450"/>
      <c r="DQ44" s="450"/>
      <c r="DR44" s="450"/>
      <c r="DS44" s="450"/>
      <c r="DT44" s="450"/>
      <c r="DU44" s="450"/>
      <c r="DV44" s="450"/>
      <c r="DW44" s="450"/>
      <c r="DX44" s="450"/>
      <c r="DY44" s="450"/>
      <c r="DZ44" s="450"/>
      <c r="EA44" s="450"/>
      <c r="EB44" s="450"/>
      <c r="EC44" s="450"/>
      <c r="ED44" s="450"/>
      <c r="EE44" s="450"/>
      <c r="EF44" s="450"/>
      <c r="EG44" s="450"/>
      <c r="EH44" s="450"/>
      <c r="EI44" s="450"/>
      <c r="EJ44" s="450"/>
      <c r="EK44" s="450"/>
      <c r="EL44" s="450"/>
      <c r="EM44" s="450"/>
      <c r="EN44" s="450"/>
      <c r="EO44" s="450"/>
      <c r="EP44" s="450"/>
      <c r="EQ44" s="450"/>
      <c r="ER44" s="450"/>
      <c r="ES44" s="450"/>
      <c r="ET44" s="450"/>
      <c r="EU44" s="450"/>
      <c r="EV44" s="450"/>
      <c r="EW44" s="450"/>
      <c r="EX44" s="450"/>
      <c r="EY44" s="450"/>
      <c r="EZ44" s="450"/>
      <c r="FA44" s="450"/>
      <c r="FB44" s="450"/>
      <c r="FC44" s="450"/>
      <c r="FD44" s="450"/>
      <c r="FE44" s="450"/>
      <c r="FF44" s="450"/>
      <c r="FG44" s="450"/>
      <c r="FH44" s="450"/>
      <c r="FI44" s="450"/>
      <c r="FJ44" s="450"/>
      <c r="FK44" s="450"/>
      <c r="FL44" s="450"/>
      <c r="FM44" s="450"/>
      <c r="FN44" s="450"/>
      <c r="FO44" s="450"/>
      <c r="FP44" s="450"/>
      <c r="FQ44" s="450"/>
      <c r="FR44" s="450"/>
      <c r="FS44" s="450"/>
      <c r="FT44" s="450"/>
      <c r="FU44" s="450"/>
      <c r="FV44" s="450"/>
      <c r="FW44" s="450"/>
      <c r="FX44" s="450"/>
      <c r="FY44" s="450"/>
      <c r="FZ44" s="450"/>
      <c r="GA44" s="450"/>
      <c r="GB44" s="450"/>
      <c r="GC44" s="450"/>
      <c r="GD44" s="450"/>
      <c r="GE44" s="450"/>
      <c r="GF44" s="450"/>
      <c r="GG44" s="450"/>
      <c r="GH44" s="450"/>
      <c r="GI44" s="450"/>
      <c r="GJ44" s="450"/>
      <c r="GK44" s="450"/>
      <c r="GL44" s="450"/>
      <c r="GM44" s="450"/>
      <c r="GN44" s="450"/>
      <c r="GO44" s="450"/>
      <c r="GP44" s="450"/>
      <c r="GQ44" s="450"/>
      <c r="GR44" s="450"/>
      <c r="GS44" s="450"/>
      <c r="GT44" s="450"/>
      <c r="GU44" s="450"/>
      <c r="GV44" s="450"/>
      <c r="GW44" s="450"/>
      <c r="GX44" s="450"/>
      <c r="GY44" s="450"/>
      <c r="GZ44" s="450"/>
      <c r="HA44" s="450"/>
      <c r="HB44" s="450"/>
      <c r="HC44" s="450"/>
      <c r="HD44" s="450"/>
      <c r="HE44" s="450"/>
      <c r="HF44" s="450"/>
      <c r="HG44" s="450"/>
      <c r="HH44" s="450"/>
      <c r="HI44" s="450"/>
      <c r="HJ44" s="450"/>
      <c r="HK44" s="450"/>
      <c r="HL44" s="450"/>
      <c r="HM44" s="450"/>
      <c r="HN44" s="450"/>
      <c r="HO44" s="450"/>
      <c r="HP44" s="450"/>
      <c r="HQ44" s="450"/>
      <c r="HR44" s="450"/>
      <c r="HS44" s="450"/>
      <c r="HT44" s="450"/>
      <c r="HU44" s="450"/>
      <c r="HV44" s="450"/>
      <c r="HW44" s="450"/>
      <c r="HX44" s="450"/>
      <c r="HY44" s="450"/>
      <c r="HZ44" s="450"/>
      <c r="IA44" s="450"/>
      <c r="IB44" s="450"/>
      <c r="IC44" s="450"/>
      <c r="ID44" s="450"/>
      <c r="IE44" s="450"/>
      <c r="IF44" s="450"/>
      <c r="IG44" s="450"/>
      <c r="IH44" s="450"/>
      <c r="II44" s="450"/>
      <c r="IJ44" s="450"/>
    </row>
    <row r="45" spans="1:244" ht="21" customHeight="1">
      <c r="A45" s="628"/>
      <c r="B45" s="197" t="s">
        <v>47</v>
      </c>
      <c r="C45" s="264">
        <v>6</v>
      </c>
      <c r="D45" s="265">
        <v>4.8</v>
      </c>
      <c r="E45" s="264">
        <v>133</v>
      </c>
      <c r="F45" s="265">
        <v>66.5</v>
      </c>
      <c r="G45" s="264">
        <v>944</v>
      </c>
      <c r="H45" s="264">
        <v>375</v>
      </c>
      <c r="I45" s="264">
        <v>88</v>
      </c>
      <c r="J45" s="264">
        <v>481</v>
      </c>
      <c r="K45" s="264">
        <v>996</v>
      </c>
      <c r="L45" s="264">
        <v>423</v>
      </c>
      <c r="M45" s="264">
        <v>100</v>
      </c>
      <c r="N45" s="264">
        <v>473</v>
      </c>
      <c r="O45" s="265">
        <v>311.52</v>
      </c>
      <c r="P45" s="265">
        <v>186.91</v>
      </c>
      <c r="Q45" s="265">
        <v>124.61</v>
      </c>
      <c r="R45" s="265">
        <v>382.82</v>
      </c>
      <c r="S45" s="265">
        <v>258.20999999999998</v>
      </c>
      <c r="T45" s="265">
        <v>124.61</v>
      </c>
      <c r="U45" s="450"/>
      <c r="V45" s="450"/>
      <c r="W45" s="450"/>
      <c r="X45" s="450"/>
      <c r="Y45" s="450"/>
      <c r="Z45" s="450"/>
      <c r="AA45" s="450"/>
      <c r="AB45" s="450"/>
      <c r="AC45" s="450"/>
      <c r="AD45" s="450"/>
      <c r="AE45" s="450"/>
      <c r="AF45" s="450"/>
      <c r="AG45" s="450"/>
      <c r="AH45" s="450"/>
      <c r="AI45" s="450"/>
      <c r="AJ45" s="450"/>
      <c r="AK45" s="450"/>
      <c r="AL45" s="450"/>
      <c r="AM45" s="450"/>
      <c r="AN45" s="450"/>
      <c r="AO45" s="450"/>
      <c r="AP45" s="450"/>
      <c r="AQ45" s="450"/>
      <c r="AR45" s="450"/>
      <c r="AS45" s="450"/>
      <c r="AT45" s="450"/>
      <c r="AU45" s="450"/>
      <c r="AV45" s="450"/>
      <c r="AW45" s="450"/>
      <c r="AX45" s="450"/>
      <c r="AY45" s="450"/>
      <c r="AZ45" s="450"/>
      <c r="BA45" s="450"/>
      <c r="BB45" s="450"/>
      <c r="BC45" s="450"/>
      <c r="BD45" s="450"/>
      <c r="BE45" s="450"/>
      <c r="BF45" s="450"/>
      <c r="BG45" s="450"/>
      <c r="BH45" s="450"/>
      <c r="BI45" s="450"/>
      <c r="BJ45" s="450"/>
      <c r="BK45" s="450"/>
      <c r="BL45" s="450"/>
      <c r="BM45" s="450"/>
      <c r="BN45" s="450"/>
      <c r="BO45" s="450"/>
      <c r="BP45" s="450"/>
      <c r="BQ45" s="450"/>
      <c r="BR45" s="450"/>
      <c r="BS45" s="450"/>
      <c r="BT45" s="450"/>
      <c r="BU45" s="450"/>
      <c r="BV45" s="450"/>
      <c r="BW45" s="450"/>
      <c r="BX45" s="450"/>
      <c r="BY45" s="450"/>
      <c r="BZ45" s="450"/>
      <c r="CA45" s="450"/>
      <c r="CB45" s="450"/>
      <c r="CC45" s="450"/>
      <c r="CD45" s="450"/>
      <c r="CE45" s="450"/>
      <c r="CF45" s="450"/>
      <c r="CG45" s="450"/>
      <c r="CH45" s="450"/>
      <c r="CI45" s="450"/>
      <c r="CJ45" s="450"/>
      <c r="CK45" s="450"/>
      <c r="CL45" s="450"/>
      <c r="CM45" s="450"/>
      <c r="CN45" s="450"/>
      <c r="CO45" s="450"/>
      <c r="CP45" s="450"/>
      <c r="CQ45" s="450"/>
      <c r="CR45" s="450"/>
      <c r="CS45" s="450"/>
      <c r="CT45" s="450"/>
      <c r="CU45" s="450"/>
      <c r="CV45" s="450"/>
      <c r="CW45" s="450"/>
      <c r="CX45" s="450"/>
      <c r="CY45" s="450"/>
      <c r="CZ45" s="450"/>
      <c r="DA45" s="450"/>
      <c r="DB45" s="450"/>
      <c r="DC45" s="450"/>
      <c r="DD45" s="450"/>
      <c r="DE45" s="450"/>
      <c r="DF45" s="450"/>
      <c r="DG45" s="450"/>
      <c r="DH45" s="450"/>
      <c r="DI45" s="450"/>
      <c r="DJ45" s="450"/>
      <c r="DK45" s="450"/>
      <c r="DL45" s="450"/>
      <c r="DM45" s="450"/>
      <c r="DN45" s="450"/>
      <c r="DO45" s="450"/>
      <c r="DP45" s="450"/>
      <c r="DQ45" s="450"/>
      <c r="DR45" s="450"/>
      <c r="DS45" s="450"/>
      <c r="DT45" s="450"/>
      <c r="DU45" s="450"/>
      <c r="DV45" s="450"/>
      <c r="DW45" s="450"/>
      <c r="DX45" s="450"/>
      <c r="DY45" s="450"/>
      <c r="DZ45" s="450"/>
      <c r="EA45" s="450"/>
      <c r="EB45" s="450"/>
      <c r="EC45" s="450"/>
      <c r="ED45" s="450"/>
      <c r="EE45" s="450"/>
      <c r="EF45" s="450"/>
      <c r="EG45" s="450"/>
      <c r="EH45" s="450"/>
      <c r="EI45" s="450"/>
      <c r="EJ45" s="450"/>
      <c r="EK45" s="450"/>
      <c r="EL45" s="450"/>
      <c r="EM45" s="450"/>
      <c r="EN45" s="450"/>
      <c r="EO45" s="450"/>
      <c r="EP45" s="450"/>
      <c r="EQ45" s="450"/>
      <c r="ER45" s="450"/>
      <c r="ES45" s="450"/>
      <c r="ET45" s="450"/>
      <c r="EU45" s="450"/>
      <c r="EV45" s="450"/>
      <c r="EW45" s="450"/>
      <c r="EX45" s="450"/>
      <c r="EY45" s="450"/>
      <c r="EZ45" s="450"/>
      <c r="FA45" s="450"/>
      <c r="FB45" s="450"/>
      <c r="FC45" s="450"/>
      <c r="FD45" s="450"/>
      <c r="FE45" s="450"/>
      <c r="FF45" s="450"/>
      <c r="FG45" s="450"/>
      <c r="FH45" s="450"/>
      <c r="FI45" s="450"/>
      <c r="FJ45" s="450"/>
      <c r="FK45" s="450"/>
      <c r="FL45" s="450"/>
      <c r="FM45" s="450"/>
      <c r="FN45" s="450"/>
      <c r="FO45" s="450"/>
      <c r="FP45" s="450"/>
      <c r="FQ45" s="450"/>
      <c r="FR45" s="450"/>
      <c r="FS45" s="450"/>
      <c r="FT45" s="450"/>
      <c r="FU45" s="450"/>
      <c r="FV45" s="450"/>
      <c r="FW45" s="450"/>
      <c r="FX45" s="450"/>
      <c r="FY45" s="450"/>
      <c r="FZ45" s="450"/>
      <c r="GA45" s="450"/>
      <c r="GB45" s="450"/>
      <c r="GC45" s="450"/>
      <c r="GD45" s="450"/>
      <c r="GE45" s="450"/>
      <c r="GF45" s="450"/>
      <c r="GG45" s="450"/>
      <c r="GH45" s="450"/>
      <c r="GI45" s="450"/>
      <c r="GJ45" s="450"/>
      <c r="GK45" s="450"/>
      <c r="GL45" s="450"/>
      <c r="GM45" s="450"/>
      <c r="GN45" s="450"/>
      <c r="GO45" s="450"/>
      <c r="GP45" s="450"/>
      <c r="GQ45" s="450"/>
      <c r="GR45" s="450"/>
      <c r="GS45" s="450"/>
      <c r="GT45" s="450"/>
      <c r="GU45" s="450"/>
      <c r="GV45" s="450"/>
      <c r="GW45" s="450"/>
      <c r="GX45" s="450"/>
      <c r="GY45" s="450"/>
      <c r="GZ45" s="450"/>
      <c r="HA45" s="450"/>
      <c r="HB45" s="450"/>
      <c r="HC45" s="450"/>
      <c r="HD45" s="450"/>
      <c r="HE45" s="450"/>
      <c r="HF45" s="450"/>
      <c r="HG45" s="450"/>
      <c r="HH45" s="450"/>
      <c r="HI45" s="450"/>
      <c r="HJ45" s="450"/>
      <c r="HK45" s="450"/>
      <c r="HL45" s="450"/>
      <c r="HM45" s="450"/>
      <c r="HN45" s="450"/>
      <c r="HO45" s="450"/>
      <c r="HP45" s="450"/>
      <c r="HQ45" s="450"/>
      <c r="HR45" s="450"/>
      <c r="HS45" s="450"/>
      <c r="HT45" s="450"/>
      <c r="HU45" s="450"/>
      <c r="HV45" s="450"/>
      <c r="HW45" s="450"/>
      <c r="HX45" s="450"/>
      <c r="HY45" s="450"/>
      <c r="HZ45" s="450"/>
      <c r="IA45" s="450"/>
      <c r="IB45" s="450"/>
      <c r="IC45" s="450"/>
      <c r="ID45" s="450"/>
      <c r="IE45" s="450"/>
      <c r="IF45" s="450"/>
      <c r="IG45" s="450"/>
      <c r="IH45" s="450"/>
      <c r="II45" s="450"/>
      <c r="IJ45" s="450"/>
    </row>
    <row r="46" spans="1:244" s="241" customFormat="1" ht="21" customHeight="1">
      <c r="A46" s="628"/>
      <c r="B46" s="262" t="s">
        <v>13</v>
      </c>
      <c r="C46" s="263">
        <v>30</v>
      </c>
      <c r="D46" s="263">
        <v>24</v>
      </c>
      <c r="E46" s="263">
        <v>685</v>
      </c>
      <c r="F46" s="263">
        <v>342.5</v>
      </c>
      <c r="G46" s="263">
        <v>4754</v>
      </c>
      <c r="H46" s="263">
        <v>1618</v>
      </c>
      <c r="I46" s="263">
        <v>486</v>
      </c>
      <c r="J46" s="263">
        <v>2650</v>
      </c>
      <c r="K46" s="263">
        <v>4780</v>
      </c>
      <c r="L46" s="263">
        <v>1676</v>
      </c>
      <c r="M46" s="263">
        <v>542</v>
      </c>
      <c r="N46" s="263">
        <v>2562</v>
      </c>
      <c r="O46" s="263">
        <v>1467.62</v>
      </c>
      <c r="P46" s="263">
        <v>880.57</v>
      </c>
      <c r="Q46" s="263">
        <v>587.04999999999995</v>
      </c>
      <c r="R46" s="263">
        <v>1834.12</v>
      </c>
      <c r="S46" s="263">
        <v>1247.07</v>
      </c>
      <c r="T46" s="263">
        <v>587.04999999999995</v>
      </c>
    </row>
    <row r="47" spans="1:244" ht="21" customHeight="1">
      <c r="A47" s="628"/>
      <c r="B47" s="197" t="s">
        <v>48</v>
      </c>
      <c r="C47" s="264">
        <v>22</v>
      </c>
      <c r="D47" s="265">
        <v>17.600000000000001</v>
      </c>
      <c r="E47" s="264">
        <v>501</v>
      </c>
      <c r="F47" s="265">
        <v>250.5</v>
      </c>
      <c r="G47" s="264">
        <v>3444</v>
      </c>
      <c r="H47" s="264">
        <v>1160</v>
      </c>
      <c r="I47" s="264">
        <v>354</v>
      </c>
      <c r="J47" s="264">
        <v>1930</v>
      </c>
      <c r="K47" s="264">
        <v>3399</v>
      </c>
      <c r="L47" s="264">
        <v>1153</v>
      </c>
      <c r="M47" s="264">
        <v>392</v>
      </c>
      <c r="N47" s="264">
        <v>1854</v>
      </c>
      <c r="O47" s="265">
        <v>1048.19</v>
      </c>
      <c r="P47" s="265">
        <v>628.91</v>
      </c>
      <c r="Q47" s="265">
        <v>419.28</v>
      </c>
      <c r="R47" s="265">
        <v>1316.29</v>
      </c>
      <c r="S47" s="265">
        <v>897.01</v>
      </c>
      <c r="T47" s="265">
        <v>419.28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50"/>
      <c r="AE47" s="450"/>
      <c r="AF47" s="450"/>
      <c r="AG47" s="450"/>
      <c r="AH47" s="450"/>
      <c r="AI47" s="450"/>
      <c r="AJ47" s="450"/>
      <c r="AK47" s="450"/>
      <c r="AL47" s="450"/>
      <c r="AM47" s="450"/>
      <c r="AN47" s="450"/>
      <c r="AO47" s="450"/>
      <c r="AP47" s="450"/>
      <c r="AQ47" s="450"/>
      <c r="AR47" s="450"/>
      <c r="AS47" s="450"/>
      <c r="AT47" s="450"/>
      <c r="AU47" s="450"/>
      <c r="AV47" s="450"/>
      <c r="AW47" s="450"/>
      <c r="AX47" s="450"/>
      <c r="AY47" s="450"/>
      <c r="AZ47" s="450"/>
      <c r="BA47" s="450"/>
      <c r="BB47" s="450"/>
      <c r="BC47" s="450"/>
      <c r="BD47" s="450"/>
      <c r="BE47" s="450"/>
      <c r="BF47" s="450"/>
      <c r="BG47" s="450"/>
      <c r="BH47" s="450"/>
      <c r="BI47" s="450"/>
      <c r="BJ47" s="450"/>
      <c r="BK47" s="450"/>
      <c r="BL47" s="450"/>
      <c r="BM47" s="450"/>
      <c r="BN47" s="450"/>
      <c r="BO47" s="450"/>
      <c r="BP47" s="450"/>
      <c r="BQ47" s="450"/>
      <c r="BR47" s="450"/>
      <c r="BS47" s="450"/>
      <c r="BT47" s="450"/>
      <c r="BU47" s="450"/>
      <c r="BV47" s="450"/>
      <c r="BW47" s="450"/>
      <c r="BX47" s="450"/>
      <c r="BY47" s="450"/>
      <c r="BZ47" s="450"/>
      <c r="CA47" s="450"/>
      <c r="CB47" s="450"/>
      <c r="CC47" s="450"/>
      <c r="CD47" s="450"/>
      <c r="CE47" s="450"/>
      <c r="CF47" s="450"/>
      <c r="CG47" s="450"/>
      <c r="CH47" s="450"/>
      <c r="CI47" s="450"/>
      <c r="CJ47" s="450"/>
      <c r="CK47" s="450"/>
      <c r="CL47" s="450"/>
      <c r="CM47" s="450"/>
      <c r="CN47" s="450"/>
      <c r="CO47" s="450"/>
      <c r="CP47" s="450"/>
      <c r="CQ47" s="450"/>
      <c r="CR47" s="450"/>
      <c r="CS47" s="450"/>
      <c r="CT47" s="450"/>
      <c r="CU47" s="450"/>
      <c r="CV47" s="450"/>
      <c r="CW47" s="450"/>
      <c r="CX47" s="450"/>
      <c r="CY47" s="450"/>
      <c r="CZ47" s="450"/>
      <c r="DA47" s="450"/>
      <c r="DB47" s="450"/>
      <c r="DC47" s="450"/>
      <c r="DD47" s="450"/>
      <c r="DE47" s="450"/>
      <c r="DF47" s="450"/>
      <c r="DG47" s="450"/>
      <c r="DH47" s="450"/>
      <c r="DI47" s="450"/>
      <c r="DJ47" s="450"/>
      <c r="DK47" s="450"/>
      <c r="DL47" s="450"/>
      <c r="DM47" s="450"/>
      <c r="DN47" s="450"/>
      <c r="DO47" s="450"/>
      <c r="DP47" s="450"/>
      <c r="DQ47" s="450"/>
      <c r="DR47" s="450"/>
      <c r="DS47" s="450"/>
      <c r="DT47" s="450"/>
      <c r="DU47" s="450"/>
      <c r="DV47" s="450"/>
      <c r="DW47" s="450"/>
      <c r="DX47" s="450"/>
      <c r="DY47" s="450"/>
      <c r="DZ47" s="450"/>
      <c r="EA47" s="450"/>
      <c r="EB47" s="450"/>
      <c r="EC47" s="450"/>
      <c r="ED47" s="450"/>
      <c r="EE47" s="450"/>
      <c r="EF47" s="450"/>
      <c r="EG47" s="450"/>
      <c r="EH47" s="450"/>
      <c r="EI47" s="450"/>
      <c r="EJ47" s="450"/>
      <c r="EK47" s="450"/>
      <c r="EL47" s="450"/>
      <c r="EM47" s="450"/>
      <c r="EN47" s="450"/>
      <c r="EO47" s="450"/>
      <c r="EP47" s="450"/>
      <c r="EQ47" s="450"/>
      <c r="ER47" s="450"/>
      <c r="ES47" s="450"/>
      <c r="ET47" s="450"/>
      <c r="EU47" s="450"/>
      <c r="EV47" s="450"/>
      <c r="EW47" s="450"/>
      <c r="EX47" s="450"/>
      <c r="EY47" s="450"/>
      <c r="EZ47" s="450"/>
      <c r="FA47" s="450"/>
      <c r="FB47" s="450"/>
      <c r="FC47" s="450"/>
      <c r="FD47" s="450"/>
      <c r="FE47" s="450"/>
      <c r="FF47" s="450"/>
      <c r="FG47" s="450"/>
      <c r="FH47" s="450"/>
      <c r="FI47" s="450"/>
      <c r="FJ47" s="450"/>
      <c r="FK47" s="450"/>
      <c r="FL47" s="450"/>
      <c r="FM47" s="450"/>
      <c r="FN47" s="450"/>
      <c r="FO47" s="450"/>
      <c r="FP47" s="450"/>
      <c r="FQ47" s="450"/>
      <c r="FR47" s="450"/>
      <c r="FS47" s="450"/>
      <c r="FT47" s="450"/>
      <c r="FU47" s="450"/>
      <c r="FV47" s="450"/>
      <c r="FW47" s="450"/>
      <c r="FX47" s="450"/>
      <c r="FY47" s="450"/>
      <c r="FZ47" s="450"/>
      <c r="GA47" s="450"/>
      <c r="GB47" s="450"/>
      <c r="GC47" s="450"/>
      <c r="GD47" s="450"/>
      <c r="GE47" s="450"/>
      <c r="GF47" s="450"/>
      <c r="GG47" s="450"/>
      <c r="GH47" s="450"/>
      <c r="GI47" s="450"/>
      <c r="GJ47" s="450"/>
      <c r="GK47" s="450"/>
      <c r="GL47" s="450"/>
      <c r="GM47" s="450"/>
      <c r="GN47" s="450"/>
      <c r="GO47" s="450"/>
      <c r="GP47" s="450"/>
      <c r="GQ47" s="450"/>
      <c r="GR47" s="450"/>
      <c r="GS47" s="450"/>
      <c r="GT47" s="450"/>
      <c r="GU47" s="450"/>
      <c r="GV47" s="450"/>
      <c r="GW47" s="450"/>
      <c r="GX47" s="450"/>
      <c r="GY47" s="450"/>
      <c r="GZ47" s="450"/>
      <c r="HA47" s="450"/>
      <c r="HB47" s="450"/>
      <c r="HC47" s="450"/>
      <c r="HD47" s="450"/>
      <c r="HE47" s="450"/>
      <c r="HF47" s="450"/>
      <c r="HG47" s="450"/>
      <c r="HH47" s="450"/>
      <c r="HI47" s="450"/>
      <c r="HJ47" s="450"/>
      <c r="HK47" s="450"/>
      <c r="HL47" s="450"/>
      <c r="HM47" s="450"/>
      <c r="HN47" s="450"/>
      <c r="HO47" s="450"/>
      <c r="HP47" s="450"/>
      <c r="HQ47" s="450"/>
      <c r="HR47" s="450"/>
      <c r="HS47" s="450"/>
      <c r="HT47" s="450"/>
      <c r="HU47" s="450"/>
      <c r="HV47" s="450"/>
      <c r="HW47" s="450"/>
      <c r="HX47" s="450"/>
      <c r="HY47" s="450"/>
      <c r="HZ47" s="450"/>
      <c r="IA47" s="450"/>
      <c r="IB47" s="450"/>
      <c r="IC47" s="450"/>
      <c r="ID47" s="450"/>
      <c r="IE47" s="450"/>
      <c r="IF47" s="450"/>
      <c r="IG47" s="450"/>
      <c r="IH47" s="450"/>
      <c r="II47" s="450"/>
      <c r="IJ47" s="450"/>
    </row>
    <row r="48" spans="1:244" ht="21" customHeight="1">
      <c r="A48" s="628"/>
      <c r="B48" s="197" t="s">
        <v>49</v>
      </c>
      <c r="C48" s="264">
        <v>8</v>
      </c>
      <c r="D48" s="265">
        <v>6.4</v>
      </c>
      <c r="E48" s="264">
        <v>184</v>
      </c>
      <c r="F48" s="265">
        <v>92</v>
      </c>
      <c r="G48" s="264">
        <v>1310</v>
      </c>
      <c r="H48" s="264">
        <v>458</v>
      </c>
      <c r="I48" s="264">
        <v>132</v>
      </c>
      <c r="J48" s="264">
        <v>720</v>
      </c>
      <c r="K48" s="264">
        <v>1381</v>
      </c>
      <c r="L48" s="264">
        <v>523</v>
      </c>
      <c r="M48" s="264">
        <v>150</v>
      </c>
      <c r="N48" s="264">
        <v>708</v>
      </c>
      <c r="O48" s="265">
        <v>419.43</v>
      </c>
      <c r="P48" s="265">
        <v>251.66</v>
      </c>
      <c r="Q48" s="265">
        <v>167.77</v>
      </c>
      <c r="R48" s="265">
        <v>517.83000000000004</v>
      </c>
      <c r="S48" s="265">
        <v>350.06</v>
      </c>
      <c r="T48" s="265">
        <v>167.77</v>
      </c>
      <c r="U48" s="450"/>
      <c r="V48" s="450"/>
      <c r="W48" s="450"/>
      <c r="X48" s="450"/>
      <c r="Y48" s="450"/>
      <c r="Z48" s="450"/>
      <c r="AA48" s="450"/>
      <c r="AB48" s="450"/>
      <c r="AC48" s="450"/>
      <c r="AD48" s="450"/>
      <c r="AE48" s="450"/>
      <c r="AF48" s="450"/>
      <c r="AG48" s="450"/>
      <c r="AH48" s="450"/>
      <c r="AI48" s="450"/>
      <c r="AJ48" s="450"/>
      <c r="AK48" s="450"/>
      <c r="AL48" s="450"/>
      <c r="AM48" s="450"/>
      <c r="AN48" s="450"/>
      <c r="AO48" s="450"/>
      <c r="AP48" s="450"/>
      <c r="AQ48" s="450"/>
      <c r="AR48" s="450"/>
      <c r="AS48" s="450"/>
      <c r="AT48" s="450"/>
      <c r="AU48" s="450"/>
      <c r="AV48" s="450"/>
      <c r="AW48" s="450"/>
      <c r="AX48" s="450"/>
      <c r="AY48" s="450"/>
      <c r="AZ48" s="450"/>
      <c r="BA48" s="450"/>
      <c r="BB48" s="450"/>
      <c r="BC48" s="450"/>
      <c r="BD48" s="450"/>
      <c r="BE48" s="450"/>
      <c r="BF48" s="450"/>
      <c r="BG48" s="450"/>
      <c r="BH48" s="450"/>
      <c r="BI48" s="450"/>
      <c r="BJ48" s="450"/>
      <c r="BK48" s="450"/>
      <c r="BL48" s="450"/>
      <c r="BM48" s="450"/>
      <c r="BN48" s="450"/>
      <c r="BO48" s="450"/>
      <c r="BP48" s="450"/>
      <c r="BQ48" s="450"/>
      <c r="BR48" s="450"/>
      <c r="BS48" s="450"/>
      <c r="BT48" s="450"/>
      <c r="BU48" s="450"/>
      <c r="BV48" s="450"/>
      <c r="BW48" s="450"/>
      <c r="BX48" s="450"/>
      <c r="BY48" s="450"/>
      <c r="BZ48" s="450"/>
      <c r="CA48" s="450"/>
      <c r="CB48" s="450"/>
      <c r="CC48" s="450"/>
      <c r="CD48" s="450"/>
      <c r="CE48" s="450"/>
      <c r="CF48" s="450"/>
      <c r="CG48" s="450"/>
      <c r="CH48" s="450"/>
      <c r="CI48" s="450"/>
      <c r="CJ48" s="450"/>
      <c r="CK48" s="450"/>
      <c r="CL48" s="450"/>
      <c r="CM48" s="450"/>
      <c r="CN48" s="450"/>
      <c r="CO48" s="450"/>
      <c r="CP48" s="450"/>
      <c r="CQ48" s="450"/>
      <c r="CR48" s="450"/>
      <c r="CS48" s="450"/>
      <c r="CT48" s="450"/>
      <c r="CU48" s="450"/>
      <c r="CV48" s="450"/>
      <c r="CW48" s="450"/>
      <c r="CX48" s="450"/>
      <c r="CY48" s="450"/>
      <c r="CZ48" s="450"/>
      <c r="DA48" s="450"/>
      <c r="DB48" s="450"/>
      <c r="DC48" s="450"/>
      <c r="DD48" s="450"/>
      <c r="DE48" s="450"/>
      <c r="DF48" s="450"/>
      <c r="DG48" s="450"/>
      <c r="DH48" s="450"/>
      <c r="DI48" s="450"/>
      <c r="DJ48" s="450"/>
      <c r="DK48" s="450"/>
      <c r="DL48" s="450"/>
      <c r="DM48" s="450"/>
      <c r="DN48" s="450"/>
      <c r="DO48" s="450"/>
      <c r="DP48" s="450"/>
      <c r="DQ48" s="450"/>
      <c r="DR48" s="450"/>
      <c r="DS48" s="450"/>
      <c r="DT48" s="450"/>
      <c r="DU48" s="450"/>
      <c r="DV48" s="450"/>
      <c r="DW48" s="450"/>
      <c r="DX48" s="450"/>
      <c r="DY48" s="450"/>
      <c r="DZ48" s="450"/>
      <c r="EA48" s="450"/>
      <c r="EB48" s="450"/>
      <c r="EC48" s="450"/>
      <c r="ED48" s="450"/>
      <c r="EE48" s="450"/>
      <c r="EF48" s="450"/>
      <c r="EG48" s="450"/>
      <c r="EH48" s="450"/>
      <c r="EI48" s="450"/>
      <c r="EJ48" s="450"/>
      <c r="EK48" s="450"/>
      <c r="EL48" s="450"/>
      <c r="EM48" s="450"/>
      <c r="EN48" s="450"/>
      <c r="EO48" s="450"/>
      <c r="EP48" s="450"/>
      <c r="EQ48" s="450"/>
      <c r="ER48" s="450"/>
      <c r="ES48" s="450"/>
      <c r="ET48" s="450"/>
      <c r="EU48" s="450"/>
      <c r="EV48" s="450"/>
      <c r="EW48" s="450"/>
      <c r="EX48" s="450"/>
      <c r="EY48" s="450"/>
      <c r="EZ48" s="450"/>
      <c r="FA48" s="450"/>
      <c r="FB48" s="450"/>
      <c r="FC48" s="450"/>
      <c r="FD48" s="450"/>
      <c r="FE48" s="450"/>
      <c r="FF48" s="450"/>
      <c r="FG48" s="450"/>
      <c r="FH48" s="450"/>
      <c r="FI48" s="450"/>
      <c r="FJ48" s="450"/>
      <c r="FK48" s="450"/>
      <c r="FL48" s="450"/>
      <c r="FM48" s="450"/>
      <c r="FN48" s="450"/>
      <c r="FO48" s="450"/>
      <c r="FP48" s="450"/>
      <c r="FQ48" s="450"/>
      <c r="FR48" s="450"/>
      <c r="FS48" s="450"/>
      <c r="FT48" s="450"/>
      <c r="FU48" s="450"/>
      <c r="FV48" s="450"/>
      <c r="FW48" s="450"/>
      <c r="FX48" s="450"/>
      <c r="FY48" s="450"/>
      <c r="FZ48" s="450"/>
      <c r="GA48" s="450"/>
      <c r="GB48" s="450"/>
      <c r="GC48" s="450"/>
      <c r="GD48" s="450"/>
      <c r="GE48" s="450"/>
      <c r="GF48" s="450"/>
      <c r="GG48" s="450"/>
      <c r="GH48" s="450"/>
      <c r="GI48" s="450"/>
      <c r="GJ48" s="450"/>
      <c r="GK48" s="450"/>
      <c r="GL48" s="450"/>
      <c r="GM48" s="450"/>
      <c r="GN48" s="450"/>
      <c r="GO48" s="450"/>
      <c r="GP48" s="450"/>
      <c r="GQ48" s="450"/>
      <c r="GR48" s="450"/>
      <c r="GS48" s="450"/>
      <c r="GT48" s="450"/>
      <c r="GU48" s="450"/>
      <c r="GV48" s="450"/>
      <c r="GW48" s="450"/>
      <c r="GX48" s="450"/>
      <c r="GY48" s="450"/>
      <c r="GZ48" s="450"/>
      <c r="HA48" s="450"/>
      <c r="HB48" s="450"/>
      <c r="HC48" s="450"/>
      <c r="HD48" s="450"/>
      <c r="HE48" s="450"/>
      <c r="HF48" s="450"/>
      <c r="HG48" s="450"/>
      <c r="HH48" s="450"/>
      <c r="HI48" s="450"/>
      <c r="HJ48" s="450"/>
      <c r="HK48" s="450"/>
      <c r="HL48" s="450"/>
      <c r="HM48" s="450"/>
      <c r="HN48" s="450"/>
      <c r="HO48" s="450"/>
      <c r="HP48" s="450"/>
      <c r="HQ48" s="450"/>
      <c r="HR48" s="450"/>
      <c r="HS48" s="450"/>
      <c r="HT48" s="450"/>
      <c r="HU48" s="450"/>
      <c r="HV48" s="450"/>
      <c r="HW48" s="450"/>
      <c r="HX48" s="450"/>
      <c r="HY48" s="450"/>
      <c r="HZ48" s="450"/>
      <c r="IA48" s="450"/>
      <c r="IB48" s="450"/>
      <c r="IC48" s="450"/>
      <c r="ID48" s="450"/>
      <c r="IE48" s="450"/>
      <c r="IF48" s="450"/>
      <c r="IG48" s="450"/>
      <c r="IH48" s="450"/>
      <c r="II48" s="450"/>
      <c r="IJ48" s="450"/>
    </row>
    <row r="49" spans="1:244" ht="21" customHeight="1">
      <c r="A49" s="628"/>
      <c r="B49" s="197" t="s">
        <v>50</v>
      </c>
      <c r="C49" s="264">
        <v>26</v>
      </c>
      <c r="D49" s="265">
        <v>20.8</v>
      </c>
      <c r="E49" s="264">
        <v>592</v>
      </c>
      <c r="F49" s="265">
        <v>296</v>
      </c>
      <c r="G49" s="264">
        <v>4330</v>
      </c>
      <c r="H49" s="264">
        <v>1946</v>
      </c>
      <c r="I49" s="264">
        <v>369</v>
      </c>
      <c r="J49" s="264">
        <v>2015</v>
      </c>
      <c r="K49" s="264">
        <v>4432</v>
      </c>
      <c r="L49" s="264">
        <v>1925</v>
      </c>
      <c r="M49" s="264">
        <v>438</v>
      </c>
      <c r="N49" s="264">
        <v>2069</v>
      </c>
      <c r="O49" s="265">
        <v>1434.02</v>
      </c>
      <c r="P49" s="265">
        <v>860.41</v>
      </c>
      <c r="Q49" s="265">
        <v>573.61</v>
      </c>
      <c r="R49" s="265">
        <v>1750.82</v>
      </c>
      <c r="S49" s="265">
        <v>1177.21</v>
      </c>
      <c r="T49" s="265">
        <v>573.61</v>
      </c>
      <c r="U49" s="450"/>
      <c r="V49" s="450"/>
      <c r="W49" s="450"/>
      <c r="X49" s="450"/>
      <c r="Y49" s="450"/>
      <c r="Z49" s="450"/>
      <c r="AA49" s="450"/>
      <c r="AB49" s="450"/>
      <c r="AC49" s="450"/>
      <c r="AD49" s="450"/>
      <c r="AE49" s="450"/>
      <c r="AF49" s="450"/>
      <c r="AG49" s="450"/>
      <c r="AH49" s="450"/>
      <c r="AI49" s="450"/>
      <c r="AJ49" s="450"/>
      <c r="AK49" s="450"/>
      <c r="AL49" s="450"/>
      <c r="AM49" s="450"/>
      <c r="AN49" s="450"/>
      <c r="AO49" s="450"/>
      <c r="AP49" s="450"/>
      <c r="AQ49" s="450"/>
      <c r="AR49" s="450"/>
      <c r="AS49" s="450"/>
      <c r="AT49" s="450"/>
      <c r="AU49" s="450"/>
      <c r="AV49" s="450"/>
      <c r="AW49" s="450"/>
      <c r="AX49" s="450"/>
      <c r="AY49" s="450"/>
      <c r="AZ49" s="450"/>
      <c r="BA49" s="450"/>
      <c r="BB49" s="450"/>
      <c r="BC49" s="450"/>
      <c r="BD49" s="450"/>
      <c r="BE49" s="450"/>
      <c r="BF49" s="450"/>
      <c r="BG49" s="450"/>
      <c r="BH49" s="450"/>
      <c r="BI49" s="450"/>
      <c r="BJ49" s="450"/>
      <c r="BK49" s="450"/>
      <c r="BL49" s="450"/>
      <c r="BM49" s="450"/>
      <c r="BN49" s="450"/>
      <c r="BO49" s="450"/>
      <c r="BP49" s="450"/>
      <c r="BQ49" s="450"/>
      <c r="BR49" s="450"/>
      <c r="BS49" s="450"/>
      <c r="BT49" s="450"/>
      <c r="BU49" s="450"/>
      <c r="BV49" s="450"/>
      <c r="BW49" s="450"/>
      <c r="BX49" s="450"/>
      <c r="BY49" s="450"/>
      <c r="BZ49" s="450"/>
      <c r="CA49" s="450"/>
      <c r="CB49" s="450"/>
      <c r="CC49" s="450"/>
      <c r="CD49" s="450"/>
      <c r="CE49" s="450"/>
      <c r="CF49" s="450"/>
      <c r="CG49" s="450"/>
      <c r="CH49" s="450"/>
      <c r="CI49" s="450"/>
      <c r="CJ49" s="450"/>
      <c r="CK49" s="450"/>
      <c r="CL49" s="450"/>
      <c r="CM49" s="450"/>
      <c r="CN49" s="450"/>
      <c r="CO49" s="450"/>
      <c r="CP49" s="450"/>
      <c r="CQ49" s="450"/>
      <c r="CR49" s="450"/>
      <c r="CS49" s="450"/>
      <c r="CT49" s="450"/>
      <c r="CU49" s="450"/>
      <c r="CV49" s="450"/>
      <c r="CW49" s="450"/>
      <c r="CX49" s="450"/>
      <c r="CY49" s="450"/>
      <c r="CZ49" s="450"/>
      <c r="DA49" s="450"/>
      <c r="DB49" s="450"/>
      <c r="DC49" s="450"/>
      <c r="DD49" s="450"/>
      <c r="DE49" s="450"/>
      <c r="DF49" s="450"/>
      <c r="DG49" s="450"/>
      <c r="DH49" s="450"/>
      <c r="DI49" s="450"/>
      <c r="DJ49" s="450"/>
      <c r="DK49" s="450"/>
      <c r="DL49" s="450"/>
      <c r="DM49" s="450"/>
      <c r="DN49" s="450"/>
      <c r="DO49" s="450"/>
      <c r="DP49" s="450"/>
      <c r="DQ49" s="450"/>
      <c r="DR49" s="450"/>
      <c r="DS49" s="450"/>
      <c r="DT49" s="450"/>
      <c r="DU49" s="450"/>
      <c r="DV49" s="450"/>
      <c r="DW49" s="450"/>
      <c r="DX49" s="450"/>
      <c r="DY49" s="450"/>
      <c r="DZ49" s="450"/>
      <c r="EA49" s="450"/>
      <c r="EB49" s="450"/>
      <c r="EC49" s="450"/>
      <c r="ED49" s="450"/>
      <c r="EE49" s="450"/>
      <c r="EF49" s="450"/>
      <c r="EG49" s="450"/>
      <c r="EH49" s="450"/>
      <c r="EI49" s="450"/>
      <c r="EJ49" s="450"/>
      <c r="EK49" s="450"/>
      <c r="EL49" s="450"/>
      <c r="EM49" s="450"/>
      <c r="EN49" s="450"/>
      <c r="EO49" s="450"/>
      <c r="EP49" s="450"/>
      <c r="EQ49" s="450"/>
      <c r="ER49" s="450"/>
      <c r="ES49" s="450"/>
      <c r="ET49" s="450"/>
      <c r="EU49" s="450"/>
      <c r="EV49" s="450"/>
      <c r="EW49" s="450"/>
      <c r="EX49" s="450"/>
      <c r="EY49" s="450"/>
      <c r="EZ49" s="450"/>
      <c r="FA49" s="450"/>
      <c r="FB49" s="450"/>
      <c r="FC49" s="450"/>
      <c r="FD49" s="450"/>
      <c r="FE49" s="450"/>
      <c r="FF49" s="450"/>
      <c r="FG49" s="450"/>
      <c r="FH49" s="450"/>
      <c r="FI49" s="450"/>
      <c r="FJ49" s="450"/>
      <c r="FK49" s="450"/>
      <c r="FL49" s="450"/>
      <c r="FM49" s="450"/>
      <c r="FN49" s="450"/>
      <c r="FO49" s="450"/>
      <c r="FP49" s="450"/>
      <c r="FQ49" s="450"/>
      <c r="FR49" s="450"/>
      <c r="FS49" s="450"/>
      <c r="FT49" s="450"/>
      <c r="FU49" s="450"/>
      <c r="FV49" s="450"/>
      <c r="FW49" s="450"/>
      <c r="FX49" s="450"/>
      <c r="FY49" s="450"/>
      <c r="FZ49" s="450"/>
      <c r="GA49" s="450"/>
      <c r="GB49" s="450"/>
      <c r="GC49" s="450"/>
      <c r="GD49" s="450"/>
      <c r="GE49" s="450"/>
      <c r="GF49" s="450"/>
      <c r="GG49" s="450"/>
      <c r="GH49" s="450"/>
      <c r="GI49" s="450"/>
      <c r="GJ49" s="450"/>
      <c r="GK49" s="450"/>
      <c r="GL49" s="450"/>
      <c r="GM49" s="450"/>
      <c r="GN49" s="450"/>
      <c r="GO49" s="450"/>
      <c r="GP49" s="450"/>
      <c r="GQ49" s="450"/>
      <c r="GR49" s="450"/>
      <c r="GS49" s="450"/>
      <c r="GT49" s="450"/>
      <c r="GU49" s="450"/>
      <c r="GV49" s="450"/>
      <c r="GW49" s="450"/>
      <c r="GX49" s="450"/>
      <c r="GY49" s="450"/>
      <c r="GZ49" s="450"/>
      <c r="HA49" s="450"/>
      <c r="HB49" s="450"/>
      <c r="HC49" s="450"/>
      <c r="HD49" s="450"/>
      <c r="HE49" s="450"/>
      <c r="HF49" s="450"/>
      <c r="HG49" s="450"/>
      <c r="HH49" s="450"/>
      <c r="HI49" s="450"/>
      <c r="HJ49" s="450"/>
      <c r="HK49" s="450"/>
      <c r="HL49" s="450"/>
      <c r="HM49" s="450"/>
      <c r="HN49" s="450"/>
      <c r="HO49" s="450"/>
      <c r="HP49" s="450"/>
      <c r="HQ49" s="450"/>
      <c r="HR49" s="450"/>
      <c r="HS49" s="450"/>
      <c r="HT49" s="450"/>
      <c r="HU49" s="450"/>
      <c r="HV49" s="450"/>
      <c r="HW49" s="450"/>
      <c r="HX49" s="450"/>
      <c r="HY49" s="450"/>
      <c r="HZ49" s="450"/>
      <c r="IA49" s="450"/>
      <c r="IB49" s="450"/>
      <c r="IC49" s="450"/>
      <c r="ID49" s="450"/>
      <c r="IE49" s="450"/>
      <c r="IF49" s="450"/>
      <c r="IG49" s="450"/>
      <c r="IH49" s="450"/>
      <c r="II49" s="450"/>
      <c r="IJ49" s="450"/>
    </row>
    <row r="50" spans="1:244" s="241" customFormat="1" ht="21" customHeight="1">
      <c r="A50" s="628"/>
      <c r="B50" s="262" t="s">
        <v>13</v>
      </c>
      <c r="C50" s="263">
        <v>37</v>
      </c>
      <c r="D50" s="263">
        <v>29.6</v>
      </c>
      <c r="E50" s="263">
        <v>842</v>
      </c>
      <c r="F50" s="263">
        <v>421</v>
      </c>
      <c r="G50" s="263">
        <v>5808</v>
      </c>
      <c r="H50" s="263">
        <v>2157</v>
      </c>
      <c r="I50" s="263">
        <v>566</v>
      </c>
      <c r="J50" s="263">
        <v>3085</v>
      </c>
      <c r="K50" s="263">
        <v>6308</v>
      </c>
      <c r="L50" s="263">
        <v>2279</v>
      </c>
      <c r="M50" s="263">
        <v>704</v>
      </c>
      <c r="N50" s="263">
        <v>3325</v>
      </c>
      <c r="O50" s="263">
        <v>1890.58</v>
      </c>
      <c r="P50" s="263">
        <v>1134.3499999999999</v>
      </c>
      <c r="Q50" s="263">
        <v>756.23</v>
      </c>
      <c r="R50" s="263">
        <v>2341.1799999999998</v>
      </c>
      <c r="S50" s="263">
        <v>1584.95</v>
      </c>
      <c r="T50" s="263">
        <v>756.23</v>
      </c>
    </row>
    <row r="51" spans="1:244" ht="21" customHeight="1">
      <c r="A51" s="628"/>
      <c r="B51" s="197" t="s">
        <v>51</v>
      </c>
      <c r="C51" s="264">
        <v>31</v>
      </c>
      <c r="D51" s="265">
        <v>24.8</v>
      </c>
      <c r="E51" s="264">
        <v>704</v>
      </c>
      <c r="F51" s="265">
        <v>352</v>
      </c>
      <c r="G51" s="264">
        <v>4883</v>
      </c>
      <c r="H51" s="264">
        <v>1676</v>
      </c>
      <c r="I51" s="264">
        <v>497</v>
      </c>
      <c r="J51" s="264">
        <v>2710</v>
      </c>
      <c r="K51" s="264">
        <v>5274</v>
      </c>
      <c r="L51" s="264">
        <v>1758</v>
      </c>
      <c r="M51" s="264">
        <v>614</v>
      </c>
      <c r="N51" s="264">
        <v>2902</v>
      </c>
      <c r="O51" s="265">
        <v>1556.12</v>
      </c>
      <c r="P51" s="265">
        <v>933.67</v>
      </c>
      <c r="Q51" s="265">
        <v>622.45000000000005</v>
      </c>
      <c r="R51" s="265">
        <v>1932.92</v>
      </c>
      <c r="S51" s="265">
        <v>1310.47</v>
      </c>
      <c r="T51" s="265">
        <v>622.45000000000005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50"/>
      <c r="AE51" s="450"/>
      <c r="AF51" s="450"/>
      <c r="AG51" s="450"/>
      <c r="AH51" s="450"/>
      <c r="AI51" s="450"/>
      <c r="AJ51" s="450"/>
      <c r="AK51" s="450"/>
      <c r="AL51" s="450"/>
      <c r="AM51" s="450"/>
      <c r="AN51" s="450"/>
      <c r="AO51" s="450"/>
      <c r="AP51" s="450"/>
      <c r="AQ51" s="450"/>
      <c r="AR51" s="450"/>
      <c r="AS51" s="450"/>
      <c r="AT51" s="450"/>
      <c r="AU51" s="450"/>
      <c r="AV51" s="450"/>
      <c r="AW51" s="450"/>
      <c r="AX51" s="450"/>
      <c r="AY51" s="450"/>
      <c r="AZ51" s="450"/>
      <c r="BA51" s="450"/>
      <c r="BB51" s="450"/>
      <c r="BC51" s="450"/>
      <c r="BD51" s="450"/>
      <c r="BE51" s="450"/>
      <c r="BF51" s="450"/>
      <c r="BG51" s="450"/>
      <c r="BH51" s="450"/>
      <c r="BI51" s="450"/>
      <c r="BJ51" s="450"/>
      <c r="BK51" s="450"/>
      <c r="BL51" s="450"/>
      <c r="BM51" s="450"/>
      <c r="BN51" s="450"/>
      <c r="BO51" s="450"/>
      <c r="BP51" s="450"/>
      <c r="BQ51" s="450"/>
      <c r="BR51" s="450"/>
      <c r="BS51" s="450"/>
      <c r="BT51" s="450"/>
      <c r="BU51" s="450"/>
      <c r="BV51" s="450"/>
      <c r="BW51" s="450"/>
      <c r="BX51" s="450"/>
      <c r="BY51" s="450"/>
      <c r="BZ51" s="450"/>
      <c r="CA51" s="450"/>
      <c r="CB51" s="450"/>
      <c r="CC51" s="450"/>
      <c r="CD51" s="450"/>
      <c r="CE51" s="450"/>
      <c r="CF51" s="450"/>
      <c r="CG51" s="450"/>
      <c r="CH51" s="450"/>
      <c r="CI51" s="450"/>
      <c r="CJ51" s="450"/>
      <c r="CK51" s="450"/>
      <c r="CL51" s="450"/>
      <c r="CM51" s="450"/>
      <c r="CN51" s="450"/>
      <c r="CO51" s="450"/>
      <c r="CP51" s="450"/>
      <c r="CQ51" s="450"/>
      <c r="CR51" s="450"/>
      <c r="CS51" s="450"/>
      <c r="CT51" s="450"/>
      <c r="CU51" s="450"/>
      <c r="CV51" s="450"/>
      <c r="CW51" s="450"/>
      <c r="CX51" s="450"/>
      <c r="CY51" s="450"/>
      <c r="CZ51" s="450"/>
      <c r="DA51" s="450"/>
      <c r="DB51" s="450"/>
      <c r="DC51" s="450"/>
      <c r="DD51" s="450"/>
      <c r="DE51" s="450"/>
      <c r="DF51" s="450"/>
      <c r="DG51" s="450"/>
      <c r="DH51" s="450"/>
      <c r="DI51" s="450"/>
      <c r="DJ51" s="450"/>
      <c r="DK51" s="450"/>
      <c r="DL51" s="450"/>
      <c r="DM51" s="450"/>
      <c r="DN51" s="450"/>
      <c r="DO51" s="450"/>
      <c r="DP51" s="450"/>
      <c r="DQ51" s="450"/>
      <c r="DR51" s="450"/>
      <c r="DS51" s="450"/>
      <c r="DT51" s="450"/>
      <c r="DU51" s="450"/>
      <c r="DV51" s="450"/>
      <c r="DW51" s="450"/>
      <c r="DX51" s="450"/>
      <c r="DY51" s="450"/>
      <c r="DZ51" s="450"/>
      <c r="EA51" s="450"/>
      <c r="EB51" s="450"/>
      <c r="EC51" s="450"/>
      <c r="ED51" s="450"/>
      <c r="EE51" s="450"/>
      <c r="EF51" s="450"/>
      <c r="EG51" s="450"/>
      <c r="EH51" s="450"/>
      <c r="EI51" s="450"/>
      <c r="EJ51" s="450"/>
      <c r="EK51" s="450"/>
      <c r="EL51" s="450"/>
      <c r="EM51" s="450"/>
      <c r="EN51" s="450"/>
      <c r="EO51" s="450"/>
      <c r="EP51" s="450"/>
      <c r="EQ51" s="450"/>
      <c r="ER51" s="450"/>
      <c r="ES51" s="450"/>
      <c r="ET51" s="450"/>
      <c r="EU51" s="450"/>
      <c r="EV51" s="450"/>
      <c r="EW51" s="450"/>
      <c r="EX51" s="450"/>
      <c r="EY51" s="450"/>
      <c r="EZ51" s="450"/>
      <c r="FA51" s="450"/>
      <c r="FB51" s="450"/>
      <c r="FC51" s="450"/>
      <c r="FD51" s="450"/>
      <c r="FE51" s="450"/>
      <c r="FF51" s="450"/>
      <c r="FG51" s="450"/>
      <c r="FH51" s="450"/>
      <c r="FI51" s="450"/>
      <c r="FJ51" s="450"/>
      <c r="FK51" s="450"/>
      <c r="FL51" s="450"/>
      <c r="FM51" s="450"/>
      <c r="FN51" s="450"/>
      <c r="FO51" s="450"/>
      <c r="FP51" s="450"/>
      <c r="FQ51" s="450"/>
      <c r="FR51" s="450"/>
      <c r="FS51" s="450"/>
      <c r="FT51" s="450"/>
      <c r="FU51" s="450"/>
      <c r="FV51" s="450"/>
      <c r="FW51" s="450"/>
      <c r="FX51" s="450"/>
      <c r="FY51" s="450"/>
      <c r="FZ51" s="450"/>
      <c r="GA51" s="450"/>
      <c r="GB51" s="450"/>
      <c r="GC51" s="450"/>
      <c r="GD51" s="450"/>
      <c r="GE51" s="450"/>
      <c r="GF51" s="450"/>
      <c r="GG51" s="450"/>
      <c r="GH51" s="450"/>
      <c r="GI51" s="450"/>
      <c r="GJ51" s="450"/>
      <c r="GK51" s="450"/>
      <c r="GL51" s="450"/>
      <c r="GM51" s="450"/>
      <c r="GN51" s="450"/>
      <c r="GO51" s="450"/>
      <c r="GP51" s="450"/>
      <c r="GQ51" s="450"/>
      <c r="GR51" s="450"/>
      <c r="GS51" s="450"/>
      <c r="GT51" s="450"/>
      <c r="GU51" s="450"/>
      <c r="GV51" s="450"/>
      <c r="GW51" s="450"/>
      <c r="GX51" s="450"/>
      <c r="GY51" s="450"/>
      <c r="GZ51" s="450"/>
      <c r="HA51" s="450"/>
      <c r="HB51" s="450"/>
      <c r="HC51" s="450"/>
      <c r="HD51" s="450"/>
      <c r="HE51" s="450"/>
      <c r="HF51" s="450"/>
      <c r="HG51" s="450"/>
      <c r="HH51" s="450"/>
      <c r="HI51" s="450"/>
      <c r="HJ51" s="450"/>
      <c r="HK51" s="450"/>
      <c r="HL51" s="450"/>
      <c r="HM51" s="450"/>
      <c r="HN51" s="450"/>
      <c r="HO51" s="450"/>
      <c r="HP51" s="450"/>
      <c r="HQ51" s="450"/>
      <c r="HR51" s="450"/>
      <c r="HS51" s="450"/>
      <c r="HT51" s="450"/>
      <c r="HU51" s="450"/>
      <c r="HV51" s="450"/>
      <c r="HW51" s="450"/>
      <c r="HX51" s="450"/>
      <c r="HY51" s="450"/>
      <c r="HZ51" s="450"/>
      <c r="IA51" s="450"/>
      <c r="IB51" s="450"/>
      <c r="IC51" s="450"/>
      <c r="ID51" s="450"/>
      <c r="IE51" s="450"/>
      <c r="IF51" s="450"/>
      <c r="IG51" s="450"/>
      <c r="IH51" s="450"/>
      <c r="II51" s="450"/>
      <c r="IJ51" s="450"/>
    </row>
    <row r="52" spans="1:244" ht="21" customHeight="1">
      <c r="A52" s="628"/>
      <c r="B52" s="197" t="s">
        <v>53</v>
      </c>
      <c r="C52" s="264">
        <v>6</v>
      </c>
      <c r="D52" s="265">
        <v>4.8</v>
      </c>
      <c r="E52" s="264">
        <v>138</v>
      </c>
      <c r="F52" s="265">
        <v>69</v>
      </c>
      <c r="G52" s="264">
        <v>925</v>
      </c>
      <c r="H52" s="264">
        <v>481</v>
      </c>
      <c r="I52" s="264">
        <v>69</v>
      </c>
      <c r="J52" s="264">
        <v>375</v>
      </c>
      <c r="K52" s="264">
        <v>1034</v>
      </c>
      <c r="L52" s="264">
        <v>521</v>
      </c>
      <c r="M52" s="264">
        <v>90</v>
      </c>
      <c r="N52" s="264">
        <v>423</v>
      </c>
      <c r="O52" s="265">
        <v>334.46</v>
      </c>
      <c r="P52" s="265">
        <v>200.68</v>
      </c>
      <c r="Q52" s="265">
        <v>133.78</v>
      </c>
      <c r="R52" s="265">
        <v>408.26</v>
      </c>
      <c r="S52" s="265">
        <v>274.48</v>
      </c>
      <c r="T52" s="265">
        <v>133.78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50"/>
      <c r="AE52" s="450"/>
      <c r="AF52" s="450"/>
      <c r="AG52" s="450"/>
      <c r="AH52" s="450"/>
      <c r="AI52" s="450"/>
      <c r="AJ52" s="450"/>
      <c r="AK52" s="450"/>
      <c r="AL52" s="450"/>
      <c r="AM52" s="450"/>
      <c r="AN52" s="450"/>
      <c r="AO52" s="450"/>
      <c r="AP52" s="450"/>
      <c r="AQ52" s="450"/>
      <c r="AR52" s="450"/>
      <c r="AS52" s="450"/>
      <c r="AT52" s="450"/>
      <c r="AU52" s="450"/>
      <c r="AV52" s="450"/>
      <c r="AW52" s="450"/>
      <c r="AX52" s="450"/>
      <c r="AY52" s="450"/>
      <c r="AZ52" s="450"/>
      <c r="BA52" s="450"/>
      <c r="BB52" s="450"/>
      <c r="BC52" s="450"/>
      <c r="BD52" s="450"/>
      <c r="BE52" s="450"/>
      <c r="BF52" s="450"/>
      <c r="BG52" s="450"/>
      <c r="BH52" s="450"/>
      <c r="BI52" s="450"/>
      <c r="BJ52" s="450"/>
      <c r="BK52" s="450"/>
      <c r="BL52" s="450"/>
      <c r="BM52" s="450"/>
      <c r="BN52" s="450"/>
      <c r="BO52" s="450"/>
      <c r="BP52" s="450"/>
      <c r="BQ52" s="450"/>
      <c r="BR52" s="450"/>
      <c r="BS52" s="450"/>
      <c r="BT52" s="450"/>
      <c r="BU52" s="450"/>
      <c r="BV52" s="450"/>
      <c r="BW52" s="450"/>
      <c r="BX52" s="450"/>
      <c r="BY52" s="450"/>
      <c r="BZ52" s="450"/>
      <c r="CA52" s="450"/>
      <c r="CB52" s="450"/>
      <c r="CC52" s="450"/>
      <c r="CD52" s="450"/>
      <c r="CE52" s="450"/>
      <c r="CF52" s="450"/>
      <c r="CG52" s="450"/>
      <c r="CH52" s="450"/>
      <c r="CI52" s="450"/>
      <c r="CJ52" s="450"/>
      <c r="CK52" s="450"/>
      <c r="CL52" s="450"/>
      <c r="CM52" s="450"/>
      <c r="CN52" s="450"/>
      <c r="CO52" s="450"/>
      <c r="CP52" s="450"/>
      <c r="CQ52" s="450"/>
      <c r="CR52" s="450"/>
      <c r="CS52" s="450"/>
      <c r="CT52" s="450"/>
      <c r="CU52" s="450"/>
      <c r="CV52" s="450"/>
      <c r="CW52" s="450"/>
      <c r="CX52" s="450"/>
      <c r="CY52" s="450"/>
      <c r="CZ52" s="450"/>
      <c r="DA52" s="450"/>
      <c r="DB52" s="450"/>
      <c r="DC52" s="450"/>
      <c r="DD52" s="450"/>
      <c r="DE52" s="450"/>
      <c r="DF52" s="450"/>
      <c r="DG52" s="450"/>
      <c r="DH52" s="450"/>
      <c r="DI52" s="450"/>
      <c r="DJ52" s="450"/>
      <c r="DK52" s="450"/>
      <c r="DL52" s="450"/>
      <c r="DM52" s="450"/>
      <c r="DN52" s="450"/>
      <c r="DO52" s="450"/>
      <c r="DP52" s="450"/>
      <c r="DQ52" s="450"/>
      <c r="DR52" s="450"/>
      <c r="DS52" s="450"/>
      <c r="DT52" s="450"/>
      <c r="DU52" s="450"/>
      <c r="DV52" s="450"/>
      <c r="DW52" s="450"/>
      <c r="DX52" s="450"/>
      <c r="DY52" s="450"/>
      <c r="DZ52" s="450"/>
      <c r="EA52" s="450"/>
      <c r="EB52" s="450"/>
      <c r="EC52" s="450"/>
      <c r="ED52" s="450"/>
      <c r="EE52" s="450"/>
      <c r="EF52" s="450"/>
      <c r="EG52" s="450"/>
      <c r="EH52" s="450"/>
      <c r="EI52" s="450"/>
      <c r="EJ52" s="450"/>
      <c r="EK52" s="450"/>
      <c r="EL52" s="450"/>
      <c r="EM52" s="450"/>
      <c r="EN52" s="450"/>
      <c r="EO52" s="450"/>
      <c r="EP52" s="450"/>
      <c r="EQ52" s="450"/>
      <c r="ER52" s="450"/>
      <c r="ES52" s="450"/>
      <c r="ET52" s="450"/>
      <c r="EU52" s="450"/>
      <c r="EV52" s="450"/>
      <c r="EW52" s="450"/>
      <c r="EX52" s="450"/>
      <c r="EY52" s="450"/>
      <c r="EZ52" s="450"/>
      <c r="FA52" s="450"/>
      <c r="FB52" s="450"/>
      <c r="FC52" s="450"/>
      <c r="FD52" s="450"/>
      <c r="FE52" s="450"/>
      <c r="FF52" s="450"/>
      <c r="FG52" s="450"/>
      <c r="FH52" s="450"/>
      <c r="FI52" s="450"/>
      <c r="FJ52" s="450"/>
      <c r="FK52" s="450"/>
      <c r="FL52" s="450"/>
      <c r="FM52" s="450"/>
      <c r="FN52" s="450"/>
      <c r="FO52" s="450"/>
      <c r="FP52" s="450"/>
      <c r="FQ52" s="450"/>
      <c r="FR52" s="450"/>
      <c r="FS52" s="450"/>
      <c r="FT52" s="450"/>
      <c r="FU52" s="450"/>
      <c r="FV52" s="450"/>
      <c r="FW52" s="450"/>
      <c r="FX52" s="450"/>
      <c r="FY52" s="450"/>
      <c r="FZ52" s="450"/>
      <c r="GA52" s="450"/>
      <c r="GB52" s="450"/>
      <c r="GC52" s="450"/>
      <c r="GD52" s="450"/>
      <c r="GE52" s="450"/>
      <c r="GF52" s="450"/>
      <c r="GG52" s="450"/>
      <c r="GH52" s="450"/>
      <c r="GI52" s="450"/>
      <c r="GJ52" s="450"/>
      <c r="GK52" s="450"/>
      <c r="GL52" s="450"/>
      <c r="GM52" s="450"/>
      <c r="GN52" s="450"/>
      <c r="GO52" s="450"/>
      <c r="GP52" s="450"/>
      <c r="GQ52" s="450"/>
      <c r="GR52" s="450"/>
      <c r="GS52" s="450"/>
      <c r="GT52" s="450"/>
      <c r="GU52" s="450"/>
      <c r="GV52" s="450"/>
      <c r="GW52" s="450"/>
      <c r="GX52" s="450"/>
      <c r="GY52" s="450"/>
      <c r="GZ52" s="450"/>
      <c r="HA52" s="450"/>
      <c r="HB52" s="450"/>
      <c r="HC52" s="450"/>
      <c r="HD52" s="450"/>
      <c r="HE52" s="450"/>
      <c r="HF52" s="450"/>
      <c r="HG52" s="450"/>
      <c r="HH52" s="450"/>
      <c r="HI52" s="450"/>
      <c r="HJ52" s="450"/>
      <c r="HK52" s="450"/>
      <c r="HL52" s="450"/>
      <c r="HM52" s="450"/>
      <c r="HN52" s="450"/>
      <c r="HO52" s="450"/>
      <c r="HP52" s="450"/>
      <c r="HQ52" s="450"/>
      <c r="HR52" s="450"/>
      <c r="HS52" s="450"/>
      <c r="HT52" s="450"/>
      <c r="HU52" s="450"/>
      <c r="HV52" s="450"/>
      <c r="HW52" s="450"/>
      <c r="HX52" s="450"/>
      <c r="HY52" s="450"/>
      <c r="HZ52" s="450"/>
      <c r="IA52" s="450"/>
      <c r="IB52" s="450"/>
      <c r="IC52" s="450"/>
      <c r="ID52" s="450"/>
      <c r="IE52" s="450"/>
      <c r="IF52" s="450"/>
      <c r="IG52" s="450"/>
      <c r="IH52" s="450"/>
      <c r="II52" s="450"/>
      <c r="IJ52" s="450"/>
    </row>
    <row r="53" spans="1:244" ht="21" customHeight="1">
      <c r="A53" s="628"/>
      <c r="B53" s="197" t="s">
        <v>54</v>
      </c>
      <c r="C53" s="264">
        <v>36</v>
      </c>
      <c r="D53" s="265">
        <v>28.8</v>
      </c>
      <c r="E53" s="264">
        <v>819</v>
      </c>
      <c r="F53" s="265">
        <v>409.5</v>
      </c>
      <c r="G53" s="264">
        <v>5651</v>
      </c>
      <c r="H53" s="264">
        <v>3120</v>
      </c>
      <c r="I53" s="264">
        <v>392</v>
      </c>
      <c r="J53" s="264">
        <v>2139</v>
      </c>
      <c r="K53" s="264">
        <v>5592</v>
      </c>
      <c r="L53" s="264">
        <v>2671</v>
      </c>
      <c r="M53" s="264">
        <v>510</v>
      </c>
      <c r="N53" s="264">
        <v>2411</v>
      </c>
      <c r="O53" s="265">
        <v>1923.35</v>
      </c>
      <c r="P53" s="265">
        <v>1154.01</v>
      </c>
      <c r="Q53" s="265">
        <v>769.34</v>
      </c>
      <c r="R53" s="265">
        <v>2361.65</v>
      </c>
      <c r="S53" s="265">
        <v>1592.31</v>
      </c>
      <c r="T53" s="265">
        <v>769.34</v>
      </c>
      <c r="U53" s="450"/>
      <c r="V53" s="450"/>
      <c r="W53" s="450"/>
      <c r="X53" s="450"/>
      <c r="Y53" s="450"/>
      <c r="Z53" s="450"/>
      <c r="AA53" s="450"/>
      <c r="AB53" s="450"/>
      <c r="AC53" s="450"/>
      <c r="AD53" s="450"/>
      <c r="AE53" s="450"/>
      <c r="AF53" s="450"/>
      <c r="AG53" s="450"/>
      <c r="AH53" s="450"/>
      <c r="AI53" s="450"/>
      <c r="AJ53" s="450"/>
      <c r="AK53" s="450"/>
      <c r="AL53" s="450"/>
      <c r="AM53" s="450"/>
      <c r="AN53" s="450"/>
      <c r="AO53" s="450"/>
      <c r="AP53" s="450"/>
      <c r="AQ53" s="450"/>
      <c r="AR53" s="450"/>
      <c r="AS53" s="450"/>
      <c r="AT53" s="450"/>
      <c r="AU53" s="450"/>
      <c r="AV53" s="450"/>
      <c r="AW53" s="450"/>
      <c r="AX53" s="450"/>
      <c r="AY53" s="450"/>
      <c r="AZ53" s="450"/>
      <c r="BA53" s="450"/>
      <c r="BB53" s="450"/>
      <c r="BC53" s="450"/>
      <c r="BD53" s="450"/>
      <c r="BE53" s="450"/>
      <c r="BF53" s="450"/>
      <c r="BG53" s="450"/>
      <c r="BH53" s="450"/>
      <c r="BI53" s="450"/>
      <c r="BJ53" s="450"/>
      <c r="BK53" s="450"/>
      <c r="BL53" s="450"/>
      <c r="BM53" s="450"/>
      <c r="BN53" s="450"/>
      <c r="BO53" s="450"/>
      <c r="BP53" s="450"/>
      <c r="BQ53" s="450"/>
      <c r="BR53" s="450"/>
      <c r="BS53" s="450"/>
      <c r="BT53" s="450"/>
      <c r="BU53" s="450"/>
      <c r="BV53" s="450"/>
      <c r="BW53" s="450"/>
      <c r="BX53" s="450"/>
      <c r="BY53" s="450"/>
      <c r="BZ53" s="450"/>
      <c r="CA53" s="450"/>
      <c r="CB53" s="450"/>
      <c r="CC53" s="450"/>
      <c r="CD53" s="450"/>
      <c r="CE53" s="450"/>
      <c r="CF53" s="450"/>
      <c r="CG53" s="450"/>
      <c r="CH53" s="450"/>
      <c r="CI53" s="450"/>
      <c r="CJ53" s="450"/>
      <c r="CK53" s="450"/>
      <c r="CL53" s="450"/>
      <c r="CM53" s="450"/>
      <c r="CN53" s="450"/>
      <c r="CO53" s="450"/>
      <c r="CP53" s="450"/>
      <c r="CQ53" s="450"/>
      <c r="CR53" s="450"/>
      <c r="CS53" s="450"/>
      <c r="CT53" s="450"/>
      <c r="CU53" s="450"/>
      <c r="CV53" s="450"/>
      <c r="CW53" s="450"/>
      <c r="CX53" s="450"/>
      <c r="CY53" s="450"/>
      <c r="CZ53" s="450"/>
      <c r="DA53" s="450"/>
      <c r="DB53" s="450"/>
      <c r="DC53" s="450"/>
      <c r="DD53" s="450"/>
      <c r="DE53" s="450"/>
      <c r="DF53" s="450"/>
      <c r="DG53" s="450"/>
      <c r="DH53" s="450"/>
      <c r="DI53" s="450"/>
      <c r="DJ53" s="450"/>
      <c r="DK53" s="450"/>
      <c r="DL53" s="450"/>
      <c r="DM53" s="450"/>
      <c r="DN53" s="450"/>
      <c r="DO53" s="450"/>
      <c r="DP53" s="450"/>
      <c r="DQ53" s="450"/>
      <c r="DR53" s="450"/>
      <c r="DS53" s="450"/>
      <c r="DT53" s="450"/>
      <c r="DU53" s="450"/>
      <c r="DV53" s="450"/>
      <c r="DW53" s="450"/>
      <c r="DX53" s="450"/>
      <c r="DY53" s="450"/>
      <c r="DZ53" s="450"/>
      <c r="EA53" s="450"/>
      <c r="EB53" s="450"/>
      <c r="EC53" s="450"/>
      <c r="ED53" s="450"/>
      <c r="EE53" s="450"/>
      <c r="EF53" s="450"/>
      <c r="EG53" s="450"/>
      <c r="EH53" s="450"/>
      <c r="EI53" s="450"/>
      <c r="EJ53" s="450"/>
      <c r="EK53" s="450"/>
      <c r="EL53" s="450"/>
      <c r="EM53" s="450"/>
      <c r="EN53" s="450"/>
      <c r="EO53" s="450"/>
      <c r="EP53" s="450"/>
      <c r="EQ53" s="450"/>
      <c r="ER53" s="450"/>
      <c r="ES53" s="450"/>
      <c r="ET53" s="450"/>
      <c r="EU53" s="450"/>
      <c r="EV53" s="450"/>
      <c r="EW53" s="450"/>
      <c r="EX53" s="450"/>
      <c r="EY53" s="450"/>
      <c r="EZ53" s="450"/>
      <c r="FA53" s="450"/>
      <c r="FB53" s="450"/>
      <c r="FC53" s="450"/>
      <c r="FD53" s="450"/>
      <c r="FE53" s="450"/>
      <c r="FF53" s="450"/>
      <c r="FG53" s="450"/>
      <c r="FH53" s="450"/>
      <c r="FI53" s="450"/>
      <c r="FJ53" s="450"/>
      <c r="FK53" s="450"/>
      <c r="FL53" s="450"/>
      <c r="FM53" s="450"/>
      <c r="FN53" s="450"/>
      <c r="FO53" s="450"/>
      <c r="FP53" s="450"/>
      <c r="FQ53" s="450"/>
      <c r="FR53" s="450"/>
      <c r="FS53" s="450"/>
      <c r="FT53" s="450"/>
      <c r="FU53" s="450"/>
      <c r="FV53" s="450"/>
      <c r="FW53" s="450"/>
      <c r="FX53" s="450"/>
      <c r="FY53" s="450"/>
      <c r="FZ53" s="450"/>
      <c r="GA53" s="450"/>
      <c r="GB53" s="450"/>
      <c r="GC53" s="450"/>
      <c r="GD53" s="450"/>
      <c r="GE53" s="450"/>
      <c r="GF53" s="450"/>
      <c r="GG53" s="450"/>
      <c r="GH53" s="450"/>
      <c r="GI53" s="450"/>
      <c r="GJ53" s="450"/>
      <c r="GK53" s="450"/>
      <c r="GL53" s="450"/>
      <c r="GM53" s="450"/>
      <c r="GN53" s="450"/>
      <c r="GO53" s="450"/>
      <c r="GP53" s="450"/>
      <c r="GQ53" s="450"/>
      <c r="GR53" s="450"/>
      <c r="GS53" s="450"/>
      <c r="GT53" s="450"/>
      <c r="GU53" s="450"/>
      <c r="GV53" s="450"/>
      <c r="GW53" s="450"/>
      <c r="GX53" s="450"/>
      <c r="GY53" s="450"/>
      <c r="GZ53" s="450"/>
      <c r="HA53" s="450"/>
      <c r="HB53" s="450"/>
      <c r="HC53" s="450"/>
      <c r="HD53" s="450"/>
      <c r="HE53" s="450"/>
      <c r="HF53" s="450"/>
      <c r="HG53" s="450"/>
      <c r="HH53" s="450"/>
      <c r="HI53" s="450"/>
      <c r="HJ53" s="450"/>
      <c r="HK53" s="450"/>
      <c r="HL53" s="450"/>
      <c r="HM53" s="450"/>
      <c r="HN53" s="450"/>
      <c r="HO53" s="450"/>
      <c r="HP53" s="450"/>
      <c r="HQ53" s="450"/>
      <c r="HR53" s="450"/>
      <c r="HS53" s="450"/>
      <c r="HT53" s="450"/>
      <c r="HU53" s="450"/>
      <c r="HV53" s="450"/>
      <c r="HW53" s="450"/>
      <c r="HX53" s="450"/>
      <c r="HY53" s="450"/>
      <c r="HZ53" s="450"/>
      <c r="IA53" s="450"/>
      <c r="IB53" s="450"/>
      <c r="IC53" s="450"/>
      <c r="ID53" s="450"/>
      <c r="IE53" s="450"/>
      <c r="IF53" s="450"/>
      <c r="IG53" s="450"/>
      <c r="IH53" s="450"/>
      <c r="II53" s="450"/>
      <c r="IJ53" s="450"/>
    </row>
    <row r="54" spans="1:244" ht="21" customHeight="1">
      <c r="A54" s="628"/>
      <c r="B54" s="197" t="s">
        <v>55</v>
      </c>
      <c r="C54" s="264">
        <v>30</v>
      </c>
      <c r="D54" s="265">
        <v>24</v>
      </c>
      <c r="E54" s="264">
        <v>668</v>
      </c>
      <c r="F54" s="265">
        <v>334</v>
      </c>
      <c r="G54" s="264">
        <v>4169</v>
      </c>
      <c r="H54" s="264">
        <v>2092</v>
      </c>
      <c r="I54" s="264">
        <v>322</v>
      </c>
      <c r="J54" s="264">
        <v>1755</v>
      </c>
      <c r="K54" s="264">
        <v>5001</v>
      </c>
      <c r="L54" s="264">
        <v>2009</v>
      </c>
      <c r="M54" s="264">
        <v>522</v>
      </c>
      <c r="N54" s="264">
        <v>2470</v>
      </c>
      <c r="O54" s="265">
        <v>1506.23</v>
      </c>
      <c r="P54" s="265">
        <v>903.74</v>
      </c>
      <c r="Q54" s="265">
        <v>602.49</v>
      </c>
      <c r="R54" s="265">
        <v>1864.23</v>
      </c>
      <c r="S54" s="265">
        <v>1261.74</v>
      </c>
      <c r="T54" s="265">
        <v>602.49</v>
      </c>
      <c r="U54" s="450"/>
      <c r="V54" s="450"/>
      <c r="W54" s="450"/>
      <c r="X54" s="450"/>
      <c r="Y54" s="450"/>
      <c r="Z54" s="450"/>
      <c r="AA54" s="450"/>
      <c r="AB54" s="450"/>
      <c r="AC54" s="450"/>
      <c r="AD54" s="450"/>
      <c r="AE54" s="450"/>
      <c r="AF54" s="450"/>
      <c r="AG54" s="450"/>
      <c r="AH54" s="450"/>
      <c r="AI54" s="450"/>
      <c r="AJ54" s="450"/>
      <c r="AK54" s="450"/>
      <c r="AL54" s="450"/>
      <c r="AM54" s="450"/>
      <c r="AN54" s="450"/>
      <c r="AO54" s="450"/>
      <c r="AP54" s="450"/>
      <c r="AQ54" s="450"/>
      <c r="AR54" s="450"/>
      <c r="AS54" s="450"/>
      <c r="AT54" s="450"/>
      <c r="AU54" s="450"/>
      <c r="AV54" s="450"/>
      <c r="AW54" s="450"/>
      <c r="AX54" s="450"/>
      <c r="AY54" s="450"/>
      <c r="AZ54" s="450"/>
      <c r="BA54" s="450"/>
      <c r="BB54" s="450"/>
      <c r="BC54" s="450"/>
      <c r="BD54" s="450"/>
      <c r="BE54" s="450"/>
      <c r="BF54" s="450"/>
      <c r="BG54" s="450"/>
      <c r="BH54" s="450"/>
      <c r="BI54" s="450"/>
      <c r="BJ54" s="450"/>
      <c r="BK54" s="450"/>
      <c r="BL54" s="450"/>
      <c r="BM54" s="450"/>
      <c r="BN54" s="450"/>
      <c r="BO54" s="450"/>
      <c r="BP54" s="450"/>
      <c r="BQ54" s="450"/>
      <c r="BR54" s="450"/>
      <c r="BS54" s="450"/>
      <c r="BT54" s="450"/>
      <c r="BU54" s="450"/>
      <c r="BV54" s="450"/>
      <c r="BW54" s="450"/>
      <c r="BX54" s="450"/>
      <c r="BY54" s="450"/>
      <c r="BZ54" s="450"/>
      <c r="CA54" s="450"/>
      <c r="CB54" s="450"/>
      <c r="CC54" s="450"/>
      <c r="CD54" s="450"/>
      <c r="CE54" s="450"/>
      <c r="CF54" s="450"/>
      <c r="CG54" s="450"/>
      <c r="CH54" s="450"/>
      <c r="CI54" s="450"/>
      <c r="CJ54" s="450"/>
      <c r="CK54" s="450"/>
      <c r="CL54" s="450"/>
      <c r="CM54" s="450"/>
      <c r="CN54" s="450"/>
      <c r="CO54" s="450"/>
      <c r="CP54" s="450"/>
      <c r="CQ54" s="450"/>
      <c r="CR54" s="450"/>
      <c r="CS54" s="450"/>
      <c r="CT54" s="450"/>
      <c r="CU54" s="450"/>
      <c r="CV54" s="450"/>
      <c r="CW54" s="450"/>
      <c r="CX54" s="450"/>
      <c r="CY54" s="450"/>
      <c r="CZ54" s="450"/>
      <c r="DA54" s="450"/>
      <c r="DB54" s="450"/>
      <c r="DC54" s="450"/>
      <c r="DD54" s="450"/>
      <c r="DE54" s="450"/>
      <c r="DF54" s="450"/>
      <c r="DG54" s="450"/>
      <c r="DH54" s="450"/>
      <c r="DI54" s="450"/>
      <c r="DJ54" s="450"/>
      <c r="DK54" s="450"/>
      <c r="DL54" s="450"/>
      <c r="DM54" s="450"/>
      <c r="DN54" s="450"/>
      <c r="DO54" s="450"/>
      <c r="DP54" s="450"/>
      <c r="DQ54" s="450"/>
      <c r="DR54" s="450"/>
      <c r="DS54" s="450"/>
      <c r="DT54" s="450"/>
      <c r="DU54" s="450"/>
      <c r="DV54" s="450"/>
      <c r="DW54" s="450"/>
      <c r="DX54" s="450"/>
      <c r="DY54" s="450"/>
      <c r="DZ54" s="450"/>
      <c r="EA54" s="450"/>
      <c r="EB54" s="450"/>
      <c r="EC54" s="450"/>
      <c r="ED54" s="450"/>
      <c r="EE54" s="450"/>
      <c r="EF54" s="450"/>
      <c r="EG54" s="450"/>
      <c r="EH54" s="450"/>
      <c r="EI54" s="450"/>
      <c r="EJ54" s="450"/>
      <c r="EK54" s="450"/>
      <c r="EL54" s="450"/>
      <c r="EM54" s="450"/>
      <c r="EN54" s="450"/>
      <c r="EO54" s="450"/>
      <c r="EP54" s="450"/>
      <c r="EQ54" s="450"/>
      <c r="ER54" s="450"/>
      <c r="ES54" s="450"/>
      <c r="ET54" s="450"/>
      <c r="EU54" s="450"/>
      <c r="EV54" s="450"/>
      <c r="EW54" s="450"/>
      <c r="EX54" s="450"/>
      <c r="EY54" s="450"/>
      <c r="EZ54" s="450"/>
      <c r="FA54" s="450"/>
      <c r="FB54" s="450"/>
      <c r="FC54" s="450"/>
      <c r="FD54" s="450"/>
      <c r="FE54" s="450"/>
      <c r="FF54" s="450"/>
      <c r="FG54" s="450"/>
      <c r="FH54" s="450"/>
      <c r="FI54" s="450"/>
      <c r="FJ54" s="450"/>
      <c r="FK54" s="450"/>
      <c r="FL54" s="450"/>
      <c r="FM54" s="450"/>
      <c r="FN54" s="450"/>
      <c r="FO54" s="450"/>
      <c r="FP54" s="450"/>
      <c r="FQ54" s="450"/>
      <c r="FR54" s="450"/>
      <c r="FS54" s="450"/>
      <c r="FT54" s="450"/>
      <c r="FU54" s="450"/>
      <c r="FV54" s="450"/>
      <c r="FW54" s="450"/>
      <c r="FX54" s="450"/>
      <c r="FY54" s="450"/>
      <c r="FZ54" s="450"/>
      <c r="GA54" s="450"/>
      <c r="GB54" s="450"/>
      <c r="GC54" s="450"/>
      <c r="GD54" s="450"/>
      <c r="GE54" s="450"/>
      <c r="GF54" s="450"/>
      <c r="GG54" s="450"/>
      <c r="GH54" s="450"/>
      <c r="GI54" s="450"/>
      <c r="GJ54" s="450"/>
      <c r="GK54" s="450"/>
      <c r="GL54" s="450"/>
      <c r="GM54" s="450"/>
      <c r="GN54" s="450"/>
      <c r="GO54" s="450"/>
      <c r="GP54" s="450"/>
      <c r="GQ54" s="450"/>
      <c r="GR54" s="450"/>
      <c r="GS54" s="450"/>
      <c r="GT54" s="450"/>
      <c r="GU54" s="450"/>
      <c r="GV54" s="450"/>
      <c r="GW54" s="450"/>
      <c r="GX54" s="450"/>
      <c r="GY54" s="450"/>
      <c r="GZ54" s="450"/>
      <c r="HA54" s="450"/>
      <c r="HB54" s="450"/>
      <c r="HC54" s="450"/>
      <c r="HD54" s="450"/>
      <c r="HE54" s="450"/>
      <c r="HF54" s="450"/>
      <c r="HG54" s="450"/>
      <c r="HH54" s="450"/>
      <c r="HI54" s="450"/>
      <c r="HJ54" s="450"/>
      <c r="HK54" s="450"/>
      <c r="HL54" s="450"/>
      <c r="HM54" s="450"/>
      <c r="HN54" s="450"/>
      <c r="HO54" s="450"/>
      <c r="HP54" s="450"/>
      <c r="HQ54" s="450"/>
      <c r="HR54" s="450"/>
      <c r="HS54" s="450"/>
      <c r="HT54" s="450"/>
      <c r="HU54" s="450"/>
      <c r="HV54" s="450"/>
      <c r="HW54" s="450"/>
      <c r="HX54" s="450"/>
      <c r="HY54" s="450"/>
      <c r="HZ54" s="450"/>
      <c r="IA54" s="450"/>
      <c r="IB54" s="450"/>
      <c r="IC54" s="450"/>
      <c r="ID54" s="450"/>
      <c r="IE54" s="450"/>
      <c r="IF54" s="450"/>
      <c r="IG54" s="450"/>
      <c r="IH54" s="450"/>
      <c r="II54" s="450"/>
      <c r="IJ54" s="450"/>
    </row>
    <row r="55" spans="1:244" s="241" customFormat="1" ht="21" customHeight="1">
      <c r="A55" s="628"/>
      <c r="B55" s="262" t="s">
        <v>13</v>
      </c>
      <c r="C55" s="263">
        <v>37</v>
      </c>
      <c r="D55" s="263">
        <v>29.6</v>
      </c>
      <c r="E55" s="263">
        <v>840</v>
      </c>
      <c r="F55" s="263">
        <v>420</v>
      </c>
      <c r="G55" s="263">
        <v>5297</v>
      </c>
      <c r="H55" s="263">
        <v>2345</v>
      </c>
      <c r="I55" s="263">
        <v>457</v>
      </c>
      <c r="J55" s="263">
        <v>2495</v>
      </c>
      <c r="K55" s="263">
        <v>6289</v>
      </c>
      <c r="L55" s="263">
        <v>2385</v>
      </c>
      <c r="M55" s="263">
        <v>681</v>
      </c>
      <c r="N55" s="263">
        <v>3223</v>
      </c>
      <c r="O55" s="263">
        <v>1857.35</v>
      </c>
      <c r="P55" s="263">
        <v>1114.4100000000001</v>
      </c>
      <c r="Q55" s="263">
        <v>742.94</v>
      </c>
      <c r="R55" s="263">
        <v>2306.9499999999998</v>
      </c>
      <c r="S55" s="263">
        <v>1564.01</v>
      </c>
      <c r="T55" s="263">
        <v>742.94</v>
      </c>
    </row>
    <row r="56" spans="1:244" ht="21" customHeight="1">
      <c r="A56" s="628"/>
      <c r="B56" s="197" t="s">
        <v>56</v>
      </c>
      <c r="C56" s="264">
        <v>30</v>
      </c>
      <c r="D56" s="265">
        <v>24</v>
      </c>
      <c r="E56" s="264">
        <v>675</v>
      </c>
      <c r="F56" s="265">
        <v>337.5</v>
      </c>
      <c r="G56" s="264">
        <v>4122</v>
      </c>
      <c r="H56" s="264">
        <v>1824</v>
      </c>
      <c r="I56" s="264">
        <v>356</v>
      </c>
      <c r="J56" s="264">
        <v>1942</v>
      </c>
      <c r="K56" s="264">
        <v>5052</v>
      </c>
      <c r="L56" s="264">
        <v>1796</v>
      </c>
      <c r="M56" s="264">
        <v>568</v>
      </c>
      <c r="N56" s="264">
        <v>2688</v>
      </c>
      <c r="O56" s="265">
        <v>1458.16</v>
      </c>
      <c r="P56" s="265">
        <v>874.9</v>
      </c>
      <c r="Q56" s="265">
        <v>583.26</v>
      </c>
      <c r="R56" s="265">
        <v>1819.66</v>
      </c>
      <c r="S56" s="265">
        <v>1236.4000000000001</v>
      </c>
      <c r="T56" s="265">
        <v>583.26</v>
      </c>
      <c r="U56" s="450"/>
      <c r="V56" s="450"/>
      <c r="W56" s="450"/>
      <c r="X56" s="450"/>
      <c r="Y56" s="450"/>
      <c r="Z56" s="450"/>
      <c r="AA56" s="450"/>
      <c r="AB56" s="450"/>
      <c r="AC56" s="450"/>
      <c r="AD56" s="450"/>
      <c r="AE56" s="450"/>
      <c r="AF56" s="450"/>
      <c r="AG56" s="450"/>
      <c r="AH56" s="450"/>
      <c r="AI56" s="450"/>
      <c r="AJ56" s="450"/>
      <c r="AK56" s="450"/>
      <c r="AL56" s="450"/>
      <c r="AM56" s="450"/>
      <c r="AN56" s="450"/>
      <c r="AO56" s="450"/>
      <c r="AP56" s="450"/>
      <c r="AQ56" s="450"/>
      <c r="AR56" s="450"/>
      <c r="AS56" s="450"/>
      <c r="AT56" s="450"/>
      <c r="AU56" s="450"/>
      <c r="AV56" s="450"/>
      <c r="AW56" s="450"/>
      <c r="AX56" s="450"/>
      <c r="AY56" s="450"/>
      <c r="AZ56" s="450"/>
      <c r="BA56" s="450"/>
      <c r="BB56" s="450"/>
      <c r="BC56" s="450"/>
      <c r="BD56" s="450"/>
      <c r="BE56" s="450"/>
      <c r="BF56" s="450"/>
      <c r="BG56" s="450"/>
      <c r="BH56" s="450"/>
      <c r="BI56" s="450"/>
      <c r="BJ56" s="450"/>
      <c r="BK56" s="450"/>
      <c r="BL56" s="450"/>
      <c r="BM56" s="450"/>
      <c r="BN56" s="450"/>
      <c r="BO56" s="450"/>
      <c r="BP56" s="450"/>
      <c r="BQ56" s="450"/>
      <c r="BR56" s="450"/>
      <c r="BS56" s="450"/>
      <c r="BT56" s="450"/>
      <c r="BU56" s="450"/>
      <c r="BV56" s="450"/>
      <c r="BW56" s="450"/>
      <c r="BX56" s="450"/>
      <c r="BY56" s="450"/>
      <c r="BZ56" s="450"/>
      <c r="CA56" s="450"/>
      <c r="CB56" s="450"/>
      <c r="CC56" s="450"/>
      <c r="CD56" s="450"/>
      <c r="CE56" s="450"/>
      <c r="CF56" s="450"/>
      <c r="CG56" s="450"/>
      <c r="CH56" s="450"/>
      <c r="CI56" s="450"/>
      <c r="CJ56" s="450"/>
      <c r="CK56" s="450"/>
      <c r="CL56" s="450"/>
      <c r="CM56" s="450"/>
      <c r="CN56" s="450"/>
      <c r="CO56" s="450"/>
      <c r="CP56" s="450"/>
      <c r="CQ56" s="450"/>
      <c r="CR56" s="450"/>
      <c r="CS56" s="450"/>
      <c r="CT56" s="450"/>
      <c r="CU56" s="450"/>
      <c r="CV56" s="450"/>
      <c r="CW56" s="450"/>
      <c r="CX56" s="450"/>
      <c r="CY56" s="450"/>
      <c r="CZ56" s="450"/>
      <c r="DA56" s="450"/>
      <c r="DB56" s="450"/>
      <c r="DC56" s="450"/>
      <c r="DD56" s="450"/>
      <c r="DE56" s="450"/>
      <c r="DF56" s="450"/>
      <c r="DG56" s="450"/>
      <c r="DH56" s="450"/>
      <c r="DI56" s="450"/>
      <c r="DJ56" s="450"/>
      <c r="DK56" s="450"/>
      <c r="DL56" s="450"/>
      <c r="DM56" s="450"/>
      <c r="DN56" s="450"/>
      <c r="DO56" s="450"/>
      <c r="DP56" s="450"/>
      <c r="DQ56" s="450"/>
      <c r="DR56" s="450"/>
      <c r="DS56" s="450"/>
      <c r="DT56" s="450"/>
      <c r="DU56" s="450"/>
      <c r="DV56" s="450"/>
      <c r="DW56" s="450"/>
      <c r="DX56" s="450"/>
      <c r="DY56" s="450"/>
      <c r="DZ56" s="450"/>
      <c r="EA56" s="450"/>
      <c r="EB56" s="450"/>
      <c r="EC56" s="450"/>
      <c r="ED56" s="450"/>
      <c r="EE56" s="450"/>
      <c r="EF56" s="450"/>
      <c r="EG56" s="450"/>
      <c r="EH56" s="450"/>
      <c r="EI56" s="450"/>
      <c r="EJ56" s="450"/>
      <c r="EK56" s="450"/>
      <c r="EL56" s="450"/>
      <c r="EM56" s="450"/>
      <c r="EN56" s="450"/>
      <c r="EO56" s="450"/>
      <c r="EP56" s="450"/>
      <c r="EQ56" s="450"/>
      <c r="ER56" s="450"/>
      <c r="ES56" s="450"/>
      <c r="ET56" s="450"/>
      <c r="EU56" s="450"/>
      <c r="EV56" s="450"/>
      <c r="EW56" s="450"/>
      <c r="EX56" s="450"/>
      <c r="EY56" s="450"/>
      <c r="EZ56" s="450"/>
      <c r="FA56" s="450"/>
      <c r="FB56" s="450"/>
      <c r="FC56" s="450"/>
      <c r="FD56" s="450"/>
      <c r="FE56" s="450"/>
      <c r="FF56" s="450"/>
      <c r="FG56" s="450"/>
      <c r="FH56" s="450"/>
      <c r="FI56" s="450"/>
      <c r="FJ56" s="450"/>
      <c r="FK56" s="450"/>
      <c r="FL56" s="450"/>
      <c r="FM56" s="450"/>
      <c r="FN56" s="450"/>
      <c r="FO56" s="450"/>
      <c r="FP56" s="450"/>
      <c r="FQ56" s="450"/>
      <c r="FR56" s="450"/>
      <c r="FS56" s="450"/>
      <c r="FT56" s="450"/>
      <c r="FU56" s="450"/>
      <c r="FV56" s="450"/>
      <c r="FW56" s="450"/>
      <c r="FX56" s="450"/>
      <c r="FY56" s="450"/>
      <c r="FZ56" s="450"/>
      <c r="GA56" s="450"/>
      <c r="GB56" s="450"/>
      <c r="GC56" s="450"/>
      <c r="GD56" s="450"/>
      <c r="GE56" s="450"/>
      <c r="GF56" s="450"/>
      <c r="GG56" s="450"/>
      <c r="GH56" s="450"/>
      <c r="GI56" s="450"/>
      <c r="GJ56" s="450"/>
      <c r="GK56" s="450"/>
      <c r="GL56" s="450"/>
      <c r="GM56" s="450"/>
      <c r="GN56" s="450"/>
      <c r="GO56" s="450"/>
      <c r="GP56" s="450"/>
      <c r="GQ56" s="450"/>
      <c r="GR56" s="450"/>
      <c r="GS56" s="450"/>
      <c r="GT56" s="450"/>
      <c r="GU56" s="450"/>
      <c r="GV56" s="450"/>
      <c r="GW56" s="450"/>
      <c r="GX56" s="450"/>
      <c r="GY56" s="450"/>
      <c r="GZ56" s="450"/>
      <c r="HA56" s="450"/>
      <c r="HB56" s="450"/>
      <c r="HC56" s="450"/>
      <c r="HD56" s="450"/>
      <c r="HE56" s="450"/>
      <c r="HF56" s="450"/>
      <c r="HG56" s="450"/>
      <c r="HH56" s="450"/>
      <c r="HI56" s="450"/>
      <c r="HJ56" s="450"/>
      <c r="HK56" s="450"/>
      <c r="HL56" s="450"/>
      <c r="HM56" s="450"/>
      <c r="HN56" s="450"/>
      <c r="HO56" s="450"/>
      <c r="HP56" s="450"/>
      <c r="HQ56" s="450"/>
      <c r="HR56" s="450"/>
      <c r="HS56" s="450"/>
      <c r="HT56" s="450"/>
      <c r="HU56" s="450"/>
      <c r="HV56" s="450"/>
      <c r="HW56" s="450"/>
      <c r="HX56" s="450"/>
      <c r="HY56" s="450"/>
      <c r="HZ56" s="450"/>
      <c r="IA56" s="450"/>
      <c r="IB56" s="450"/>
      <c r="IC56" s="450"/>
      <c r="ID56" s="450"/>
      <c r="IE56" s="450"/>
      <c r="IF56" s="450"/>
      <c r="IG56" s="450"/>
      <c r="IH56" s="450"/>
      <c r="II56" s="450"/>
      <c r="IJ56" s="450"/>
    </row>
    <row r="57" spans="1:244" ht="21" customHeight="1">
      <c r="A57" s="628"/>
      <c r="B57" s="197" t="s">
        <v>57</v>
      </c>
      <c r="C57" s="264">
        <v>7</v>
      </c>
      <c r="D57" s="265">
        <v>5.6</v>
      </c>
      <c r="E57" s="264">
        <v>165</v>
      </c>
      <c r="F57" s="265">
        <v>82.5</v>
      </c>
      <c r="G57" s="264">
        <v>1175</v>
      </c>
      <c r="H57" s="264">
        <v>521</v>
      </c>
      <c r="I57" s="264">
        <v>101</v>
      </c>
      <c r="J57" s="264">
        <v>553</v>
      </c>
      <c r="K57" s="264">
        <v>1237</v>
      </c>
      <c r="L57" s="264">
        <v>589</v>
      </c>
      <c r="M57" s="264">
        <v>113</v>
      </c>
      <c r="N57" s="264">
        <v>535</v>
      </c>
      <c r="O57" s="265">
        <v>399.19</v>
      </c>
      <c r="P57" s="265">
        <v>239.51</v>
      </c>
      <c r="Q57" s="265">
        <v>159.68</v>
      </c>
      <c r="R57" s="265">
        <v>487.29</v>
      </c>
      <c r="S57" s="265">
        <v>327.61</v>
      </c>
      <c r="T57" s="265">
        <v>159.68</v>
      </c>
      <c r="U57" s="450"/>
      <c r="V57" s="450"/>
      <c r="W57" s="450"/>
      <c r="X57" s="450"/>
      <c r="Y57" s="450"/>
      <c r="Z57" s="450"/>
      <c r="AA57" s="450"/>
      <c r="AB57" s="450"/>
      <c r="AC57" s="450"/>
      <c r="AD57" s="450"/>
      <c r="AE57" s="450"/>
      <c r="AF57" s="450"/>
      <c r="AG57" s="450"/>
      <c r="AH57" s="450"/>
      <c r="AI57" s="450"/>
      <c r="AJ57" s="450"/>
      <c r="AK57" s="450"/>
      <c r="AL57" s="450"/>
      <c r="AM57" s="450"/>
      <c r="AN57" s="450"/>
      <c r="AO57" s="450"/>
      <c r="AP57" s="450"/>
      <c r="AQ57" s="450"/>
      <c r="AR57" s="450"/>
      <c r="AS57" s="450"/>
      <c r="AT57" s="450"/>
      <c r="AU57" s="450"/>
      <c r="AV57" s="450"/>
      <c r="AW57" s="450"/>
      <c r="AX57" s="450"/>
      <c r="AY57" s="450"/>
      <c r="AZ57" s="450"/>
      <c r="BA57" s="450"/>
      <c r="BB57" s="450"/>
      <c r="BC57" s="450"/>
      <c r="BD57" s="450"/>
      <c r="BE57" s="450"/>
      <c r="BF57" s="450"/>
      <c r="BG57" s="450"/>
      <c r="BH57" s="450"/>
      <c r="BI57" s="450"/>
      <c r="BJ57" s="450"/>
      <c r="BK57" s="450"/>
      <c r="BL57" s="450"/>
      <c r="BM57" s="450"/>
      <c r="BN57" s="450"/>
      <c r="BO57" s="450"/>
      <c r="BP57" s="450"/>
      <c r="BQ57" s="450"/>
      <c r="BR57" s="450"/>
      <c r="BS57" s="450"/>
      <c r="BT57" s="450"/>
      <c r="BU57" s="450"/>
      <c r="BV57" s="450"/>
      <c r="BW57" s="450"/>
      <c r="BX57" s="450"/>
      <c r="BY57" s="450"/>
      <c r="BZ57" s="450"/>
      <c r="CA57" s="450"/>
      <c r="CB57" s="450"/>
      <c r="CC57" s="450"/>
      <c r="CD57" s="450"/>
      <c r="CE57" s="450"/>
      <c r="CF57" s="450"/>
      <c r="CG57" s="450"/>
      <c r="CH57" s="450"/>
      <c r="CI57" s="450"/>
      <c r="CJ57" s="450"/>
      <c r="CK57" s="450"/>
      <c r="CL57" s="450"/>
      <c r="CM57" s="450"/>
      <c r="CN57" s="450"/>
      <c r="CO57" s="450"/>
      <c r="CP57" s="450"/>
      <c r="CQ57" s="450"/>
      <c r="CR57" s="450"/>
      <c r="CS57" s="450"/>
      <c r="CT57" s="450"/>
      <c r="CU57" s="450"/>
      <c r="CV57" s="450"/>
      <c r="CW57" s="450"/>
      <c r="CX57" s="450"/>
      <c r="CY57" s="450"/>
      <c r="CZ57" s="450"/>
      <c r="DA57" s="450"/>
      <c r="DB57" s="450"/>
      <c r="DC57" s="450"/>
      <c r="DD57" s="450"/>
      <c r="DE57" s="450"/>
      <c r="DF57" s="450"/>
      <c r="DG57" s="450"/>
      <c r="DH57" s="450"/>
      <c r="DI57" s="450"/>
      <c r="DJ57" s="450"/>
      <c r="DK57" s="450"/>
      <c r="DL57" s="450"/>
      <c r="DM57" s="450"/>
      <c r="DN57" s="450"/>
      <c r="DO57" s="450"/>
      <c r="DP57" s="450"/>
      <c r="DQ57" s="450"/>
      <c r="DR57" s="450"/>
      <c r="DS57" s="450"/>
      <c r="DT57" s="450"/>
      <c r="DU57" s="450"/>
      <c r="DV57" s="450"/>
      <c r="DW57" s="450"/>
      <c r="DX57" s="450"/>
      <c r="DY57" s="450"/>
      <c r="DZ57" s="450"/>
      <c r="EA57" s="450"/>
      <c r="EB57" s="450"/>
      <c r="EC57" s="450"/>
      <c r="ED57" s="450"/>
      <c r="EE57" s="450"/>
      <c r="EF57" s="450"/>
      <c r="EG57" s="450"/>
      <c r="EH57" s="450"/>
      <c r="EI57" s="450"/>
      <c r="EJ57" s="450"/>
      <c r="EK57" s="450"/>
      <c r="EL57" s="450"/>
      <c r="EM57" s="450"/>
      <c r="EN57" s="450"/>
      <c r="EO57" s="450"/>
      <c r="EP57" s="450"/>
      <c r="EQ57" s="450"/>
      <c r="ER57" s="450"/>
      <c r="ES57" s="450"/>
      <c r="ET57" s="450"/>
      <c r="EU57" s="450"/>
      <c r="EV57" s="450"/>
      <c r="EW57" s="450"/>
      <c r="EX57" s="450"/>
      <c r="EY57" s="450"/>
      <c r="EZ57" s="450"/>
      <c r="FA57" s="450"/>
      <c r="FB57" s="450"/>
      <c r="FC57" s="450"/>
      <c r="FD57" s="450"/>
      <c r="FE57" s="450"/>
      <c r="FF57" s="450"/>
      <c r="FG57" s="450"/>
      <c r="FH57" s="450"/>
      <c r="FI57" s="450"/>
      <c r="FJ57" s="450"/>
      <c r="FK57" s="450"/>
      <c r="FL57" s="450"/>
      <c r="FM57" s="450"/>
      <c r="FN57" s="450"/>
      <c r="FO57" s="450"/>
      <c r="FP57" s="450"/>
      <c r="FQ57" s="450"/>
      <c r="FR57" s="450"/>
      <c r="FS57" s="450"/>
      <c r="FT57" s="450"/>
      <c r="FU57" s="450"/>
      <c r="FV57" s="450"/>
      <c r="FW57" s="450"/>
      <c r="FX57" s="450"/>
      <c r="FY57" s="450"/>
      <c r="FZ57" s="450"/>
      <c r="GA57" s="450"/>
      <c r="GB57" s="450"/>
      <c r="GC57" s="450"/>
      <c r="GD57" s="450"/>
      <c r="GE57" s="450"/>
      <c r="GF57" s="450"/>
      <c r="GG57" s="450"/>
      <c r="GH57" s="450"/>
      <c r="GI57" s="450"/>
      <c r="GJ57" s="450"/>
      <c r="GK57" s="450"/>
      <c r="GL57" s="450"/>
      <c r="GM57" s="450"/>
      <c r="GN57" s="450"/>
      <c r="GO57" s="450"/>
      <c r="GP57" s="450"/>
      <c r="GQ57" s="450"/>
      <c r="GR57" s="450"/>
      <c r="GS57" s="450"/>
      <c r="GT57" s="450"/>
      <c r="GU57" s="450"/>
      <c r="GV57" s="450"/>
      <c r="GW57" s="450"/>
      <c r="GX57" s="450"/>
      <c r="GY57" s="450"/>
      <c r="GZ57" s="450"/>
      <c r="HA57" s="450"/>
      <c r="HB57" s="450"/>
      <c r="HC57" s="450"/>
      <c r="HD57" s="450"/>
      <c r="HE57" s="450"/>
      <c r="HF57" s="450"/>
      <c r="HG57" s="450"/>
      <c r="HH57" s="450"/>
      <c r="HI57" s="450"/>
      <c r="HJ57" s="450"/>
      <c r="HK57" s="450"/>
      <c r="HL57" s="450"/>
      <c r="HM57" s="450"/>
      <c r="HN57" s="450"/>
      <c r="HO57" s="450"/>
      <c r="HP57" s="450"/>
      <c r="HQ57" s="450"/>
      <c r="HR57" s="450"/>
      <c r="HS57" s="450"/>
      <c r="HT57" s="450"/>
      <c r="HU57" s="450"/>
      <c r="HV57" s="450"/>
      <c r="HW57" s="450"/>
      <c r="HX57" s="450"/>
      <c r="HY57" s="450"/>
      <c r="HZ57" s="450"/>
      <c r="IA57" s="450"/>
      <c r="IB57" s="450"/>
      <c r="IC57" s="450"/>
      <c r="ID57" s="450"/>
      <c r="IE57" s="450"/>
      <c r="IF57" s="450"/>
      <c r="IG57" s="450"/>
      <c r="IH57" s="450"/>
      <c r="II57" s="450"/>
      <c r="IJ57" s="450"/>
    </row>
    <row r="58" spans="1:244" ht="21" customHeight="1">
      <c r="A58" s="628"/>
      <c r="B58" s="197" t="s">
        <v>58</v>
      </c>
      <c r="C58" s="264">
        <v>20</v>
      </c>
      <c r="D58" s="265">
        <v>16</v>
      </c>
      <c r="E58" s="264">
        <v>455</v>
      </c>
      <c r="F58" s="265">
        <v>227.5</v>
      </c>
      <c r="G58" s="264">
        <v>3368</v>
      </c>
      <c r="H58" s="264">
        <v>1686</v>
      </c>
      <c r="I58" s="264">
        <v>260</v>
      </c>
      <c r="J58" s="264">
        <v>1422</v>
      </c>
      <c r="K58" s="264">
        <v>3408</v>
      </c>
      <c r="L58" s="264">
        <v>1616</v>
      </c>
      <c r="M58" s="264">
        <v>313</v>
      </c>
      <c r="N58" s="264">
        <v>1479</v>
      </c>
      <c r="O58" s="265">
        <v>1140.0999999999999</v>
      </c>
      <c r="P58" s="265">
        <v>684.06</v>
      </c>
      <c r="Q58" s="265">
        <v>456.04</v>
      </c>
      <c r="R58" s="265">
        <v>1383.6</v>
      </c>
      <c r="S58" s="265">
        <v>927.56</v>
      </c>
      <c r="T58" s="265">
        <v>456.04</v>
      </c>
      <c r="U58" s="450"/>
      <c r="V58" s="450"/>
      <c r="W58" s="450"/>
      <c r="X58" s="450"/>
      <c r="Y58" s="450"/>
      <c r="Z58" s="450"/>
      <c r="AA58" s="450"/>
      <c r="AB58" s="450"/>
      <c r="AC58" s="450"/>
      <c r="AD58" s="450"/>
      <c r="AE58" s="450"/>
      <c r="AF58" s="450"/>
      <c r="AG58" s="450"/>
      <c r="AH58" s="450"/>
      <c r="AI58" s="450"/>
      <c r="AJ58" s="450"/>
      <c r="AK58" s="450"/>
      <c r="AL58" s="450"/>
      <c r="AM58" s="450"/>
      <c r="AN58" s="450"/>
      <c r="AO58" s="450"/>
      <c r="AP58" s="450"/>
      <c r="AQ58" s="450"/>
      <c r="AR58" s="450"/>
      <c r="AS58" s="450"/>
      <c r="AT58" s="450"/>
      <c r="AU58" s="450"/>
      <c r="AV58" s="450"/>
      <c r="AW58" s="450"/>
      <c r="AX58" s="450"/>
      <c r="AY58" s="450"/>
      <c r="AZ58" s="450"/>
      <c r="BA58" s="450"/>
      <c r="BB58" s="450"/>
      <c r="BC58" s="450"/>
      <c r="BD58" s="450"/>
      <c r="BE58" s="450"/>
      <c r="BF58" s="450"/>
      <c r="BG58" s="450"/>
      <c r="BH58" s="450"/>
      <c r="BI58" s="450"/>
      <c r="BJ58" s="450"/>
      <c r="BK58" s="450"/>
      <c r="BL58" s="450"/>
      <c r="BM58" s="450"/>
      <c r="BN58" s="450"/>
      <c r="BO58" s="450"/>
      <c r="BP58" s="450"/>
      <c r="BQ58" s="450"/>
      <c r="BR58" s="450"/>
      <c r="BS58" s="450"/>
      <c r="BT58" s="450"/>
      <c r="BU58" s="450"/>
      <c r="BV58" s="450"/>
      <c r="BW58" s="450"/>
      <c r="BX58" s="450"/>
      <c r="BY58" s="450"/>
      <c r="BZ58" s="450"/>
      <c r="CA58" s="450"/>
      <c r="CB58" s="450"/>
      <c r="CC58" s="450"/>
      <c r="CD58" s="450"/>
      <c r="CE58" s="450"/>
      <c r="CF58" s="450"/>
      <c r="CG58" s="450"/>
      <c r="CH58" s="450"/>
      <c r="CI58" s="450"/>
      <c r="CJ58" s="450"/>
      <c r="CK58" s="450"/>
      <c r="CL58" s="450"/>
      <c r="CM58" s="450"/>
      <c r="CN58" s="450"/>
      <c r="CO58" s="450"/>
      <c r="CP58" s="450"/>
      <c r="CQ58" s="450"/>
      <c r="CR58" s="450"/>
      <c r="CS58" s="450"/>
      <c r="CT58" s="450"/>
      <c r="CU58" s="450"/>
      <c r="CV58" s="450"/>
      <c r="CW58" s="450"/>
      <c r="CX58" s="450"/>
      <c r="CY58" s="450"/>
      <c r="CZ58" s="450"/>
      <c r="DA58" s="450"/>
      <c r="DB58" s="450"/>
      <c r="DC58" s="450"/>
      <c r="DD58" s="450"/>
      <c r="DE58" s="450"/>
      <c r="DF58" s="450"/>
      <c r="DG58" s="450"/>
      <c r="DH58" s="450"/>
      <c r="DI58" s="450"/>
      <c r="DJ58" s="450"/>
      <c r="DK58" s="450"/>
      <c r="DL58" s="450"/>
      <c r="DM58" s="450"/>
      <c r="DN58" s="450"/>
      <c r="DO58" s="450"/>
      <c r="DP58" s="450"/>
      <c r="DQ58" s="450"/>
      <c r="DR58" s="450"/>
      <c r="DS58" s="450"/>
      <c r="DT58" s="450"/>
      <c r="DU58" s="450"/>
      <c r="DV58" s="450"/>
      <c r="DW58" s="450"/>
      <c r="DX58" s="450"/>
      <c r="DY58" s="450"/>
      <c r="DZ58" s="450"/>
      <c r="EA58" s="450"/>
      <c r="EB58" s="450"/>
      <c r="EC58" s="450"/>
      <c r="ED58" s="450"/>
      <c r="EE58" s="450"/>
      <c r="EF58" s="450"/>
      <c r="EG58" s="450"/>
      <c r="EH58" s="450"/>
      <c r="EI58" s="450"/>
      <c r="EJ58" s="450"/>
      <c r="EK58" s="450"/>
      <c r="EL58" s="450"/>
      <c r="EM58" s="450"/>
      <c r="EN58" s="450"/>
      <c r="EO58" s="450"/>
      <c r="EP58" s="450"/>
      <c r="EQ58" s="450"/>
      <c r="ER58" s="450"/>
      <c r="ES58" s="450"/>
      <c r="ET58" s="450"/>
      <c r="EU58" s="450"/>
      <c r="EV58" s="450"/>
      <c r="EW58" s="450"/>
      <c r="EX58" s="450"/>
      <c r="EY58" s="450"/>
      <c r="EZ58" s="450"/>
      <c r="FA58" s="450"/>
      <c r="FB58" s="450"/>
      <c r="FC58" s="450"/>
      <c r="FD58" s="450"/>
      <c r="FE58" s="450"/>
      <c r="FF58" s="450"/>
      <c r="FG58" s="450"/>
      <c r="FH58" s="450"/>
      <c r="FI58" s="450"/>
      <c r="FJ58" s="450"/>
      <c r="FK58" s="450"/>
      <c r="FL58" s="450"/>
      <c r="FM58" s="450"/>
      <c r="FN58" s="450"/>
      <c r="FO58" s="450"/>
      <c r="FP58" s="450"/>
      <c r="FQ58" s="450"/>
      <c r="FR58" s="450"/>
      <c r="FS58" s="450"/>
      <c r="FT58" s="450"/>
      <c r="FU58" s="450"/>
      <c r="FV58" s="450"/>
      <c r="FW58" s="450"/>
      <c r="FX58" s="450"/>
      <c r="FY58" s="450"/>
      <c r="FZ58" s="450"/>
      <c r="GA58" s="450"/>
      <c r="GB58" s="450"/>
      <c r="GC58" s="450"/>
      <c r="GD58" s="450"/>
      <c r="GE58" s="450"/>
      <c r="GF58" s="450"/>
      <c r="GG58" s="450"/>
      <c r="GH58" s="450"/>
      <c r="GI58" s="450"/>
      <c r="GJ58" s="450"/>
      <c r="GK58" s="450"/>
      <c r="GL58" s="450"/>
      <c r="GM58" s="450"/>
      <c r="GN58" s="450"/>
      <c r="GO58" s="450"/>
      <c r="GP58" s="450"/>
      <c r="GQ58" s="450"/>
      <c r="GR58" s="450"/>
      <c r="GS58" s="450"/>
      <c r="GT58" s="450"/>
      <c r="GU58" s="450"/>
      <c r="GV58" s="450"/>
      <c r="GW58" s="450"/>
      <c r="GX58" s="450"/>
      <c r="GY58" s="450"/>
      <c r="GZ58" s="450"/>
      <c r="HA58" s="450"/>
      <c r="HB58" s="450"/>
      <c r="HC58" s="450"/>
      <c r="HD58" s="450"/>
      <c r="HE58" s="450"/>
      <c r="HF58" s="450"/>
      <c r="HG58" s="450"/>
      <c r="HH58" s="450"/>
      <c r="HI58" s="450"/>
      <c r="HJ58" s="450"/>
      <c r="HK58" s="450"/>
      <c r="HL58" s="450"/>
      <c r="HM58" s="450"/>
      <c r="HN58" s="450"/>
      <c r="HO58" s="450"/>
      <c r="HP58" s="450"/>
      <c r="HQ58" s="450"/>
      <c r="HR58" s="450"/>
      <c r="HS58" s="450"/>
      <c r="HT58" s="450"/>
      <c r="HU58" s="450"/>
      <c r="HV58" s="450"/>
      <c r="HW58" s="450"/>
      <c r="HX58" s="450"/>
      <c r="HY58" s="450"/>
      <c r="HZ58" s="450"/>
      <c r="IA58" s="450"/>
      <c r="IB58" s="450"/>
      <c r="IC58" s="450"/>
      <c r="ID58" s="450"/>
      <c r="IE58" s="450"/>
      <c r="IF58" s="450"/>
      <c r="IG58" s="450"/>
      <c r="IH58" s="450"/>
      <c r="II58" s="450"/>
      <c r="IJ58" s="450"/>
    </row>
    <row r="59" spans="1:244" ht="21" customHeight="1">
      <c r="A59" s="628"/>
      <c r="B59" s="197" t="s">
        <v>59</v>
      </c>
      <c r="C59" s="264">
        <v>26</v>
      </c>
      <c r="D59" s="265">
        <v>20.8</v>
      </c>
      <c r="E59" s="264">
        <v>575</v>
      </c>
      <c r="F59" s="265">
        <v>287.5</v>
      </c>
      <c r="G59" s="264">
        <v>3685</v>
      </c>
      <c r="H59" s="264">
        <v>1517</v>
      </c>
      <c r="I59" s="264">
        <v>336</v>
      </c>
      <c r="J59" s="264">
        <v>1832</v>
      </c>
      <c r="K59" s="264">
        <v>3913</v>
      </c>
      <c r="L59" s="264">
        <v>1623</v>
      </c>
      <c r="M59" s="264">
        <v>400</v>
      </c>
      <c r="N59" s="264">
        <v>1890</v>
      </c>
      <c r="O59" s="265">
        <v>1221.6600000000001</v>
      </c>
      <c r="P59" s="265">
        <v>733</v>
      </c>
      <c r="Q59" s="265">
        <v>488.66</v>
      </c>
      <c r="R59" s="265">
        <v>1529.96</v>
      </c>
      <c r="S59" s="265">
        <v>1041.3</v>
      </c>
      <c r="T59" s="265">
        <v>488.66</v>
      </c>
      <c r="U59" s="450"/>
      <c r="V59" s="450"/>
      <c r="W59" s="450"/>
      <c r="X59" s="450"/>
      <c r="Y59" s="450"/>
      <c r="Z59" s="450"/>
      <c r="AA59" s="450"/>
      <c r="AB59" s="450"/>
      <c r="AC59" s="450"/>
      <c r="AD59" s="450"/>
      <c r="AE59" s="450"/>
      <c r="AF59" s="450"/>
      <c r="AG59" s="450"/>
      <c r="AH59" s="450"/>
      <c r="AI59" s="450"/>
      <c r="AJ59" s="450"/>
      <c r="AK59" s="450"/>
      <c r="AL59" s="450"/>
      <c r="AM59" s="450"/>
      <c r="AN59" s="450"/>
      <c r="AO59" s="450"/>
      <c r="AP59" s="450"/>
      <c r="AQ59" s="450"/>
      <c r="AR59" s="450"/>
      <c r="AS59" s="450"/>
      <c r="AT59" s="450"/>
      <c r="AU59" s="450"/>
      <c r="AV59" s="450"/>
      <c r="AW59" s="450"/>
      <c r="AX59" s="450"/>
      <c r="AY59" s="450"/>
      <c r="AZ59" s="450"/>
      <c r="BA59" s="450"/>
      <c r="BB59" s="450"/>
      <c r="BC59" s="450"/>
      <c r="BD59" s="450"/>
      <c r="BE59" s="450"/>
      <c r="BF59" s="450"/>
      <c r="BG59" s="450"/>
      <c r="BH59" s="450"/>
      <c r="BI59" s="450"/>
      <c r="BJ59" s="450"/>
      <c r="BK59" s="450"/>
      <c r="BL59" s="450"/>
      <c r="BM59" s="450"/>
      <c r="BN59" s="450"/>
      <c r="BO59" s="450"/>
      <c r="BP59" s="450"/>
      <c r="BQ59" s="450"/>
      <c r="BR59" s="450"/>
      <c r="BS59" s="450"/>
      <c r="BT59" s="450"/>
      <c r="BU59" s="450"/>
      <c r="BV59" s="450"/>
      <c r="BW59" s="450"/>
      <c r="BX59" s="450"/>
      <c r="BY59" s="450"/>
      <c r="BZ59" s="450"/>
      <c r="CA59" s="450"/>
      <c r="CB59" s="450"/>
      <c r="CC59" s="450"/>
      <c r="CD59" s="450"/>
      <c r="CE59" s="450"/>
      <c r="CF59" s="450"/>
      <c r="CG59" s="450"/>
      <c r="CH59" s="450"/>
      <c r="CI59" s="450"/>
      <c r="CJ59" s="450"/>
      <c r="CK59" s="450"/>
      <c r="CL59" s="450"/>
      <c r="CM59" s="450"/>
      <c r="CN59" s="450"/>
      <c r="CO59" s="450"/>
      <c r="CP59" s="450"/>
      <c r="CQ59" s="450"/>
      <c r="CR59" s="450"/>
      <c r="CS59" s="450"/>
      <c r="CT59" s="450"/>
      <c r="CU59" s="450"/>
      <c r="CV59" s="450"/>
      <c r="CW59" s="450"/>
      <c r="CX59" s="450"/>
      <c r="CY59" s="450"/>
      <c r="CZ59" s="450"/>
      <c r="DA59" s="450"/>
      <c r="DB59" s="450"/>
      <c r="DC59" s="450"/>
      <c r="DD59" s="450"/>
      <c r="DE59" s="450"/>
      <c r="DF59" s="450"/>
      <c r="DG59" s="450"/>
      <c r="DH59" s="450"/>
      <c r="DI59" s="450"/>
      <c r="DJ59" s="450"/>
      <c r="DK59" s="450"/>
      <c r="DL59" s="450"/>
      <c r="DM59" s="450"/>
      <c r="DN59" s="450"/>
      <c r="DO59" s="450"/>
      <c r="DP59" s="450"/>
      <c r="DQ59" s="450"/>
      <c r="DR59" s="450"/>
      <c r="DS59" s="450"/>
      <c r="DT59" s="450"/>
      <c r="DU59" s="450"/>
      <c r="DV59" s="450"/>
      <c r="DW59" s="450"/>
      <c r="DX59" s="450"/>
      <c r="DY59" s="450"/>
      <c r="DZ59" s="450"/>
      <c r="EA59" s="450"/>
      <c r="EB59" s="450"/>
      <c r="EC59" s="450"/>
      <c r="ED59" s="450"/>
      <c r="EE59" s="450"/>
      <c r="EF59" s="450"/>
      <c r="EG59" s="450"/>
      <c r="EH59" s="450"/>
      <c r="EI59" s="450"/>
      <c r="EJ59" s="450"/>
      <c r="EK59" s="450"/>
      <c r="EL59" s="450"/>
      <c r="EM59" s="450"/>
      <c r="EN59" s="450"/>
      <c r="EO59" s="450"/>
      <c r="EP59" s="450"/>
      <c r="EQ59" s="450"/>
      <c r="ER59" s="450"/>
      <c r="ES59" s="450"/>
      <c r="ET59" s="450"/>
      <c r="EU59" s="450"/>
      <c r="EV59" s="450"/>
      <c r="EW59" s="450"/>
      <c r="EX59" s="450"/>
      <c r="EY59" s="450"/>
      <c r="EZ59" s="450"/>
      <c r="FA59" s="450"/>
      <c r="FB59" s="450"/>
      <c r="FC59" s="450"/>
      <c r="FD59" s="450"/>
      <c r="FE59" s="450"/>
      <c r="FF59" s="450"/>
      <c r="FG59" s="450"/>
      <c r="FH59" s="450"/>
      <c r="FI59" s="450"/>
      <c r="FJ59" s="450"/>
      <c r="FK59" s="450"/>
      <c r="FL59" s="450"/>
      <c r="FM59" s="450"/>
      <c r="FN59" s="450"/>
      <c r="FO59" s="450"/>
      <c r="FP59" s="450"/>
      <c r="FQ59" s="450"/>
      <c r="FR59" s="450"/>
      <c r="FS59" s="450"/>
      <c r="FT59" s="450"/>
      <c r="FU59" s="450"/>
      <c r="FV59" s="450"/>
      <c r="FW59" s="450"/>
      <c r="FX59" s="450"/>
      <c r="FY59" s="450"/>
      <c r="FZ59" s="450"/>
      <c r="GA59" s="450"/>
      <c r="GB59" s="450"/>
      <c r="GC59" s="450"/>
      <c r="GD59" s="450"/>
      <c r="GE59" s="450"/>
      <c r="GF59" s="450"/>
      <c r="GG59" s="450"/>
      <c r="GH59" s="450"/>
      <c r="GI59" s="450"/>
      <c r="GJ59" s="450"/>
      <c r="GK59" s="450"/>
      <c r="GL59" s="450"/>
      <c r="GM59" s="450"/>
      <c r="GN59" s="450"/>
      <c r="GO59" s="450"/>
      <c r="GP59" s="450"/>
      <c r="GQ59" s="450"/>
      <c r="GR59" s="450"/>
      <c r="GS59" s="450"/>
      <c r="GT59" s="450"/>
      <c r="GU59" s="450"/>
      <c r="GV59" s="450"/>
      <c r="GW59" s="450"/>
      <c r="GX59" s="450"/>
      <c r="GY59" s="450"/>
      <c r="GZ59" s="450"/>
      <c r="HA59" s="450"/>
      <c r="HB59" s="450"/>
      <c r="HC59" s="450"/>
      <c r="HD59" s="450"/>
      <c r="HE59" s="450"/>
      <c r="HF59" s="450"/>
      <c r="HG59" s="450"/>
      <c r="HH59" s="450"/>
      <c r="HI59" s="450"/>
      <c r="HJ59" s="450"/>
      <c r="HK59" s="450"/>
      <c r="HL59" s="450"/>
      <c r="HM59" s="450"/>
      <c r="HN59" s="450"/>
      <c r="HO59" s="450"/>
      <c r="HP59" s="450"/>
      <c r="HQ59" s="450"/>
      <c r="HR59" s="450"/>
      <c r="HS59" s="450"/>
      <c r="HT59" s="450"/>
      <c r="HU59" s="450"/>
      <c r="HV59" s="450"/>
      <c r="HW59" s="450"/>
      <c r="HX59" s="450"/>
      <c r="HY59" s="450"/>
      <c r="HZ59" s="450"/>
      <c r="IA59" s="450"/>
      <c r="IB59" s="450"/>
      <c r="IC59" s="450"/>
      <c r="ID59" s="450"/>
      <c r="IE59" s="450"/>
      <c r="IF59" s="450"/>
      <c r="IG59" s="450"/>
      <c r="IH59" s="450"/>
      <c r="II59" s="450"/>
      <c r="IJ59" s="450"/>
    </row>
    <row r="60" spans="1:244" ht="21" customHeight="1">
      <c r="A60" s="628"/>
      <c r="B60" s="197" t="s">
        <v>60</v>
      </c>
      <c r="C60" s="264">
        <v>26</v>
      </c>
      <c r="D60" s="265">
        <v>20.8</v>
      </c>
      <c r="E60" s="264">
        <v>588</v>
      </c>
      <c r="F60" s="265">
        <v>294</v>
      </c>
      <c r="G60" s="264">
        <v>4117</v>
      </c>
      <c r="H60" s="264">
        <v>1480</v>
      </c>
      <c r="I60" s="264">
        <v>408</v>
      </c>
      <c r="J60" s="264">
        <v>2229</v>
      </c>
      <c r="K60" s="264">
        <v>4407</v>
      </c>
      <c r="L60" s="264">
        <v>1494</v>
      </c>
      <c r="M60" s="264">
        <v>509</v>
      </c>
      <c r="N60" s="264">
        <v>2404</v>
      </c>
      <c r="O60" s="265">
        <v>1315.22</v>
      </c>
      <c r="P60" s="265">
        <v>789.13</v>
      </c>
      <c r="Q60" s="265">
        <v>526.09</v>
      </c>
      <c r="R60" s="265">
        <v>1630.02</v>
      </c>
      <c r="S60" s="265">
        <v>1103.93</v>
      </c>
      <c r="T60" s="265">
        <v>526.09</v>
      </c>
      <c r="U60" s="450"/>
      <c r="V60" s="450"/>
      <c r="W60" s="450"/>
      <c r="X60" s="450"/>
      <c r="Y60" s="450"/>
      <c r="Z60" s="450"/>
      <c r="AA60" s="450"/>
      <c r="AB60" s="450"/>
      <c r="AC60" s="450"/>
      <c r="AD60" s="450"/>
      <c r="AE60" s="450"/>
      <c r="AF60" s="450"/>
      <c r="AG60" s="450"/>
      <c r="AH60" s="450"/>
      <c r="AI60" s="450"/>
      <c r="AJ60" s="450"/>
      <c r="AK60" s="450"/>
      <c r="AL60" s="450"/>
      <c r="AM60" s="450"/>
      <c r="AN60" s="450"/>
      <c r="AO60" s="450"/>
      <c r="AP60" s="450"/>
      <c r="AQ60" s="450"/>
      <c r="AR60" s="450"/>
      <c r="AS60" s="450"/>
      <c r="AT60" s="450"/>
      <c r="AU60" s="450"/>
      <c r="AV60" s="450"/>
      <c r="AW60" s="450"/>
      <c r="AX60" s="450"/>
      <c r="AY60" s="450"/>
      <c r="AZ60" s="450"/>
      <c r="BA60" s="450"/>
      <c r="BB60" s="450"/>
      <c r="BC60" s="450"/>
      <c r="BD60" s="450"/>
      <c r="BE60" s="450"/>
      <c r="BF60" s="450"/>
      <c r="BG60" s="450"/>
      <c r="BH60" s="450"/>
      <c r="BI60" s="450"/>
      <c r="BJ60" s="450"/>
      <c r="BK60" s="450"/>
      <c r="BL60" s="450"/>
      <c r="BM60" s="450"/>
      <c r="BN60" s="450"/>
      <c r="BO60" s="450"/>
      <c r="BP60" s="450"/>
      <c r="BQ60" s="450"/>
      <c r="BR60" s="450"/>
      <c r="BS60" s="450"/>
      <c r="BT60" s="450"/>
      <c r="BU60" s="450"/>
      <c r="BV60" s="450"/>
      <c r="BW60" s="450"/>
      <c r="BX60" s="450"/>
      <c r="BY60" s="450"/>
      <c r="BZ60" s="450"/>
      <c r="CA60" s="450"/>
      <c r="CB60" s="450"/>
      <c r="CC60" s="450"/>
      <c r="CD60" s="450"/>
      <c r="CE60" s="450"/>
      <c r="CF60" s="450"/>
      <c r="CG60" s="450"/>
      <c r="CH60" s="450"/>
      <c r="CI60" s="450"/>
      <c r="CJ60" s="450"/>
      <c r="CK60" s="450"/>
      <c r="CL60" s="450"/>
      <c r="CM60" s="450"/>
      <c r="CN60" s="450"/>
      <c r="CO60" s="450"/>
      <c r="CP60" s="450"/>
      <c r="CQ60" s="450"/>
      <c r="CR60" s="450"/>
      <c r="CS60" s="450"/>
      <c r="CT60" s="450"/>
      <c r="CU60" s="450"/>
      <c r="CV60" s="450"/>
      <c r="CW60" s="450"/>
      <c r="CX60" s="450"/>
      <c r="CY60" s="450"/>
      <c r="CZ60" s="450"/>
      <c r="DA60" s="450"/>
      <c r="DB60" s="450"/>
      <c r="DC60" s="450"/>
      <c r="DD60" s="450"/>
      <c r="DE60" s="450"/>
      <c r="DF60" s="450"/>
      <c r="DG60" s="450"/>
      <c r="DH60" s="450"/>
      <c r="DI60" s="450"/>
      <c r="DJ60" s="450"/>
      <c r="DK60" s="450"/>
      <c r="DL60" s="450"/>
      <c r="DM60" s="450"/>
      <c r="DN60" s="450"/>
      <c r="DO60" s="450"/>
      <c r="DP60" s="450"/>
      <c r="DQ60" s="450"/>
      <c r="DR60" s="450"/>
      <c r="DS60" s="450"/>
      <c r="DT60" s="450"/>
      <c r="DU60" s="450"/>
      <c r="DV60" s="450"/>
      <c r="DW60" s="450"/>
      <c r="DX60" s="450"/>
      <c r="DY60" s="450"/>
      <c r="DZ60" s="450"/>
      <c r="EA60" s="450"/>
      <c r="EB60" s="450"/>
      <c r="EC60" s="450"/>
      <c r="ED60" s="450"/>
      <c r="EE60" s="450"/>
      <c r="EF60" s="450"/>
      <c r="EG60" s="450"/>
      <c r="EH60" s="450"/>
      <c r="EI60" s="450"/>
      <c r="EJ60" s="450"/>
      <c r="EK60" s="450"/>
      <c r="EL60" s="450"/>
      <c r="EM60" s="450"/>
      <c r="EN60" s="450"/>
      <c r="EO60" s="450"/>
      <c r="EP60" s="450"/>
      <c r="EQ60" s="450"/>
      <c r="ER60" s="450"/>
      <c r="ES60" s="450"/>
      <c r="ET60" s="450"/>
      <c r="EU60" s="450"/>
      <c r="EV60" s="450"/>
      <c r="EW60" s="450"/>
      <c r="EX60" s="450"/>
      <c r="EY60" s="450"/>
      <c r="EZ60" s="450"/>
      <c r="FA60" s="450"/>
      <c r="FB60" s="450"/>
      <c r="FC60" s="450"/>
      <c r="FD60" s="450"/>
      <c r="FE60" s="450"/>
      <c r="FF60" s="450"/>
      <c r="FG60" s="450"/>
      <c r="FH60" s="450"/>
      <c r="FI60" s="450"/>
      <c r="FJ60" s="450"/>
      <c r="FK60" s="450"/>
      <c r="FL60" s="450"/>
      <c r="FM60" s="450"/>
      <c r="FN60" s="450"/>
      <c r="FO60" s="450"/>
      <c r="FP60" s="450"/>
      <c r="FQ60" s="450"/>
      <c r="FR60" s="450"/>
      <c r="FS60" s="450"/>
      <c r="FT60" s="450"/>
      <c r="FU60" s="450"/>
      <c r="FV60" s="450"/>
      <c r="FW60" s="450"/>
      <c r="FX60" s="450"/>
      <c r="FY60" s="450"/>
      <c r="FZ60" s="450"/>
      <c r="GA60" s="450"/>
      <c r="GB60" s="450"/>
      <c r="GC60" s="450"/>
      <c r="GD60" s="450"/>
      <c r="GE60" s="450"/>
      <c r="GF60" s="450"/>
      <c r="GG60" s="450"/>
      <c r="GH60" s="450"/>
      <c r="GI60" s="450"/>
      <c r="GJ60" s="450"/>
      <c r="GK60" s="450"/>
      <c r="GL60" s="450"/>
      <c r="GM60" s="450"/>
      <c r="GN60" s="450"/>
      <c r="GO60" s="450"/>
      <c r="GP60" s="450"/>
      <c r="GQ60" s="450"/>
      <c r="GR60" s="450"/>
      <c r="GS60" s="450"/>
      <c r="GT60" s="450"/>
      <c r="GU60" s="450"/>
      <c r="GV60" s="450"/>
      <c r="GW60" s="450"/>
      <c r="GX60" s="450"/>
      <c r="GY60" s="450"/>
      <c r="GZ60" s="450"/>
      <c r="HA60" s="450"/>
      <c r="HB60" s="450"/>
      <c r="HC60" s="450"/>
      <c r="HD60" s="450"/>
      <c r="HE60" s="450"/>
      <c r="HF60" s="450"/>
      <c r="HG60" s="450"/>
      <c r="HH60" s="450"/>
      <c r="HI60" s="450"/>
      <c r="HJ60" s="450"/>
      <c r="HK60" s="450"/>
      <c r="HL60" s="450"/>
      <c r="HM60" s="450"/>
      <c r="HN60" s="450"/>
      <c r="HO60" s="450"/>
      <c r="HP60" s="450"/>
      <c r="HQ60" s="450"/>
      <c r="HR60" s="450"/>
      <c r="HS60" s="450"/>
      <c r="HT60" s="450"/>
      <c r="HU60" s="450"/>
      <c r="HV60" s="450"/>
      <c r="HW60" s="450"/>
      <c r="HX60" s="450"/>
      <c r="HY60" s="450"/>
      <c r="HZ60" s="450"/>
      <c r="IA60" s="450"/>
      <c r="IB60" s="450"/>
      <c r="IC60" s="450"/>
      <c r="ID60" s="450"/>
      <c r="IE60" s="450"/>
      <c r="IF60" s="450"/>
      <c r="IG60" s="450"/>
      <c r="IH60" s="450"/>
      <c r="II60" s="450"/>
      <c r="IJ60" s="450"/>
    </row>
    <row r="61" spans="1:244" ht="21" customHeight="1">
      <c r="A61" s="628"/>
      <c r="B61" s="197" t="s">
        <v>61</v>
      </c>
      <c r="C61" s="264">
        <v>32</v>
      </c>
      <c r="D61" s="265">
        <v>25.6</v>
      </c>
      <c r="E61" s="264">
        <v>726</v>
      </c>
      <c r="F61" s="265">
        <v>363</v>
      </c>
      <c r="G61" s="264">
        <v>4684</v>
      </c>
      <c r="H61" s="264">
        <v>2212</v>
      </c>
      <c r="I61" s="264">
        <v>383</v>
      </c>
      <c r="J61" s="264">
        <v>2089</v>
      </c>
      <c r="K61" s="264">
        <v>4943</v>
      </c>
      <c r="L61" s="264">
        <v>2522</v>
      </c>
      <c r="M61" s="264">
        <v>423</v>
      </c>
      <c r="N61" s="264">
        <v>1998</v>
      </c>
      <c r="O61" s="265">
        <v>1624.04</v>
      </c>
      <c r="P61" s="265">
        <v>974.42</v>
      </c>
      <c r="Q61" s="265">
        <v>649.62</v>
      </c>
      <c r="R61" s="265">
        <v>2012.64</v>
      </c>
      <c r="S61" s="265">
        <v>1363.02</v>
      </c>
      <c r="T61" s="265">
        <v>649.62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50"/>
      <c r="AE61" s="450"/>
      <c r="AF61" s="450"/>
      <c r="AG61" s="450"/>
      <c r="AH61" s="450"/>
      <c r="AI61" s="450"/>
      <c r="AJ61" s="450"/>
      <c r="AK61" s="450"/>
      <c r="AL61" s="450"/>
      <c r="AM61" s="450"/>
      <c r="AN61" s="450"/>
      <c r="AO61" s="450"/>
      <c r="AP61" s="450"/>
      <c r="AQ61" s="450"/>
      <c r="AR61" s="450"/>
      <c r="AS61" s="450"/>
      <c r="AT61" s="450"/>
      <c r="AU61" s="450"/>
      <c r="AV61" s="450"/>
      <c r="AW61" s="450"/>
      <c r="AX61" s="450"/>
      <c r="AY61" s="450"/>
      <c r="AZ61" s="450"/>
      <c r="BA61" s="450"/>
      <c r="BB61" s="450"/>
      <c r="BC61" s="450"/>
      <c r="BD61" s="450"/>
      <c r="BE61" s="450"/>
      <c r="BF61" s="450"/>
      <c r="BG61" s="450"/>
      <c r="BH61" s="450"/>
      <c r="BI61" s="450"/>
      <c r="BJ61" s="450"/>
      <c r="BK61" s="450"/>
      <c r="BL61" s="450"/>
      <c r="BM61" s="450"/>
      <c r="BN61" s="450"/>
      <c r="BO61" s="450"/>
      <c r="BP61" s="450"/>
      <c r="BQ61" s="450"/>
      <c r="BR61" s="450"/>
      <c r="BS61" s="450"/>
      <c r="BT61" s="450"/>
      <c r="BU61" s="450"/>
      <c r="BV61" s="450"/>
      <c r="BW61" s="450"/>
      <c r="BX61" s="450"/>
      <c r="BY61" s="450"/>
      <c r="BZ61" s="450"/>
      <c r="CA61" s="450"/>
      <c r="CB61" s="450"/>
      <c r="CC61" s="450"/>
      <c r="CD61" s="450"/>
      <c r="CE61" s="450"/>
      <c r="CF61" s="450"/>
      <c r="CG61" s="450"/>
      <c r="CH61" s="450"/>
      <c r="CI61" s="450"/>
      <c r="CJ61" s="450"/>
      <c r="CK61" s="450"/>
      <c r="CL61" s="450"/>
      <c r="CM61" s="450"/>
      <c r="CN61" s="450"/>
      <c r="CO61" s="450"/>
      <c r="CP61" s="450"/>
      <c r="CQ61" s="450"/>
      <c r="CR61" s="450"/>
      <c r="CS61" s="450"/>
      <c r="CT61" s="450"/>
      <c r="CU61" s="450"/>
      <c r="CV61" s="450"/>
      <c r="CW61" s="450"/>
      <c r="CX61" s="450"/>
      <c r="CY61" s="450"/>
      <c r="CZ61" s="450"/>
      <c r="DA61" s="450"/>
      <c r="DB61" s="450"/>
      <c r="DC61" s="450"/>
      <c r="DD61" s="450"/>
      <c r="DE61" s="450"/>
      <c r="DF61" s="450"/>
      <c r="DG61" s="450"/>
      <c r="DH61" s="450"/>
      <c r="DI61" s="450"/>
      <c r="DJ61" s="450"/>
      <c r="DK61" s="450"/>
      <c r="DL61" s="450"/>
      <c r="DM61" s="450"/>
      <c r="DN61" s="450"/>
      <c r="DO61" s="450"/>
      <c r="DP61" s="450"/>
      <c r="DQ61" s="450"/>
      <c r="DR61" s="450"/>
      <c r="DS61" s="450"/>
      <c r="DT61" s="450"/>
      <c r="DU61" s="450"/>
      <c r="DV61" s="450"/>
      <c r="DW61" s="450"/>
      <c r="DX61" s="450"/>
      <c r="DY61" s="450"/>
      <c r="DZ61" s="450"/>
      <c r="EA61" s="450"/>
      <c r="EB61" s="450"/>
      <c r="EC61" s="450"/>
      <c r="ED61" s="450"/>
      <c r="EE61" s="450"/>
      <c r="EF61" s="450"/>
      <c r="EG61" s="450"/>
      <c r="EH61" s="450"/>
      <c r="EI61" s="450"/>
      <c r="EJ61" s="450"/>
      <c r="EK61" s="450"/>
      <c r="EL61" s="450"/>
      <c r="EM61" s="450"/>
      <c r="EN61" s="450"/>
      <c r="EO61" s="450"/>
      <c r="EP61" s="450"/>
      <c r="EQ61" s="450"/>
      <c r="ER61" s="450"/>
      <c r="ES61" s="450"/>
      <c r="ET61" s="450"/>
      <c r="EU61" s="450"/>
      <c r="EV61" s="450"/>
      <c r="EW61" s="450"/>
      <c r="EX61" s="450"/>
      <c r="EY61" s="450"/>
      <c r="EZ61" s="450"/>
      <c r="FA61" s="450"/>
      <c r="FB61" s="450"/>
      <c r="FC61" s="450"/>
      <c r="FD61" s="450"/>
      <c r="FE61" s="450"/>
      <c r="FF61" s="450"/>
      <c r="FG61" s="450"/>
      <c r="FH61" s="450"/>
      <c r="FI61" s="450"/>
      <c r="FJ61" s="450"/>
      <c r="FK61" s="450"/>
      <c r="FL61" s="450"/>
      <c r="FM61" s="450"/>
      <c r="FN61" s="450"/>
      <c r="FO61" s="450"/>
      <c r="FP61" s="450"/>
      <c r="FQ61" s="450"/>
      <c r="FR61" s="450"/>
      <c r="FS61" s="450"/>
      <c r="FT61" s="450"/>
      <c r="FU61" s="450"/>
      <c r="FV61" s="450"/>
      <c r="FW61" s="450"/>
      <c r="FX61" s="450"/>
      <c r="FY61" s="450"/>
      <c r="FZ61" s="450"/>
      <c r="GA61" s="450"/>
      <c r="GB61" s="450"/>
      <c r="GC61" s="450"/>
      <c r="GD61" s="450"/>
      <c r="GE61" s="450"/>
      <c r="GF61" s="450"/>
      <c r="GG61" s="450"/>
      <c r="GH61" s="450"/>
      <c r="GI61" s="450"/>
      <c r="GJ61" s="450"/>
      <c r="GK61" s="450"/>
      <c r="GL61" s="450"/>
      <c r="GM61" s="450"/>
      <c r="GN61" s="450"/>
      <c r="GO61" s="450"/>
      <c r="GP61" s="450"/>
      <c r="GQ61" s="450"/>
      <c r="GR61" s="450"/>
      <c r="GS61" s="450"/>
      <c r="GT61" s="450"/>
      <c r="GU61" s="450"/>
      <c r="GV61" s="450"/>
      <c r="GW61" s="450"/>
      <c r="GX61" s="450"/>
      <c r="GY61" s="450"/>
      <c r="GZ61" s="450"/>
      <c r="HA61" s="450"/>
      <c r="HB61" s="450"/>
      <c r="HC61" s="450"/>
      <c r="HD61" s="450"/>
      <c r="HE61" s="450"/>
      <c r="HF61" s="450"/>
      <c r="HG61" s="450"/>
      <c r="HH61" s="450"/>
      <c r="HI61" s="450"/>
      <c r="HJ61" s="450"/>
      <c r="HK61" s="450"/>
      <c r="HL61" s="450"/>
      <c r="HM61" s="450"/>
      <c r="HN61" s="450"/>
      <c r="HO61" s="450"/>
      <c r="HP61" s="450"/>
      <c r="HQ61" s="450"/>
      <c r="HR61" s="450"/>
      <c r="HS61" s="450"/>
      <c r="HT61" s="450"/>
      <c r="HU61" s="450"/>
      <c r="HV61" s="450"/>
      <c r="HW61" s="450"/>
      <c r="HX61" s="450"/>
      <c r="HY61" s="450"/>
      <c r="HZ61" s="450"/>
      <c r="IA61" s="450"/>
      <c r="IB61" s="450"/>
      <c r="IC61" s="450"/>
      <c r="ID61" s="450"/>
      <c r="IE61" s="450"/>
      <c r="IF61" s="450"/>
      <c r="IG61" s="450"/>
      <c r="IH61" s="450"/>
      <c r="II61" s="450"/>
      <c r="IJ61" s="450"/>
    </row>
    <row r="62" spans="1:244" ht="21" customHeight="1">
      <c r="A62" s="628"/>
      <c r="B62" s="197" t="s">
        <v>62</v>
      </c>
      <c r="C62" s="264">
        <v>19</v>
      </c>
      <c r="D62" s="265">
        <v>15.2</v>
      </c>
      <c r="E62" s="264">
        <v>665</v>
      </c>
      <c r="F62" s="265">
        <v>332.5</v>
      </c>
      <c r="G62" s="264">
        <v>4497</v>
      </c>
      <c r="H62" s="264">
        <v>2188</v>
      </c>
      <c r="I62" s="264">
        <v>358</v>
      </c>
      <c r="J62" s="264">
        <v>1951</v>
      </c>
      <c r="K62" s="264">
        <v>4612</v>
      </c>
      <c r="L62" s="264">
        <v>2142</v>
      </c>
      <c r="M62" s="264">
        <v>431</v>
      </c>
      <c r="N62" s="264">
        <v>2039</v>
      </c>
      <c r="O62" s="265">
        <v>1521.69</v>
      </c>
      <c r="P62" s="265">
        <v>913.01</v>
      </c>
      <c r="Q62" s="265">
        <v>608.67999999999995</v>
      </c>
      <c r="R62" s="265">
        <v>1869.39</v>
      </c>
      <c r="S62" s="265">
        <v>1260.71</v>
      </c>
      <c r="T62" s="265">
        <v>608.67999999999995</v>
      </c>
      <c r="U62" s="450"/>
      <c r="V62" s="450"/>
      <c r="W62" s="450"/>
      <c r="X62" s="450"/>
      <c r="Y62" s="450"/>
      <c r="Z62" s="450"/>
      <c r="AA62" s="450"/>
      <c r="AB62" s="450"/>
      <c r="AC62" s="450"/>
      <c r="AD62" s="450"/>
      <c r="AE62" s="450"/>
      <c r="AF62" s="450"/>
      <c r="AG62" s="450"/>
      <c r="AH62" s="450"/>
      <c r="AI62" s="450"/>
      <c r="AJ62" s="450"/>
      <c r="AK62" s="450"/>
      <c r="AL62" s="450"/>
      <c r="AM62" s="450"/>
      <c r="AN62" s="450"/>
      <c r="AO62" s="450"/>
      <c r="AP62" s="450"/>
      <c r="AQ62" s="450"/>
      <c r="AR62" s="450"/>
      <c r="AS62" s="450"/>
      <c r="AT62" s="450"/>
      <c r="AU62" s="450"/>
      <c r="AV62" s="450"/>
      <c r="AW62" s="450"/>
      <c r="AX62" s="450"/>
      <c r="AY62" s="450"/>
      <c r="AZ62" s="450"/>
      <c r="BA62" s="450"/>
      <c r="BB62" s="450"/>
      <c r="BC62" s="450"/>
      <c r="BD62" s="450"/>
      <c r="BE62" s="450"/>
      <c r="BF62" s="450"/>
      <c r="BG62" s="450"/>
      <c r="BH62" s="450"/>
      <c r="BI62" s="450"/>
      <c r="BJ62" s="450"/>
      <c r="BK62" s="450"/>
      <c r="BL62" s="450"/>
      <c r="BM62" s="450"/>
      <c r="BN62" s="450"/>
      <c r="BO62" s="450"/>
      <c r="BP62" s="450"/>
      <c r="BQ62" s="450"/>
      <c r="BR62" s="450"/>
      <c r="BS62" s="450"/>
      <c r="BT62" s="450"/>
      <c r="BU62" s="450"/>
      <c r="BV62" s="450"/>
      <c r="BW62" s="450"/>
      <c r="BX62" s="450"/>
      <c r="BY62" s="450"/>
      <c r="BZ62" s="450"/>
      <c r="CA62" s="450"/>
      <c r="CB62" s="450"/>
      <c r="CC62" s="450"/>
      <c r="CD62" s="450"/>
      <c r="CE62" s="450"/>
      <c r="CF62" s="450"/>
      <c r="CG62" s="450"/>
      <c r="CH62" s="450"/>
      <c r="CI62" s="450"/>
      <c r="CJ62" s="450"/>
      <c r="CK62" s="450"/>
      <c r="CL62" s="450"/>
      <c r="CM62" s="450"/>
      <c r="CN62" s="450"/>
      <c r="CO62" s="450"/>
      <c r="CP62" s="450"/>
      <c r="CQ62" s="450"/>
      <c r="CR62" s="450"/>
      <c r="CS62" s="450"/>
      <c r="CT62" s="450"/>
      <c r="CU62" s="450"/>
      <c r="CV62" s="450"/>
      <c r="CW62" s="450"/>
      <c r="CX62" s="450"/>
      <c r="CY62" s="450"/>
      <c r="CZ62" s="450"/>
      <c r="DA62" s="450"/>
      <c r="DB62" s="450"/>
      <c r="DC62" s="450"/>
      <c r="DD62" s="450"/>
      <c r="DE62" s="450"/>
      <c r="DF62" s="450"/>
      <c r="DG62" s="450"/>
      <c r="DH62" s="450"/>
      <c r="DI62" s="450"/>
      <c r="DJ62" s="450"/>
      <c r="DK62" s="450"/>
      <c r="DL62" s="450"/>
      <c r="DM62" s="450"/>
      <c r="DN62" s="450"/>
      <c r="DO62" s="450"/>
      <c r="DP62" s="450"/>
      <c r="DQ62" s="450"/>
      <c r="DR62" s="450"/>
      <c r="DS62" s="450"/>
      <c r="DT62" s="450"/>
      <c r="DU62" s="450"/>
      <c r="DV62" s="450"/>
      <c r="DW62" s="450"/>
      <c r="DX62" s="450"/>
      <c r="DY62" s="450"/>
      <c r="DZ62" s="450"/>
      <c r="EA62" s="450"/>
      <c r="EB62" s="450"/>
      <c r="EC62" s="450"/>
      <c r="ED62" s="450"/>
      <c r="EE62" s="450"/>
      <c r="EF62" s="450"/>
      <c r="EG62" s="450"/>
      <c r="EH62" s="450"/>
      <c r="EI62" s="450"/>
      <c r="EJ62" s="450"/>
      <c r="EK62" s="450"/>
      <c r="EL62" s="450"/>
      <c r="EM62" s="450"/>
      <c r="EN62" s="450"/>
      <c r="EO62" s="450"/>
      <c r="EP62" s="450"/>
      <c r="EQ62" s="450"/>
      <c r="ER62" s="450"/>
      <c r="ES62" s="450"/>
      <c r="ET62" s="450"/>
      <c r="EU62" s="450"/>
      <c r="EV62" s="450"/>
      <c r="EW62" s="450"/>
      <c r="EX62" s="450"/>
      <c r="EY62" s="450"/>
      <c r="EZ62" s="450"/>
      <c r="FA62" s="450"/>
      <c r="FB62" s="450"/>
      <c r="FC62" s="450"/>
      <c r="FD62" s="450"/>
      <c r="FE62" s="450"/>
      <c r="FF62" s="450"/>
      <c r="FG62" s="450"/>
      <c r="FH62" s="450"/>
      <c r="FI62" s="450"/>
      <c r="FJ62" s="450"/>
      <c r="FK62" s="450"/>
      <c r="FL62" s="450"/>
      <c r="FM62" s="450"/>
      <c r="FN62" s="450"/>
      <c r="FO62" s="450"/>
      <c r="FP62" s="450"/>
      <c r="FQ62" s="450"/>
      <c r="FR62" s="450"/>
      <c r="FS62" s="450"/>
      <c r="FT62" s="450"/>
      <c r="FU62" s="450"/>
      <c r="FV62" s="450"/>
      <c r="FW62" s="450"/>
      <c r="FX62" s="450"/>
      <c r="FY62" s="450"/>
      <c r="FZ62" s="450"/>
      <c r="GA62" s="450"/>
      <c r="GB62" s="450"/>
      <c r="GC62" s="450"/>
      <c r="GD62" s="450"/>
      <c r="GE62" s="450"/>
      <c r="GF62" s="450"/>
      <c r="GG62" s="450"/>
      <c r="GH62" s="450"/>
      <c r="GI62" s="450"/>
      <c r="GJ62" s="450"/>
      <c r="GK62" s="450"/>
      <c r="GL62" s="450"/>
      <c r="GM62" s="450"/>
      <c r="GN62" s="450"/>
      <c r="GO62" s="450"/>
      <c r="GP62" s="450"/>
      <c r="GQ62" s="450"/>
      <c r="GR62" s="450"/>
      <c r="GS62" s="450"/>
      <c r="GT62" s="450"/>
      <c r="GU62" s="450"/>
      <c r="GV62" s="450"/>
      <c r="GW62" s="450"/>
      <c r="GX62" s="450"/>
      <c r="GY62" s="450"/>
      <c r="GZ62" s="450"/>
      <c r="HA62" s="450"/>
      <c r="HB62" s="450"/>
      <c r="HC62" s="450"/>
      <c r="HD62" s="450"/>
      <c r="HE62" s="450"/>
      <c r="HF62" s="450"/>
      <c r="HG62" s="450"/>
      <c r="HH62" s="450"/>
      <c r="HI62" s="450"/>
      <c r="HJ62" s="450"/>
      <c r="HK62" s="450"/>
      <c r="HL62" s="450"/>
      <c r="HM62" s="450"/>
      <c r="HN62" s="450"/>
      <c r="HO62" s="450"/>
      <c r="HP62" s="450"/>
      <c r="HQ62" s="450"/>
      <c r="HR62" s="450"/>
      <c r="HS62" s="450"/>
      <c r="HT62" s="450"/>
      <c r="HU62" s="450"/>
      <c r="HV62" s="450"/>
      <c r="HW62" s="450"/>
      <c r="HX62" s="450"/>
      <c r="HY62" s="450"/>
      <c r="HZ62" s="450"/>
      <c r="IA62" s="450"/>
      <c r="IB62" s="450"/>
      <c r="IC62" s="450"/>
      <c r="ID62" s="450"/>
      <c r="IE62" s="450"/>
      <c r="IF62" s="450"/>
      <c r="IG62" s="450"/>
      <c r="IH62" s="450"/>
      <c r="II62" s="450"/>
      <c r="IJ62" s="450"/>
    </row>
    <row r="63" spans="1:244" ht="21" customHeight="1">
      <c r="A63" s="628"/>
      <c r="B63" s="197" t="s">
        <v>64</v>
      </c>
      <c r="C63" s="264">
        <v>25</v>
      </c>
      <c r="D63" s="265">
        <v>20</v>
      </c>
      <c r="E63" s="264">
        <v>551</v>
      </c>
      <c r="F63" s="265">
        <v>275.5</v>
      </c>
      <c r="G63" s="264">
        <v>4075</v>
      </c>
      <c r="H63" s="264">
        <v>1884</v>
      </c>
      <c r="I63" s="264">
        <v>339</v>
      </c>
      <c r="J63" s="264">
        <v>1852</v>
      </c>
      <c r="K63" s="264">
        <v>4125</v>
      </c>
      <c r="L63" s="264">
        <v>1702</v>
      </c>
      <c r="M63" s="264">
        <v>423</v>
      </c>
      <c r="N63" s="264">
        <v>2000</v>
      </c>
      <c r="O63" s="265">
        <v>1338.37</v>
      </c>
      <c r="P63" s="265">
        <v>803.02</v>
      </c>
      <c r="Q63" s="265">
        <v>535.35</v>
      </c>
      <c r="R63" s="265">
        <v>1633.87</v>
      </c>
      <c r="S63" s="265">
        <v>1098.52</v>
      </c>
      <c r="T63" s="265">
        <v>535.35</v>
      </c>
      <c r="U63" s="450"/>
      <c r="V63" s="450"/>
      <c r="W63" s="450"/>
      <c r="X63" s="450"/>
      <c r="Y63" s="450"/>
      <c r="Z63" s="450"/>
      <c r="AA63" s="450"/>
      <c r="AB63" s="450"/>
      <c r="AC63" s="450"/>
      <c r="AD63" s="450"/>
      <c r="AE63" s="450"/>
      <c r="AF63" s="450"/>
      <c r="AG63" s="450"/>
      <c r="AH63" s="450"/>
      <c r="AI63" s="450"/>
      <c r="AJ63" s="450"/>
      <c r="AK63" s="450"/>
      <c r="AL63" s="450"/>
      <c r="AM63" s="450"/>
      <c r="AN63" s="450"/>
      <c r="AO63" s="450"/>
      <c r="AP63" s="450"/>
      <c r="AQ63" s="450"/>
      <c r="AR63" s="450"/>
      <c r="AS63" s="450"/>
      <c r="AT63" s="450"/>
      <c r="AU63" s="450"/>
      <c r="AV63" s="450"/>
      <c r="AW63" s="450"/>
      <c r="AX63" s="450"/>
      <c r="AY63" s="450"/>
      <c r="AZ63" s="450"/>
      <c r="BA63" s="450"/>
      <c r="BB63" s="450"/>
      <c r="BC63" s="450"/>
      <c r="BD63" s="450"/>
      <c r="BE63" s="450"/>
      <c r="BF63" s="450"/>
      <c r="BG63" s="450"/>
      <c r="BH63" s="450"/>
      <c r="BI63" s="450"/>
      <c r="BJ63" s="450"/>
      <c r="BK63" s="450"/>
      <c r="BL63" s="450"/>
      <c r="BM63" s="450"/>
      <c r="BN63" s="450"/>
      <c r="BO63" s="450"/>
      <c r="BP63" s="450"/>
      <c r="BQ63" s="450"/>
      <c r="BR63" s="450"/>
      <c r="BS63" s="450"/>
      <c r="BT63" s="450"/>
      <c r="BU63" s="450"/>
      <c r="BV63" s="450"/>
      <c r="BW63" s="450"/>
      <c r="BX63" s="450"/>
      <c r="BY63" s="450"/>
      <c r="BZ63" s="450"/>
      <c r="CA63" s="450"/>
      <c r="CB63" s="450"/>
      <c r="CC63" s="450"/>
      <c r="CD63" s="450"/>
      <c r="CE63" s="450"/>
      <c r="CF63" s="450"/>
      <c r="CG63" s="450"/>
      <c r="CH63" s="450"/>
      <c r="CI63" s="450"/>
      <c r="CJ63" s="450"/>
      <c r="CK63" s="450"/>
      <c r="CL63" s="450"/>
      <c r="CM63" s="450"/>
      <c r="CN63" s="450"/>
      <c r="CO63" s="450"/>
      <c r="CP63" s="450"/>
      <c r="CQ63" s="450"/>
      <c r="CR63" s="450"/>
      <c r="CS63" s="450"/>
      <c r="CT63" s="450"/>
      <c r="CU63" s="450"/>
      <c r="CV63" s="450"/>
      <c r="CW63" s="450"/>
      <c r="CX63" s="450"/>
      <c r="CY63" s="450"/>
      <c r="CZ63" s="450"/>
      <c r="DA63" s="450"/>
      <c r="DB63" s="450"/>
      <c r="DC63" s="450"/>
      <c r="DD63" s="450"/>
      <c r="DE63" s="450"/>
      <c r="DF63" s="450"/>
      <c r="DG63" s="450"/>
      <c r="DH63" s="450"/>
      <c r="DI63" s="450"/>
      <c r="DJ63" s="450"/>
      <c r="DK63" s="450"/>
      <c r="DL63" s="450"/>
      <c r="DM63" s="450"/>
      <c r="DN63" s="450"/>
      <c r="DO63" s="450"/>
      <c r="DP63" s="450"/>
      <c r="DQ63" s="450"/>
      <c r="DR63" s="450"/>
      <c r="DS63" s="450"/>
      <c r="DT63" s="450"/>
      <c r="DU63" s="450"/>
      <c r="DV63" s="450"/>
      <c r="DW63" s="450"/>
      <c r="DX63" s="450"/>
      <c r="DY63" s="450"/>
      <c r="DZ63" s="450"/>
      <c r="EA63" s="450"/>
      <c r="EB63" s="450"/>
      <c r="EC63" s="450"/>
      <c r="ED63" s="450"/>
      <c r="EE63" s="450"/>
      <c r="EF63" s="450"/>
      <c r="EG63" s="450"/>
      <c r="EH63" s="450"/>
      <c r="EI63" s="450"/>
      <c r="EJ63" s="450"/>
      <c r="EK63" s="450"/>
      <c r="EL63" s="450"/>
      <c r="EM63" s="450"/>
      <c r="EN63" s="450"/>
      <c r="EO63" s="450"/>
      <c r="EP63" s="450"/>
      <c r="EQ63" s="450"/>
      <c r="ER63" s="450"/>
      <c r="ES63" s="450"/>
      <c r="ET63" s="450"/>
      <c r="EU63" s="450"/>
      <c r="EV63" s="450"/>
      <c r="EW63" s="450"/>
      <c r="EX63" s="450"/>
      <c r="EY63" s="450"/>
      <c r="EZ63" s="450"/>
      <c r="FA63" s="450"/>
      <c r="FB63" s="450"/>
      <c r="FC63" s="450"/>
      <c r="FD63" s="450"/>
      <c r="FE63" s="450"/>
      <c r="FF63" s="450"/>
      <c r="FG63" s="450"/>
      <c r="FH63" s="450"/>
      <c r="FI63" s="450"/>
      <c r="FJ63" s="450"/>
      <c r="FK63" s="450"/>
      <c r="FL63" s="450"/>
      <c r="FM63" s="450"/>
      <c r="FN63" s="450"/>
      <c r="FO63" s="450"/>
      <c r="FP63" s="450"/>
      <c r="FQ63" s="450"/>
      <c r="FR63" s="450"/>
      <c r="FS63" s="450"/>
      <c r="FT63" s="450"/>
      <c r="FU63" s="450"/>
      <c r="FV63" s="450"/>
      <c r="FW63" s="450"/>
      <c r="FX63" s="450"/>
      <c r="FY63" s="450"/>
      <c r="FZ63" s="450"/>
      <c r="GA63" s="450"/>
      <c r="GB63" s="450"/>
      <c r="GC63" s="450"/>
      <c r="GD63" s="450"/>
      <c r="GE63" s="450"/>
      <c r="GF63" s="450"/>
      <c r="GG63" s="450"/>
      <c r="GH63" s="450"/>
      <c r="GI63" s="450"/>
      <c r="GJ63" s="450"/>
      <c r="GK63" s="450"/>
      <c r="GL63" s="450"/>
      <c r="GM63" s="450"/>
      <c r="GN63" s="450"/>
      <c r="GO63" s="450"/>
      <c r="GP63" s="450"/>
      <c r="GQ63" s="450"/>
      <c r="GR63" s="450"/>
      <c r="GS63" s="450"/>
      <c r="GT63" s="450"/>
      <c r="GU63" s="450"/>
      <c r="GV63" s="450"/>
      <c r="GW63" s="450"/>
      <c r="GX63" s="450"/>
      <c r="GY63" s="450"/>
      <c r="GZ63" s="450"/>
      <c r="HA63" s="450"/>
      <c r="HB63" s="450"/>
      <c r="HC63" s="450"/>
      <c r="HD63" s="450"/>
      <c r="HE63" s="450"/>
      <c r="HF63" s="450"/>
      <c r="HG63" s="450"/>
      <c r="HH63" s="450"/>
      <c r="HI63" s="450"/>
      <c r="HJ63" s="450"/>
      <c r="HK63" s="450"/>
      <c r="HL63" s="450"/>
      <c r="HM63" s="450"/>
      <c r="HN63" s="450"/>
      <c r="HO63" s="450"/>
      <c r="HP63" s="450"/>
      <c r="HQ63" s="450"/>
      <c r="HR63" s="450"/>
      <c r="HS63" s="450"/>
      <c r="HT63" s="450"/>
      <c r="HU63" s="450"/>
      <c r="HV63" s="450"/>
      <c r="HW63" s="450"/>
      <c r="HX63" s="450"/>
      <c r="HY63" s="450"/>
      <c r="HZ63" s="450"/>
      <c r="IA63" s="450"/>
      <c r="IB63" s="450"/>
      <c r="IC63" s="450"/>
      <c r="ID63" s="450"/>
      <c r="IE63" s="450"/>
      <c r="IF63" s="450"/>
      <c r="IG63" s="450"/>
      <c r="IH63" s="450"/>
      <c r="II63" s="450"/>
      <c r="IJ63" s="450"/>
    </row>
    <row r="64" spans="1:244" ht="21" customHeight="1">
      <c r="A64" s="628"/>
      <c r="B64" s="197" t="s">
        <v>65</v>
      </c>
      <c r="C64" s="264">
        <v>26</v>
      </c>
      <c r="D64" s="265">
        <v>20.8</v>
      </c>
      <c r="E64" s="264">
        <v>578</v>
      </c>
      <c r="F64" s="265">
        <v>289</v>
      </c>
      <c r="G64" s="264">
        <v>4104</v>
      </c>
      <c r="H64" s="264">
        <v>1469</v>
      </c>
      <c r="I64" s="264">
        <v>408</v>
      </c>
      <c r="J64" s="264">
        <v>2227</v>
      </c>
      <c r="K64" s="264">
        <v>4330</v>
      </c>
      <c r="L64" s="264">
        <v>1476</v>
      </c>
      <c r="M64" s="264">
        <v>498</v>
      </c>
      <c r="N64" s="264">
        <v>2356</v>
      </c>
      <c r="O64" s="265">
        <v>1301.52</v>
      </c>
      <c r="P64" s="265">
        <v>780.91</v>
      </c>
      <c r="Q64" s="265">
        <v>520.61</v>
      </c>
      <c r="R64" s="265">
        <v>1611.32</v>
      </c>
      <c r="S64" s="265">
        <v>1090.71</v>
      </c>
      <c r="T64" s="265">
        <v>520.61</v>
      </c>
      <c r="U64" s="450"/>
      <c r="V64" s="450"/>
      <c r="W64" s="450"/>
      <c r="X64" s="450"/>
      <c r="Y64" s="450"/>
      <c r="Z64" s="450"/>
      <c r="AA64" s="450"/>
      <c r="AB64" s="450"/>
      <c r="AC64" s="450"/>
      <c r="AD64" s="450"/>
      <c r="AE64" s="450"/>
      <c r="AF64" s="450"/>
      <c r="AG64" s="450"/>
      <c r="AH64" s="450"/>
      <c r="AI64" s="450"/>
      <c r="AJ64" s="450"/>
      <c r="AK64" s="450"/>
      <c r="AL64" s="450"/>
      <c r="AM64" s="450"/>
      <c r="AN64" s="450"/>
      <c r="AO64" s="450"/>
      <c r="AP64" s="450"/>
      <c r="AQ64" s="450"/>
      <c r="AR64" s="450"/>
      <c r="AS64" s="450"/>
      <c r="AT64" s="450"/>
      <c r="AU64" s="450"/>
      <c r="AV64" s="450"/>
      <c r="AW64" s="450"/>
      <c r="AX64" s="450"/>
      <c r="AY64" s="450"/>
      <c r="AZ64" s="450"/>
      <c r="BA64" s="450"/>
      <c r="BB64" s="450"/>
      <c r="BC64" s="450"/>
      <c r="BD64" s="450"/>
      <c r="BE64" s="450"/>
      <c r="BF64" s="450"/>
      <c r="BG64" s="450"/>
      <c r="BH64" s="450"/>
      <c r="BI64" s="450"/>
      <c r="BJ64" s="450"/>
      <c r="BK64" s="450"/>
      <c r="BL64" s="450"/>
      <c r="BM64" s="450"/>
      <c r="BN64" s="450"/>
      <c r="BO64" s="450"/>
      <c r="BP64" s="450"/>
      <c r="BQ64" s="450"/>
      <c r="BR64" s="450"/>
      <c r="BS64" s="450"/>
      <c r="BT64" s="450"/>
      <c r="BU64" s="450"/>
      <c r="BV64" s="450"/>
      <c r="BW64" s="450"/>
      <c r="BX64" s="450"/>
      <c r="BY64" s="450"/>
      <c r="BZ64" s="450"/>
      <c r="CA64" s="450"/>
      <c r="CB64" s="450"/>
      <c r="CC64" s="450"/>
      <c r="CD64" s="450"/>
      <c r="CE64" s="450"/>
      <c r="CF64" s="450"/>
      <c r="CG64" s="450"/>
      <c r="CH64" s="450"/>
      <c r="CI64" s="450"/>
      <c r="CJ64" s="450"/>
      <c r="CK64" s="450"/>
      <c r="CL64" s="450"/>
      <c r="CM64" s="450"/>
      <c r="CN64" s="450"/>
      <c r="CO64" s="450"/>
      <c r="CP64" s="450"/>
      <c r="CQ64" s="450"/>
      <c r="CR64" s="450"/>
      <c r="CS64" s="450"/>
      <c r="CT64" s="450"/>
      <c r="CU64" s="450"/>
      <c r="CV64" s="450"/>
      <c r="CW64" s="450"/>
      <c r="CX64" s="450"/>
      <c r="CY64" s="450"/>
      <c r="CZ64" s="450"/>
      <c r="DA64" s="450"/>
      <c r="DB64" s="450"/>
      <c r="DC64" s="450"/>
      <c r="DD64" s="450"/>
      <c r="DE64" s="450"/>
      <c r="DF64" s="450"/>
      <c r="DG64" s="450"/>
      <c r="DH64" s="450"/>
      <c r="DI64" s="450"/>
      <c r="DJ64" s="450"/>
      <c r="DK64" s="450"/>
      <c r="DL64" s="450"/>
      <c r="DM64" s="450"/>
      <c r="DN64" s="450"/>
      <c r="DO64" s="450"/>
      <c r="DP64" s="450"/>
      <c r="DQ64" s="450"/>
      <c r="DR64" s="450"/>
      <c r="DS64" s="450"/>
      <c r="DT64" s="450"/>
      <c r="DU64" s="450"/>
      <c r="DV64" s="450"/>
      <c r="DW64" s="450"/>
      <c r="DX64" s="450"/>
      <c r="DY64" s="450"/>
      <c r="DZ64" s="450"/>
      <c r="EA64" s="450"/>
      <c r="EB64" s="450"/>
      <c r="EC64" s="450"/>
      <c r="ED64" s="450"/>
      <c r="EE64" s="450"/>
      <c r="EF64" s="450"/>
      <c r="EG64" s="450"/>
      <c r="EH64" s="450"/>
      <c r="EI64" s="450"/>
      <c r="EJ64" s="450"/>
      <c r="EK64" s="450"/>
      <c r="EL64" s="450"/>
      <c r="EM64" s="450"/>
      <c r="EN64" s="450"/>
      <c r="EO64" s="450"/>
      <c r="EP64" s="450"/>
      <c r="EQ64" s="450"/>
      <c r="ER64" s="450"/>
      <c r="ES64" s="450"/>
      <c r="ET64" s="450"/>
      <c r="EU64" s="450"/>
      <c r="EV64" s="450"/>
      <c r="EW64" s="450"/>
      <c r="EX64" s="450"/>
      <c r="EY64" s="450"/>
      <c r="EZ64" s="450"/>
      <c r="FA64" s="450"/>
      <c r="FB64" s="450"/>
      <c r="FC64" s="450"/>
      <c r="FD64" s="450"/>
      <c r="FE64" s="450"/>
      <c r="FF64" s="450"/>
      <c r="FG64" s="450"/>
      <c r="FH64" s="450"/>
      <c r="FI64" s="450"/>
      <c r="FJ64" s="450"/>
      <c r="FK64" s="450"/>
      <c r="FL64" s="450"/>
      <c r="FM64" s="450"/>
      <c r="FN64" s="450"/>
      <c r="FO64" s="450"/>
      <c r="FP64" s="450"/>
      <c r="FQ64" s="450"/>
      <c r="FR64" s="450"/>
      <c r="FS64" s="450"/>
      <c r="FT64" s="450"/>
      <c r="FU64" s="450"/>
      <c r="FV64" s="450"/>
      <c r="FW64" s="450"/>
      <c r="FX64" s="450"/>
      <c r="FY64" s="450"/>
      <c r="FZ64" s="450"/>
      <c r="GA64" s="450"/>
      <c r="GB64" s="450"/>
      <c r="GC64" s="450"/>
      <c r="GD64" s="450"/>
      <c r="GE64" s="450"/>
      <c r="GF64" s="450"/>
      <c r="GG64" s="450"/>
      <c r="GH64" s="450"/>
      <c r="GI64" s="450"/>
      <c r="GJ64" s="450"/>
      <c r="GK64" s="450"/>
      <c r="GL64" s="450"/>
      <c r="GM64" s="450"/>
      <c r="GN64" s="450"/>
      <c r="GO64" s="450"/>
      <c r="GP64" s="450"/>
      <c r="GQ64" s="450"/>
      <c r="GR64" s="450"/>
      <c r="GS64" s="450"/>
      <c r="GT64" s="450"/>
      <c r="GU64" s="450"/>
      <c r="GV64" s="450"/>
      <c r="GW64" s="450"/>
      <c r="GX64" s="450"/>
      <c r="GY64" s="450"/>
      <c r="GZ64" s="450"/>
      <c r="HA64" s="450"/>
      <c r="HB64" s="450"/>
      <c r="HC64" s="450"/>
      <c r="HD64" s="450"/>
      <c r="HE64" s="450"/>
      <c r="HF64" s="450"/>
      <c r="HG64" s="450"/>
      <c r="HH64" s="450"/>
      <c r="HI64" s="450"/>
      <c r="HJ64" s="450"/>
      <c r="HK64" s="450"/>
      <c r="HL64" s="450"/>
      <c r="HM64" s="450"/>
      <c r="HN64" s="450"/>
      <c r="HO64" s="450"/>
      <c r="HP64" s="450"/>
      <c r="HQ64" s="450"/>
      <c r="HR64" s="450"/>
      <c r="HS64" s="450"/>
      <c r="HT64" s="450"/>
      <c r="HU64" s="450"/>
      <c r="HV64" s="450"/>
      <c r="HW64" s="450"/>
      <c r="HX64" s="450"/>
      <c r="HY64" s="450"/>
      <c r="HZ64" s="450"/>
      <c r="IA64" s="450"/>
      <c r="IB64" s="450"/>
      <c r="IC64" s="450"/>
      <c r="ID64" s="450"/>
      <c r="IE64" s="450"/>
      <c r="IF64" s="450"/>
      <c r="IG64" s="450"/>
      <c r="IH64" s="450"/>
      <c r="II64" s="450"/>
      <c r="IJ64" s="450"/>
    </row>
    <row r="65" spans="1:244" ht="21" customHeight="1">
      <c r="A65" s="628"/>
      <c r="B65" s="197" t="s">
        <v>66</v>
      </c>
      <c r="C65" s="264">
        <v>14</v>
      </c>
      <c r="D65" s="265">
        <v>11.2</v>
      </c>
      <c r="E65" s="264">
        <v>327</v>
      </c>
      <c r="F65" s="265">
        <v>163.5</v>
      </c>
      <c r="G65" s="264">
        <v>2178</v>
      </c>
      <c r="H65" s="264">
        <v>823</v>
      </c>
      <c r="I65" s="264">
        <v>210</v>
      </c>
      <c r="J65" s="264">
        <v>1145</v>
      </c>
      <c r="K65" s="264">
        <v>2441</v>
      </c>
      <c r="L65" s="264">
        <v>961</v>
      </c>
      <c r="M65" s="264">
        <v>258</v>
      </c>
      <c r="N65" s="264">
        <v>1222</v>
      </c>
      <c r="O65" s="265">
        <v>730.07</v>
      </c>
      <c r="P65" s="265">
        <v>438.04</v>
      </c>
      <c r="Q65" s="265">
        <v>292.02999999999997</v>
      </c>
      <c r="R65" s="265">
        <v>904.77</v>
      </c>
      <c r="S65" s="265">
        <v>612.74</v>
      </c>
      <c r="T65" s="265">
        <v>292.02999999999997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50"/>
      <c r="AE65" s="450"/>
      <c r="AF65" s="450"/>
      <c r="AG65" s="450"/>
      <c r="AH65" s="450"/>
      <c r="AI65" s="450"/>
      <c r="AJ65" s="450"/>
      <c r="AK65" s="450"/>
      <c r="AL65" s="450"/>
      <c r="AM65" s="450"/>
      <c r="AN65" s="450"/>
      <c r="AO65" s="450"/>
      <c r="AP65" s="450"/>
      <c r="AQ65" s="450"/>
      <c r="AR65" s="450"/>
      <c r="AS65" s="450"/>
      <c r="AT65" s="450"/>
      <c r="AU65" s="450"/>
      <c r="AV65" s="450"/>
      <c r="AW65" s="450"/>
      <c r="AX65" s="450"/>
      <c r="AY65" s="450"/>
      <c r="AZ65" s="450"/>
      <c r="BA65" s="450"/>
      <c r="BB65" s="450"/>
      <c r="BC65" s="450"/>
      <c r="BD65" s="450"/>
      <c r="BE65" s="450"/>
      <c r="BF65" s="450"/>
      <c r="BG65" s="450"/>
      <c r="BH65" s="450"/>
      <c r="BI65" s="450"/>
      <c r="BJ65" s="450"/>
      <c r="BK65" s="450"/>
      <c r="BL65" s="450"/>
      <c r="BM65" s="450"/>
      <c r="BN65" s="450"/>
      <c r="BO65" s="450"/>
      <c r="BP65" s="450"/>
      <c r="BQ65" s="450"/>
      <c r="BR65" s="450"/>
      <c r="BS65" s="450"/>
      <c r="BT65" s="450"/>
      <c r="BU65" s="450"/>
      <c r="BV65" s="450"/>
      <c r="BW65" s="450"/>
      <c r="BX65" s="450"/>
      <c r="BY65" s="450"/>
      <c r="BZ65" s="450"/>
      <c r="CA65" s="450"/>
      <c r="CB65" s="450"/>
      <c r="CC65" s="450"/>
      <c r="CD65" s="450"/>
      <c r="CE65" s="450"/>
      <c r="CF65" s="450"/>
      <c r="CG65" s="450"/>
      <c r="CH65" s="450"/>
      <c r="CI65" s="450"/>
      <c r="CJ65" s="450"/>
      <c r="CK65" s="450"/>
      <c r="CL65" s="450"/>
      <c r="CM65" s="450"/>
      <c r="CN65" s="450"/>
      <c r="CO65" s="450"/>
      <c r="CP65" s="450"/>
      <c r="CQ65" s="450"/>
      <c r="CR65" s="450"/>
      <c r="CS65" s="450"/>
      <c r="CT65" s="450"/>
      <c r="CU65" s="450"/>
      <c r="CV65" s="450"/>
      <c r="CW65" s="450"/>
      <c r="CX65" s="450"/>
      <c r="CY65" s="450"/>
      <c r="CZ65" s="450"/>
      <c r="DA65" s="450"/>
      <c r="DB65" s="450"/>
      <c r="DC65" s="450"/>
      <c r="DD65" s="450"/>
      <c r="DE65" s="450"/>
      <c r="DF65" s="450"/>
      <c r="DG65" s="450"/>
      <c r="DH65" s="450"/>
      <c r="DI65" s="450"/>
      <c r="DJ65" s="450"/>
      <c r="DK65" s="450"/>
      <c r="DL65" s="450"/>
      <c r="DM65" s="450"/>
      <c r="DN65" s="450"/>
      <c r="DO65" s="450"/>
      <c r="DP65" s="450"/>
      <c r="DQ65" s="450"/>
      <c r="DR65" s="450"/>
      <c r="DS65" s="450"/>
      <c r="DT65" s="450"/>
      <c r="DU65" s="450"/>
      <c r="DV65" s="450"/>
      <c r="DW65" s="450"/>
      <c r="DX65" s="450"/>
      <c r="DY65" s="450"/>
      <c r="DZ65" s="450"/>
      <c r="EA65" s="450"/>
      <c r="EB65" s="450"/>
      <c r="EC65" s="450"/>
      <c r="ED65" s="450"/>
      <c r="EE65" s="450"/>
      <c r="EF65" s="450"/>
      <c r="EG65" s="450"/>
      <c r="EH65" s="450"/>
      <c r="EI65" s="450"/>
      <c r="EJ65" s="450"/>
      <c r="EK65" s="450"/>
      <c r="EL65" s="450"/>
      <c r="EM65" s="450"/>
      <c r="EN65" s="450"/>
      <c r="EO65" s="450"/>
      <c r="EP65" s="450"/>
      <c r="EQ65" s="450"/>
      <c r="ER65" s="450"/>
      <c r="ES65" s="450"/>
      <c r="ET65" s="450"/>
      <c r="EU65" s="450"/>
      <c r="EV65" s="450"/>
      <c r="EW65" s="450"/>
      <c r="EX65" s="450"/>
      <c r="EY65" s="450"/>
      <c r="EZ65" s="450"/>
      <c r="FA65" s="450"/>
      <c r="FB65" s="450"/>
      <c r="FC65" s="450"/>
      <c r="FD65" s="450"/>
      <c r="FE65" s="450"/>
      <c r="FF65" s="450"/>
      <c r="FG65" s="450"/>
      <c r="FH65" s="450"/>
      <c r="FI65" s="450"/>
      <c r="FJ65" s="450"/>
      <c r="FK65" s="450"/>
      <c r="FL65" s="450"/>
      <c r="FM65" s="450"/>
      <c r="FN65" s="450"/>
      <c r="FO65" s="450"/>
      <c r="FP65" s="450"/>
      <c r="FQ65" s="450"/>
      <c r="FR65" s="450"/>
      <c r="FS65" s="450"/>
      <c r="FT65" s="450"/>
      <c r="FU65" s="450"/>
      <c r="FV65" s="450"/>
      <c r="FW65" s="450"/>
      <c r="FX65" s="450"/>
      <c r="FY65" s="450"/>
      <c r="FZ65" s="450"/>
      <c r="GA65" s="450"/>
      <c r="GB65" s="450"/>
      <c r="GC65" s="450"/>
      <c r="GD65" s="450"/>
      <c r="GE65" s="450"/>
      <c r="GF65" s="450"/>
      <c r="GG65" s="450"/>
      <c r="GH65" s="450"/>
      <c r="GI65" s="450"/>
      <c r="GJ65" s="450"/>
      <c r="GK65" s="450"/>
      <c r="GL65" s="450"/>
      <c r="GM65" s="450"/>
      <c r="GN65" s="450"/>
      <c r="GO65" s="450"/>
      <c r="GP65" s="450"/>
      <c r="GQ65" s="450"/>
      <c r="GR65" s="450"/>
      <c r="GS65" s="450"/>
      <c r="GT65" s="450"/>
      <c r="GU65" s="450"/>
      <c r="GV65" s="450"/>
      <c r="GW65" s="450"/>
      <c r="GX65" s="450"/>
      <c r="GY65" s="450"/>
      <c r="GZ65" s="450"/>
      <c r="HA65" s="450"/>
      <c r="HB65" s="450"/>
      <c r="HC65" s="450"/>
      <c r="HD65" s="450"/>
      <c r="HE65" s="450"/>
      <c r="HF65" s="450"/>
      <c r="HG65" s="450"/>
      <c r="HH65" s="450"/>
      <c r="HI65" s="450"/>
      <c r="HJ65" s="450"/>
      <c r="HK65" s="450"/>
      <c r="HL65" s="450"/>
      <c r="HM65" s="450"/>
      <c r="HN65" s="450"/>
      <c r="HO65" s="450"/>
      <c r="HP65" s="450"/>
      <c r="HQ65" s="450"/>
      <c r="HR65" s="450"/>
      <c r="HS65" s="450"/>
      <c r="HT65" s="450"/>
      <c r="HU65" s="450"/>
      <c r="HV65" s="450"/>
      <c r="HW65" s="450"/>
      <c r="HX65" s="450"/>
      <c r="HY65" s="450"/>
      <c r="HZ65" s="450"/>
      <c r="IA65" s="450"/>
      <c r="IB65" s="450"/>
      <c r="IC65" s="450"/>
      <c r="ID65" s="450"/>
      <c r="IE65" s="450"/>
      <c r="IF65" s="450"/>
      <c r="IG65" s="450"/>
      <c r="IH65" s="450"/>
      <c r="II65" s="450"/>
      <c r="IJ65" s="450"/>
    </row>
    <row r="66" spans="1:244" ht="21" customHeight="1">
      <c r="A66" s="628"/>
      <c r="B66" s="197" t="s">
        <v>67</v>
      </c>
      <c r="C66" s="264">
        <v>20</v>
      </c>
      <c r="D66" s="265">
        <v>16</v>
      </c>
      <c r="E66" s="264">
        <v>474</v>
      </c>
      <c r="F66" s="265">
        <v>237</v>
      </c>
      <c r="G66" s="264">
        <v>3639</v>
      </c>
      <c r="H66" s="264">
        <v>2331</v>
      </c>
      <c r="I66" s="264">
        <v>202</v>
      </c>
      <c r="J66" s="264">
        <v>1106</v>
      </c>
      <c r="K66" s="264">
        <v>3521</v>
      </c>
      <c r="L66" s="264">
        <v>2003</v>
      </c>
      <c r="M66" s="264">
        <v>265</v>
      </c>
      <c r="N66" s="264">
        <v>1253</v>
      </c>
      <c r="O66" s="265">
        <v>1290.03</v>
      </c>
      <c r="P66" s="265">
        <v>774.02</v>
      </c>
      <c r="Q66" s="265">
        <v>516.01</v>
      </c>
      <c r="R66" s="265">
        <v>1543.03</v>
      </c>
      <c r="S66" s="265">
        <v>1027.02</v>
      </c>
      <c r="T66" s="265">
        <v>516.01</v>
      </c>
      <c r="U66" s="450"/>
      <c r="V66" s="450"/>
      <c r="W66" s="450"/>
      <c r="X66" s="450"/>
      <c r="Y66" s="450"/>
      <c r="Z66" s="450"/>
      <c r="AA66" s="450"/>
      <c r="AB66" s="450"/>
      <c r="AC66" s="450"/>
      <c r="AD66" s="450"/>
      <c r="AE66" s="450"/>
      <c r="AF66" s="450"/>
      <c r="AG66" s="450"/>
      <c r="AH66" s="450"/>
      <c r="AI66" s="450"/>
      <c r="AJ66" s="450"/>
      <c r="AK66" s="450"/>
      <c r="AL66" s="450"/>
      <c r="AM66" s="450"/>
      <c r="AN66" s="450"/>
      <c r="AO66" s="450"/>
      <c r="AP66" s="450"/>
      <c r="AQ66" s="450"/>
      <c r="AR66" s="450"/>
      <c r="AS66" s="450"/>
      <c r="AT66" s="450"/>
      <c r="AU66" s="450"/>
      <c r="AV66" s="450"/>
      <c r="AW66" s="450"/>
      <c r="AX66" s="450"/>
      <c r="AY66" s="450"/>
      <c r="AZ66" s="450"/>
      <c r="BA66" s="450"/>
      <c r="BB66" s="450"/>
      <c r="BC66" s="450"/>
      <c r="BD66" s="450"/>
      <c r="BE66" s="450"/>
      <c r="BF66" s="450"/>
      <c r="BG66" s="450"/>
      <c r="BH66" s="450"/>
      <c r="BI66" s="450"/>
      <c r="BJ66" s="450"/>
      <c r="BK66" s="450"/>
      <c r="BL66" s="450"/>
      <c r="BM66" s="450"/>
      <c r="BN66" s="450"/>
      <c r="BO66" s="450"/>
      <c r="BP66" s="450"/>
      <c r="BQ66" s="450"/>
      <c r="BR66" s="450"/>
      <c r="BS66" s="450"/>
      <c r="BT66" s="450"/>
      <c r="BU66" s="450"/>
      <c r="BV66" s="450"/>
      <c r="BW66" s="450"/>
      <c r="BX66" s="450"/>
      <c r="BY66" s="450"/>
      <c r="BZ66" s="450"/>
      <c r="CA66" s="450"/>
      <c r="CB66" s="450"/>
      <c r="CC66" s="450"/>
      <c r="CD66" s="450"/>
      <c r="CE66" s="450"/>
      <c r="CF66" s="450"/>
      <c r="CG66" s="450"/>
      <c r="CH66" s="450"/>
      <c r="CI66" s="450"/>
      <c r="CJ66" s="450"/>
      <c r="CK66" s="450"/>
      <c r="CL66" s="450"/>
      <c r="CM66" s="450"/>
      <c r="CN66" s="450"/>
      <c r="CO66" s="450"/>
      <c r="CP66" s="450"/>
      <c r="CQ66" s="450"/>
      <c r="CR66" s="450"/>
      <c r="CS66" s="450"/>
      <c r="CT66" s="450"/>
      <c r="CU66" s="450"/>
      <c r="CV66" s="450"/>
      <c r="CW66" s="450"/>
      <c r="CX66" s="450"/>
      <c r="CY66" s="450"/>
      <c r="CZ66" s="450"/>
      <c r="DA66" s="450"/>
      <c r="DB66" s="450"/>
      <c r="DC66" s="450"/>
      <c r="DD66" s="450"/>
      <c r="DE66" s="450"/>
      <c r="DF66" s="450"/>
      <c r="DG66" s="450"/>
      <c r="DH66" s="450"/>
      <c r="DI66" s="450"/>
      <c r="DJ66" s="450"/>
      <c r="DK66" s="450"/>
      <c r="DL66" s="450"/>
      <c r="DM66" s="450"/>
      <c r="DN66" s="450"/>
      <c r="DO66" s="450"/>
      <c r="DP66" s="450"/>
      <c r="DQ66" s="450"/>
      <c r="DR66" s="450"/>
      <c r="DS66" s="450"/>
      <c r="DT66" s="450"/>
      <c r="DU66" s="450"/>
      <c r="DV66" s="450"/>
      <c r="DW66" s="450"/>
      <c r="DX66" s="450"/>
      <c r="DY66" s="450"/>
      <c r="DZ66" s="450"/>
      <c r="EA66" s="450"/>
      <c r="EB66" s="450"/>
      <c r="EC66" s="450"/>
      <c r="ED66" s="450"/>
      <c r="EE66" s="450"/>
      <c r="EF66" s="450"/>
      <c r="EG66" s="450"/>
      <c r="EH66" s="450"/>
      <c r="EI66" s="450"/>
      <c r="EJ66" s="450"/>
      <c r="EK66" s="450"/>
      <c r="EL66" s="450"/>
      <c r="EM66" s="450"/>
      <c r="EN66" s="450"/>
      <c r="EO66" s="450"/>
      <c r="EP66" s="450"/>
      <c r="EQ66" s="450"/>
      <c r="ER66" s="450"/>
      <c r="ES66" s="450"/>
      <c r="ET66" s="450"/>
      <c r="EU66" s="450"/>
      <c r="EV66" s="450"/>
      <c r="EW66" s="450"/>
      <c r="EX66" s="450"/>
      <c r="EY66" s="450"/>
      <c r="EZ66" s="450"/>
      <c r="FA66" s="450"/>
      <c r="FB66" s="450"/>
      <c r="FC66" s="450"/>
      <c r="FD66" s="450"/>
      <c r="FE66" s="450"/>
      <c r="FF66" s="450"/>
      <c r="FG66" s="450"/>
      <c r="FH66" s="450"/>
      <c r="FI66" s="450"/>
      <c r="FJ66" s="450"/>
      <c r="FK66" s="450"/>
      <c r="FL66" s="450"/>
      <c r="FM66" s="450"/>
      <c r="FN66" s="450"/>
      <c r="FO66" s="450"/>
      <c r="FP66" s="450"/>
      <c r="FQ66" s="450"/>
      <c r="FR66" s="450"/>
      <c r="FS66" s="450"/>
      <c r="FT66" s="450"/>
      <c r="FU66" s="450"/>
      <c r="FV66" s="450"/>
      <c r="FW66" s="450"/>
      <c r="FX66" s="450"/>
      <c r="FY66" s="450"/>
      <c r="FZ66" s="450"/>
      <c r="GA66" s="450"/>
      <c r="GB66" s="450"/>
      <c r="GC66" s="450"/>
      <c r="GD66" s="450"/>
      <c r="GE66" s="450"/>
      <c r="GF66" s="450"/>
      <c r="GG66" s="450"/>
      <c r="GH66" s="450"/>
      <c r="GI66" s="450"/>
      <c r="GJ66" s="450"/>
      <c r="GK66" s="450"/>
      <c r="GL66" s="450"/>
      <c r="GM66" s="450"/>
      <c r="GN66" s="450"/>
      <c r="GO66" s="450"/>
      <c r="GP66" s="450"/>
      <c r="GQ66" s="450"/>
      <c r="GR66" s="450"/>
      <c r="GS66" s="450"/>
      <c r="GT66" s="450"/>
      <c r="GU66" s="450"/>
      <c r="GV66" s="450"/>
      <c r="GW66" s="450"/>
      <c r="GX66" s="450"/>
      <c r="GY66" s="450"/>
      <c r="GZ66" s="450"/>
      <c r="HA66" s="450"/>
      <c r="HB66" s="450"/>
      <c r="HC66" s="450"/>
      <c r="HD66" s="450"/>
      <c r="HE66" s="450"/>
      <c r="HF66" s="450"/>
      <c r="HG66" s="450"/>
      <c r="HH66" s="450"/>
      <c r="HI66" s="450"/>
      <c r="HJ66" s="450"/>
      <c r="HK66" s="450"/>
      <c r="HL66" s="450"/>
      <c r="HM66" s="450"/>
      <c r="HN66" s="450"/>
      <c r="HO66" s="450"/>
      <c r="HP66" s="450"/>
      <c r="HQ66" s="450"/>
      <c r="HR66" s="450"/>
      <c r="HS66" s="450"/>
      <c r="HT66" s="450"/>
      <c r="HU66" s="450"/>
      <c r="HV66" s="450"/>
      <c r="HW66" s="450"/>
      <c r="HX66" s="450"/>
      <c r="HY66" s="450"/>
      <c r="HZ66" s="450"/>
      <c r="IA66" s="450"/>
      <c r="IB66" s="450"/>
      <c r="IC66" s="450"/>
      <c r="ID66" s="450"/>
      <c r="IE66" s="450"/>
      <c r="IF66" s="450"/>
      <c r="IG66" s="450"/>
      <c r="IH66" s="450"/>
      <c r="II66" s="450"/>
      <c r="IJ66" s="450"/>
    </row>
    <row r="67" spans="1:244" ht="21" customHeight="1">
      <c r="A67" s="628"/>
      <c r="B67" s="197" t="s">
        <v>68</v>
      </c>
      <c r="C67" s="264">
        <v>13</v>
      </c>
      <c r="D67" s="265">
        <v>10.4</v>
      </c>
      <c r="E67" s="264">
        <v>459</v>
      </c>
      <c r="F67" s="265">
        <v>229.5</v>
      </c>
      <c r="G67" s="264">
        <v>3276</v>
      </c>
      <c r="H67" s="264">
        <v>1303</v>
      </c>
      <c r="I67" s="264">
        <v>306</v>
      </c>
      <c r="J67" s="264">
        <v>1667</v>
      </c>
      <c r="K67" s="264">
        <v>3194</v>
      </c>
      <c r="L67" s="264">
        <v>1419</v>
      </c>
      <c r="M67" s="264">
        <v>310</v>
      </c>
      <c r="N67" s="264">
        <v>1465</v>
      </c>
      <c r="O67" s="265">
        <v>1045</v>
      </c>
      <c r="P67" s="265">
        <v>627</v>
      </c>
      <c r="Q67" s="265">
        <v>418</v>
      </c>
      <c r="R67" s="265">
        <v>1284.9000000000001</v>
      </c>
      <c r="S67" s="265">
        <v>866.9</v>
      </c>
      <c r="T67" s="265">
        <v>418</v>
      </c>
      <c r="U67" s="450"/>
      <c r="V67" s="450"/>
      <c r="W67" s="450"/>
      <c r="X67" s="450"/>
      <c r="Y67" s="450"/>
      <c r="Z67" s="450"/>
      <c r="AA67" s="450"/>
      <c r="AB67" s="450"/>
      <c r="AC67" s="450"/>
      <c r="AD67" s="450"/>
      <c r="AE67" s="450"/>
      <c r="AF67" s="450"/>
      <c r="AG67" s="450"/>
      <c r="AH67" s="450"/>
      <c r="AI67" s="450"/>
      <c r="AJ67" s="450"/>
      <c r="AK67" s="450"/>
      <c r="AL67" s="450"/>
      <c r="AM67" s="450"/>
      <c r="AN67" s="450"/>
      <c r="AO67" s="450"/>
      <c r="AP67" s="450"/>
      <c r="AQ67" s="450"/>
      <c r="AR67" s="450"/>
      <c r="AS67" s="450"/>
      <c r="AT67" s="450"/>
      <c r="AU67" s="450"/>
      <c r="AV67" s="450"/>
      <c r="AW67" s="450"/>
      <c r="AX67" s="450"/>
      <c r="AY67" s="450"/>
      <c r="AZ67" s="450"/>
      <c r="BA67" s="450"/>
      <c r="BB67" s="450"/>
      <c r="BC67" s="450"/>
      <c r="BD67" s="450"/>
      <c r="BE67" s="450"/>
      <c r="BF67" s="450"/>
      <c r="BG67" s="450"/>
      <c r="BH67" s="450"/>
      <c r="BI67" s="450"/>
      <c r="BJ67" s="450"/>
      <c r="BK67" s="450"/>
      <c r="BL67" s="450"/>
      <c r="BM67" s="450"/>
      <c r="BN67" s="450"/>
      <c r="BO67" s="450"/>
      <c r="BP67" s="450"/>
      <c r="BQ67" s="450"/>
      <c r="BR67" s="450"/>
      <c r="BS67" s="450"/>
      <c r="BT67" s="450"/>
      <c r="BU67" s="450"/>
      <c r="BV67" s="450"/>
      <c r="BW67" s="450"/>
      <c r="BX67" s="450"/>
      <c r="BY67" s="450"/>
      <c r="BZ67" s="450"/>
      <c r="CA67" s="450"/>
      <c r="CB67" s="450"/>
      <c r="CC67" s="450"/>
      <c r="CD67" s="450"/>
      <c r="CE67" s="450"/>
      <c r="CF67" s="450"/>
      <c r="CG67" s="450"/>
      <c r="CH67" s="450"/>
      <c r="CI67" s="450"/>
      <c r="CJ67" s="450"/>
      <c r="CK67" s="450"/>
      <c r="CL67" s="450"/>
      <c r="CM67" s="450"/>
      <c r="CN67" s="450"/>
      <c r="CO67" s="450"/>
      <c r="CP67" s="450"/>
      <c r="CQ67" s="450"/>
      <c r="CR67" s="450"/>
      <c r="CS67" s="450"/>
      <c r="CT67" s="450"/>
      <c r="CU67" s="450"/>
      <c r="CV67" s="450"/>
      <c r="CW67" s="450"/>
      <c r="CX67" s="450"/>
      <c r="CY67" s="450"/>
      <c r="CZ67" s="450"/>
      <c r="DA67" s="450"/>
      <c r="DB67" s="450"/>
      <c r="DC67" s="450"/>
      <c r="DD67" s="450"/>
      <c r="DE67" s="450"/>
      <c r="DF67" s="450"/>
      <c r="DG67" s="450"/>
      <c r="DH67" s="450"/>
      <c r="DI67" s="450"/>
      <c r="DJ67" s="450"/>
      <c r="DK67" s="450"/>
      <c r="DL67" s="450"/>
      <c r="DM67" s="450"/>
      <c r="DN67" s="450"/>
      <c r="DO67" s="450"/>
      <c r="DP67" s="450"/>
      <c r="DQ67" s="450"/>
      <c r="DR67" s="450"/>
      <c r="DS67" s="450"/>
      <c r="DT67" s="450"/>
      <c r="DU67" s="450"/>
      <c r="DV67" s="450"/>
      <c r="DW67" s="450"/>
      <c r="DX67" s="450"/>
      <c r="DY67" s="450"/>
      <c r="DZ67" s="450"/>
      <c r="EA67" s="450"/>
      <c r="EB67" s="450"/>
      <c r="EC67" s="450"/>
      <c r="ED67" s="450"/>
      <c r="EE67" s="450"/>
      <c r="EF67" s="450"/>
      <c r="EG67" s="450"/>
      <c r="EH67" s="450"/>
      <c r="EI67" s="450"/>
      <c r="EJ67" s="450"/>
      <c r="EK67" s="450"/>
      <c r="EL67" s="450"/>
      <c r="EM67" s="450"/>
      <c r="EN67" s="450"/>
      <c r="EO67" s="450"/>
      <c r="EP67" s="450"/>
      <c r="EQ67" s="450"/>
      <c r="ER67" s="450"/>
      <c r="ES67" s="450"/>
      <c r="ET67" s="450"/>
      <c r="EU67" s="450"/>
      <c r="EV67" s="450"/>
      <c r="EW67" s="450"/>
      <c r="EX67" s="450"/>
      <c r="EY67" s="450"/>
      <c r="EZ67" s="450"/>
      <c r="FA67" s="450"/>
      <c r="FB67" s="450"/>
      <c r="FC67" s="450"/>
      <c r="FD67" s="450"/>
      <c r="FE67" s="450"/>
      <c r="FF67" s="450"/>
      <c r="FG67" s="450"/>
      <c r="FH67" s="450"/>
      <c r="FI67" s="450"/>
      <c r="FJ67" s="450"/>
      <c r="FK67" s="450"/>
      <c r="FL67" s="450"/>
      <c r="FM67" s="450"/>
      <c r="FN67" s="450"/>
      <c r="FO67" s="450"/>
      <c r="FP67" s="450"/>
      <c r="FQ67" s="450"/>
      <c r="FR67" s="450"/>
      <c r="FS67" s="450"/>
      <c r="FT67" s="450"/>
      <c r="FU67" s="450"/>
      <c r="FV67" s="450"/>
      <c r="FW67" s="450"/>
      <c r="FX67" s="450"/>
      <c r="FY67" s="450"/>
      <c r="FZ67" s="450"/>
      <c r="GA67" s="450"/>
      <c r="GB67" s="450"/>
      <c r="GC67" s="450"/>
      <c r="GD67" s="450"/>
      <c r="GE67" s="450"/>
      <c r="GF67" s="450"/>
      <c r="GG67" s="450"/>
      <c r="GH67" s="450"/>
      <c r="GI67" s="450"/>
      <c r="GJ67" s="450"/>
      <c r="GK67" s="450"/>
      <c r="GL67" s="450"/>
      <c r="GM67" s="450"/>
      <c r="GN67" s="450"/>
      <c r="GO67" s="450"/>
      <c r="GP67" s="450"/>
      <c r="GQ67" s="450"/>
      <c r="GR67" s="450"/>
      <c r="GS67" s="450"/>
      <c r="GT67" s="450"/>
      <c r="GU67" s="450"/>
      <c r="GV67" s="450"/>
      <c r="GW67" s="450"/>
      <c r="GX67" s="450"/>
      <c r="GY67" s="450"/>
      <c r="GZ67" s="450"/>
      <c r="HA67" s="450"/>
      <c r="HB67" s="450"/>
      <c r="HC67" s="450"/>
      <c r="HD67" s="450"/>
      <c r="HE67" s="450"/>
      <c r="HF67" s="450"/>
      <c r="HG67" s="450"/>
      <c r="HH67" s="450"/>
      <c r="HI67" s="450"/>
      <c r="HJ67" s="450"/>
      <c r="HK67" s="450"/>
      <c r="HL67" s="450"/>
      <c r="HM67" s="450"/>
      <c r="HN67" s="450"/>
      <c r="HO67" s="450"/>
      <c r="HP67" s="450"/>
      <c r="HQ67" s="450"/>
      <c r="HR67" s="450"/>
      <c r="HS67" s="450"/>
      <c r="HT67" s="450"/>
      <c r="HU67" s="450"/>
      <c r="HV67" s="450"/>
      <c r="HW67" s="450"/>
      <c r="HX67" s="450"/>
      <c r="HY67" s="450"/>
      <c r="HZ67" s="450"/>
      <c r="IA67" s="450"/>
      <c r="IB67" s="450"/>
      <c r="IC67" s="450"/>
      <c r="ID67" s="450"/>
      <c r="IE67" s="450"/>
      <c r="IF67" s="450"/>
      <c r="IG67" s="450"/>
      <c r="IH67" s="450"/>
      <c r="II67" s="450"/>
      <c r="IJ67" s="450"/>
    </row>
    <row r="68" spans="1:244" ht="21" customHeight="1">
      <c r="A68" s="628"/>
      <c r="B68" s="197" t="s">
        <v>69</v>
      </c>
      <c r="C68" s="264">
        <v>12</v>
      </c>
      <c r="D68" s="265">
        <v>9.6</v>
      </c>
      <c r="E68" s="264">
        <v>423</v>
      </c>
      <c r="F68" s="265">
        <v>211.5</v>
      </c>
      <c r="G68" s="264">
        <v>2801</v>
      </c>
      <c r="H68" s="264">
        <v>1054</v>
      </c>
      <c r="I68" s="264">
        <v>271</v>
      </c>
      <c r="J68" s="264">
        <v>1476</v>
      </c>
      <c r="K68" s="264">
        <v>2939</v>
      </c>
      <c r="L68" s="264">
        <v>1049</v>
      </c>
      <c r="M68" s="264">
        <v>330</v>
      </c>
      <c r="N68" s="264">
        <v>1560</v>
      </c>
      <c r="O68" s="265">
        <v>895.79</v>
      </c>
      <c r="P68" s="265">
        <v>537.47</v>
      </c>
      <c r="Q68" s="265">
        <v>358.32</v>
      </c>
      <c r="R68" s="265">
        <v>1116.8900000000001</v>
      </c>
      <c r="S68" s="265">
        <v>758.57</v>
      </c>
      <c r="T68" s="265">
        <v>358.32</v>
      </c>
      <c r="U68" s="450"/>
      <c r="V68" s="450"/>
      <c r="W68" s="450"/>
      <c r="X68" s="450"/>
      <c r="Y68" s="450"/>
      <c r="Z68" s="450"/>
      <c r="AA68" s="450"/>
      <c r="AB68" s="450"/>
      <c r="AC68" s="450"/>
      <c r="AD68" s="450"/>
      <c r="AE68" s="450"/>
      <c r="AF68" s="450"/>
      <c r="AG68" s="450"/>
      <c r="AH68" s="450"/>
      <c r="AI68" s="450"/>
      <c r="AJ68" s="450"/>
      <c r="AK68" s="450"/>
      <c r="AL68" s="450"/>
      <c r="AM68" s="450"/>
      <c r="AN68" s="450"/>
      <c r="AO68" s="450"/>
      <c r="AP68" s="450"/>
      <c r="AQ68" s="450"/>
      <c r="AR68" s="450"/>
      <c r="AS68" s="450"/>
      <c r="AT68" s="450"/>
      <c r="AU68" s="450"/>
      <c r="AV68" s="450"/>
      <c r="AW68" s="450"/>
      <c r="AX68" s="450"/>
      <c r="AY68" s="450"/>
      <c r="AZ68" s="450"/>
      <c r="BA68" s="450"/>
      <c r="BB68" s="450"/>
      <c r="BC68" s="450"/>
      <c r="BD68" s="450"/>
      <c r="BE68" s="450"/>
      <c r="BF68" s="450"/>
      <c r="BG68" s="450"/>
      <c r="BH68" s="450"/>
      <c r="BI68" s="450"/>
      <c r="BJ68" s="450"/>
      <c r="BK68" s="450"/>
      <c r="BL68" s="450"/>
      <c r="BM68" s="450"/>
      <c r="BN68" s="450"/>
      <c r="BO68" s="450"/>
      <c r="BP68" s="450"/>
      <c r="BQ68" s="450"/>
      <c r="BR68" s="450"/>
      <c r="BS68" s="450"/>
      <c r="BT68" s="450"/>
      <c r="BU68" s="450"/>
      <c r="BV68" s="450"/>
      <c r="BW68" s="450"/>
      <c r="BX68" s="450"/>
      <c r="BY68" s="450"/>
      <c r="BZ68" s="450"/>
      <c r="CA68" s="450"/>
      <c r="CB68" s="450"/>
      <c r="CC68" s="450"/>
      <c r="CD68" s="450"/>
      <c r="CE68" s="450"/>
      <c r="CF68" s="450"/>
      <c r="CG68" s="450"/>
      <c r="CH68" s="450"/>
      <c r="CI68" s="450"/>
      <c r="CJ68" s="450"/>
      <c r="CK68" s="450"/>
      <c r="CL68" s="450"/>
      <c r="CM68" s="450"/>
      <c r="CN68" s="450"/>
      <c r="CO68" s="450"/>
      <c r="CP68" s="450"/>
      <c r="CQ68" s="450"/>
      <c r="CR68" s="450"/>
      <c r="CS68" s="450"/>
      <c r="CT68" s="450"/>
      <c r="CU68" s="450"/>
      <c r="CV68" s="450"/>
      <c r="CW68" s="450"/>
      <c r="CX68" s="450"/>
      <c r="CY68" s="450"/>
      <c r="CZ68" s="450"/>
      <c r="DA68" s="450"/>
      <c r="DB68" s="450"/>
      <c r="DC68" s="450"/>
      <c r="DD68" s="450"/>
      <c r="DE68" s="450"/>
      <c r="DF68" s="450"/>
      <c r="DG68" s="450"/>
      <c r="DH68" s="450"/>
      <c r="DI68" s="450"/>
      <c r="DJ68" s="450"/>
      <c r="DK68" s="450"/>
      <c r="DL68" s="450"/>
      <c r="DM68" s="450"/>
      <c r="DN68" s="450"/>
      <c r="DO68" s="450"/>
      <c r="DP68" s="450"/>
      <c r="DQ68" s="450"/>
      <c r="DR68" s="450"/>
      <c r="DS68" s="450"/>
      <c r="DT68" s="450"/>
      <c r="DU68" s="450"/>
      <c r="DV68" s="450"/>
      <c r="DW68" s="450"/>
      <c r="DX68" s="450"/>
      <c r="DY68" s="450"/>
      <c r="DZ68" s="450"/>
      <c r="EA68" s="450"/>
      <c r="EB68" s="450"/>
      <c r="EC68" s="450"/>
      <c r="ED68" s="450"/>
      <c r="EE68" s="450"/>
      <c r="EF68" s="450"/>
      <c r="EG68" s="450"/>
      <c r="EH68" s="450"/>
      <c r="EI68" s="450"/>
      <c r="EJ68" s="450"/>
      <c r="EK68" s="450"/>
      <c r="EL68" s="450"/>
      <c r="EM68" s="450"/>
      <c r="EN68" s="450"/>
      <c r="EO68" s="450"/>
      <c r="EP68" s="450"/>
      <c r="EQ68" s="450"/>
      <c r="ER68" s="450"/>
      <c r="ES68" s="450"/>
      <c r="ET68" s="450"/>
      <c r="EU68" s="450"/>
      <c r="EV68" s="450"/>
      <c r="EW68" s="450"/>
      <c r="EX68" s="450"/>
      <c r="EY68" s="450"/>
      <c r="EZ68" s="450"/>
      <c r="FA68" s="450"/>
      <c r="FB68" s="450"/>
      <c r="FC68" s="450"/>
      <c r="FD68" s="450"/>
      <c r="FE68" s="450"/>
      <c r="FF68" s="450"/>
      <c r="FG68" s="450"/>
      <c r="FH68" s="450"/>
      <c r="FI68" s="450"/>
      <c r="FJ68" s="450"/>
      <c r="FK68" s="450"/>
      <c r="FL68" s="450"/>
      <c r="FM68" s="450"/>
      <c r="FN68" s="450"/>
      <c r="FO68" s="450"/>
      <c r="FP68" s="450"/>
      <c r="FQ68" s="450"/>
      <c r="FR68" s="450"/>
      <c r="FS68" s="450"/>
      <c r="FT68" s="450"/>
      <c r="FU68" s="450"/>
      <c r="FV68" s="450"/>
      <c r="FW68" s="450"/>
      <c r="FX68" s="450"/>
      <c r="FY68" s="450"/>
      <c r="FZ68" s="450"/>
      <c r="GA68" s="450"/>
      <c r="GB68" s="450"/>
      <c r="GC68" s="450"/>
      <c r="GD68" s="450"/>
      <c r="GE68" s="450"/>
      <c r="GF68" s="450"/>
      <c r="GG68" s="450"/>
      <c r="GH68" s="450"/>
      <c r="GI68" s="450"/>
      <c r="GJ68" s="450"/>
      <c r="GK68" s="450"/>
      <c r="GL68" s="450"/>
      <c r="GM68" s="450"/>
      <c r="GN68" s="450"/>
      <c r="GO68" s="450"/>
      <c r="GP68" s="450"/>
      <c r="GQ68" s="450"/>
      <c r="GR68" s="450"/>
      <c r="GS68" s="450"/>
      <c r="GT68" s="450"/>
      <c r="GU68" s="450"/>
      <c r="GV68" s="450"/>
      <c r="GW68" s="450"/>
      <c r="GX68" s="450"/>
      <c r="GY68" s="450"/>
      <c r="GZ68" s="450"/>
      <c r="HA68" s="450"/>
      <c r="HB68" s="450"/>
      <c r="HC68" s="450"/>
      <c r="HD68" s="450"/>
      <c r="HE68" s="450"/>
      <c r="HF68" s="450"/>
      <c r="HG68" s="450"/>
      <c r="HH68" s="450"/>
      <c r="HI68" s="450"/>
      <c r="HJ68" s="450"/>
      <c r="HK68" s="450"/>
      <c r="HL68" s="450"/>
      <c r="HM68" s="450"/>
      <c r="HN68" s="450"/>
      <c r="HO68" s="450"/>
      <c r="HP68" s="450"/>
      <c r="HQ68" s="450"/>
      <c r="HR68" s="450"/>
      <c r="HS68" s="450"/>
      <c r="HT68" s="450"/>
      <c r="HU68" s="450"/>
      <c r="HV68" s="450"/>
      <c r="HW68" s="450"/>
      <c r="HX68" s="450"/>
      <c r="HY68" s="450"/>
      <c r="HZ68" s="450"/>
      <c r="IA68" s="450"/>
      <c r="IB68" s="450"/>
      <c r="IC68" s="450"/>
      <c r="ID68" s="450"/>
      <c r="IE68" s="450"/>
      <c r="IF68" s="450"/>
      <c r="IG68" s="450"/>
      <c r="IH68" s="450"/>
      <c r="II68" s="450"/>
      <c r="IJ68" s="450"/>
    </row>
    <row r="69" spans="1:244" ht="21" customHeight="1">
      <c r="A69" s="628"/>
      <c r="B69" s="197" t="s">
        <v>70</v>
      </c>
      <c r="C69" s="264">
        <v>17</v>
      </c>
      <c r="D69" s="265">
        <v>13.6</v>
      </c>
      <c r="E69" s="264">
        <v>591</v>
      </c>
      <c r="F69" s="265">
        <v>295.5</v>
      </c>
      <c r="G69" s="264">
        <v>4413</v>
      </c>
      <c r="H69" s="264">
        <v>2330</v>
      </c>
      <c r="I69" s="264">
        <v>323</v>
      </c>
      <c r="J69" s="264">
        <v>1760</v>
      </c>
      <c r="K69" s="264">
        <v>4130</v>
      </c>
      <c r="L69" s="264">
        <v>2253</v>
      </c>
      <c r="M69" s="264">
        <v>328</v>
      </c>
      <c r="N69" s="264">
        <v>1549</v>
      </c>
      <c r="O69" s="265">
        <v>1479.67</v>
      </c>
      <c r="P69" s="265">
        <v>887.8</v>
      </c>
      <c r="Q69" s="265">
        <v>591.87</v>
      </c>
      <c r="R69" s="265">
        <v>1788.77</v>
      </c>
      <c r="S69" s="265">
        <v>1196.9000000000001</v>
      </c>
      <c r="T69" s="265">
        <v>591.87</v>
      </c>
      <c r="U69" s="450"/>
      <c r="V69" s="450"/>
      <c r="W69" s="450"/>
      <c r="X69" s="450"/>
      <c r="Y69" s="450"/>
      <c r="Z69" s="450"/>
      <c r="AA69" s="450"/>
      <c r="AB69" s="450"/>
      <c r="AC69" s="450"/>
      <c r="AD69" s="450"/>
      <c r="AE69" s="450"/>
      <c r="AF69" s="450"/>
      <c r="AG69" s="450"/>
      <c r="AH69" s="450"/>
      <c r="AI69" s="450"/>
      <c r="AJ69" s="450"/>
      <c r="AK69" s="450"/>
      <c r="AL69" s="450"/>
      <c r="AM69" s="450"/>
      <c r="AN69" s="450"/>
      <c r="AO69" s="450"/>
      <c r="AP69" s="450"/>
      <c r="AQ69" s="450"/>
      <c r="AR69" s="450"/>
      <c r="AS69" s="450"/>
      <c r="AT69" s="450"/>
      <c r="AU69" s="450"/>
      <c r="AV69" s="450"/>
      <c r="AW69" s="450"/>
      <c r="AX69" s="450"/>
      <c r="AY69" s="450"/>
      <c r="AZ69" s="450"/>
      <c r="BA69" s="450"/>
      <c r="BB69" s="450"/>
      <c r="BC69" s="450"/>
      <c r="BD69" s="450"/>
      <c r="BE69" s="450"/>
      <c r="BF69" s="450"/>
      <c r="BG69" s="450"/>
      <c r="BH69" s="450"/>
      <c r="BI69" s="450"/>
      <c r="BJ69" s="450"/>
      <c r="BK69" s="450"/>
      <c r="BL69" s="450"/>
      <c r="BM69" s="450"/>
      <c r="BN69" s="450"/>
      <c r="BO69" s="450"/>
      <c r="BP69" s="450"/>
      <c r="BQ69" s="450"/>
      <c r="BR69" s="450"/>
      <c r="BS69" s="450"/>
      <c r="BT69" s="450"/>
      <c r="BU69" s="450"/>
      <c r="BV69" s="450"/>
      <c r="BW69" s="450"/>
      <c r="BX69" s="450"/>
      <c r="BY69" s="450"/>
      <c r="BZ69" s="450"/>
      <c r="CA69" s="450"/>
      <c r="CB69" s="450"/>
      <c r="CC69" s="450"/>
      <c r="CD69" s="450"/>
      <c r="CE69" s="450"/>
      <c r="CF69" s="450"/>
      <c r="CG69" s="450"/>
      <c r="CH69" s="450"/>
      <c r="CI69" s="450"/>
      <c r="CJ69" s="450"/>
      <c r="CK69" s="450"/>
      <c r="CL69" s="450"/>
      <c r="CM69" s="450"/>
      <c r="CN69" s="450"/>
      <c r="CO69" s="450"/>
      <c r="CP69" s="450"/>
      <c r="CQ69" s="450"/>
      <c r="CR69" s="450"/>
      <c r="CS69" s="450"/>
      <c r="CT69" s="450"/>
      <c r="CU69" s="450"/>
      <c r="CV69" s="450"/>
      <c r="CW69" s="450"/>
      <c r="CX69" s="450"/>
      <c r="CY69" s="450"/>
      <c r="CZ69" s="450"/>
      <c r="DA69" s="450"/>
      <c r="DB69" s="450"/>
      <c r="DC69" s="450"/>
      <c r="DD69" s="450"/>
      <c r="DE69" s="450"/>
      <c r="DF69" s="450"/>
      <c r="DG69" s="450"/>
      <c r="DH69" s="450"/>
      <c r="DI69" s="450"/>
      <c r="DJ69" s="450"/>
      <c r="DK69" s="450"/>
      <c r="DL69" s="450"/>
      <c r="DM69" s="450"/>
      <c r="DN69" s="450"/>
      <c r="DO69" s="450"/>
      <c r="DP69" s="450"/>
      <c r="DQ69" s="450"/>
      <c r="DR69" s="450"/>
      <c r="DS69" s="450"/>
      <c r="DT69" s="450"/>
      <c r="DU69" s="450"/>
      <c r="DV69" s="450"/>
      <c r="DW69" s="450"/>
      <c r="DX69" s="450"/>
      <c r="DY69" s="450"/>
      <c r="DZ69" s="450"/>
      <c r="EA69" s="450"/>
      <c r="EB69" s="450"/>
      <c r="EC69" s="450"/>
      <c r="ED69" s="450"/>
      <c r="EE69" s="450"/>
      <c r="EF69" s="450"/>
      <c r="EG69" s="450"/>
      <c r="EH69" s="450"/>
      <c r="EI69" s="450"/>
      <c r="EJ69" s="450"/>
      <c r="EK69" s="450"/>
      <c r="EL69" s="450"/>
      <c r="EM69" s="450"/>
      <c r="EN69" s="450"/>
      <c r="EO69" s="450"/>
      <c r="EP69" s="450"/>
      <c r="EQ69" s="450"/>
      <c r="ER69" s="450"/>
      <c r="ES69" s="450"/>
      <c r="ET69" s="450"/>
      <c r="EU69" s="450"/>
      <c r="EV69" s="450"/>
      <c r="EW69" s="450"/>
      <c r="EX69" s="450"/>
      <c r="EY69" s="450"/>
      <c r="EZ69" s="450"/>
      <c r="FA69" s="450"/>
      <c r="FB69" s="450"/>
      <c r="FC69" s="450"/>
      <c r="FD69" s="450"/>
      <c r="FE69" s="450"/>
      <c r="FF69" s="450"/>
      <c r="FG69" s="450"/>
      <c r="FH69" s="450"/>
      <c r="FI69" s="450"/>
      <c r="FJ69" s="450"/>
      <c r="FK69" s="450"/>
      <c r="FL69" s="450"/>
      <c r="FM69" s="450"/>
      <c r="FN69" s="450"/>
      <c r="FO69" s="450"/>
      <c r="FP69" s="450"/>
      <c r="FQ69" s="450"/>
      <c r="FR69" s="450"/>
      <c r="FS69" s="450"/>
      <c r="FT69" s="450"/>
      <c r="FU69" s="450"/>
      <c r="FV69" s="450"/>
      <c r="FW69" s="450"/>
      <c r="FX69" s="450"/>
      <c r="FY69" s="450"/>
      <c r="FZ69" s="450"/>
      <c r="GA69" s="450"/>
      <c r="GB69" s="450"/>
      <c r="GC69" s="450"/>
      <c r="GD69" s="450"/>
      <c r="GE69" s="450"/>
      <c r="GF69" s="450"/>
      <c r="GG69" s="450"/>
      <c r="GH69" s="450"/>
      <c r="GI69" s="450"/>
      <c r="GJ69" s="450"/>
      <c r="GK69" s="450"/>
      <c r="GL69" s="450"/>
      <c r="GM69" s="450"/>
      <c r="GN69" s="450"/>
      <c r="GO69" s="450"/>
      <c r="GP69" s="450"/>
      <c r="GQ69" s="450"/>
      <c r="GR69" s="450"/>
      <c r="GS69" s="450"/>
      <c r="GT69" s="450"/>
      <c r="GU69" s="450"/>
      <c r="GV69" s="450"/>
      <c r="GW69" s="450"/>
      <c r="GX69" s="450"/>
      <c r="GY69" s="450"/>
      <c r="GZ69" s="450"/>
      <c r="HA69" s="450"/>
      <c r="HB69" s="450"/>
      <c r="HC69" s="450"/>
      <c r="HD69" s="450"/>
      <c r="HE69" s="450"/>
      <c r="HF69" s="450"/>
      <c r="HG69" s="450"/>
      <c r="HH69" s="450"/>
      <c r="HI69" s="450"/>
      <c r="HJ69" s="450"/>
      <c r="HK69" s="450"/>
      <c r="HL69" s="450"/>
      <c r="HM69" s="450"/>
      <c r="HN69" s="450"/>
      <c r="HO69" s="450"/>
      <c r="HP69" s="450"/>
      <c r="HQ69" s="450"/>
      <c r="HR69" s="450"/>
      <c r="HS69" s="450"/>
      <c r="HT69" s="450"/>
      <c r="HU69" s="450"/>
      <c r="HV69" s="450"/>
      <c r="HW69" s="450"/>
      <c r="HX69" s="450"/>
      <c r="HY69" s="450"/>
      <c r="HZ69" s="450"/>
      <c r="IA69" s="450"/>
      <c r="IB69" s="450"/>
      <c r="IC69" s="450"/>
      <c r="ID69" s="450"/>
      <c r="IE69" s="450"/>
      <c r="IF69" s="450"/>
      <c r="IG69" s="450"/>
      <c r="IH69" s="450"/>
      <c r="II69" s="450"/>
      <c r="IJ69" s="450"/>
    </row>
    <row r="70" spans="1:244" ht="21" customHeight="1">
      <c r="A70" s="628"/>
      <c r="B70" s="197" t="s">
        <v>71</v>
      </c>
      <c r="C70" s="264">
        <v>10</v>
      </c>
      <c r="D70" s="265">
        <v>8</v>
      </c>
      <c r="E70" s="264">
        <v>349</v>
      </c>
      <c r="F70" s="265">
        <v>174.5</v>
      </c>
      <c r="G70" s="264">
        <v>2543</v>
      </c>
      <c r="H70" s="264">
        <v>952</v>
      </c>
      <c r="I70" s="264">
        <v>246</v>
      </c>
      <c r="J70" s="264">
        <v>1345</v>
      </c>
      <c r="K70" s="264">
        <v>2451</v>
      </c>
      <c r="L70" s="264">
        <v>933</v>
      </c>
      <c r="M70" s="264">
        <v>265</v>
      </c>
      <c r="N70" s="264">
        <v>1253</v>
      </c>
      <c r="O70" s="265">
        <v>784.8</v>
      </c>
      <c r="P70" s="265">
        <v>470.88</v>
      </c>
      <c r="Q70" s="265">
        <v>313.92</v>
      </c>
      <c r="R70" s="265">
        <v>967.3</v>
      </c>
      <c r="S70" s="265">
        <v>653.38</v>
      </c>
      <c r="T70" s="265">
        <v>313.92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50"/>
      <c r="AE70" s="450"/>
      <c r="AF70" s="450"/>
      <c r="AG70" s="450"/>
      <c r="AH70" s="450"/>
      <c r="AI70" s="450"/>
      <c r="AJ70" s="450"/>
      <c r="AK70" s="450"/>
      <c r="AL70" s="450"/>
      <c r="AM70" s="450"/>
      <c r="AN70" s="450"/>
      <c r="AO70" s="450"/>
      <c r="AP70" s="450"/>
      <c r="AQ70" s="450"/>
      <c r="AR70" s="450"/>
      <c r="AS70" s="450"/>
      <c r="AT70" s="450"/>
      <c r="AU70" s="450"/>
      <c r="AV70" s="450"/>
      <c r="AW70" s="450"/>
      <c r="AX70" s="450"/>
      <c r="AY70" s="450"/>
      <c r="AZ70" s="450"/>
      <c r="BA70" s="450"/>
      <c r="BB70" s="450"/>
      <c r="BC70" s="450"/>
      <c r="BD70" s="450"/>
      <c r="BE70" s="450"/>
      <c r="BF70" s="450"/>
      <c r="BG70" s="450"/>
      <c r="BH70" s="450"/>
      <c r="BI70" s="450"/>
      <c r="BJ70" s="450"/>
      <c r="BK70" s="450"/>
      <c r="BL70" s="450"/>
      <c r="BM70" s="450"/>
      <c r="BN70" s="450"/>
      <c r="BO70" s="450"/>
      <c r="BP70" s="450"/>
      <c r="BQ70" s="450"/>
      <c r="BR70" s="450"/>
      <c r="BS70" s="450"/>
      <c r="BT70" s="450"/>
      <c r="BU70" s="450"/>
      <c r="BV70" s="450"/>
      <c r="BW70" s="450"/>
      <c r="BX70" s="450"/>
      <c r="BY70" s="450"/>
      <c r="BZ70" s="450"/>
      <c r="CA70" s="450"/>
      <c r="CB70" s="450"/>
      <c r="CC70" s="450"/>
      <c r="CD70" s="450"/>
      <c r="CE70" s="450"/>
      <c r="CF70" s="450"/>
      <c r="CG70" s="450"/>
      <c r="CH70" s="450"/>
      <c r="CI70" s="450"/>
      <c r="CJ70" s="450"/>
      <c r="CK70" s="450"/>
      <c r="CL70" s="450"/>
      <c r="CM70" s="450"/>
      <c r="CN70" s="450"/>
      <c r="CO70" s="450"/>
      <c r="CP70" s="450"/>
      <c r="CQ70" s="450"/>
      <c r="CR70" s="450"/>
      <c r="CS70" s="450"/>
      <c r="CT70" s="450"/>
      <c r="CU70" s="450"/>
      <c r="CV70" s="450"/>
      <c r="CW70" s="450"/>
      <c r="CX70" s="450"/>
      <c r="CY70" s="450"/>
      <c r="CZ70" s="450"/>
      <c r="DA70" s="450"/>
      <c r="DB70" s="450"/>
      <c r="DC70" s="450"/>
      <c r="DD70" s="450"/>
      <c r="DE70" s="450"/>
      <c r="DF70" s="450"/>
      <c r="DG70" s="450"/>
      <c r="DH70" s="450"/>
      <c r="DI70" s="450"/>
      <c r="DJ70" s="450"/>
      <c r="DK70" s="450"/>
      <c r="DL70" s="450"/>
      <c r="DM70" s="450"/>
      <c r="DN70" s="450"/>
      <c r="DO70" s="450"/>
      <c r="DP70" s="450"/>
      <c r="DQ70" s="450"/>
      <c r="DR70" s="450"/>
      <c r="DS70" s="450"/>
      <c r="DT70" s="450"/>
      <c r="DU70" s="450"/>
      <c r="DV70" s="450"/>
      <c r="DW70" s="450"/>
      <c r="DX70" s="450"/>
      <c r="DY70" s="450"/>
      <c r="DZ70" s="450"/>
      <c r="EA70" s="450"/>
      <c r="EB70" s="450"/>
      <c r="EC70" s="450"/>
      <c r="ED70" s="450"/>
      <c r="EE70" s="450"/>
      <c r="EF70" s="450"/>
      <c r="EG70" s="450"/>
      <c r="EH70" s="450"/>
      <c r="EI70" s="450"/>
      <c r="EJ70" s="450"/>
      <c r="EK70" s="450"/>
      <c r="EL70" s="450"/>
      <c r="EM70" s="450"/>
      <c r="EN70" s="450"/>
      <c r="EO70" s="450"/>
      <c r="EP70" s="450"/>
      <c r="EQ70" s="450"/>
      <c r="ER70" s="450"/>
      <c r="ES70" s="450"/>
      <c r="ET70" s="450"/>
      <c r="EU70" s="450"/>
      <c r="EV70" s="450"/>
      <c r="EW70" s="450"/>
      <c r="EX70" s="450"/>
      <c r="EY70" s="450"/>
      <c r="EZ70" s="450"/>
      <c r="FA70" s="450"/>
      <c r="FB70" s="450"/>
      <c r="FC70" s="450"/>
      <c r="FD70" s="450"/>
      <c r="FE70" s="450"/>
      <c r="FF70" s="450"/>
      <c r="FG70" s="450"/>
      <c r="FH70" s="450"/>
      <c r="FI70" s="450"/>
      <c r="FJ70" s="450"/>
      <c r="FK70" s="450"/>
      <c r="FL70" s="450"/>
      <c r="FM70" s="450"/>
      <c r="FN70" s="450"/>
      <c r="FO70" s="450"/>
      <c r="FP70" s="450"/>
      <c r="FQ70" s="450"/>
      <c r="FR70" s="450"/>
      <c r="FS70" s="450"/>
      <c r="FT70" s="450"/>
      <c r="FU70" s="450"/>
      <c r="FV70" s="450"/>
      <c r="FW70" s="450"/>
      <c r="FX70" s="450"/>
      <c r="FY70" s="450"/>
      <c r="FZ70" s="450"/>
      <c r="GA70" s="450"/>
      <c r="GB70" s="450"/>
      <c r="GC70" s="450"/>
      <c r="GD70" s="450"/>
      <c r="GE70" s="450"/>
      <c r="GF70" s="450"/>
      <c r="GG70" s="450"/>
      <c r="GH70" s="450"/>
      <c r="GI70" s="450"/>
      <c r="GJ70" s="450"/>
      <c r="GK70" s="450"/>
      <c r="GL70" s="450"/>
      <c r="GM70" s="450"/>
      <c r="GN70" s="450"/>
      <c r="GO70" s="450"/>
      <c r="GP70" s="450"/>
      <c r="GQ70" s="450"/>
      <c r="GR70" s="450"/>
      <c r="GS70" s="450"/>
      <c r="GT70" s="450"/>
      <c r="GU70" s="450"/>
      <c r="GV70" s="450"/>
      <c r="GW70" s="450"/>
      <c r="GX70" s="450"/>
      <c r="GY70" s="450"/>
      <c r="GZ70" s="450"/>
      <c r="HA70" s="450"/>
      <c r="HB70" s="450"/>
      <c r="HC70" s="450"/>
      <c r="HD70" s="450"/>
      <c r="HE70" s="450"/>
      <c r="HF70" s="450"/>
      <c r="HG70" s="450"/>
      <c r="HH70" s="450"/>
      <c r="HI70" s="450"/>
      <c r="HJ70" s="450"/>
      <c r="HK70" s="450"/>
      <c r="HL70" s="450"/>
      <c r="HM70" s="450"/>
      <c r="HN70" s="450"/>
      <c r="HO70" s="450"/>
      <c r="HP70" s="450"/>
      <c r="HQ70" s="450"/>
      <c r="HR70" s="450"/>
      <c r="HS70" s="450"/>
      <c r="HT70" s="450"/>
      <c r="HU70" s="450"/>
      <c r="HV70" s="450"/>
      <c r="HW70" s="450"/>
      <c r="HX70" s="450"/>
      <c r="HY70" s="450"/>
      <c r="HZ70" s="450"/>
      <c r="IA70" s="450"/>
      <c r="IB70" s="450"/>
      <c r="IC70" s="450"/>
      <c r="ID70" s="450"/>
      <c r="IE70" s="450"/>
      <c r="IF70" s="450"/>
      <c r="IG70" s="450"/>
      <c r="IH70" s="450"/>
      <c r="II70" s="450"/>
      <c r="IJ70" s="450"/>
    </row>
    <row r="71" spans="1:244" s="273" customFormat="1" ht="21" customHeight="1">
      <c r="A71" s="628"/>
      <c r="B71" s="197" t="s">
        <v>72</v>
      </c>
      <c r="C71" s="264">
        <v>8</v>
      </c>
      <c r="D71" s="265">
        <v>6.4</v>
      </c>
      <c r="E71" s="264">
        <v>265</v>
      </c>
      <c r="F71" s="265">
        <v>132.5</v>
      </c>
      <c r="G71" s="264">
        <v>1555</v>
      </c>
      <c r="H71" s="264">
        <v>1096</v>
      </c>
      <c r="I71" s="264">
        <v>71</v>
      </c>
      <c r="J71" s="264">
        <v>388</v>
      </c>
      <c r="K71" s="264">
        <v>1840</v>
      </c>
      <c r="L71" s="264">
        <v>1457</v>
      </c>
      <c r="M71" s="264">
        <v>67</v>
      </c>
      <c r="N71" s="264">
        <v>316</v>
      </c>
      <c r="O71" s="265">
        <v>661.87</v>
      </c>
      <c r="P71" s="265">
        <v>397.12</v>
      </c>
      <c r="Q71" s="265">
        <v>264.75</v>
      </c>
      <c r="R71" s="265">
        <v>800.77</v>
      </c>
      <c r="S71" s="265">
        <v>536.02</v>
      </c>
      <c r="T71" s="265">
        <v>264.75</v>
      </c>
    </row>
    <row r="72" spans="1:244" ht="21" customHeight="1">
      <c r="A72" s="628"/>
      <c r="B72" s="197" t="s">
        <v>73</v>
      </c>
      <c r="C72" s="264">
        <v>15</v>
      </c>
      <c r="D72" s="265">
        <v>12</v>
      </c>
      <c r="E72" s="264">
        <v>484</v>
      </c>
      <c r="F72" s="265">
        <v>242</v>
      </c>
      <c r="G72" s="264">
        <v>3435</v>
      </c>
      <c r="H72" s="264">
        <v>1503</v>
      </c>
      <c r="I72" s="264">
        <v>299</v>
      </c>
      <c r="J72" s="264">
        <v>1633</v>
      </c>
      <c r="K72" s="264">
        <v>3335</v>
      </c>
      <c r="L72" s="264">
        <v>1502</v>
      </c>
      <c r="M72" s="264">
        <v>320</v>
      </c>
      <c r="N72" s="264">
        <v>1513</v>
      </c>
      <c r="O72" s="265">
        <v>1109.3</v>
      </c>
      <c r="P72" s="265">
        <v>665.58</v>
      </c>
      <c r="Q72" s="265">
        <v>443.72</v>
      </c>
      <c r="R72" s="265">
        <v>1363.3</v>
      </c>
      <c r="S72" s="265">
        <v>919.58</v>
      </c>
      <c r="T72" s="265">
        <v>443.72</v>
      </c>
      <c r="U72" s="450"/>
      <c r="V72" s="450"/>
      <c r="W72" s="450"/>
      <c r="X72" s="450"/>
      <c r="Y72" s="450"/>
      <c r="Z72" s="450"/>
      <c r="AA72" s="450"/>
      <c r="AB72" s="450"/>
      <c r="AC72" s="450"/>
      <c r="AD72" s="450"/>
      <c r="AE72" s="450"/>
      <c r="AF72" s="450"/>
      <c r="AG72" s="450"/>
      <c r="AH72" s="450"/>
      <c r="AI72" s="450"/>
      <c r="AJ72" s="450"/>
      <c r="AK72" s="450"/>
      <c r="AL72" s="450"/>
      <c r="AM72" s="450"/>
      <c r="AN72" s="450"/>
      <c r="AO72" s="450"/>
      <c r="AP72" s="450"/>
      <c r="AQ72" s="450"/>
      <c r="AR72" s="450"/>
      <c r="AS72" s="450"/>
      <c r="AT72" s="450"/>
      <c r="AU72" s="450"/>
      <c r="AV72" s="450"/>
      <c r="AW72" s="450"/>
      <c r="AX72" s="450"/>
      <c r="AY72" s="450"/>
      <c r="AZ72" s="450"/>
      <c r="BA72" s="450"/>
      <c r="BB72" s="450"/>
      <c r="BC72" s="450"/>
      <c r="BD72" s="450"/>
      <c r="BE72" s="450"/>
      <c r="BF72" s="450"/>
      <c r="BG72" s="450"/>
      <c r="BH72" s="450"/>
      <c r="BI72" s="450"/>
      <c r="BJ72" s="450"/>
      <c r="BK72" s="450"/>
      <c r="BL72" s="450"/>
      <c r="BM72" s="450"/>
      <c r="BN72" s="450"/>
      <c r="BO72" s="450"/>
      <c r="BP72" s="450"/>
      <c r="BQ72" s="450"/>
      <c r="BR72" s="450"/>
      <c r="BS72" s="450"/>
      <c r="BT72" s="450"/>
      <c r="BU72" s="450"/>
      <c r="BV72" s="450"/>
      <c r="BW72" s="450"/>
      <c r="BX72" s="450"/>
      <c r="BY72" s="450"/>
      <c r="BZ72" s="450"/>
      <c r="CA72" s="450"/>
      <c r="CB72" s="450"/>
      <c r="CC72" s="450"/>
      <c r="CD72" s="450"/>
      <c r="CE72" s="450"/>
      <c r="CF72" s="450"/>
      <c r="CG72" s="450"/>
      <c r="CH72" s="450"/>
      <c r="CI72" s="450"/>
      <c r="CJ72" s="450"/>
      <c r="CK72" s="450"/>
      <c r="CL72" s="450"/>
      <c r="CM72" s="450"/>
      <c r="CN72" s="450"/>
      <c r="CO72" s="450"/>
      <c r="CP72" s="450"/>
      <c r="CQ72" s="450"/>
      <c r="CR72" s="450"/>
      <c r="CS72" s="450"/>
      <c r="CT72" s="450"/>
      <c r="CU72" s="450"/>
      <c r="CV72" s="450"/>
      <c r="CW72" s="450"/>
      <c r="CX72" s="450"/>
      <c r="CY72" s="450"/>
      <c r="CZ72" s="450"/>
      <c r="DA72" s="450"/>
      <c r="DB72" s="450"/>
      <c r="DC72" s="450"/>
      <c r="DD72" s="450"/>
      <c r="DE72" s="450"/>
      <c r="DF72" s="450"/>
      <c r="DG72" s="450"/>
      <c r="DH72" s="450"/>
      <c r="DI72" s="450"/>
      <c r="DJ72" s="450"/>
      <c r="DK72" s="450"/>
      <c r="DL72" s="450"/>
      <c r="DM72" s="450"/>
      <c r="DN72" s="450"/>
      <c r="DO72" s="450"/>
      <c r="DP72" s="450"/>
      <c r="DQ72" s="450"/>
      <c r="DR72" s="450"/>
      <c r="DS72" s="450"/>
      <c r="DT72" s="450"/>
      <c r="DU72" s="450"/>
      <c r="DV72" s="450"/>
      <c r="DW72" s="450"/>
      <c r="DX72" s="450"/>
      <c r="DY72" s="450"/>
      <c r="DZ72" s="450"/>
      <c r="EA72" s="450"/>
      <c r="EB72" s="450"/>
      <c r="EC72" s="450"/>
      <c r="ED72" s="450"/>
      <c r="EE72" s="450"/>
      <c r="EF72" s="450"/>
      <c r="EG72" s="450"/>
      <c r="EH72" s="450"/>
      <c r="EI72" s="450"/>
      <c r="EJ72" s="450"/>
      <c r="EK72" s="450"/>
      <c r="EL72" s="450"/>
      <c r="EM72" s="450"/>
      <c r="EN72" s="450"/>
      <c r="EO72" s="450"/>
      <c r="EP72" s="450"/>
      <c r="EQ72" s="450"/>
      <c r="ER72" s="450"/>
      <c r="ES72" s="450"/>
      <c r="ET72" s="450"/>
      <c r="EU72" s="450"/>
      <c r="EV72" s="450"/>
      <c r="EW72" s="450"/>
      <c r="EX72" s="450"/>
      <c r="EY72" s="450"/>
      <c r="EZ72" s="450"/>
      <c r="FA72" s="450"/>
      <c r="FB72" s="450"/>
      <c r="FC72" s="450"/>
      <c r="FD72" s="450"/>
      <c r="FE72" s="450"/>
      <c r="FF72" s="450"/>
      <c r="FG72" s="450"/>
      <c r="FH72" s="450"/>
      <c r="FI72" s="450"/>
      <c r="FJ72" s="450"/>
      <c r="FK72" s="450"/>
      <c r="FL72" s="450"/>
      <c r="FM72" s="450"/>
      <c r="FN72" s="450"/>
      <c r="FO72" s="450"/>
      <c r="FP72" s="450"/>
      <c r="FQ72" s="450"/>
      <c r="FR72" s="450"/>
      <c r="FS72" s="450"/>
      <c r="FT72" s="450"/>
      <c r="FU72" s="450"/>
      <c r="FV72" s="450"/>
      <c r="FW72" s="450"/>
      <c r="FX72" s="450"/>
      <c r="FY72" s="450"/>
      <c r="FZ72" s="450"/>
      <c r="GA72" s="450"/>
      <c r="GB72" s="450"/>
      <c r="GC72" s="450"/>
      <c r="GD72" s="450"/>
      <c r="GE72" s="450"/>
      <c r="GF72" s="450"/>
      <c r="GG72" s="450"/>
      <c r="GH72" s="450"/>
      <c r="GI72" s="450"/>
      <c r="GJ72" s="450"/>
      <c r="GK72" s="450"/>
      <c r="GL72" s="450"/>
      <c r="GM72" s="450"/>
      <c r="GN72" s="450"/>
      <c r="GO72" s="450"/>
      <c r="GP72" s="450"/>
      <c r="GQ72" s="450"/>
      <c r="GR72" s="450"/>
      <c r="GS72" s="450"/>
      <c r="GT72" s="450"/>
      <c r="GU72" s="450"/>
      <c r="GV72" s="450"/>
      <c r="GW72" s="450"/>
      <c r="GX72" s="450"/>
      <c r="GY72" s="450"/>
      <c r="GZ72" s="450"/>
      <c r="HA72" s="450"/>
      <c r="HB72" s="450"/>
      <c r="HC72" s="450"/>
      <c r="HD72" s="450"/>
      <c r="HE72" s="450"/>
      <c r="HF72" s="450"/>
      <c r="HG72" s="450"/>
      <c r="HH72" s="450"/>
      <c r="HI72" s="450"/>
      <c r="HJ72" s="450"/>
      <c r="HK72" s="450"/>
      <c r="HL72" s="450"/>
      <c r="HM72" s="450"/>
      <c r="HN72" s="450"/>
      <c r="HO72" s="450"/>
      <c r="HP72" s="450"/>
      <c r="HQ72" s="450"/>
      <c r="HR72" s="450"/>
      <c r="HS72" s="450"/>
      <c r="HT72" s="450"/>
      <c r="HU72" s="450"/>
      <c r="HV72" s="450"/>
      <c r="HW72" s="450"/>
      <c r="HX72" s="450"/>
      <c r="HY72" s="450"/>
      <c r="HZ72" s="450"/>
      <c r="IA72" s="450"/>
      <c r="IB72" s="450"/>
      <c r="IC72" s="450"/>
      <c r="ID72" s="450"/>
      <c r="IE72" s="450"/>
      <c r="IF72" s="450"/>
      <c r="IG72" s="450"/>
      <c r="IH72" s="450"/>
      <c r="II72" s="450"/>
      <c r="IJ72" s="450"/>
    </row>
    <row r="73" spans="1:244" ht="21" customHeight="1">
      <c r="A73" s="628"/>
      <c r="B73" s="197" t="s">
        <v>74</v>
      </c>
      <c r="C73" s="264">
        <v>14</v>
      </c>
      <c r="D73" s="265">
        <v>11.2</v>
      </c>
      <c r="E73" s="264">
        <v>330</v>
      </c>
      <c r="F73" s="265">
        <v>165</v>
      </c>
      <c r="G73" s="264">
        <v>2526</v>
      </c>
      <c r="H73" s="264">
        <v>1585</v>
      </c>
      <c r="I73" s="264">
        <v>146</v>
      </c>
      <c r="J73" s="264">
        <v>795</v>
      </c>
      <c r="K73" s="264">
        <v>2486</v>
      </c>
      <c r="L73" s="264">
        <v>1007</v>
      </c>
      <c r="M73" s="264">
        <v>258</v>
      </c>
      <c r="N73" s="264">
        <v>1221</v>
      </c>
      <c r="O73" s="265">
        <v>858.66</v>
      </c>
      <c r="P73" s="265">
        <v>515.20000000000005</v>
      </c>
      <c r="Q73" s="265">
        <v>343.46</v>
      </c>
      <c r="R73" s="265">
        <v>1034.8599999999999</v>
      </c>
      <c r="S73" s="265">
        <v>691.4</v>
      </c>
      <c r="T73" s="265">
        <v>343.46</v>
      </c>
      <c r="U73" s="450"/>
      <c r="V73" s="450"/>
      <c r="W73" s="450"/>
      <c r="X73" s="450"/>
      <c r="Y73" s="450"/>
      <c r="Z73" s="450"/>
      <c r="AA73" s="450"/>
      <c r="AB73" s="450"/>
      <c r="AC73" s="450"/>
      <c r="AD73" s="450"/>
      <c r="AE73" s="450"/>
      <c r="AF73" s="450"/>
      <c r="AG73" s="450"/>
      <c r="AH73" s="450"/>
      <c r="AI73" s="450"/>
      <c r="AJ73" s="450"/>
      <c r="AK73" s="450"/>
      <c r="AL73" s="450"/>
      <c r="AM73" s="450"/>
      <c r="AN73" s="450"/>
      <c r="AO73" s="450"/>
      <c r="AP73" s="450"/>
      <c r="AQ73" s="450"/>
      <c r="AR73" s="450"/>
      <c r="AS73" s="450"/>
      <c r="AT73" s="450"/>
      <c r="AU73" s="450"/>
      <c r="AV73" s="450"/>
      <c r="AW73" s="450"/>
      <c r="AX73" s="450"/>
      <c r="AY73" s="450"/>
      <c r="AZ73" s="450"/>
      <c r="BA73" s="450"/>
      <c r="BB73" s="450"/>
      <c r="BC73" s="450"/>
      <c r="BD73" s="450"/>
      <c r="BE73" s="450"/>
      <c r="BF73" s="450"/>
      <c r="BG73" s="450"/>
      <c r="BH73" s="450"/>
      <c r="BI73" s="450"/>
      <c r="BJ73" s="450"/>
      <c r="BK73" s="450"/>
      <c r="BL73" s="450"/>
      <c r="BM73" s="450"/>
      <c r="BN73" s="450"/>
      <c r="BO73" s="450"/>
      <c r="BP73" s="450"/>
      <c r="BQ73" s="450"/>
      <c r="BR73" s="450"/>
      <c r="BS73" s="450"/>
      <c r="BT73" s="450"/>
      <c r="BU73" s="450"/>
      <c r="BV73" s="450"/>
      <c r="BW73" s="450"/>
      <c r="BX73" s="450"/>
      <c r="BY73" s="450"/>
      <c r="BZ73" s="450"/>
      <c r="CA73" s="450"/>
      <c r="CB73" s="450"/>
      <c r="CC73" s="450"/>
      <c r="CD73" s="450"/>
      <c r="CE73" s="450"/>
      <c r="CF73" s="450"/>
      <c r="CG73" s="450"/>
      <c r="CH73" s="450"/>
      <c r="CI73" s="450"/>
      <c r="CJ73" s="450"/>
      <c r="CK73" s="450"/>
      <c r="CL73" s="450"/>
      <c r="CM73" s="450"/>
      <c r="CN73" s="450"/>
      <c r="CO73" s="450"/>
      <c r="CP73" s="450"/>
      <c r="CQ73" s="450"/>
      <c r="CR73" s="450"/>
      <c r="CS73" s="450"/>
      <c r="CT73" s="450"/>
      <c r="CU73" s="450"/>
      <c r="CV73" s="450"/>
      <c r="CW73" s="450"/>
      <c r="CX73" s="450"/>
      <c r="CY73" s="450"/>
      <c r="CZ73" s="450"/>
      <c r="DA73" s="450"/>
      <c r="DB73" s="450"/>
      <c r="DC73" s="450"/>
      <c r="DD73" s="450"/>
      <c r="DE73" s="450"/>
      <c r="DF73" s="450"/>
      <c r="DG73" s="450"/>
      <c r="DH73" s="450"/>
      <c r="DI73" s="450"/>
      <c r="DJ73" s="450"/>
      <c r="DK73" s="450"/>
      <c r="DL73" s="450"/>
      <c r="DM73" s="450"/>
      <c r="DN73" s="450"/>
      <c r="DO73" s="450"/>
      <c r="DP73" s="450"/>
      <c r="DQ73" s="450"/>
      <c r="DR73" s="450"/>
      <c r="DS73" s="450"/>
      <c r="DT73" s="450"/>
      <c r="DU73" s="450"/>
      <c r="DV73" s="450"/>
      <c r="DW73" s="450"/>
      <c r="DX73" s="450"/>
      <c r="DY73" s="450"/>
      <c r="DZ73" s="450"/>
      <c r="EA73" s="450"/>
      <c r="EB73" s="450"/>
      <c r="EC73" s="450"/>
      <c r="ED73" s="450"/>
      <c r="EE73" s="450"/>
      <c r="EF73" s="450"/>
      <c r="EG73" s="450"/>
      <c r="EH73" s="450"/>
      <c r="EI73" s="450"/>
      <c r="EJ73" s="450"/>
      <c r="EK73" s="450"/>
      <c r="EL73" s="450"/>
      <c r="EM73" s="450"/>
      <c r="EN73" s="450"/>
      <c r="EO73" s="450"/>
      <c r="EP73" s="450"/>
      <c r="EQ73" s="450"/>
      <c r="ER73" s="450"/>
      <c r="ES73" s="450"/>
      <c r="ET73" s="450"/>
      <c r="EU73" s="450"/>
      <c r="EV73" s="450"/>
      <c r="EW73" s="450"/>
      <c r="EX73" s="450"/>
      <c r="EY73" s="450"/>
      <c r="EZ73" s="450"/>
      <c r="FA73" s="450"/>
      <c r="FB73" s="450"/>
      <c r="FC73" s="450"/>
      <c r="FD73" s="450"/>
      <c r="FE73" s="450"/>
      <c r="FF73" s="450"/>
      <c r="FG73" s="450"/>
      <c r="FH73" s="450"/>
      <c r="FI73" s="450"/>
      <c r="FJ73" s="450"/>
      <c r="FK73" s="450"/>
      <c r="FL73" s="450"/>
      <c r="FM73" s="450"/>
      <c r="FN73" s="450"/>
      <c r="FO73" s="450"/>
      <c r="FP73" s="450"/>
      <c r="FQ73" s="450"/>
      <c r="FR73" s="450"/>
      <c r="FS73" s="450"/>
      <c r="FT73" s="450"/>
      <c r="FU73" s="450"/>
      <c r="FV73" s="450"/>
      <c r="FW73" s="450"/>
      <c r="FX73" s="450"/>
      <c r="FY73" s="450"/>
      <c r="FZ73" s="450"/>
      <c r="GA73" s="450"/>
      <c r="GB73" s="450"/>
      <c r="GC73" s="450"/>
      <c r="GD73" s="450"/>
      <c r="GE73" s="450"/>
      <c r="GF73" s="450"/>
      <c r="GG73" s="450"/>
      <c r="GH73" s="450"/>
      <c r="GI73" s="450"/>
      <c r="GJ73" s="450"/>
      <c r="GK73" s="450"/>
      <c r="GL73" s="450"/>
      <c r="GM73" s="450"/>
      <c r="GN73" s="450"/>
      <c r="GO73" s="450"/>
      <c r="GP73" s="450"/>
      <c r="GQ73" s="450"/>
      <c r="GR73" s="450"/>
      <c r="GS73" s="450"/>
      <c r="GT73" s="450"/>
      <c r="GU73" s="450"/>
      <c r="GV73" s="450"/>
      <c r="GW73" s="450"/>
      <c r="GX73" s="450"/>
      <c r="GY73" s="450"/>
      <c r="GZ73" s="450"/>
      <c r="HA73" s="450"/>
      <c r="HB73" s="450"/>
      <c r="HC73" s="450"/>
      <c r="HD73" s="450"/>
      <c r="HE73" s="450"/>
      <c r="HF73" s="450"/>
      <c r="HG73" s="450"/>
      <c r="HH73" s="450"/>
      <c r="HI73" s="450"/>
      <c r="HJ73" s="450"/>
      <c r="HK73" s="450"/>
      <c r="HL73" s="450"/>
      <c r="HM73" s="450"/>
      <c r="HN73" s="450"/>
      <c r="HO73" s="450"/>
      <c r="HP73" s="450"/>
      <c r="HQ73" s="450"/>
      <c r="HR73" s="450"/>
      <c r="HS73" s="450"/>
      <c r="HT73" s="450"/>
      <c r="HU73" s="450"/>
      <c r="HV73" s="450"/>
      <c r="HW73" s="450"/>
      <c r="HX73" s="450"/>
      <c r="HY73" s="450"/>
      <c r="HZ73" s="450"/>
      <c r="IA73" s="450"/>
      <c r="IB73" s="450"/>
      <c r="IC73" s="450"/>
      <c r="ID73" s="450"/>
      <c r="IE73" s="450"/>
      <c r="IF73" s="450"/>
      <c r="IG73" s="450"/>
      <c r="IH73" s="450"/>
      <c r="II73" s="450"/>
      <c r="IJ73" s="450"/>
    </row>
    <row r="74" spans="1:244" ht="21" customHeight="1">
      <c r="A74" s="628"/>
      <c r="B74" s="197" t="s">
        <v>75</v>
      </c>
      <c r="C74" s="264">
        <v>8</v>
      </c>
      <c r="D74" s="265">
        <v>6.4</v>
      </c>
      <c r="E74" s="264">
        <v>266</v>
      </c>
      <c r="F74" s="265">
        <v>133</v>
      </c>
      <c r="G74" s="264">
        <v>1872</v>
      </c>
      <c r="H74" s="264">
        <v>1032</v>
      </c>
      <c r="I74" s="264">
        <v>130</v>
      </c>
      <c r="J74" s="264">
        <v>710</v>
      </c>
      <c r="K74" s="264">
        <v>1846</v>
      </c>
      <c r="L74" s="264">
        <v>1037</v>
      </c>
      <c r="M74" s="264">
        <v>141</v>
      </c>
      <c r="N74" s="264">
        <v>668</v>
      </c>
      <c r="O74" s="265">
        <v>651.48</v>
      </c>
      <c r="P74" s="265">
        <v>390.89</v>
      </c>
      <c r="Q74" s="265">
        <v>260.58999999999997</v>
      </c>
      <c r="R74" s="265">
        <v>790.88</v>
      </c>
      <c r="S74" s="265">
        <v>530.29</v>
      </c>
      <c r="T74" s="265">
        <v>260.58999999999997</v>
      </c>
      <c r="U74" s="450"/>
      <c r="V74" s="450"/>
      <c r="W74" s="450"/>
      <c r="X74" s="450"/>
      <c r="Y74" s="450"/>
      <c r="Z74" s="450"/>
      <c r="AA74" s="450"/>
      <c r="AB74" s="450"/>
      <c r="AC74" s="450"/>
      <c r="AD74" s="450"/>
      <c r="AE74" s="450"/>
      <c r="AF74" s="450"/>
      <c r="AG74" s="450"/>
      <c r="AH74" s="450"/>
      <c r="AI74" s="450"/>
      <c r="AJ74" s="450"/>
      <c r="AK74" s="450"/>
      <c r="AL74" s="450"/>
      <c r="AM74" s="450"/>
      <c r="AN74" s="450"/>
      <c r="AO74" s="450"/>
      <c r="AP74" s="450"/>
      <c r="AQ74" s="450"/>
      <c r="AR74" s="450"/>
      <c r="AS74" s="450"/>
      <c r="AT74" s="450"/>
      <c r="AU74" s="450"/>
      <c r="AV74" s="450"/>
      <c r="AW74" s="450"/>
      <c r="AX74" s="450"/>
      <c r="AY74" s="450"/>
      <c r="AZ74" s="450"/>
      <c r="BA74" s="450"/>
      <c r="BB74" s="450"/>
      <c r="BC74" s="450"/>
      <c r="BD74" s="450"/>
      <c r="BE74" s="450"/>
      <c r="BF74" s="450"/>
      <c r="BG74" s="450"/>
      <c r="BH74" s="450"/>
      <c r="BI74" s="450"/>
      <c r="BJ74" s="450"/>
      <c r="BK74" s="450"/>
      <c r="BL74" s="450"/>
      <c r="BM74" s="450"/>
      <c r="BN74" s="450"/>
      <c r="BO74" s="450"/>
      <c r="BP74" s="450"/>
      <c r="BQ74" s="450"/>
      <c r="BR74" s="450"/>
      <c r="BS74" s="450"/>
      <c r="BT74" s="450"/>
      <c r="BU74" s="450"/>
      <c r="BV74" s="450"/>
      <c r="BW74" s="450"/>
      <c r="BX74" s="450"/>
      <c r="BY74" s="450"/>
      <c r="BZ74" s="450"/>
      <c r="CA74" s="450"/>
      <c r="CB74" s="450"/>
      <c r="CC74" s="450"/>
      <c r="CD74" s="450"/>
      <c r="CE74" s="450"/>
      <c r="CF74" s="450"/>
      <c r="CG74" s="450"/>
      <c r="CH74" s="450"/>
      <c r="CI74" s="450"/>
      <c r="CJ74" s="450"/>
      <c r="CK74" s="450"/>
      <c r="CL74" s="450"/>
      <c r="CM74" s="450"/>
      <c r="CN74" s="450"/>
      <c r="CO74" s="450"/>
      <c r="CP74" s="450"/>
      <c r="CQ74" s="450"/>
      <c r="CR74" s="450"/>
      <c r="CS74" s="450"/>
      <c r="CT74" s="450"/>
      <c r="CU74" s="450"/>
      <c r="CV74" s="450"/>
      <c r="CW74" s="450"/>
      <c r="CX74" s="450"/>
      <c r="CY74" s="450"/>
      <c r="CZ74" s="450"/>
      <c r="DA74" s="450"/>
      <c r="DB74" s="450"/>
      <c r="DC74" s="450"/>
      <c r="DD74" s="450"/>
      <c r="DE74" s="450"/>
      <c r="DF74" s="450"/>
      <c r="DG74" s="450"/>
      <c r="DH74" s="450"/>
      <c r="DI74" s="450"/>
      <c r="DJ74" s="450"/>
      <c r="DK74" s="450"/>
      <c r="DL74" s="450"/>
      <c r="DM74" s="450"/>
      <c r="DN74" s="450"/>
      <c r="DO74" s="450"/>
      <c r="DP74" s="450"/>
      <c r="DQ74" s="450"/>
      <c r="DR74" s="450"/>
      <c r="DS74" s="450"/>
      <c r="DT74" s="450"/>
      <c r="DU74" s="450"/>
      <c r="DV74" s="450"/>
      <c r="DW74" s="450"/>
      <c r="DX74" s="450"/>
      <c r="DY74" s="450"/>
      <c r="DZ74" s="450"/>
      <c r="EA74" s="450"/>
      <c r="EB74" s="450"/>
      <c r="EC74" s="450"/>
      <c r="ED74" s="450"/>
      <c r="EE74" s="450"/>
      <c r="EF74" s="450"/>
      <c r="EG74" s="450"/>
      <c r="EH74" s="450"/>
      <c r="EI74" s="450"/>
      <c r="EJ74" s="450"/>
      <c r="EK74" s="450"/>
      <c r="EL74" s="450"/>
      <c r="EM74" s="450"/>
      <c r="EN74" s="450"/>
      <c r="EO74" s="450"/>
      <c r="EP74" s="450"/>
      <c r="EQ74" s="450"/>
      <c r="ER74" s="450"/>
      <c r="ES74" s="450"/>
      <c r="ET74" s="450"/>
      <c r="EU74" s="450"/>
      <c r="EV74" s="450"/>
      <c r="EW74" s="450"/>
      <c r="EX74" s="450"/>
      <c r="EY74" s="450"/>
      <c r="EZ74" s="450"/>
      <c r="FA74" s="450"/>
      <c r="FB74" s="450"/>
      <c r="FC74" s="450"/>
      <c r="FD74" s="450"/>
      <c r="FE74" s="450"/>
      <c r="FF74" s="450"/>
      <c r="FG74" s="450"/>
      <c r="FH74" s="450"/>
      <c r="FI74" s="450"/>
      <c r="FJ74" s="450"/>
      <c r="FK74" s="450"/>
      <c r="FL74" s="450"/>
      <c r="FM74" s="450"/>
      <c r="FN74" s="450"/>
      <c r="FO74" s="450"/>
      <c r="FP74" s="450"/>
      <c r="FQ74" s="450"/>
      <c r="FR74" s="450"/>
      <c r="FS74" s="450"/>
      <c r="FT74" s="450"/>
      <c r="FU74" s="450"/>
      <c r="FV74" s="450"/>
      <c r="FW74" s="450"/>
      <c r="FX74" s="450"/>
      <c r="FY74" s="450"/>
      <c r="FZ74" s="450"/>
      <c r="GA74" s="450"/>
      <c r="GB74" s="450"/>
      <c r="GC74" s="450"/>
      <c r="GD74" s="450"/>
      <c r="GE74" s="450"/>
      <c r="GF74" s="450"/>
      <c r="GG74" s="450"/>
      <c r="GH74" s="450"/>
      <c r="GI74" s="450"/>
      <c r="GJ74" s="450"/>
      <c r="GK74" s="450"/>
      <c r="GL74" s="450"/>
      <c r="GM74" s="450"/>
      <c r="GN74" s="450"/>
      <c r="GO74" s="450"/>
      <c r="GP74" s="450"/>
      <c r="GQ74" s="450"/>
      <c r="GR74" s="450"/>
      <c r="GS74" s="450"/>
      <c r="GT74" s="450"/>
      <c r="GU74" s="450"/>
      <c r="GV74" s="450"/>
      <c r="GW74" s="450"/>
      <c r="GX74" s="450"/>
      <c r="GY74" s="450"/>
      <c r="GZ74" s="450"/>
      <c r="HA74" s="450"/>
      <c r="HB74" s="450"/>
      <c r="HC74" s="450"/>
      <c r="HD74" s="450"/>
      <c r="HE74" s="450"/>
      <c r="HF74" s="450"/>
      <c r="HG74" s="450"/>
      <c r="HH74" s="450"/>
      <c r="HI74" s="450"/>
      <c r="HJ74" s="450"/>
      <c r="HK74" s="450"/>
      <c r="HL74" s="450"/>
      <c r="HM74" s="450"/>
      <c r="HN74" s="450"/>
      <c r="HO74" s="450"/>
      <c r="HP74" s="450"/>
      <c r="HQ74" s="450"/>
      <c r="HR74" s="450"/>
      <c r="HS74" s="450"/>
      <c r="HT74" s="450"/>
      <c r="HU74" s="450"/>
      <c r="HV74" s="450"/>
      <c r="HW74" s="450"/>
      <c r="HX74" s="450"/>
      <c r="HY74" s="450"/>
      <c r="HZ74" s="450"/>
      <c r="IA74" s="450"/>
      <c r="IB74" s="450"/>
      <c r="IC74" s="450"/>
      <c r="ID74" s="450"/>
      <c r="IE74" s="450"/>
      <c r="IF74" s="450"/>
      <c r="IG74" s="450"/>
      <c r="IH74" s="450"/>
      <c r="II74" s="450"/>
      <c r="IJ74" s="450"/>
    </row>
    <row r="75" spans="1:244" ht="21" customHeight="1">
      <c r="A75" s="628"/>
      <c r="B75" s="197" t="s">
        <v>76</v>
      </c>
      <c r="C75" s="264">
        <v>14</v>
      </c>
      <c r="D75" s="265">
        <v>11.2</v>
      </c>
      <c r="E75" s="264">
        <v>485</v>
      </c>
      <c r="F75" s="265">
        <v>242.5</v>
      </c>
      <c r="G75" s="264">
        <v>3248</v>
      </c>
      <c r="H75" s="264">
        <v>1537</v>
      </c>
      <c r="I75" s="264">
        <v>265</v>
      </c>
      <c r="J75" s="264">
        <v>1446</v>
      </c>
      <c r="K75" s="264">
        <v>3366</v>
      </c>
      <c r="L75" s="264">
        <v>1630</v>
      </c>
      <c r="M75" s="264">
        <v>303</v>
      </c>
      <c r="N75" s="264">
        <v>1433</v>
      </c>
      <c r="O75" s="265">
        <v>1107.1500000000001</v>
      </c>
      <c r="P75" s="265">
        <v>664.29</v>
      </c>
      <c r="Q75" s="265">
        <v>442.86</v>
      </c>
      <c r="R75" s="265">
        <v>1360.85</v>
      </c>
      <c r="S75" s="265">
        <v>917.99</v>
      </c>
      <c r="T75" s="265">
        <v>442.86</v>
      </c>
      <c r="U75" s="450"/>
      <c r="V75" s="450"/>
      <c r="W75" s="450"/>
      <c r="X75" s="450"/>
      <c r="Y75" s="450"/>
      <c r="Z75" s="450"/>
      <c r="AA75" s="450"/>
      <c r="AB75" s="450"/>
      <c r="AC75" s="450"/>
      <c r="AD75" s="450"/>
      <c r="AE75" s="450"/>
      <c r="AF75" s="450"/>
      <c r="AG75" s="450"/>
      <c r="AH75" s="450"/>
      <c r="AI75" s="450"/>
      <c r="AJ75" s="450"/>
      <c r="AK75" s="450"/>
      <c r="AL75" s="450"/>
      <c r="AM75" s="450"/>
      <c r="AN75" s="450"/>
      <c r="AO75" s="450"/>
      <c r="AP75" s="450"/>
      <c r="AQ75" s="450"/>
      <c r="AR75" s="450"/>
      <c r="AS75" s="450"/>
      <c r="AT75" s="450"/>
      <c r="AU75" s="450"/>
      <c r="AV75" s="450"/>
      <c r="AW75" s="450"/>
      <c r="AX75" s="450"/>
      <c r="AY75" s="450"/>
      <c r="AZ75" s="450"/>
      <c r="BA75" s="450"/>
      <c r="BB75" s="450"/>
      <c r="BC75" s="450"/>
      <c r="BD75" s="450"/>
      <c r="BE75" s="450"/>
      <c r="BF75" s="450"/>
      <c r="BG75" s="450"/>
      <c r="BH75" s="450"/>
      <c r="BI75" s="450"/>
      <c r="BJ75" s="450"/>
      <c r="BK75" s="450"/>
      <c r="BL75" s="450"/>
      <c r="BM75" s="450"/>
      <c r="BN75" s="450"/>
      <c r="BO75" s="450"/>
      <c r="BP75" s="450"/>
      <c r="BQ75" s="450"/>
      <c r="BR75" s="450"/>
      <c r="BS75" s="450"/>
      <c r="BT75" s="450"/>
      <c r="BU75" s="450"/>
      <c r="BV75" s="450"/>
      <c r="BW75" s="450"/>
      <c r="BX75" s="450"/>
      <c r="BY75" s="450"/>
      <c r="BZ75" s="450"/>
      <c r="CA75" s="450"/>
      <c r="CB75" s="450"/>
      <c r="CC75" s="450"/>
      <c r="CD75" s="450"/>
      <c r="CE75" s="450"/>
      <c r="CF75" s="450"/>
      <c r="CG75" s="450"/>
      <c r="CH75" s="450"/>
      <c r="CI75" s="450"/>
      <c r="CJ75" s="450"/>
      <c r="CK75" s="450"/>
      <c r="CL75" s="450"/>
      <c r="CM75" s="450"/>
      <c r="CN75" s="450"/>
      <c r="CO75" s="450"/>
      <c r="CP75" s="450"/>
      <c r="CQ75" s="450"/>
      <c r="CR75" s="450"/>
      <c r="CS75" s="450"/>
      <c r="CT75" s="450"/>
      <c r="CU75" s="450"/>
      <c r="CV75" s="450"/>
      <c r="CW75" s="450"/>
      <c r="CX75" s="450"/>
      <c r="CY75" s="450"/>
      <c r="CZ75" s="450"/>
      <c r="DA75" s="450"/>
      <c r="DB75" s="450"/>
      <c r="DC75" s="450"/>
      <c r="DD75" s="450"/>
      <c r="DE75" s="450"/>
      <c r="DF75" s="450"/>
      <c r="DG75" s="450"/>
      <c r="DH75" s="450"/>
      <c r="DI75" s="450"/>
      <c r="DJ75" s="450"/>
      <c r="DK75" s="450"/>
      <c r="DL75" s="450"/>
      <c r="DM75" s="450"/>
      <c r="DN75" s="450"/>
      <c r="DO75" s="450"/>
      <c r="DP75" s="450"/>
      <c r="DQ75" s="450"/>
      <c r="DR75" s="450"/>
      <c r="DS75" s="450"/>
      <c r="DT75" s="450"/>
      <c r="DU75" s="450"/>
      <c r="DV75" s="450"/>
      <c r="DW75" s="450"/>
      <c r="DX75" s="450"/>
      <c r="DY75" s="450"/>
      <c r="DZ75" s="450"/>
      <c r="EA75" s="450"/>
      <c r="EB75" s="450"/>
      <c r="EC75" s="450"/>
      <c r="ED75" s="450"/>
      <c r="EE75" s="450"/>
      <c r="EF75" s="450"/>
      <c r="EG75" s="450"/>
      <c r="EH75" s="450"/>
      <c r="EI75" s="450"/>
      <c r="EJ75" s="450"/>
      <c r="EK75" s="450"/>
      <c r="EL75" s="450"/>
      <c r="EM75" s="450"/>
      <c r="EN75" s="450"/>
      <c r="EO75" s="450"/>
      <c r="EP75" s="450"/>
      <c r="EQ75" s="450"/>
      <c r="ER75" s="450"/>
      <c r="ES75" s="450"/>
      <c r="ET75" s="450"/>
      <c r="EU75" s="450"/>
      <c r="EV75" s="450"/>
      <c r="EW75" s="450"/>
      <c r="EX75" s="450"/>
      <c r="EY75" s="450"/>
      <c r="EZ75" s="450"/>
      <c r="FA75" s="450"/>
      <c r="FB75" s="450"/>
      <c r="FC75" s="450"/>
      <c r="FD75" s="450"/>
      <c r="FE75" s="450"/>
      <c r="FF75" s="450"/>
      <c r="FG75" s="450"/>
      <c r="FH75" s="450"/>
      <c r="FI75" s="450"/>
      <c r="FJ75" s="450"/>
      <c r="FK75" s="450"/>
      <c r="FL75" s="450"/>
      <c r="FM75" s="450"/>
      <c r="FN75" s="450"/>
      <c r="FO75" s="450"/>
      <c r="FP75" s="450"/>
      <c r="FQ75" s="450"/>
      <c r="FR75" s="450"/>
      <c r="FS75" s="450"/>
      <c r="FT75" s="450"/>
      <c r="FU75" s="450"/>
      <c r="FV75" s="450"/>
      <c r="FW75" s="450"/>
      <c r="FX75" s="450"/>
      <c r="FY75" s="450"/>
      <c r="FZ75" s="450"/>
      <c r="GA75" s="450"/>
      <c r="GB75" s="450"/>
      <c r="GC75" s="450"/>
      <c r="GD75" s="450"/>
      <c r="GE75" s="450"/>
      <c r="GF75" s="450"/>
      <c r="GG75" s="450"/>
      <c r="GH75" s="450"/>
      <c r="GI75" s="450"/>
      <c r="GJ75" s="450"/>
      <c r="GK75" s="450"/>
      <c r="GL75" s="450"/>
      <c r="GM75" s="450"/>
      <c r="GN75" s="450"/>
      <c r="GO75" s="450"/>
      <c r="GP75" s="450"/>
      <c r="GQ75" s="450"/>
      <c r="GR75" s="450"/>
      <c r="GS75" s="450"/>
      <c r="GT75" s="450"/>
      <c r="GU75" s="450"/>
      <c r="GV75" s="450"/>
      <c r="GW75" s="450"/>
      <c r="GX75" s="450"/>
      <c r="GY75" s="450"/>
      <c r="GZ75" s="450"/>
      <c r="HA75" s="450"/>
      <c r="HB75" s="450"/>
      <c r="HC75" s="450"/>
      <c r="HD75" s="450"/>
      <c r="HE75" s="450"/>
      <c r="HF75" s="450"/>
      <c r="HG75" s="450"/>
      <c r="HH75" s="450"/>
      <c r="HI75" s="450"/>
      <c r="HJ75" s="450"/>
      <c r="HK75" s="450"/>
      <c r="HL75" s="450"/>
      <c r="HM75" s="450"/>
      <c r="HN75" s="450"/>
      <c r="HO75" s="450"/>
      <c r="HP75" s="450"/>
      <c r="HQ75" s="450"/>
      <c r="HR75" s="450"/>
      <c r="HS75" s="450"/>
      <c r="HT75" s="450"/>
      <c r="HU75" s="450"/>
      <c r="HV75" s="450"/>
      <c r="HW75" s="450"/>
      <c r="HX75" s="450"/>
      <c r="HY75" s="450"/>
      <c r="HZ75" s="450"/>
      <c r="IA75" s="450"/>
      <c r="IB75" s="450"/>
      <c r="IC75" s="450"/>
      <c r="ID75" s="450"/>
      <c r="IE75" s="450"/>
      <c r="IF75" s="450"/>
      <c r="IG75" s="450"/>
      <c r="IH75" s="450"/>
      <c r="II75" s="450"/>
      <c r="IJ75" s="450"/>
    </row>
    <row r="76" spans="1:244" ht="21" customHeight="1">
      <c r="A76" s="628"/>
      <c r="B76" s="197" t="s">
        <v>77</v>
      </c>
      <c r="C76" s="264">
        <v>17</v>
      </c>
      <c r="D76" s="265">
        <v>13.6</v>
      </c>
      <c r="E76" s="264">
        <v>571</v>
      </c>
      <c r="F76" s="265">
        <v>285.5</v>
      </c>
      <c r="G76" s="264">
        <v>3991</v>
      </c>
      <c r="H76" s="264">
        <v>2096</v>
      </c>
      <c r="I76" s="264">
        <v>293</v>
      </c>
      <c r="J76" s="264">
        <v>1602</v>
      </c>
      <c r="K76" s="264">
        <v>3962</v>
      </c>
      <c r="L76" s="264">
        <v>2098</v>
      </c>
      <c r="M76" s="264">
        <v>325</v>
      </c>
      <c r="N76" s="264">
        <v>1539</v>
      </c>
      <c r="O76" s="265">
        <v>1370.16</v>
      </c>
      <c r="P76" s="265">
        <v>822.1</v>
      </c>
      <c r="Q76" s="265">
        <v>548.05999999999995</v>
      </c>
      <c r="R76" s="265">
        <v>1669.26</v>
      </c>
      <c r="S76" s="265">
        <v>1121.2</v>
      </c>
      <c r="T76" s="265">
        <v>548.05999999999995</v>
      </c>
      <c r="U76" s="450"/>
      <c r="V76" s="450"/>
      <c r="W76" s="450"/>
      <c r="X76" s="450"/>
      <c r="Y76" s="450"/>
      <c r="Z76" s="450"/>
      <c r="AA76" s="450"/>
      <c r="AB76" s="450"/>
      <c r="AC76" s="450"/>
      <c r="AD76" s="450"/>
      <c r="AE76" s="450"/>
      <c r="AF76" s="450"/>
      <c r="AG76" s="450"/>
      <c r="AH76" s="450"/>
      <c r="AI76" s="450"/>
      <c r="AJ76" s="450"/>
      <c r="AK76" s="450"/>
      <c r="AL76" s="450"/>
      <c r="AM76" s="450"/>
      <c r="AN76" s="450"/>
      <c r="AO76" s="450"/>
      <c r="AP76" s="450"/>
      <c r="AQ76" s="450"/>
      <c r="AR76" s="450"/>
      <c r="AS76" s="450"/>
      <c r="AT76" s="450"/>
      <c r="AU76" s="450"/>
      <c r="AV76" s="450"/>
      <c r="AW76" s="450"/>
      <c r="AX76" s="450"/>
      <c r="AY76" s="450"/>
      <c r="AZ76" s="450"/>
      <c r="BA76" s="450"/>
      <c r="BB76" s="450"/>
      <c r="BC76" s="450"/>
      <c r="BD76" s="450"/>
      <c r="BE76" s="450"/>
      <c r="BF76" s="450"/>
      <c r="BG76" s="450"/>
      <c r="BH76" s="450"/>
      <c r="BI76" s="450"/>
      <c r="BJ76" s="450"/>
      <c r="BK76" s="450"/>
      <c r="BL76" s="450"/>
      <c r="BM76" s="450"/>
      <c r="BN76" s="450"/>
      <c r="BO76" s="450"/>
      <c r="BP76" s="450"/>
      <c r="BQ76" s="450"/>
      <c r="BR76" s="450"/>
      <c r="BS76" s="450"/>
      <c r="BT76" s="450"/>
      <c r="BU76" s="450"/>
      <c r="BV76" s="450"/>
      <c r="BW76" s="450"/>
      <c r="BX76" s="450"/>
      <c r="BY76" s="450"/>
      <c r="BZ76" s="450"/>
      <c r="CA76" s="450"/>
      <c r="CB76" s="450"/>
      <c r="CC76" s="450"/>
      <c r="CD76" s="450"/>
      <c r="CE76" s="450"/>
      <c r="CF76" s="450"/>
      <c r="CG76" s="450"/>
      <c r="CH76" s="450"/>
      <c r="CI76" s="450"/>
      <c r="CJ76" s="450"/>
      <c r="CK76" s="450"/>
      <c r="CL76" s="450"/>
      <c r="CM76" s="450"/>
      <c r="CN76" s="450"/>
      <c r="CO76" s="450"/>
      <c r="CP76" s="450"/>
      <c r="CQ76" s="450"/>
      <c r="CR76" s="450"/>
      <c r="CS76" s="450"/>
      <c r="CT76" s="450"/>
      <c r="CU76" s="450"/>
      <c r="CV76" s="450"/>
      <c r="CW76" s="450"/>
      <c r="CX76" s="450"/>
      <c r="CY76" s="450"/>
      <c r="CZ76" s="450"/>
      <c r="DA76" s="450"/>
      <c r="DB76" s="450"/>
      <c r="DC76" s="450"/>
      <c r="DD76" s="450"/>
      <c r="DE76" s="450"/>
      <c r="DF76" s="450"/>
      <c r="DG76" s="450"/>
      <c r="DH76" s="450"/>
      <c r="DI76" s="450"/>
      <c r="DJ76" s="450"/>
      <c r="DK76" s="450"/>
      <c r="DL76" s="450"/>
      <c r="DM76" s="450"/>
      <c r="DN76" s="450"/>
      <c r="DO76" s="450"/>
      <c r="DP76" s="450"/>
      <c r="DQ76" s="450"/>
      <c r="DR76" s="450"/>
      <c r="DS76" s="450"/>
      <c r="DT76" s="450"/>
      <c r="DU76" s="450"/>
      <c r="DV76" s="450"/>
      <c r="DW76" s="450"/>
      <c r="DX76" s="450"/>
      <c r="DY76" s="450"/>
      <c r="DZ76" s="450"/>
      <c r="EA76" s="450"/>
      <c r="EB76" s="450"/>
      <c r="EC76" s="450"/>
      <c r="ED76" s="450"/>
      <c r="EE76" s="450"/>
      <c r="EF76" s="450"/>
      <c r="EG76" s="450"/>
      <c r="EH76" s="450"/>
      <c r="EI76" s="450"/>
      <c r="EJ76" s="450"/>
      <c r="EK76" s="450"/>
      <c r="EL76" s="450"/>
      <c r="EM76" s="450"/>
      <c r="EN76" s="450"/>
      <c r="EO76" s="450"/>
      <c r="EP76" s="450"/>
      <c r="EQ76" s="450"/>
      <c r="ER76" s="450"/>
      <c r="ES76" s="450"/>
      <c r="ET76" s="450"/>
      <c r="EU76" s="450"/>
      <c r="EV76" s="450"/>
      <c r="EW76" s="450"/>
      <c r="EX76" s="450"/>
      <c r="EY76" s="450"/>
      <c r="EZ76" s="450"/>
      <c r="FA76" s="450"/>
      <c r="FB76" s="450"/>
      <c r="FC76" s="450"/>
      <c r="FD76" s="450"/>
      <c r="FE76" s="450"/>
      <c r="FF76" s="450"/>
      <c r="FG76" s="450"/>
      <c r="FH76" s="450"/>
      <c r="FI76" s="450"/>
      <c r="FJ76" s="450"/>
      <c r="FK76" s="450"/>
      <c r="FL76" s="450"/>
      <c r="FM76" s="450"/>
      <c r="FN76" s="450"/>
      <c r="FO76" s="450"/>
      <c r="FP76" s="450"/>
      <c r="FQ76" s="450"/>
      <c r="FR76" s="450"/>
      <c r="FS76" s="450"/>
      <c r="FT76" s="450"/>
      <c r="FU76" s="450"/>
      <c r="FV76" s="450"/>
      <c r="FW76" s="450"/>
      <c r="FX76" s="450"/>
      <c r="FY76" s="450"/>
      <c r="FZ76" s="450"/>
      <c r="GA76" s="450"/>
      <c r="GB76" s="450"/>
      <c r="GC76" s="450"/>
      <c r="GD76" s="450"/>
      <c r="GE76" s="450"/>
      <c r="GF76" s="450"/>
      <c r="GG76" s="450"/>
      <c r="GH76" s="450"/>
      <c r="GI76" s="450"/>
      <c r="GJ76" s="450"/>
      <c r="GK76" s="450"/>
      <c r="GL76" s="450"/>
      <c r="GM76" s="450"/>
      <c r="GN76" s="450"/>
      <c r="GO76" s="450"/>
      <c r="GP76" s="450"/>
      <c r="GQ76" s="450"/>
      <c r="GR76" s="450"/>
      <c r="GS76" s="450"/>
      <c r="GT76" s="450"/>
      <c r="GU76" s="450"/>
      <c r="GV76" s="450"/>
      <c r="GW76" s="450"/>
      <c r="GX76" s="450"/>
      <c r="GY76" s="450"/>
      <c r="GZ76" s="450"/>
      <c r="HA76" s="450"/>
      <c r="HB76" s="450"/>
      <c r="HC76" s="450"/>
      <c r="HD76" s="450"/>
      <c r="HE76" s="450"/>
      <c r="HF76" s="450"/>
      <c r="HG76" s="450"/>
      <c r="HH76" s="450"/>
      <c r="HI76" s="450"/>
      <c r="HJ76" s="450"/>
      <c r="HK76" s="450"/>
      <c r="HL76" s="450"/>
      <c r="HM76" s="450"/>
      <c r="HN76" s="450"/>
      <c r="HO76" s="450"/>
      <c r="HP76" s="450"/>
      <c r="HQ76" s="450"/>
      <c r="HR76" s="450"/>
      <c r="HS76" s="450"/>
      <c r="HT76" s="450"/>
      <c r="HU76" s="450"/>
      <c r="HV76" s="450"/>
      <c r="HW76" s="450"/>
      <c r="HX76" s="450"/>
      <c r="HY76" s="450"/>
      <c r="HZ76" s="450"/>
      <c r="IA76" s="450"/>
      <c r="IB76" s="450"/>
      <c r="IC76" s="450"/>
      <c r="ID76" s="450"/>
      <c r="IE76" s="450"/>
      <c r="IF76" s="450"/>
      <c r="IG76" s="450"/>
      <c r="IH76" s="450"/>
      <c r="II76" s="450"/>
      <c r="IJ76" s="450"/>
    </row>
    <row r="77" spans="1:244" ht="21" customHeight="1">
      <c r="A77" s="628"/>
      <c r="B77" s="197" t="s">
        <v>78</v>
      </c>
      <c r="C77" s="264">
        <v>9</v>
      </c>
      <c r="D77" s="265">
        <v>7.2</v>
      </c>
      <c r="E77" s="264">
        <v>310</v>
      </c>
      <c r="F77" s="265">
        <v>155</v>
      </c>
      <c r="G77" s="264">
        <v>2000</v>
      </c>
      <c r="H77" s="264">
        <v>1010</v>
      </c>
      <c r="I77" s="264">
        <v>153</v>
      </c>
      <c r="J77" s="264">
        <v>837</v>
      </c>
      <c r="K77" s="264">
        <v>2153</v>
      </c>
      <c r="L77" s="264">
        <v>1005</v>
      </c>
      <c r="M77" s="264">
        <v>200</v>
      </c>
      <c r="N77" s="264">
        <v>948</v>
      </c>
      <c r="O77" s="265">
        <v>697.9</v>
      </c>
      <c r="P77" s="265">
        <v>418.74</v>
      </c>
      <c r="Q77" s="265">
        <v>279.16000000000003</v>
      </c>
      <c r="R77" s="265">
        <v>860.1</v>
      </c>
      <c r="S77" s="265">
        <v>580.94000000000005</v>
      </c>
      <c r="T77" s="265">
        <v>279.16000000000003</v>
      </c>
      <c r="U77" s="450"/>
      <c r="V77" s="450"/>
      <c r="W77" s="450"/>
      <c r="X77" s="450"/>
      <c r="Y77" s="450"/>
      <c r="Z77" s="450"/>
      <c r="AA77" s="450"/>
      <c r="AB77" s="450"/>
      <c r="AC77" s="450"/>
      <c r="AD77" s="450"/>
      <c r="AE77" s="450"/>
      <c r="AF77" s="450"/>
      <c r="AG77" s="450"/>
      <c r="AH77" s="450"/>
      <c r="AI77" s="450"/>
      <c r="AJ77" s="450"/>
      <c r="AK77" s="450"/>
      <c r="AL77" s="450"/>
      <c r="AM77" s="450"/>
      <c r="AN77" s="450"/>
      <c r="AO77" s="450"/>
      <c r="AP77" s="450"/>
      <c r="AQ77" s="450"/>
      <c r="AR77" s="450"/>
      <c r="AS77" s="450"/>
      <c r="AT77" s="450"/>
      <c r="AU77" s="450"/>
      <c r="AV77" s="450"/>
      <c r="AW77" s="450"/>
      <c r="AX77" s="450"/>
      <c r="AY77" s="450"/>
      <c r="AZ77" s="450"/>
      <c r="BA77" s="450"/>
      <c r="BB77" s="450"/>
      <c r="BC77" s="450"/>
      <c r="BD77" s="450"/>
      <c r="BE77" s="450"/>
      <c r="BF77" s="450"/>
      <c r="BG77" s="450"/>
      <c r="BH77" s="450"/>
      <c r="BI77" s="450"/>
      <c r="BJ77" s="450"/>
      <c r="BK77" s="450"/>
      <c r="BL77" s="450"/>
      <c r="BM77" s="450"/>
      <c r="BN77" s="450"/>
      <c r="BO77" s="450"/>
      <c r="BP77" s="450"/>
      <c r="BQ77" s="450"/>
      <c r="BR77" s="450"/>
      <c r="BS77" s="450"/>
      <c r="BT77" s="450"/>
      <c r="BU77" s="450"/>
      <c r="BV77" s="450"/>
      <c r="BW77" s="450"/>
      <c r="BX77" s="450"/>
      <c r="BY77" s="450"/>
      <c r="BZ77" s="450"/>
      <c r="CA77" s="450"/>
      <c r="CB77" s="450"/>
      <c r="CC77" s="450"/>
      <c r="CD77" s="450"/>
      <c r="CE77" s="450"/>
      <c r="CF77" s="450"/>
      <c r="CG77" s="450"/>
      <c r="CH77" s="450"/>
      <c r="CI77" s="450"/>
      <c r="CJ77" s="450"/>
      <c r="CK77" s="450"/>
      <c r="CL77" s="450"/>
      <c r="CM77" s="450"/>
      <c r="CN77" s="450"/>
      <c r="CO77" s="450"/>
      <c r="CP77" s="450"/>
      <c r="CQ77" s="450"/>
      <c r="CR77" s="450"/>
      <c r="CS77" s="450"/>
      <c r="CT77" s="450"/>
      <c r="CU77" s="450"/>
      <c r="CV77" s="450"/>
      <c r="CW77" s="450"/>
      <c r="CX77" s="450"/>
      <c r="CY77" s="450"/>
      <c r="CZ77" s="450"/>
      <c r="DA77" s="450"/>
      <c r="DB77" s="450"/>
      <c r="DC77" s="450"/>
      <c r="DD77" s="450"/>
      <c r="DE77" s="450"/>
      <c r="DF77" s="450"/>
      <c r="DG77" s="450"/>
      <c r="DH77" s="450"/>
      <c r="DI77" s="450"/>
      <c r="DJ77" s="450"/>
      <c r="DK77" s="450"/>
      <c r="DL77" s="450"/>
      <c r="DM77" s="450"/>
      <c r="DN77" s="450"/>
      <c r="DO77" s="450"/>
      <c r="DP77" s="450"/>
      <c r="DQ77" s="450"/>
      <c r="DR77" s="450"/>
      <c r="DS77" s="450"/>
      <c r="DT77" s="450"/>
      <c r="DU77" s="450"/>
      <c r="DV77" s="450"/>
      <c r="DW77" s="450"/>
      <c r="DX77" s="450"/>
      <c r="DY77" s="450"/>
      <c r="DZ77" s="450"/>
      <c r="EA77" s="450"/>
      <c r="EB77" s="450"/>
      <c r="EC77" s="450"/>
      <c r="ED77" s="450"/>
      <c r="EE77" s="450"/>
      <c r="EF77" s="450"/>
      <c r="EG77" s="450"/>
      <c r="EH77" s="450"/>
      <c r="EI77" s="450"/>
      <c r="EJ77" s="450"/>
      <c r="EK77" s="450"/>
      <c r="EL77" s="450"/>
      <c r="EM77" s="450"/>
      <c r="EN77" s="450"/>
      <c r="EO77" s="450"/>
      <c r="EP77" s="450"/>
      <c r="EQ77" s="450"/>
      <c r="ER77" s="450"/>
      <c r="ES77" s="450"/>
      <c r="ET77" s="450"/>
      <c r="EU77" s="450"/>
      <c r="EV77" s="450"/>
      <c r="EW77" s="450"/>
      <c r="EX77" s="450"/>
      <c r="EY77" s="450"/>
      <c r="EZ77" s="450"/>
      <c r="FA77" s="450"/>
      <c r="FB77" s="450"/>
      <c r="FC77" s="450"/>
      <c r="FD77" s="450"/>
      <c r="FE77" s="450"/>
      <c r="FF77" s="450"/>
      <c r="FG77" s="450"/>
      <c r="FH77" s="450"/>
      <c r="FI77" s="450"/>
      <c r="FJ77" s="450"/>
      <c r="FK77" s="450"/>
      <c r="FL77" s="450"/>
      <c r="FM77" s="450"/>
      <c r="FN77" s="450"/>
      <c r="FO77" s="450"/>
      <c r="FP77" s="450"/>
      <c r="FQ77" s="450"/>
      <c r="FR77" s="450"/>
      <c r="FS77" s="450"/>
      <c r="FT77" s="450"/>
      <c r="FU77" s="450"/>
      <c r="FV77" s="450"/>
      <c r="FW77" s="450"/>
      <c r="FX77" s="450"/>
      <c r="FY77" s="450"/>
      <c r="FZ77" s="450"/>
      <c r="GA77" s="450"/>
      <c r="GB77" s="450"/>
      <c r="GC77" s="450"/>
      <c r="GD77" s="450"/>
      <c r="GE77" s="450"/>
      <c r="GF77" s="450"/>
      <c r="GG77" s="450"/>
      <c r="GH77" s="450"/>
      <c r="GI77" s="450"/>
      <c r="GJ77" s="450"/>
      <c r="GK77" s="450"/>
      <c r="GL77" s="450"/>
      <c r="GM77" s="450"/>
      <c r="GN77" s="450"/>
      <c r="GO77" s="450"/>
      <c r="GP77" s="450"/>
      <c r="GQ77" s="450"/>
      <c r="GR77" s="450"/>
      <c r="GS77" s="450"/>
      <c r="GT77" s="450"/>
      <c r="GU77" s="450"/>
      <c r="GV77" s="450"/>
      <c r="GW77" s="450"/>
      <c r="GX77" s="450"/>
      <c r="GY77" s="450"/>
      <c r="GZ77" s="450"/>
      <c r="HA77" s="450"/>
      <c r="HB77" s="450"/>
      <c r="HC77" s="450"/>
      <c r="HD77" s="450"/>
      <c r="HE77" s="450"/>
      <c r="HF77" s="450"/>
      <c r="HG77" s="450"/>
      <c r="HH77" s="450"/>
      <c r="HI77" s="450"/>
      <c r="HJ77" s="450"/>
      <c r="HK77" s="450"/>
      <c r="HL77" s="450"/>
      <c r="HM77" s="450"/>
      <c r="HN77" s="450"/>
      <c r="HO77" s="450"/>
      <c r="HP77" s="450"/>
      <c r="HQ77" s="450"/>
      <c r="HR77" s="450"/>
      <c r="HS77" s="450"/>
      <c r="HT77" s="450"/>
      <c r="HU77" s="450"/>
      <c r="HV77" s="450"/>
      <c r="HW77" s="450"/>
      <c r="HX77" s="450"/>
      <c r="HY77" s="450"/>
      <c r="HZ77" s="450"/>
      <c r="IA77" s="450"/>
      <c r="IB77" s="450"/>
      <c r="IC77" s="450"/>
      <c r="ID77" s="450"/>
      <c r="IE77" s="450"/>
      <c r="IF77" s="450"/>
      <c r="IG77" s="450"/>
      <c r="IH77" s="450"/>
      <c r="II77" s="450"/>
      <c r="IJ77" s="450"/>
    </row>
    <row r="78" spans="1:244" ht="21" customHeight="1">
      <c r="A78" s="628"/>
      <c r="B78" s="197" t="s">
        <v>79</v>
      </c>
      <c r="C78" s="264">
        <v>5</v>
      </c>
      <c r="D78" s="265">
        <v>4</v>
      </c>
      <c r="E78" s="264">
        <v>180</v>
      </c>
      <c r="F78" s="265">
        <v>90</v>
      </c>
      <c r="G78" s="264">
        <v>1216</v>
      </c>
      <c r="H78" s="264">
        <v>489</v>
      </c>
      <c r="I78" s="264">
        <v>113</v>
      </c>
      <c r="J78" s="264">
        <v>614</v>
      </c>
      <c r="K78" s="264">
        <v>1252</v>
      </c>
      <c r="L78" s="264">
        <v>581</v>
      </c>
      <c r="M78" s="264">
        <v>117</v>
      </c>
      <c r="N78" s="264">
        <v>554</v>
      </c>
      <c r="O78" s="265">
        <v>401.83</v>
      </c>
      <c r="P78" s="265">
        <v>241.1</v>
      </c>
      <c r="Q78" s="265">
        <v>160.72999999999999</v>
      </c>
      <c r="R78" s="265">
        <v>495.83</v>
      </c>
      <c r="S78" s="265">
        <v>335.1</v>
      </c>
      <c r="T78" s="265">
        <v>160.72999999999999</v>
      </c>
      <c r="U78" s="450"/>
      <c r="V78" s="450"/>
      <c r="W78" s="450"/>
      <c r="X78" s="450"/>
      <c r="Y78" s="450"/>
      <c r="Z78" s="450"/>
      <c r="AA78" s="450"/>
      <c r="AB78" s="450"/>
      <c r="AC78" s="450"/>
      <c r="AD78" s="450"/>
      <c r="AE78" s="450"/>
      <c r="AF78" s="450"/>
      <c r="AG78" s="450"/>
      <c r="AH78" s="450"/>
      <c r="AI78" s="450"/>
      <c r="AJ78" s="450"/>
      <c r="AK78" s="450"/>
      <c r="AL78" s="450"/>
      <c r="AM78" s="450"/>
      <c r="AN78" s="450"/>
      <c r="AO78" s="450"/>
      <c r="AP78" s="450"/>
      <c r="AQ78" s="450"/>
      <c r="AR78" s="450"/>
      <c r="AS78" s="450"/>
      <c r="AT78" s="450"/>
      <c r="AU78" s="450"/>
      <c r="AV78" s="450"/>
      <c r="AW78" s="450"/>
      <c r="AX78" s="450"/>
      <c r="AY78" s="450"/>
      <c r="AZ78" s="450"/>
      <c r="BA78" s="450"/>
      <c r="BB78" s="450"/>
      <c r="BC78" s="450"/>
      <c r="BD78" s="450"/>
      <c r="BE78" s="450"/>
      <c r="BF78" s="450"/>
      <c r="BG78" s="450"/>
      <c r="BH78" s="450"/>
      <c r="BI78" s="450"/>
      <c r="BJ78" s="450"/>
      <c r="BK78" s="450"/>
      <c r="BL78" s="450"/>
      <c r="BM78" s="450"/>
      <c r="BN78" s="450"/>
      <c r="BO78" s="450"/>
      <c r="BP78" s="450"/>
      <c r="BQ78" s="450"/>
      <c r="BR78" s="450"/>
      <c r="BS78" s="450"/>
      <c r="BT78" s="450"/>
      <c r="BU78" s="450"/>
      <c r="BV78" s="450"/>
      <c r="BW78" s="450"/>
      <c r="BX78" s="450"/>
      <c r="BY78" s="450"/>
      <c r="BZ78" s="450"/>
      <c r="CA78" s="450"/>
      <c r="CB78" s="450"/>
      <c r="CC78" s="450"/>
      <c r="CD78" s="450"/>
      <c r="CE78" s="450"/>
      <c r="CF78" s="450"/>
      <c r="CG78" s="450"/>
      <c r="CH78" s="450"/>
      <c r="CI78" s="450"/>
      <c r="CJ78" s="450"/>
      <c r="CK78" s="450"/>
      <c r="CL78" s="450"/>
      <c r="CM78" s="450"/>
      <c r="CN78" s="450"/>
      <c r="CO78" s="450"/>
      <c r="CP78" s="450"/>
      <c r="CQ78" s="450"/>
      <c r="CR78" s="450"/>
      <c r="CS78" s="450"/>
      <c r="CT78" s="450"/>
      <c r="CU78" s="450"/>
      <c r="CV78" s="450"/>
      <c r="CW78" s="450"/>
      <c r="CX78" s="450"/>
      <c r="CY78" s="450"/>
      <c r="CZ78" s="450"/>
      <c r="DA78" s="450"/>
      <c r="DB78" s="450"/>
      <c r="DC78" s="450"/>
      <c r="DD78" s="450"/>
      <c r="DE78" s="450"/>
      <c r="DF78" s="450"/>
      <c r="DG78" s="450"/>
      <c r="DH78" s="450"/>
      <c r="DI78" s="450"/>
      <c r="DJ78" s="450"/>
      <c r="DK78" s="450"/>
      <c r="DL78" s="450"/>
      <c r="DM78" s="450"/>
      <c r="DN78" s="450"/>
      <c r="DO78" s="450"/>
      <c r="DP78" s="450"/>
      <c r="DQ78" s="450"/>
      <c r="DR78" s="450"/>
      <c r="DS78" s="450"/>
      <c r="DT78" s="450"/>
      <c r="DU78" s="450"/>
      <c r="DV78" s="450"/>
      <c r="DW78" s="450"/>
      <c r="DX78" s="450"/>
      <c r="DY78" s="450"/>
      <c r="DZ78" s="450"/>
      <c r="EA78" s="450"/>
      <c r="EB78" s="450"/>
      <c r="EC78" s="450"/>
      <c r="ED78" s="450"/>
      <c r="EE78" s="450"/>
      <c r="EF78" s="450"/>
      <c r="EG78" s="450"/>
      <c r="EH78" s="450"/>
      <c r="EI78" s="450"/>
      <c r="EJ78" s="450"/>
      <c r="EK78" s="450"/>
      <c r="EL78" s="450"/>
      <c r="EM78" s="450"/>
      <c r="EN78" s="450"/>
      <c r="EO78" s="450"/>
      <c r="EP78" s="450"/>
      <c r="EQ78" s="450"/>
      <c r="ER78" s="450"/>
      <c r="ES78" s="450"/>
      <c r="ET78" s="450"/>
      <c r="EU78" s="450"/>
      <c r="EV78" s="450"/>
      <c r="EW78" s="450"/>
      <c r="EX78" s="450"/>
      <c r="EY78" s="450"/>
      <c r="EZ78" s="450"/>
      <c r="FA78" s="450"/>
      <c r="FB78" s="450"/>
      <c r="FC78" s="450"/>
      <c r="FD78" s="450"/>
      <c r="FE78" s="450"/>
      <c r="FF78" s="450"/>
      <c r="FG78" s="450"/>
      <c r="FH78" s="450"/>
      <c r="FI78" s="450"/>
      <c r="FJ78" s="450"/>
      <c r="FK78" s="450"/>
      <c r="FL78" s="450"/>
      <c r="FM78" s="450"/>
      <c r="FN78" s="450"/>
      <c r="FO78" s="450"/>
      <c r="FP78" s="450"/>
      <c r="FQ78" s="450"/>
      <c r="FR78" s="450"/>
      <c r="FS78" s="450"/>
      <c r="FT78" s="450"/>
      <c r="FU78" s="450"/>
      <c r="FV78" s="450"/>
      <c r="FW78" s="450"/>
      <c r="FX78" s="450"/>
      <c r="FY78" s="450"/>
      <c r="FZ78" s="450"/>
      <c r="GA78" s="450"/>
      <c r="GB78" s="450"/>
      <c r="GC78" s="450"/>
      <c r="GD78" s="450"/>
      <c r="GE78" s="450"/>
      <c r="GF78" s="450"/>
      <c r="GG78" s="450"/>
      <c r="GH78" s="450"/>
      <c r="GI78" s="450"/>
      <c r="GJ78" s="450"/>
      <c r="GK78" s="450"/>
      <c r="GL78" s="450"/>
      <c r="GM78" s="450"/>
      <c r="GN78" s="450"/>
      <c r="GO78" s="450"/>
      <c r="GP78" s="450"/>
      <c r="GQ78" s="450"/>
      <c r="GR78" s="450"/>
      <c r="GS78" s="450"/>
      <c r="GT78" s="450"/>
      <c r="GU78" s="450"/>
      <c r="GV78" s="450"/>
      <c r="GW78" s="450"/>
      <c r="GX78" s="450"/>
      <c r="GY78" s="450"/>
      <c r="GZ78" s="450"/>
      <c r="HA78" s="450"/>
      <c r="HB78" s="450"/>
      <c r="HC78" s="450"/>
      <c r="HD78" s="450"/>
      <c r="HE78" s="450"/>
      <c r="HF78" s="450"/>
      <c r="HG78" s="450"/>
      <c r="HH78" s="450"/>
      <c r="HI78" s="450"/>
      <c r="HJ78" s="450"/>
      <c r="HK78" s="450"/>
      <c r="HL78" s="450"/>
      <c r="HM78" s="450"/>
      <c r="HN78" s="450"/>
      <c r="HO78" s="450"/>
      <c r="HP78" s="450"/>
      <c r="HQ78" s="450"/>
      <c r="HR78" s="450"/>
      <c r="HS78" s="450"/>
      <c r="HT78" s="450"/>
      <c r="HU78" s="450"/>
      <c r="HV78" s="450"/>
      <c r="HW78" s="450"/>
      <c r="HX78" s="450"/>
      <c r="HY78" s="450"/>
      <c r="HZ78" s="450"/>
      <c r="IA78" s="450"/>
      <c r="IB78" s="450"/>
      <c r="IC78" s="450"/>
      <c r="ID78" s="450"/>
      <c r="IE78" s="450"/>
      <c r="IF78" s="450"/>
      <c r="IG78" s="450"/>
      <c r="IH78" s="450"/>
      <c r="II78" s="450"/>
      <c r="IJ78" s="450"/>
    </row>
    <row r="79" spans="1:244" ht="21" customHeight="1">
      <c r="A79" s="628"/>
      <c r="B79" s="197" t="s">
        <v>82</v>
      </c>
      <c r="C79" s="264">
        <v>9</v>
      </c>
      <c r="D79" s="265">
        <v>7.2</v>
      </c>
      <c r="E79" s="264">
        <v>307</v>
      </c>
      <c r="F79" s="265">
        <v>153.5</v>
      </c>
      <c r="G79" s="264">
        <v>2006</v>
      </c>
      <c r="H79" s="264">
        <v>998</v>
      </c>
      <c r="I79" s="264">
        <v>156</v>
      </c>
      <c r="J79" s="264">
        <v>852</v>
      </c>
      <c r="K79" s="264">
        <v>2131</v>
      </c>
      <c r="L79" s="264">
        <v>1058</v>
      </c>
      <c r="M79" s="264">
        <v>187</v>
      </c>
      <c r="N79" s="264">
        <v>886</v>
      </c>
      <c r="O79" s="265">
        <v>700.1</v>
      </c>
      <c r="P79" s="265">
        <v>420.06</v>
      </c>
      <c r="Q79" s="265">
        <v>280.04000000000002</v>
      </c>
      <c r="R79" s="265">
        <v>860.8</v>
      </c>
      <c r="S79" s="265">
        <v>580.76</v>
      </c>
      <c r="T79" s="265">
        <v>280.04000000000002</v>
      </c>
      <c r="U79" s="450"/>
      <c r="V79" s="450"/>
      <c r="W79" s="450"/>
      <c r="X79" s="450"/>
      <c r="Y79" s="450"/>
      <c r="Z79" s="450"/>
      <c r="AA79" s="450"/>
      <c r="AB79" s="450"/>
      <c r="AC79" s="450"/>
      <c r="AD79" s="450"/>
      <c r="AE79" s="450"/>
      <c r="AF79" s="450"/>
      <c r="AG79" s="450"/>
      <c r="AH79" s="450"/>
      <c r="AI79" s="450"/>
      <c r="AJ79" s="450"/>
      <c r="AK79" s="450"/>
      <c r="AL79" s="450"/>
      <c r="AM79" s="450"/>
      <c r="AN79" s="450"/>
      <c r="AO79" s="450"/>
      <c r="AP79" s="450"/>
      <c r="AQ79" s="450"/>
      <c r="AR79" s="450"/>
      <c r="AS79" s="450"/>
      <c r="AT79" s="450"/>
      <c r="AU79" s="450"/>
      <c r="AV79" s="450"/>
      <c r="AW79" s="450"/>
      <c r="AX79" s="450"/>
      <c r="AY79" s="450"/>
      <c r="AZ79" s="450"/>
      <c r="BA79" s="450"/>
      <c r="BB79" s="450"/>
      <c r="BC79" s="450"/>
      <c r="BD79" s="450"/>
      <c r="BE79" s="450"/>
      <c r="BF79" s="450"/>
      <c r="BG79" s="450"/>
      <c r="BH79" s="450"/>
      <c r="BI79" s="450"/>
      <c r="BJ79" s="450"/>
      <c r="BK79" s="450"/>
      <c r="BL79" s="450"/>
      <c r="BM79" s="450"/>
      <c r="BN79" s="450"/>
      <c r="BO79" s="450"/>
      <c r="BP79" s="450"/>
      <c r="BQ79" s="450"/>
      <c r="BR79" s="450"/>
      <c r="BS79" s="450"/>
      <c r="BT79" s="450"/>
      <c r="BU79" s="450"/>
      <c r="BV79" s="450"/>
      <c r="BW79" s="450"/>
      <c r="BX79" s="450"/>
      <c r="BY79" s="450"/>
      <c r="BZ79" s="450"/>
      <c r="CA79" s="450"/>
      <c r="CB79" s="450"/>
      <c r="CC79" s="450"/>
      <c r="CD79" s="450"/>
      <c r="CE79" s="450"/>
      <c r="CF79" s="450"/>
      <c r="CG79" s="450"/>
      <c r="CH79" s="450"/>
      <c r="CI79" s="450"/>
      <c r="CJ79" s="450"/>
      <c r="CK79" s="450"/>
      <c r="CL79" s="450"/>
      <c r="CM79" s="450"/>
      <c r="CN79" s="450"/>
      <c r="CO79" s="450"/>
      <c r="CP79" s="450"/>
      <c r="CQ79" s="450"/>
      <c r="CR79" s="450"/>
      <c r="CS79" s="450"/>
      <c r="CT79" s="450"/>
      <c r="CU79" s="450"/>
      <c r="CV79" s="450"/>
      <c r="CW79" s="450"/>
      <c r="CX79" s="450"/>
      <c r="CY79" s="450"/>
      <c r="CZ79" s="450"/>
      <c r="DA79" s="450"/>
      <c r="DB79" s="450"/>
      <c r="DC79" s="450"/>
      <c r="DD79" s="450"/>
      <c r="DE79" s="450"/>
      <c r="DF79" s="450"/>
      <c r="DG79" s="450"/>
      <c r="DH79" s="450"/>
      <c r="DI79" s="450"/>
      <c r="DJ79" s="450"/>
      <c r="DK79" s="450"/>
      <c r="DL79" s="450"/>
      <c r="DM79" s="450"/>
      <c r="DN79" s="450"/>
      <c r="DO79" s="450"/>
      <c r="DP79" s="450"/>
      <c r="DQ79" s="450"/>
      <c r="DR79" s="450"/>
      <c r="DS79" s="450"/>
      <c r="DT79" s="450"/>
      <c r="DU79" s="450"/>
      <c r="DV79" s="450"/>
      <c r="DW79" s="450"/>
      <c r="DX79" s="450"/>
      <c r="DY79" s="450"/>
      <c r="DZ79" s="450"/>
      <c r="EA79" s="450"/>
      <c r="EB79" s="450"/>
      <c r="EC79" s="450"/>
      <c r="ED79" s="450"/>
      <c r="EE79" s="450"/>
      <c r="EF79" s="450"/>
      <c r="EG79" s="450"/>
      <c r="EH79" s="450"/>
      <c r="EI79" s="450"/>
      <c r="EJ79" s="450"/>
      <c r="EK79" s="450"/>
      <c r="EL79" s="450"/>
      <c r="EM79" s="450"/>
      <c r="EN79" s="450"/>
      <c r="EO79" s="450"/>
      <c r="EP79" s="450"/>
      <c r="EQ79" s="450"/>
      <c r="ER79" s="450"/>
      <c r="ES79" s="450"/>
      <c r="ET79" s="450"/>
      <c r="EU79" s="450"/>
      <c r="EV79" s="450"/>
      <c r="EW79" s="450"/>
      <c r="EX79" s="450"/>
      <c r="EY79" s="450"/>
      <c r="EZ79" s="450"/>
      <c r="FA79" s="450"/>
      <c r="FB79" s="450"/>
      <c r="FC79" s="450"/>
      <c r="FD79" s="450"/>
      <c r="FE79" s="450"/>
      <c r="FF79" s="450"/>
      <c r="FG79" s="450"/>
      <c r="FH79" s="450"/>
      <c r="FI79" s="450"/>
      <c r="FJ79" s="450"/>
      <c r="FK79" s="450"/>
      <c r="FL79" s="450"/>
      <c r="FM79" s="450"/>
      <c r="FN79" s="450"/>
      <c r="FO79" s="450"/>
      <c r="FP79" s="450"/>
      <c r="FQ79" s="450"/>
      <c r="FR79" s="450"/>
      <c r="FS79" s="450"/>
      <c r="FT79" s="450"/>
      <c r="FU79" s="450"/>
      <c r="FV79" s="450"/>
      <c r="FW79" s="450"/>
      <c r="FX79" s="450"/>
      <c r="FY79" s="450"/>
      <c r="FZ79" s="450"/>
      <c r="GA79" s="450"/>
      <c r="GB79" s="450"/>
      <c r="GC79" s="450"/>
      <c r="GD79" s="450"/>
      <c r="GE79" s="450"/>
      <c r="GF79" s="450"/>
      <c r="GG79" s="450"/>
      <c r="GH79" s="450"/>
      <c r="GI79" s="450"/>
      <c r="GJ79" s="450"/>
      <c r="GK79" s="450"/>
      <c r="GL79" s="450"/>
      <c r="GM79" s="450"/>
      <c r="GN79" s="450"/>
      <c r="GO79" s="450"/>
      <c r="GP79" s="450"/>
      <c r="GQ79" s="450"/>
      <c r="GR79" s="450"/>
      <c r="GS79" s="450"/>
      <c r="GT79" s="450"/>
      <c r="GU79" s="450"/>
      <c r="GV79" s="450"/>
      <c r="GW79" s="450"/>
      <c r="GX79" s="450"/>
      <c r="GY79" s="450"/>
      <c r="GZ79" s="450"/>
      <c r="HA79" s="450"/>
      <c r="HB79" s="450"/>
      <c r="HC79" s="450"/>
      <c r="HD79" s="450"/>
      <c r="HE79" s="450"/>
      <c r="HF79" s="450"/>
      <c r="HG79" s="450"/>
      <c r="HH79" s="450"/>
      <c r="HI79" s="450"/>
      <c r="HJ79" s="450"/>
      <c r="HK79" s="450"/>
      <c r="HL79" s="450"/>
      <c r="HM79" s="450"/>
      <c r="HN79" s="450"/>
      <c r="HO79" s="450"/>
      <c r="HP79" s="450"/>
      <c r="HQ79" s="450"/>
      <c r="HR79" s="450"/>
      <c r="HS79" s="450"/>
      <c r="HT79" s="450"/>
      <c r="HU79" s="450"/>
      <c r="HV79" s="450"/>
      <c r="HW79" s="450"/>
      <c r="HX79" s="450"/>
      <c r="HY79" s="450"/>
      <c r="HZ79" s="450"/>
      <c r="IA79" s="450"/>
      <c r="IB79" s="450"/>
      <c r="IC79" s="450"/>
      <c r="ID79" s="450"/>
      <c r="IE79" s="450"/>
      <c r="IF79" s="450"/>
      <c r="IG79" s="450"/>
      <c r="IH79" s="450"/>
      <c r="II79" s="450"/>
      <c r="IJ79" s="450"/>
    </row>
    <row r="80" spans="1:244" ht="21" customHeight="1">
      <c r="A80" s="628"/>
      <c r="B80" s="197" t="s">
        <v>83</v>
      </c>
      <c r="C80" s="264">
        <v>12</v>
      </c>
      <c r="D80" s="265">
        <v>9.6</v>
      </c>
      <c r="E80" s="264">
        <v>398</v>
      </c>
      <c r="F80" s="265">
        <v>199</v>
      </c>
      <c r="G80" s="264">
        <v>2614</v>
      </c>
      <c r="H80" s="264">
        <v>1124</v>
      </c>
      <c r="I80" s="264">
        <v>231</v>
      </c>
      <c r="J80" s="264">
        <v>1259</v>
      </c>
      <c r="K80" s="264">
        <v>2761</v>
      </c>
      <c r="L80" s="264">
        <v>1229</v>
      </c>
      <c r="M80" s="264">
        <v>267</v>
      </c>
      <c r="N80" s="264">
        <v>1265</v>
      </c>
      <c r="O80" s="265">
        <v>877.47</v>
      </c>
      <c r="P80" s="265">
        <v>526.48</v>
      </c>
      <c r="Q80" s="265">
        <v>350.99</v>
      </c>
      <c r="R80" s="265">
        <v>1086.07</v>
      </c>
      <c r="S80" s="265">
        <v>735.08</v>
      </c>
      <c r="T80" s="265">
        <v>350.99</v>
      </c>
      <c r="U80" s="450"/>
      <c r="V80" s="450"/>
      <c r="W80" s="450"/>
      <c r="X80" s="450"/>
      <c r="Y80" s="450"/>
      <c r="Z80" s="450"/>
      <c r="AA80" s="450"/>
      <c r="AB80" s="450"/>
      <c r="AC80" s="450"/>
      <c r="AD80" s="450"/>
      <c r="AE80" s="450"/>
      <c r="AF80" s="450"/>
      <c r="AG80" s="450"/>
      <c r="AH80" s="450"/>
      <c r="AI80" s="450"/>
      <c r="AJ80" s="450"/>
      <c r="AK80" s="450"/>
      <c r="AL80" s="450"/>
      <c r="AM80" s="450"/>
      <c r="AN80" s="450"/>
      <c r="AO80" s="450"/>
      <c r="AP80" s="450"/>
      <c r="AQ80" s="450"/>
      <c r="AR80" s="450"/>
      <c r="AS80" s="450"/>
      <c r="AT80" s="450"/>
      <c r="AU80" s="450"/>
      <c r="AV80" s="450"/>
      <c r="AW80" s="450"/>
      <c r="AX80" s="450"/>
      <c r="AY80" s="450"/>
      <c r="AZ80" s="450"/>
      <c r="BA80" s="450"/>
      <c r="BB80" s="450"/>
      <c r="BC80" s="450"/>
      <c r="BD80" s="450"/>
      <c r="BE80" s="450"/>
      <c r="BF80" s="450"/>
      <c r="BG80" s="450"/>
      <c r="BH80" s="450"/>
      <c r="BI80" s="450"/>
      <c r="BJ80" s="450"/>
      <c r="BK80" s="450"/>
      <c r="BL80" s="450"/>
      <c r="BM80" s="450"/>
      <c r="BN80" s="450"/>
      <c r="BO80" s="450"/>
      <c r="BP80" s="450"/>
      <c r="BQ80" s="450"/>
      <c r="BR80" s="450"/>
      <c r="BS80" s="450"/>
      <c r="BT80" s="450"/>
      <c r="BU80" s="450"/>
      <c r="BV80" s="450"/>
      <c r="BW80" s="450"/>
      <c r="BX80" s="450"/>
      <c r="BY80" s="450"/>
      <c r="BZ80" s="450"/>
      <c r="CA80" s="450"/>
      <c r="CB80" s="450"/>
      <c r="CC80" s="450"/>
      <c r="CD80" s="450"/>
      <c r="CE80" s="450"/>
      <c r="CF80" s="450"/>
      <c r="CG80" s="450"/>
      <c r="CH80" s="450"/>
      <c r="CI80" s="450"/>
      <c r="CJ80" s="450"/>
      <c r="CK80" s="450"/>
      <c r="CL80" s="450"/>
      <c r="CM80" s="450"/>
      <c r="CN80" s="450"/>
      <c r="CO80" s="450"/>
      <c r="CP80" s="450"/>
      <c r="CQ80" s="450"/>
      <c r="CR80" s="450"/>
      <c r="CS80" s="450"/>
      <c r="CT80" s="450"/>
      <c r="CU80" s="450"/>
      <c r="CV80" s="450"/>
      <c r="CW80" s="450"/>
      <c r="CX80" s="450"/>
      <c r="CY80" s="450"/>
      <c r="CZ80" s="450"/>
      <c r="DA80" s="450"/>
      <c r="DB80" s="450"/>
      <c r="DC80" s="450"/>
      <c r="DD80" s="450"/>
      <c r="DE80" s="450"/>
      <c r="DF80" s="450"/>
      <c r="DG80" s="450"/>
      <c r="DH80" s="450"/>
      <c r="DI80" s="450"/>
      <c r="DJ80" s="450"/>
      <c r="DK80" s="450"/>
      <c r="DL80" s="450"/>
      <c r="DM80" s="450"/>
      <c r="DN80" s="450"/>
      <c r="DO80" s="450"/>
      <c r="DP80" s="450"/>
      <c r="DQ80" s="450"/>
      <c r="DR80" s="450"/>
      <c r="DS80" s="450"/>
      <c r="DT80" s="450"/>
      <c r="DU80" s="450"/>
      <c r="DV80" s="450"/>
      <c r="DW80" s="450"/>
      <c r="DX80" s="450"/>
      <c r="DY80" s="450"/>
      <c r="DZ80" s="450"/>
      <c r="EA80" s="450"/>
      <c r="EB80" s="450"/>
      <c r="EC80" s="450"/>
      <c r="ED80" s="450"/>
      <c r="EE80" s="450"/>
      <c r="EF80" s="450"/>
      <c r="EG80" s="450"/>
      <c r="EH80" s="450"/>
      <c r="EI80" s="450"/>
      <c r="EJ80" s="450"/>
      <c r="EK80" s="450"/>
      <c r="EL80" s="450"/>
      <c r="EM80" s="450"/>
      <c r="EN80" s="450"/>
      <c r="EO80" s="450"/>
      <c r="EP80" s="450"/>
      <c r="EQ80" s="450"/>
      <c r="ER80" s="450"/>
      <c r="ES80" s="450"/>
      <c r="ET80" s="450"/>
      <c r="EU80" s="450"/>
      <c r="EV80" s="450"/>
      <c r="EW80" s="450"/>
      <c r="EX80" s="450"/>
      <c r="EY80" s="450"/>
      <c r="EZ80" s="450"/>
      <c r="FA80" s="450"/>
      <c r="FB80" s="450"/>
      <c r="FC80" s="450"/>
      <c r="FD80" s="450"/>
      <c r="FE80" s="450"/>
      <c r="FF80" s="450"/>
      <c r="FG80" s="450"/>
      <c r="FH80" s="450"/>
      <c r="FI80" s="450"/>
      <c r="FJ80" s="450"/>
      <c r="FK80" s="450"/>
      <c r="FL80" s="450"/>
      <c r="FM80" s="450"/>
      <c r="FN80" s="450"/>
      <c r="FO80" s="450"/>
      <c r="FP80" s="450"/>
      <c r="FQ80" s="450"/>
      <c r="FR80" s="450"/>
      <c r="FS80" s="450"/>
      <c r="FT80" s="450"/>
      <c r="FU80" s="450"/>
      <c r="FV80" s="450"/>
      <c r="FW80" s="450"/>
      <c r="FX80" s="450"/>
      <c r="FY80" s="450"/>
      <c r="FZ80" s="450"/>
      <c r="GA80" s="450"/>
      <c r="GB80" s="450"/>
      <c r="GC80" s="450"/>
      <c r="GD80" s="450"/>
      <c r="GE80" s="450"/>
      <c r="GF80" s="450"/>
      <c r="GG80" s="450"/>
      <c r="GH80" s="450"/>
      <c r="GI80" s="450"/>
      <c r="GJ80" s="450"/>
      <c r="GK80" s="450"/>
      <c r="GL80" s="450"/>
      <c r="GM80" s="450"/>
      <c r="GN80" s="450"/>
      <c r="GO80" s="450"/>
      <c r="GP80" s="450"/>
      <c r="GQ80" s="450"/>
      <c r="GR80" s="450"/>
      <c r="GS80" s="450"/>
      <c r="GT80" s="450"/>
      <c r="GU80" s="450"/>
      <c r="GV80" s="450"/>
      <c r="GW80" s="450"/>
      <c r="GX80" s="450"/>
      <c r="GY80" s="450"/>
      <c r="GZ80" s="450"/>
      <c r="HA80" s="450"/>
      <c r="HB80" s="450"/>
      <c r="HC80" s="450"/>
      <c r="HD80" s="450"/>
      <c r="HE80" s="450"/>
      <c r="HF80" s="450"/>
      <c r="HG80" s="450"/>
      <c r="HH80" s="450"/>
      <c r="HI80" s="450"/>
      <c r="HJ80" s="450"/>
      <c r="HK80" s="450"/>
      <c r="HL80" s="450"/>
      <c r="HM80" s="450"/>
      <c r="HN80" s="450"/>
      <c r="HO80" s="450"/>
      <c r="HP80" s="450"/>
      <c r="HQ80" s="450"/>
      <c r="HR80" s="450"/>
      <c r="HS80" s="450"/>
      <c r="HT80" s="450"/>
      <c r="HU80" s="450"/>
      <c r="HV80" s="450"/>
      <c r="HW80" s="450"/>
      <c r="HX80" s="450"/>
      <c r="HY80" s="450"/>
      <c r="HZ80" s="450"/>
      <c r="IA80" s="450"/>
      <c r="IB80" s="450"/>
      <c r="IC80" s="450"/>
      <c r="ID80" s="450"/>
      <c r="IE80" s="450"/>
      <c r="IF80" s="450"/>
      <c r="IG80" s="450"/>
      <c r="IH80" s="450"/>
      <c r="II80" s="450"/>
      <c r="IJ80" s="450"/>
    </row>
    <row r="81" spans="1:244" ht="21" customHeight="1">
      <c r="A81" s="628"/>
      <c r="B81" s="197" t="s">
        <v>86</v>
      </c>
      <c r="C81" s="264">
        <v>10</v>
      </c>
      <c r="D81" s="265">
        <v>8</v>
      </c>
      <c r="E81" s="264">
        <v>358</v>
      </c>
      <c r="F81" s="265">
        <v>179</v>
      </c>
      <c r="G81" s="264">
        <v>2561</v>
      </c>
      <c r="H81" s="264">
        <v>1360</v>
      </c>
      <c r="I81" s="264">
        <v>186</v>
      </c>
      <c r="J81" s="264">
        <v>1015</v>
      </c>
      <c r="K81" s="264">
        <v>2486</v>
      </c>
      <c r="L81" s="264">
        <v>1310</v>
      </c>
      <c r="M81" s="264">
        <v>205</v>
      </c>
      <c r="N81" s="264">
        <v>971</v>
      </c>
      <c r="O81" s="265">
        <v>870.38</v>
      </c>
      <c r="P81" s="265">
        <v>522.23</v>
      </c>
      <c r="Q81" s="265">
        <v>348.15</v>
      </c>
      <c r="R81" s="265">
        <v>1057.3800000000001</v>
      </c>
      <c r="S81" s="265">
        <v>709.23</v>
      </c>
      <c r="T81" s="265">
        <v>348.15</v>
      </c>
      <c r="U81" s="450"/>
      <c r="V81" s="450"/>
      <c r="W81" s="450"/>
      <c r="X81" s="450"/>
      <c r="Y81" s="450"/>
      <c r="Z81" s="450"/>
      <c r="AA81" s="450"/>
      <c r="AB81" s="450"/>
      <c r="AC81" s="450"/>
      <c r="AD81" s="450"/>
      <c r="AE81" s="450"/>
      <c r="AF81" s="450"/>
      <c r="AG81" s="450"/>
      <c r="AH81" s="450"/>
      <c r="AI81" s="450"/>
      <c r="AJ81" s="450"/>
      <c r="AK81" s="450"/>
      <c r="AL81" s="450"/>
      <c r="AM81" s="450"/>
      <c r="AN81" s="450"/>
      <c r="AO81" s="450"/>
      <c r="AP81" s="450"/>
      <c r="AQ81" s="450"/>
      <c r="AR81" s="450"/>
      <c r="AS81" s="450"/>
      <c r="AT81" s="450"/>
      <c r="AU81" s="450"/>
      <c r="AV81" s="450"/>
      <c r="AW81" s="450"/>
      <c r="AX81" s="450"/>
      <c r="AY81" s="450"/>
      <c r="AZ81" s="450"/>
      <c r="BA81" s="450"/>
      <c r="BB81" s="450"/>
      <c r="BC81" s="450"/>
      <c r="BD81" s="450"/>
      <c r="BE81" s="450"/>
      <c r="BF81" s="450"/>
      <c r="BG81" s="450"/>
      <c r="BH81" s="450"/>
      <c r="BI81" s="450"/>
      <c r="BJ81" s="450"/>
      <c r="BK81" s="450"/>
      <c r="BL81" s="450"/>
      <c r="BM81" s="450"/>
      <c r="BN81" s="450"/>
      <c r="BO81" s="450"/>
      <c r="BP81" s="450"/>
      <c r="BQ81" s="450"/>
      <c r="BR81" s="450"/>
      <c r="BS81" s="450"/>
      <c r="BT81" s="450"/>
      <c r="BU81" s="450"/>
      <c r="BV81" s="450"/>
      <c r="BW81" s="450"/>
      <c r="BX81" s="450"/>
      <c r="BY81" s="450"/>
      <c r="BZ81" s="450"/>
      <c r="CA81" s="450"/>
      <c r="CB81" s="450"/>
      <c r="CC81" s="450"/>
      <c r="CD81" s="450"/>
      <c r="CE81" s="450"/>
      <c r="CF81" s="450"/>
      <c r="CG81" s="450"/>
      <c r="CH81" s="450"/>
      <c r="CI81" s="450"/>
      <c r="CJ81" s="450"/>
      <c r="CK81" s="450"/>
      <c r="CL81" s="450"/>
      <c r="CM81" s="450"/>
      <c r="CN81" s="450"/>
      <c r="CO81" s="450"/>
      <c r="CP81" s="450"/>
      <c r="CQ81" s="450"/>
      <c r="CR81" s="450"/>
      <c r="CS81" s="450"/>
      <c r="CT81" s="450"/>
      <c r="CU81" s="450"/>
      <c r="CV81" s="450"/>
      <c r="CW81" s="450"/>
      <c r="CX81" s="450"/>
      <c r="CY81" s="450"/>
      <c r="CZ81" s="450"/>
      <c r="DA81" s="450"/>
      <c r="DB81" s="450"/>
      <c r="DC81" s="450"/>
      <c r="DD81" s="450"/>
      <c r="DE81" s="450"/>
      <c r="DF81" s="450"/>
      <c r="DG81" s="450"/>
      <c r="DH81" s="450"/>
      <c r="DI81" s="450"/>
      <c r="DJ81" s="450"/>
      <c r="DK81" s="450"/>
      <c r="DL81" s="450"/>
      <c r="DM81" s="450"/>
      <c r="DN81" s="450"/>
      <c r="DO81" s="450"/>
      <c r="DP81" s="450"/>
      <c r="DQ81" s="450"/>
      <c r="DR81" s="450"/>
      <c r="DS81" s="450"/>
      <c r="DT81" s="450"/>
      <c r="DU81" s="450"/>
      <c r="DV81" s="450"/>
      <c r="DW81" s="450"/>
      <c r="DX81" s="450"/>
      <c r="DY81" s="450"/>
      <c r="DZ81" s="450"/>
      <c r="EA81" s="450"/>
      <c r="EB81" s="450"/>
      <c r="EC81" s="450"/>
      <c r="ED81" s="450"/>
      <c r="EE81" s="450"/>
      <c r="EF81" s="450"/>
      <c r="EG81" s="450"/>
      <c r="EH81" s="450"/>
      <c r="EI81" s="450"/>
      <c r="EJ81" s="450"/>
      <c r="EK81" s="450"/>
      <c r="EL81" s="450"/>
      <c r="EM81" s="450"/>
      <c r="EN81" s="450"/>
      <c r="EO81" s="450"/>
      <c r="EP81" s="450"/>
      <c r="EQ81" s="450"/>
      <c r="ER81" s="450"/>
      <c r="ES81" s="450"/>
      <c r="ET81" s="450"/>
      <c r="EU81" s="450"/>
      <c r="EV81" s="450"/>
      <c r="EW81" s="450"/>
      <c r="EX81" s="450"/>
      <c r="EY81" s="450"/>
      <c r="EZ81" s="450"/>
      <c r="FA81" s="450"/>
      <c r="FB81" s="450"/>
      <c r="FC81" s="450"/>
      <c r="FD81" s="450"/>
      <c r="FE81" s="450"/>
      <c r="FF81" s="450"/>
      <c r="FG81" s="450"/>
      <c r="FH81" s="450"/>
      <c r="FI81" s="450"/>
      <c r="FJ81" s="450"/>
      <c r="FK81" s="450"/>
      <c r="FL81" s="450"/>
      <c r="FM81" s="450"/>
      <c r="FN81" s="450"/>
      <c r="FO81" s="450"/>
      <c r="FP81" s="450"/>
      <c r="FQ81" s="450"/>
      <c r="FR81" s="450"/>
      <c r="FS81" s="450"/>
      <c r="FT81" s="450"/>
      <c r="FU81" s="450"/>
      <c r="FV81" s="450"/>
      <c r="FW81" s="450"/>
      <c r="FX81" s="450"/>
      <c r="FY81" s="450"/>
      <c r="FZ81" s="450"/>
      <c r="GA81" s="450"/>
      <c r="GB81" s="450"/>
      <c r="GC81" s="450"/>
      <c r="GD81" s="450"/>
      <c r="GE81" s="450"/>
      <c r="GF81" s="450"/>
      <c r="GG81" s="450"/>
      <c r="GH81" s="450"/>
      <c r="GI81" s="450"/>
      <c r="GJ81" s="450"/>
      <c r="GK81" s="450"/>
      <c r="GL81" s="450"/>
      <c r="GM81" s="450"/>
      <c r="GN81" s="450"/>
      <c r="GO81" s="450"/>
      <c r="GP81" s="450"/>
      <c r="GQ81" s="450"/>
      <c r="GR81" s="450"/>
      <c r="GS81" s="450"/>
      <c r="GT81" s="450"/>
      <c r="GU81" s="450"/>
      <c r="GV81" s="450"/>
      <c r="GW81" s="450"/>
      <c r="GX81" s="450"/>
      <c r="GY81" s="450"/>
      <c r="GZ81" s="450"/>
      <c r="HA81" s="450"/>
      <c r="HB81" s="450"/>
      <c r="HC81" s="450"/>
      <c r="HD81" s="450"/>
      <c r="HE81" s="450"/>
      <c r="HF81" s="450"/>
      <c r="HG81" s="450"/>
      <c r="HH81" s="450"/>
      <c r="HI81" s="450"/>
      <c r="HJ81" s="450"/>
      <c r="HK81" s="450"/>
      <c r="HL81" s="450"/>
      <c r="HM81" s="450"/>
      <c r="HN81" s="450"/>
      <c r="HO81" s="450"/>
      <c r="HP81" s="450"/>
      <c r="HQ81" s="450"/>
      <c r="HR81" s="450"/>
      <c r="HS81" s="450"/>
      <c r="HT81" s="450"/>
      <c r="HU81" s="450"/>
      <c r="HV81" s="450"/>
      <c r="HW81" s="450"/>
      <c r="HX81" s="450"/>
      <c r="HY81" s="450"/>
      <c r="HZ81" s="450"/>
      <c r="IA81" s="450"/>
      <c r="IB81" s="450"/>
      <c r="IC81" s="450"/>
      <c r="ID81" s="450"/>
      <c r="IE81" s="450"/>
      <c r="IF81" s="450"/>
      <c r="IG81" s="450"/>
      <c r="IH81" s="450"/>
      <c r="II81" s="450"/>
      <c r="IJ81" s="450"/>
    </row>
    <row r="82" spans="1:244" ht="21" customHeight="1">
      <c r="A82" s="628"/>
      <c r="B82" s="197" t="s">
        <v>91</v>
      </c>
      <c r="C82" s="264">
        <v>10</v>
      </c>
      <c r="D82" s="265">
        <v>8</v>
      </c>
      <c r="E82" s="264">
        <v>336</v>
      </c>
      <c r="F82" s="265">
        <v>168</v>
      </c>
      <c r="G82" s="264">
        <v>2362</v>
      </c>
      <c r="H82" s="264">
        <v>1060</v>
      </c>
      <c r="I82" s="264">
        <v>202</v>
      </c>
      <c r="J82" s="264">
        <v>1100</v>
      </c>
      <c r="K82" s="264">
        <v>2333</v>
      </c>
      <c r="L82" s="264">
        <v>1120</v>
      </c>
      <c r="M82" s="264">
        <v>212</v>
      </c>
      <c r="N82" s="264">
        <v>1001</v>
      </c>
      <c r="O82" s="265">
        <v>779.02</v>
      </c>
      <c r="P82" s="265">
        <v>467.41</v>
      </c>
      <c r="Q82" s="265">
        <v>311.61</v>
      </c>
      <c r="R82" s="265">
        <v>955.02</v>
      </c>
      <c r="S82" s="265">
        <v>643.41</v>
      </c>
      <c r="T82" s="265">
        <v>311.61</v>
      </c>
      <c r="U82" s="450"/>
      <c r="V82" s="450"/>
      <c r="W82" s="450"/>
      <c r="X82" s="450"/>
      <c r="Y82" s="450"/>
      <c r="Z82" s="450"/>
      <c r="AA82" s="450"/>
      <c r="AB82" s="450"/>
      <c r="AC82" s="450"/>
      <c r="AD82" s="450"/>
      <c r="AE82" s="450"/>
      <c r="AF82" s="450"/>
      <c r="AG82" s="450"/>
      <c r="AH82" s="450"/>
      <c r="AI82" s="450"/>
      <c r="AJ82" s="450"/>
      <c r="AK82" s="450"/>
      <c r="AL82" s="450"/>
      <c r="AM82" s="450"/>
      <c r="AN82" s="450"/>
      <c r="AO82" s="450"/>
      <c r="AP82" s="450"/>
      <c r="AQ82" s="450"/>
      <c r="AR82" s="450"/>
      <c r="AS82" s="450"/>
      <c r="AT82" s="450"/>
      <c r="AU82" s="450"/>
      <c r="AV82" s="450"/>
      <c r="AW82" s="450"/>
      <c r="AX82" s="450"/>
      <c r="AY82" s="450"/>
      <c r="AZ82" s="450"/>
      <c r="BA82" s="450"/>
      <c r="BB82" s="450"/>
      <c r="BC82" s="450"/>
      <c r="BD82" s="450"/>
      <c r="BE82" s="450"/>
      <c r="BF82" s="450"/>
      <c r="BG82" s="450"/>
      <c r="BH82" s="450"/>
      <c r="BI82" s="450"/>
      <c r="BJ82" s="450"/>
      <c r="BK82" s="450"/>
      <c r="BL82" s="450"/>
      <c r="BM82" s="450"/>
      <c r="BN82" s="450"/>
      <c r="BO82" s="450"/>
      <c r="BP82" s="450"/>
      <c r="BQ82" s="450"/>
      <c r="BR82" s="450"/>
      <c r="BS82" s="450"/>
      <c r="BT82" s="450"/>
      <c r="BU82" s="450"/>
      <c r="BV82" s="450"/>
      <c r="BW82" s="450"/>
      <c r="BX82" s="450"/>
      <c r="BY82" s="450"/>
      <c r="BZ82" s="450"/>
      <c r="CA82" s="450"/>
      <c r="CB82" s="450"/>
      <c r="CC82" s="450"/>
      <c r="CD82" s="450"/>
      <c r="CE82" s="450"/>
      <c r="CF82" s="450"/>
      <c r="CG82" s="450"/>
      <c r="CH82" s="450"/>
      <c r="CI82" s="450"/>
      <c r="CJ82" s="450"/>
      <c r="CK82" s="450"/>
      <c r="CL82" s="450"/>
      <c r="CM82" s="450"/>
      <c r="CN82" s="450"/>
      <c r="CO82" s="450"/>
      <c r="CP82" s="450"/>
      <c r="CQ82" s="450"/>
      <c r="CR82" s="450"/>
      <c r="CS82" s="450"/>
      <c r="CT82" s="450"/>
      <c r="CU82" s="450"/>
      <c r="CV82" s="450"/>
      <c r="CW82" s="450"/>
      <c r="CX82" s="450"/>
      <c r="CY82" s="450"/>
      <c r="CZ82" s="450"/>
      <c r="DA82" s="450"/>
      <c r="DB82" s="450"/>
      <c r="DC82" s="450"/>
      <c r="DD82" s="450"/>
      <c r="DE82" s="450"/>
      <c r="DF82" s="450"/>
      <c r="DG82" s="450"/>
      <c r="DH82" s="450"/>
      <c r="DI82" s="450"/>
      <c r="DJ82" s="450"/>
      <c r="DK82" s="450"/>
      <c r="DL82" s="450"/>
      <c r="DM82" s="450"/>
      <c r="DN82" s="450"/>
      <c r="DO82" s="450"/>
      <c r="DP82" s="450"/>
      <c r="DQ82" s="450"/>
      <c r="DR82" s="450"/>
      <c r="DS82" s="450"/>
      <c r="DT82" s="450"/>
      <c r="DU82" s="450"/>
      <c r="DV82" s="450"/>
      <c r="DW82" s="450"/>
      <c r="DX82" s="450"/>
      <c r="DY82" s="450"/>
      <c r="DZ82" s="450"/>
      <c r="EA82" s="450"/>
      <c r="EB82" s="450"/>
      <c r="EC82" s="450"/>
      <c r="ED82" s="450"/>
      <c r="EE82" s="450"/>
      <c r="EF82" s="450"/>
      <c r="EG82" s="450"/>
      <c r="EH82" s="450"/>
      <c r="EI82" s="450"/>
      <c r="EJ82" s="450"/>
      <c r="EK82" s="450"/>
      <c r="EL82" s="450"/>
      <c r="EM82" s="450"/>
      <c r="EN82" s="450"/>
      <c r="EO82" s="450"/>
      <c r="EP82" s="450"/>
      <c r="EQ82" s="450"/>
      <c r="ER82" s="450"/>
      <c r="ES82" s="450"/>
      <c r="ET82" s="450"/>
      <c r="EU82" s="450"/>
      <c r="EV82" s="450"/>
      <c r="EW82" s="450"/>
      <c r="EX82" s="450"/>
      <c r="EY82" s="450"/>
      <c r="EZ82" s="450"/>
      <c r="FA82" s="450"/>
      <c r="FB82" s="450"/>
      <c r="FC82" s="450"/>
      <c r="FD82" s="450"/>
      <c r="FE82" s="450"/>
      <c r="FF82" s="450"/>
      <c r="FG82" s="450"/>
      <c r="FH82" s="450"/>
      <c r="FI82" s="450"/>
      <c r="FJ82" s="450"/>
      <c r="FK82" s="450"/>
      <c r="FL82" s="450"/>
      <c r="FM82" s="450"/>
      <c r="FN82" s="450"/>
      <c r="FO82" s="450"/>
      <c r="FP82" s="450"/>
      <c r="FQ82" s="450"/>
      <c r="FR82" s="450"/>
      <c r="FS82" s="450"/>
      <c r="FT82" s="450"/>
      <c r="FU82" s="450"/>
      <c r="FV82" s="450"/>
      <c r="FW82" s="450"/>
      <c r="FX82" s="450"/>
      <c r="FY82" s="450"/>
      <c r="FZ82" s="450"/>
      <c r="GA82" s="450"/>
      <c r="GB82" s="450"/>
      <c r="GC82" s="450"/>
      <c r="GD82" s="450"/>
      <c r="GE82" s="450"/>
      <c r="GF82" s="450"/>
      <c r="GG82" s="450"/>
      <c r="GH82" s="450"/>
      <c r="GI82" s="450"/>
      <c r="GJ82" s="450"/>
      <c r="GK82" s="450"/>
      <c r="GL82" s="450"/>
      <c r="GM82" s="450"/>
      <c r="GN82" s="450"/>
      <c r="GO82" s="450"/>
      <c r="GP82" s="450"/>
      <c r="GQ82" s="450"/>
      <c r="GR82" s="450"/>
      <c r="GS82" s="450"/>
      <c r="GT82" s="450"/>
      <c r="GU82" s="450"/>
      <c r="GV82" s="450"/>
      <c r="GW82" s="450"/>
      <c r="GX82" s="450"/>
      <c r="GY82" s="450"/>
      <c r="GZ82" s="450"/>
      <c r="HA82" s="450"/>
      <c r="HB82" s="450"/>
      <c r="HC82" s="450"/>
      <c r="HD82" s="450"/>
      <c r="HE82" s="450"/>
      <c r="HF82" s="450"/>
      <c r="HG82" s="450"/>
      <c r="HH82" s="450"/>
      <c r="HI82" s="450"/>
      <c r="HJ82" s="450"/>
      <c r="HK82" s="450"/>
      <c r="HL82" s="450"/>
      <c r="HM82" s="450"/>
      <c r="HN82" s="450"/>
      <c r="HO82" s="450"/>
      <c r="HP82" s="450"/>
      <c r="HQ82" s="450"/>
      <c r="HR82" s="450"/>
      <c r="HS82" s="450"/>
      <c r="HT82" s="450"/>
      <c r="HU82" s="450"/>
      <c r="HV82" s="450"/>
      <c r="HW82" s="450"/>
      <c r="HX82" s="450"/>
      <c r="HY82" s="450"/>
      <c r="HZ82" s="450"/>
      <c r="IA82" s="450"/>
      <c r="IB82" s="450"/>
      <c r="IC82" s="450"/>
      <c r="ID82" s="450"/>
      <c r="IE82" s="450"/>
      <c r="IF82" s="450"/>
      <c r="IG82" s="450"/>
      <c r="IH82" s="450"/>
      <c r="II82" s="450"/>
      <c r="IJ82" s="450"/>
    </row>
    <row r="83" spans="1:244" ht="21" customHeight="1">
      <c r="A83" s="628"/>
      <c r="B83" s="197" t="s">
        <v>92</v>
      </c>
      <c r="C83" s="264">
        <v>11</v>
      </c>
      <c r="D83" s="265">
        <v>8.8000000000000007</v>
      </c>
      <c r="E83" s="264">
        <v>387</v>
      </c>
      <c r="F83" s="265">
        <v>193.5</v>
      </c>
      <c r="G83" s="264">
        <v>2723</v>
      </c>
      <c r="H83" s="264">
        <v>970</v>
      </c>
      <c r="I83" s="264">
        <v>271</v>
      </c>
      <c r="J83" s="264">
        <v>1482</v>
      </c>
      <c r="K83" s="264">
        <v>2688</v>
      </c>
      <c r="L83" s="264">
        <v>979</v>
      </c>
      <c r="M83" s="264">
        <v>298</v>
      </c>
      <c r="N83" s="264">
        <v>1411</v>
      </c>
      <c r="O83" s="265">
        <v>840.9</v>
      </c>
      <c r="P83" s="265">
        <v>504.54</v>
      </c>
      <c r="Q83" s="265">
        <v>336.36</v>
      </c>
      <c r="R83" s="265">
        <v>1043.2</v>
      </c>
      <c r="S83" s="265">
        <v>706.84</v>
      </c>
      <c r="T83" s="265">
        <v>336.36</v>
      </c>
      <c r="U83" s="450"/>
      <c r="V83" s="450"/>
      <c r="W83" s="450"/>
      <c r="X83" s="450"/>
      <c r="Y83" s="450"/>
      <c r="Z83" s="450"/>
      <c r="AA83" s="450"/>
      <c r="AB83" s="450"/>
      <c r="AC83" s="450"/>
      <c r="AD83" s="450"/>
      <c r="AE83" s="450"/>
      <c r="AF83" s="450"/>
      <c r="AG83" s="450"/>
      <c r="AH83" s="450"/>
      <c r="AI83" s="450"/>
      <c r="AJ83" s="450"/>
      <c r="AK83" s="450"/>
      <c r="AL83" s="450"/>
      <c r="AM83" s="450"/>
      <c r="AN83" s="450"/>
      <c r="AO83" s="450"/>
      <c r="AP83" s="450"/>
      <c r="AQ83" s="450"/>
      <c r="AR83" s="450"/>
      <c r="AS83" s="450"/>
      <c r="AT83" s="450"/>
      <c r="AU83" s="450"/>
      <c r="AV83" s="450"/>
      <c r="AW83" s="450"/>
      <c r="AX83" s="450"/>
      <c r="AY83" s="450"/>
      <c r="AZ83" s="450"/>
      <c r="BA83" s="450"/>
      <c r="BB83" s="450"/>
      <c r="BC83" s="450"/>
      <c r="BD83" s="450"/>
      <c r="BE83" s="450"/>
      <c r="BF83" s="450"/>
      <c r="BG83" s="450"/>
      <c r="BH83" s="450"/>
      <c r="BI83" s="450"/>
      <c r="BJ83" s="450"/>
      <c r="BK83" s="450"/>
      <c r="BL83" s="450"/>
      <c r="BM83" s="450"/>
      <c r="BN83" s="450"/>
      <c r="BO83" s="450"/>
      <c r="BP83" s="450"/>
      <c r="BQ83" s="450"/>
      <c r="BR83" s="450"/>
      <c r="BS83" s="450"/>
      <c r="BT83" s="450"/>
      <c r="BU83" s="450"/>
      <c r="BV83" s="450"/>
      <c r="BW83" s="450"/>
      <c r="BX83" s="450"/>
      <c r="BY83" s="450"/>
      <c r="BZ83" s="450"/>
      <c r="CA83" s="450"/>
      <c r="CB83" s="450"/>
      <c r="CC83" s="450"/>
      <c r="CD83" s="450"/>
      <c r="CE83" s="450"/>
      <c r="CF83" s="450"/>
      <c r="CG83" s="450"/>
      <c r="CH83" s="450"/>
      <c r="CI83" s="450"/>
      <c r="CJ83" s="450"/>
      <c r="CK83" s="450"/>
      <c r="CL83" s="450"/>
      <c r="CM83" s="450"/>
      <c r="CN83" s="450"/>
      <c r="CO83" s="450"/>
      <c r="CP83" s="450"/>
      <c r="CQ83" s="450"/>
      <c r="CR83" s="450"/>
      <c r="CS83" s="450"/>
      <c r="CT83" s="450"/>
      <c r="CU83" s="450"/>
      <c r="CV83" s="450"/>
      <c r="CW83" s="450"/>
      <c r="CX83" s="450"/>
      <c r="CY83" s="450"/>
      <c r="CZ83" s="450"/>
      <c r="DA83" s="450"/>
      <c r="DB83" s="450"/>
      <c r="DC83" s="450"/>
      <c r="DD83" s="450"/>
      <c r="DE83" s="450"/>
      <c r="DF83" s="450"/>
      <c r="DG83" s="450"/>
      <c r="DH83" s="450"/>
      <c r="DI83" s="450"/>
      <c r="DJ83" s="450"/>
      <c r="DK83" s="450"/>
      <c r="DL83" s="450"/>
      <c r="DM83" s="450"/>
      <c r="DN83" s="450"/>
      <c r="DO83" s="450"/>
      <c r="DP83" s="450"/>
      <c r="DQ83" s="450"/>
      <c r="DR83" s="450"/>
      <c r="DS83" s="450"/>
      <c r="DT83" s="450"/>
      <c r="DU83" s="450"/>
      <c r="DV83" s="450"/>
      <c r="DW83" s="450"/>
      <c r="DX83" s="450"/>
      <c r="DY83" s="450"/>
      <c r="DZ83" s="450"/>
      <c r="EA83" s="450"/>
      <c r="EB83" s="450"/>
      <c r="EC83" s="450"/>
      <c r="ED83" s="450"/>
      <c r="EE83" s="450"/>
      <c r="EF83" s="450"/>
      <c r="EG83" s="450"/>
      <c r="EH83" s="450"/>
      <c r="EI83" s="450"/>
      <c r="EJ83" s="450"/>
      <c r="EK83" s="450"/>
      <c r="EL83" s="450"/>
      <c r="EM83" s="450"/>
      <c r="EN83" s="450"/>
      <c r="EO83" s="450"/>
      <c r="EP83" s="450"/>
      <c r="EQ83" s="450"/>
      <c r="ER83" s="450"/>
      <c r="ES83" s="450"/>
      <c r="ET83" s="450"/>
      <c r="EU83" s="450"/>
      <c r="EV83" s="450"/>
      <c r="EW83" s="450"/>
      <c r="EX83" s="450"/>
      <c r="EY83" s="450"/>
      <c r="EZ83" s="450"/>
      <c r="FA83" s="450"/>
      <c r="FB83" s="450"/>
      <c r="FC83" s="450"/>
      <c r="FD83" s="450"/>
      <c r="FE83" s="450"/>
      <c r="FF83" s="450"/>
      <c r="FG83" s="450"/>
      <c r="FH83" s="450"/>
      <c r="FI83" s="450"/>
      <c r="FJ83" s="450"/>
      <c r="FK83" s="450"/>
      <c r="FL83" s="450"/>
      <c r="FM83" s="450"/>
      <c r="FN83" s="450"/>
      <c r="FO83" s="450"/>
      <c r="FP83" s="450"/>
      <c r="FQ83" s="450"/>
      <c r="FR83" s="450"/>
      <c r="FS83" s="450"/>
      <c r="FT83" s="450"/>
      <c r="FU83" s="450"/>
      <c r="FV83" s="450"/>
      <c r="FW83" s="450"/>
      <c r="FX83" s="450"/>
      <c r="FY83" s="450"/>
      <c r="FZ83" s="450"/>
      <c r="GA83" s="450"/>
      <c r="GB83" s="450"/>
      <c r="GC83" s="450"/>
      <c r="GD83" s="450"/>
      <c r="GE83" s="450"/>
      <c r="GF83" s="450"/>
      <c r="GG83" s="450"/>
      <c r="GH83" s="450"/>
      <c r="GI83" s="450"/>
      <c r="GJ83" s="450"/>
      <c r="GK83" s="450"/>
      <c r="GL83" s="450"/>
      <c r="GM83" s="450"/>
      <c r="GN83" s="450"/>
      <c r="GO83" s="450"/>
      <c r="GP83" s="450"/>
      <c r="GQ83" s="450"/>
      <c r="GR83" s="450"/>
      <c r="GS83" s="450"/>
      <c r="GT83" s="450"/>
      <c r="GU83" s="450"/>
      <c r="GV83" s="450"/>
      <c r="GW83" s="450"/>
      <c r="GX83" s="450"/>
      <c r="GY83" s="450"/>
      <c r="GZ83" s="450"/>
      <c r="HA83" s="450"/>
      <c r="HB83" s="450"/>
      <c r="HC83" s="450"/>
      <c r="HD83" s="450"/>
      <c r="HE83" s="450"/>
      <c r="HF83" s="450"/>
      <c r="HG83" s="450"/>
      <c r="HH83" s="450"/>
      <c r="HI83" s="450"/>
      <c r="HJ83" s="450"/>
      <c r="HK83" s="450"/>
      <c r="HL83" s="450"/>
      <c r="HM83" s="450"/>
      <c r="HN83" s="450"/>
      <c r="HO83" s="450"/>
      <c r="HP83" s="450"/>
      <c r="HQ83" s="450"/>
      <c r="HR83" s="450"/>
      <c r="HS83" s="450"/>
      <c r="HT83" s="450"/>
      <c r="HU83" s="450"/>
      <c r="HV83" s="450"/>
      <c r="HW83" s="450"/>
      <c r="HX83" s="450"/>
      <c r="HY83" s="450"/>
      <c r="HZ83" s="450"/>
      <c r="IA83" s="450"/>
      <c r="IB83" s="450"/>
      <c r="IC83" s="450"/>
      <c r="ID83" s="450"/>
      <c r="IE83" s="450"/>
      <c r="IF83" s="450"/>
      <c r="IG83" s="450"/>
      <c r="IH83" s="450"/>
      <c r="II83" s="450"/>
      <c r="IJ83" s="450"/>
    </row>
    <row r="84" spans="1:244" ht="21" customHeight="1">
      <c r="A84" s="628"/>
      <c r="B84" s="197" t="s">
        <v>93</v>
      </c>
      <c r="C84" s="264">
        <v>14</v>
      </c>
      <c r="D84" s="265">
        <v>11.2</v>
      </c>
      <c r="E84" s="264">
        <v>482</v>
      </c>
      <c r="F84" s="265">
        <v>241</v>
      </c>
      <c r="G84" s="264">
        <v>3283</v>
      </c>
      <c r="H84" s="264">
        <v>1369</v>
      </c>
      <c r="I84" s="264">
        <v>296</v>
      </c>
      <c r="J84" s="264">
        <v>1618</v>
      </c>
      <c r="K84" s="264">
        <v>3345</v>
      </c>
      <c r="L84" s="264">
        <v>1456</v>
      </c>
      <c r="M84" s="264">
        <v>330</v>
      </c>
      <c r="N84" s="264">
        <v>1559</v>
      </c>
      <c r="O84" s="265">
        <v>1074.26</v>
      </c>
      <c r="P84" s="265">
        <v>644.55999999999995</v>
      </c>
      <c r="Q84" s="265">
        <v>429.7</v>
      </c>
      <c r="R84" s="265">
        <v>1326.46</v>
      </c>
      <c r="S84" s="265">
        <v>896.76</v>
      </c>
      <c r="T84" s="265">
        <v>429.7</v>
      </c>
      <c r="U84" s="450"/>
      <c r="V84" s="450"/>
      <c r="W84" s="450"/>
      <c r="X84" s="450"/>
      <c r="Y84" s="450"/>
      <c r="Z84" s="450"/>
      <c r="AA84" s="450"/>
      <c r="AB84" s="450"/>
      <c r="AC84" s="450"/>
      <c r="AD84" s="450"/>
      <c r="AE84" s="450"/>
      <c r="AF84" s="450"/>
      <c r="AG84" s="450"/>
      <c r="AH84" s="450"/>
      <c r="AI84" s="450"/>
      <c r="AJ84" s="450"/>
      <c r="AK84" s="450"/>
      <c r="AL84" s="450"/>
      <c r="AM84" s="450"/>
      <c r="AN84" s="450"/>
      <c r="AO84" s="450"/>
      <c r="AP84" s="450"/>
      <c r="AQ84" s="450"/>
      <c r="AR84" s="450"/>
      <c r="AS84" s="450"/>
      <c r="AT84" s="450"/>
      <c r="AU84" s="450"/>
      <c r="AV84" s="450"/>
      <c r="AW84" s="450"/>
      <c r="AX84" s="450"/>
      <c r="AY84" s="450"/>
      <c r="AZ84" s="450"/>
      <c r="BA84" s="450"/>
      <c r="BB84" s="450"/>
      <c r="BC84" s="450"/>
      <c r="BD84" s="450"/>
      <c r="BE84" s="450"/>
      <c r="BF84" s="450"/>
      <c r="BG84" s="450"/>
      <c r="BH84" s="450"/>
      <c r="BI84" s="450"/>
      <c r="BJ84" s="450"/>
      <c r="BK84" s="450"/>
      <c r="BL84" s="450"/>
      <c r="BM84" s="450"/>
      <c r="BN84" s="450"/>
      <c r="BO84" s="450"/>
      <c r="BP84" s="450"/>
      <c r="BQ84" s="450"/>
      <c r="BR84" s="450"/>
      <c r="BS84" s="450"/>
      <c r="BT84" s="450"/>
      <c r="BU84" s="450"/>
      <c r="BV84" s="450"/>
      <c r="BW84" s="450"/>
      <c r="BX84" s="450"/>
      <c r="BY84" s="450"/>
      <c r="BZ84" s="450"/>
      <c r="CA84" s="450"/>
      <c r="CB84" s="450"/>
      <c r="CC84" s="450"/>
      <c r="CD84" s="450"/>
      <c r="CE84" s="450"/>
      <c r="CF84" s="450"/>
      <c r="CG84" s="450"/>
      <c r="CH84" s="450"/>
      <c r="CI84" s="450"/>
      <c r="CJ84" s="450"/>
      <c r="CK84" s="450"/>
      <c r="CL84" s="450"/>
      <c r="CM84" s="450"/>
      <c r="CN84" s="450"/>
      <c r="CO84" s="450"/>
      <c r="CP84" s="450"/>
      <c r="CQ84" s="450"/>
      <c r="CR84" s="450"/>
      <c r="CS84" s="450"/>
      <c r="CT84" s="450"/>
      <c r="CU84" s="450"/>
      <c r="CV84" s="450"/>
      <c r="CW84" s="450"/>
      <c r="CX84" s="450"/>
      <c r="CY84" s="450"/>
      <c r="CZ84" s="450"/>
      <c r="DA84" s="450"/>
      <c r="DB84" s="450"/>
      <c r="DC84" s="450"/>
      <c r="DD84" s="450"/>
      <c r="DE84" s="450"/>
      <c r="DF84" s="450"/>
      <c r="DG84" s="450"/>
      <c r="DH84" s="450"/>
      <c r="DI84" s="450"/>
      <c r="DJ84" s="450"/>
      <c r="DK84" s="450"/>
      <c r="DL84" s="450"/>
      <c r="DM84" s="450"/>
      <c r="DN84" s="450"/>
      <c r="DO84" s="450"/>
      <c r="DP84" s="450"/>
      <c r="DQ84" s="450"/>
      <c r="DR84" s="450"/>
      <c r="DS84" s="450"/>
      <c r="DT84" s="450"/>
      <c r="DU84" s="450"/>
      <c r="DV84" s="450"/>
      <c r="DW84" s="450"/>
      <c r="DX84" s="450"/>
      <c r="DY84" s="450"/>
      <c r="DZ84" s="450"/>
      <c r="EA84" s="450"/>
      <c r="EB84" s="450"/>
      <c r="EC84" s="450"/>
      <c r="ED84" s="450"/>
      <c r="EE84" s="450"/>
      <c r="EF84" s="450"/>
      <c r="EG84" s="450"/>
      <c r="EH84" s="450"/>
      <c r="EI84" s="450"/>
      <c r="EJ84" s="450"/>
      <c r="EK84" s="450"/>
      <c r="EL84" s="450"/>
      <c r="EM84" s="450"/>
      <c r="EN84" s="450"/>
      <c r="EO84" s="450"/>
      <c r="EP84" s="450"/>
      <c r="EQ84" s="450"/>
      <c r="ER84" s="450"/>
      <c r="ES84" s="450"/>
      <c r="ET84" s="450"/>
      <c r="EU84" s="450"/>
      <c r="EV84" s="450"/>
      <c r="EW84" s="450"/>
      <c r="EX84" s="450"/>
      <c r="EY84" s="450"/>
      <c r="EZ84" s="450"/>
      <c r="FA84" s="450"/>
      <c r="FB84" s="450"/>
      <c r="FC84" s="450"/>
      <c r="FD84" s="450"/>
      <c r="FE84" s="450"/>
      <c r="FF84" s="450"/>
      <c r="FG84" s="450"/>
      <c r="FH84" s="450"/>
      <c r="FI84" s="450"/>
      <c r="FJ84" s="450"/>
      <c r="FK84" s="450"/>
      <c r="FL84" s="450"/>
      <c r="FM84" s="450"/>
      <c r="FN84" s="450"/>
      <c r="FO84" s="450"/>
      <c r="FP84" s="450"/>
      <c r="FQ84" s="450"/>
      <c r="FR84" s="450"/>
      <c r="FS84" s="450"/>
      <c r="FT84" s="450"/>
      <c r="FU84" s="450"/>
      <c r="FV84" s="450"/>
      <c r="FW84" s="450"/>
      <c r="FX84" s="450"/>
      <c r="FY84" s="450"/>
      <c r="FZ84" s="450"/>
      <c r="GA84" s="450"/>
      <c r="GB84" s="450"/>
      <c r="GC84" s="450"/>
      <c r="GD84" s="450"/>
      <c r="GE84" s="450"/>
      <c r="GF84" s="450"/>
      <c r="GG84" s="450"/>
      <c r="GH84" s="450"/>
      <c r="GI84" s="450"/>
      <c r="GJ84" s="450"/>
      <c r="GK84" s="450"/>
      <c r="GL84" s="450"/>
      <c r="GM84" s="450"/>
      <c r="GN84" s="450"/>
      <c r="GO84" s="450"/>
      <c r="GP84" s="450"/>
      <c r="GQ84" s="450"/>
      <c r="GR84" s="450"/>
      <c r="GS84" s="450"/>
      <c r="GT84" s="450"/>
      <c r="GU84" s="450"/>
      <c r="GV84" s="450"/>
      <c r="GW84" s="450"/>
      <c r="GX84" s="450"/>
      <c r="GY84" s="450"/>
      <c r="GZ84" s="450"/>
      <c r="HA84" s="450"/>
      <c r="HB84" s="450"/>
      <c r="HC84" s="450"/>
      <c r="HD84" s="450"/>
      <c r="HE84" s="450"/>
      <c r="HF84" s="450"/>
      <c r="HG84" s="450"/>
      <c r="HH84" s="450"/>
      <c r="HI84" s="450"/>
      <c r="HJ84" s="450"/>
      <c r="HK84" s="450"/>
      <c r="HL84" s="450"/>
      <c r="HM84" s="450"/>
      <c r="HN84" s="450"/>
      <c r="HO84" s="450"/>
      <c r="HP84" s="450"/>
      <c r="HQ84" s="450"/>
      <c r="HR84" s="450"/>
      <c r="HS84" s="450"/>
      <c r="HT84" s="450"/>
      <c r="HU84" s="450"/>
      <c r="HV84" s="450"/>
      <c r="HW84" s="450"/>
      <c r="HX84" s="450"/>
      <c r="HY84" s="450"/>
      <c r="HZ84" s="450"/>
      <c r="IA84" s="450"/>
      <c r="IB84" s="450"/>
      <c r="IC84" s="450"/>
      <c r="ID84" s="450"/>
      <c r="IE84" s="450"/>
      <c r="IF84" s="450"/>
      <c r="IG84" s="450"/>
      <c r="IH84" s="450"/>
      <c r="II84" s="450"/>
      <c r="IJ84" s="450"/>
    </row>
    <row r="85" spans="1:244" ht="21" customHeight="1">
      <c r="A85" s="628"/>
      <c r="B85" s="197" t="s">
        <v>94</v>
      </c>
      <c r="C85" s="264">
        <v>7</v>
      </c>
      <c r="D85" s="265">
        <v>5.6</v>
      </c>
      <c r="E85" s="264">
        <v>223</v>
      </c>
      <c r="F85" s="265">
        <v>111.5</v>
      </c>
      <c r="G85" s="264">
        <v>1528</v>
      </c>
      <c r="H85" s="264">
        <v>746</v>
      </c>
      <c r="I85" s="264">
        <v>121</v>
      </c>
      <c r="J85" s="264">
        <v>661</v>
      </c>
      <c r="K85" s="264">
        <v>1550</v>
      </c>
      <c r="L85" s="264">
        <v>805</v>
      </c>
      <c r="M85" s="264">
        <v>130</v>
      </c>
      <c r="N85" s="264">
        <v>615</v>
      </c>
      <c r="O85" s="265">
        <v>523</v>
      </c>
      <c r="P85" s="265">
        <v>313.8</v>
      </c>
      <c r="Q85" s="265">
        <v>209.2</v>
      </c>
      <c r="R85" s="265">
        <v>640.1</v>
      </c>
      <c r="S85" s="265">
        <v>430.9</v>
      </c>
      <c r="T85" s="265">
        <v>209.2</v>
      </c>
      <c r="U85" s="450"/>
      <c r="V85" s="450"/>
      <c r="W85" s="450"/>
      <c r="X85" s="450"/>
      <c r="Y85" s="450"/>
      <c r="Z85" s="450"/>
      <c r="AA85" s="450"/>
      <c r="AB85" s="450"/>
      <c r="AC85" s="450"/>
      <c r="AD85" s="450"/>
      <c r="AE85" s="450"/>
      <c r="AF85" s="450"/>
      <c r="AG85" s="450"/>
      <c r="AH85" s="450"/>
      <c r="AI85" s="450"/>
      <c r="AJ85" s="450"/>
      <c r="AK85" s="450"/>
      <c r="AL85" s="450"/>
      <c r="AM85" s="450"/>
      <c r="AN85" s="450"/>
      <c r="AO85" s="450"/>
      <c r="AP85" s="450"/>
      <c r="AQ85" s="450"/>
      <c r="AR85" s="450"/>
      <c r="AS85" s="450"/>
      <c r="AT85" s="450"/>
      <c r="AU85" s="450"/>
      <c r="AV85" s="450"/>
      <c r="AW85" s="450"/>
      <c r="AX85" s="450"/>
      <c r="AY85" s="450"/>
      <c r="AZ85" s="450"/>
      <c r="BA85" s="450"/>
      <c r="BB85" s="450"/>
      <c r="BC85" s="450"/>
      <c r="BD85" s="450"/>
      <c r="BE85" s="450"/>
      <c r="BF85" s="450"/>
      <c r="BG85" s="450"/>
      <c r="BH85" s="450"/>
      <c r="BI85" s="450"/>
      <c r="BJ85" s="450"/>
      <c r="BK85" s="450"/>
      <c r="BL85" s="450"/>
      <c r="BM85" s="450"/>
      <c r="BN85" s="450"/>
      <c r="BO85" s="450"/>
      <c r="BP85" s="450"/>
      <c r="BQ85" s="450"/>
      <c r="BR85" s="450"/>
      <c r="BS85" s="450"/>
      <c r="BT85" s="450"/>
      <c r="BU85" s="450"/>
      <c r="BV85" s="450"/>
      <c r="BW85" s="450"/>
      <c r="BX85" s="450"/>
      <c r="BY85" s="450"/>
      <c r="BZ85" s="450"/>
      <c r="CA85" s="450"/>
      <c r="CB85" s="450"/>
      <c r="CC85" s="450"/>
      <c r="CD85" s="450"/>
      <c r="CE85" s="450"/>
      <c r="CF85" s="450"/>
      <c r="CG85" s="450"/>
      <c r="CH85" s="450"/>
      <c r="CI85" s="450"/>
      <c r="CJ85" s="450"/>
      <c r="CK85" s="450"/>
      <c r="CL85" s="450"/>
      <c r="CM85" s="450"/>
      <c r="CN85" s="450"/>
      <c r="CO85" s="450"/>
      <c r="CP85" s="450"/>
      <c r="CQ85" s="450"/>
      <c r="CR85" s="450"/>
      <c r="CS85" s="450"/>
      <c r="CT85" s="450"/>
      <c r="CU85" s="450"/>
      <c r="CV85" s="450"/>
      <c r="CW85" s="450"/>
      <c r="CX85" s="450"/>
      <c r="CY85" s="450"/>
      <c r="CZ85" s="450"/>
      <c r="DA85" s="450"/>
      <c r="DB85" s="450"/>
      <c r="DC85" s="450"/>
      <c r="DD85" s="450"/>
      <c r="DE85" s="450"/>
      <c r="DF85" s="450"/>
      <c r="DG85" s="450"/>
      <c r="DH85" s="450"/>
      <c r="DI85" s="450"/>
      <c r="DJ85" s="450"/>
      <c r="DK85" s="450"/>
      <c r="DL85" s="450"/>
      <c r="DM85" s="450"/>
      <c r="DN85" s="450"/>
      <c r="DO85" s="450"/>
      <c r="DP85" s="450"/>
      <c r="DQ85" s="450"/>
      <c r="DR85" s="450"/>
      <c r="DS85" s="450"/>
      <c r="DT85" s="450"/>
      <c r="DU85" s="450"/>
      <c r="DV85" s="450"/>
      <c r="DW85" s="450"/>
      <c r="DX85" s="450"/>
      <c r="DY85" s="450"/>
      <c r="DZ85" s="450"/>
      <c r="EA85" s="450"/>
      <c r="EB85" s="450"/>
      <c r="EC85" s="450"/>
      <c r="ED85" s="450"/>
      <c r="EE85" s="450"/>
      <c r="EF85" s="450"/>
      <c r="EG85" s="450"/>
      <c r="EH85" s="450"/>
      <c r="EI85" s="450"/>
      <c r="EJ85" s="450"/>
      <c r="EK85" s="450"/>
      <c r="EL85" s="450"/>
      <c r="EM85" s="450"/>
      <c r="EN85" s="450"/>
      <c r="EO85" s="450"/>
      <c r="EP85" s="450"/>
      <c r="EQ85" s="450"/>
      <c r="ER85" s="450"/>
      <c r="ES85" s="450"/>
      <c r="ET85" s="450"/>
      <c r="EU85" s="450"/>
      <c r="EV85" s="450"/>
      <c r="EW85" s="450"/>
      <c r="EX85" s="450"/>
      <c r="EY85" s="450"/>
      <c r="EZ85" s="450"/>
      <c r="FA85" s="450"/>
      <c r="FB85" s="450"/>
      <c r="FC85" s="450"/>
      <c r="FD85" s="450"/>
      <c r="FE85" s="450"/>
      <c r="FF85" s="450"/>
      <c r="FG85" s="450"/>
      <c r="FH85" s="450"/>
      <c r="FI85" s="450"/>
      <c r="FJ85" s="450"/>
      <c r="FK85" s="450"/>
      <c r="FL85" s="450"/>
      <c r="FM85" s="450"/>
      <c r="FN85" s="450"/>
      <c r="FO85" s="450"/>
      <c r="FP85" s="450"/>
      <c r="FQ85" s="450"/>
      <c r="FR85" s="450"/>
      <c r="FS85" s="450"/>
      <c r="FT85" s="450"/>
      <c r="FU85" s="450"/>
      <c r="FV85" s="450"/>
      <c r="FW85" s="450"/>
      <c r="FX85" s="450"/>
      <c r="FY85" s="450"/>
      <c r="FZ85" s="450"/>
      <c r="GA85" s="450"/>
      <c r="GB85" s="450"/>
      <c r="GC85" s="450"/>
      <c r="GD85" s="450"/>
      <c r="GE85" s="450"/>
      <c r="GF85" s="450"/>
      <c r="GG85" s="450"/>
      <c r="GH85" s="450"/>
      <c r="GI85" s="450"/>
      <c r="GJ85" s="450"/>
      <c r="GK85" s="450"/>
      <c r="GL85" s="450"/>
      <c r="GM85" s="450"/>
      <c r="GN85" s="450"/>
      <c r="GO85" s="450"/>
      <c r="GP85" s="450"/>
      <c r="GQ85" s="450"/>
      <c r="GR85" s="450"/>
      <c r="GS85" s="450"/>
      <c r="GT85" s="450"/>
      <c r="GU85" s="450"/>
      <c r="GV85" s="450"/>
      <c r="GW85" s="450"/>
      <c r="GX85" s="450"/>
      <c r="GY85" s="450"/>
      <c r="GZ85" s="450"/>
      <c r="HA85" s="450"/>
      <c r="HB85" s="450"/>
      <c r="HC85" s="450"/>
      <c r="HD85" s="450"/>
      <c r="HE85" s="450"/>
      <c r="HF85" s="450"/>
      <c r="HG85" s="450"/>
      <c r="HH85" s="450"/>
      <c r="HI85" s="450"/>
      <c r="HJ85" s="450"/>
      <c r="HK85" s="450"/>
      <c r="HL85" s="450"/>
      <c r="HM85" s="450"/>
      <c r="HN85" s="450"/>
      <c r="HO85" s="450"/>
      <c r="HP85" s="450"/>
      <c r="HQ85" s="450"/>
      <c r="HR85" s="450"/>
      <c r="HS85" s="450"/>
      <c r="HT85" s="450"/>
      <c r="HU85" s="450"/>
      <c r="HV85" s="450"/>
      <c r="HW85" s="450"/>
      <c r="HX85" s="450"/>
      <c r="HY85" s="450"/>
      <c r="HZ85" s="450"/>
      <c r="IA85" s="450"/>
      <c r="IB85" s="450"/>
      <c r="IC85" s="450"/>
      <c r="ID85" s="450"/>
      <c r="IE85" s="450"/>
      <c r="IF85" s="450"/>
      <c r="IG85" s="450"/>
      <c r="IH85" s="450"/>
      <c r="II85" s="450"/>
      <c r="IJ85" s="450"/>
    </row>
    <row r="86" spans="1:244" ht="21" customHeight="1">
      <c r="A86" s="628"/>
      <c r="B86" s="197" t="s">
        <v>95</v>
      </c>
      <c r="C86" s="264">
        <v>15</v>
      </c>
      <c r="D86" s="265">
        <v>12</v>
      </c>
      <c r="E86" s="264">
        <v>517</v>
      </c>
      <c r="F86" s="265">
        <v>258.5</v>
      </c>
      <c r="G86" s="264">
        <v>3433</v>
      </c>
      <c r="H86" s="264">
        <v>1623</v>
      </c>
      <c r="I86" s="264">
        <v>280</v>
      </c>
      <c r="J86" s="264">
        <v>1530</v>
      </c>
      <c r="K86" s="264">
        <v>3586</v>
      </c>
      <c r="L86" s="264">
        <v>1822</v>
      </c>
      <c r="M86" s="264">
        <v>308</v>
      </c>
      <c r="N86" s="264">
        <v>1456</v>
      </c>
      <c r="O86" s="265">
        <v>1183.3800000000001</v>
      </c>
      <c r="P86" s="265">
        <v>710.03</v>
      </c>
      <c r="Q86" s="265">
        <v>473.35</v>
      </c>
      <c r="R86" s="265">
        <v>1453.88</v>
      </c>
      <c r="S86" s="265">
        <v>980.53</v>
      </c>
      <c r="T86" s="265">
        <v>473.35</v>
      </c>
      <c r="U86" s="450"/>
      <c r="V86" s="450"/>
      <c r="W86" s="450"/>
      <c r="X86" s="450"/>
      <c r="Y86" s="450"/>
      <c r="Z86" s="450"/>
      <c r="AA86" s="450"/>
      <c r="AB86" s="450"/>
      <c r="AC86" s="450"/>
      <c r="AD86" s="450"/>
      <c r="AE86" s="450"/>
      <c r="AF86" s="450"/>
      <c r="AG86" s="450"/>
      <c r="AH86" s="450"/>
      <c r="AI86" s="450"/>
      <c r="AJ86" s="450"/>
      <c r="AK86" s="450"/>
      <c r="AL86" s="450"/>
      <c r="AM86" s="450"/>
      <c r="AN86" s="450"/>
      <c r="AO86" s="450"/>
      <c r="AP86" s="450"/>
      <c r="AQ86" s="450"/>
      <c r="AR86" s="450"/>
      <c r="AS86" s="450"/>
      <c r="AT86" s="450"/>
      <c r="AU86" s="450"/>
      <c r="AV86" s="450"/>
      <c r="AW86" s="450"/>
      <c r="AX86" s="450"/>
      <c r="AY86" s="450"/>
      <c r="AZ86" s="450"/>
      <c r="BA86" s="450"/>
      <c r="BB86" s="450"/>
      <c r="BC86" s="450"/>
      <c r="BD86" s="450"/>
      <c r="BE86" s="450"/>
      <c r="BF86" s="450"/>
      <c r="BG86" s="450"/>
      <c r="BH86" s="450"/>
      <c r="BI86" s="450"/>
      <c r="BJ86" s="450"/>
      <c r="BK86" s="450"/>
      <c r="BL86" s="450"/>
      <c r="BM86" s="450"/>
      <c r="BN86" s="450"/>
      <c r="BO86" s="450"/>
      <c r="BP86" s="450"/>
      <c r="BQ86" s="450"/>
      <c r="BR86" s="450"/>
      <c r="BS86" s="450"/>
      <c r="BT86" s="450"/>
      <c r="BU86" s="450"/>
      <c r="BV86" s="450"/>
      <c r="BW86" s="450"/>
      <c r="BX86" s="450"/>
      <c r="BY86" s="450"/>
      <c r="BZ86" s="450"/>
      <c r="CA86" s="450"/>
      <c r="CB86" s="450"/>
      <c r="CC86" s="450"/>
      <c r="CD86" s="450"/>
      <c r="CE86" s="450"/>
      <c r="CF86" s="450"/>
      <c r="CG86" s="450"/>
      <c r="CH86" s="450"/>
      <c r="CI86" s="450"/>
      <c r="CJ86" s="450"/>
      <c r="CK86" s="450"/>
      <c r="CL86" s="450"/>
      <c r="CM86" s="450"/>
      <c r="CN86" s="450"/>
      <c r="CO86" s="450"/>
      <c r="CP86" s="450"/>
      <c r="CQ86" s="450"/>
      <c r="CR86" s="450"/>
      <c r="CS86" s="450"/>
      <c r="CT86" s="450"/>
      <c r="CU86" s="450"/>
      <c r="CV86" s="450"/>
      <c r="CW86" s="450"/>
      <c r="CX86" s="450"/>
      <c r="CY86" s="450"/>
      <c r="CZ86" s="450"/>
      <c r="DA86" s="450"/>
      <c r="DB86" s="450"/>
      <c r="DC86" s="450"/>
      <c r="DD86" s="450"/>
      <c r="DE86" s="450"/>
      <c r="DF86" s="450"/>
      <c r="DG86" s="450"/>
      <c r="DH86" s="450"/>
      <c r="DI86" s="450"/>
      <c r="DJ86" s="450"/>
      <c r="DK86" s="450"/>
      <c r="DL86" s="450"/>
      <c r="DM86" s="450"/>
      <c r="DN86" s="450"/>
      <c r="DO86" s="450"/>
      <c r="DP86" s="450"/>
      <c r="DQ86" s="450"/>
      <c r="DR86" s="450"/>
      <c r="DS86" s="450"/>
      <c r="DT86" s="450"/>
      <c r="DU86" s="450"/>
      <c r="DV86" s="450"/>
      <c r="DW86" s="450"/>
      <c r="DX86" s="450"/>
      <c r="DY86" s="450"/>
      <c r="DZ86" s="450"/>
      <c r="EA86" s="450"/>
      <c r="EB86" s="450"/>
      <c r="EC86" s="450"/>
      <c r="ED86" s="450"/>
      <c r="EE86" s="450"/>
      <c r="EF86" s="450"/>
      <c r="EG86" s="450"/>
      <c r="EH86" s="450"/>
      <c r="EI86" s="450"/>
      <c r="EJ86" s="450"/>
      <c r="EK86" s="450"/>
      <c r="EL86" s="450"/>
      <c r="EM86" s="450"/>
      <c r="EN86" s="450"/>
      <c r="EO86" s="450"/>
      <c r="EP86" s="450"/>
      <c r="EQ86" s="450"/>
      <c r="ER86" s="450"/>
      <c r="ES86" s="450"/>
      <c r="ET86" s="450"/>
      <c r="EU86" s="450"/>
      <c r="EV86" s="450"/>
      <c r="EW86" s="450"/>
      <c r="EX86" s="450"/>
      <c r="EY86" s="450"/>
      <c r="EZ86" s="450"/>
      <c r="FA86" s="450"/>
      <c r="FB86" s="450"/>
      <c r="FC86" s="450"/>
      <c r="FD86" s="450"/>
      <c r="FE86" s="450"/>
      <c r="FF86" s="450"/>
      <c r="FG86" s="450"/>
      <c r="FH86" s="450"/>
      <c r="FI86" s="450"/>
      <c r="FJ86" s="450"/>
      <c r="FK86" s="450"/>
      <c r="FL86" s="450"/>
      <c r="FM86" s="450"/>
      <c r="FN86" s="450"/>
      <c r="FO86" s="450"/>
      <c r="FP86" s="450"/>
      <c r="FQ86" s="450"/>
      <c r="FR86" s="450"/>
      <c r="FS86" s="450"/>
      <c r="FT86" s="450"/>
      <c r="FU86" s="450"/>
      <c r="FV86" s="450"/>
      <c r="FW86" s="450"/>
      <c r="FX86" s="450"/>
      <c r="FY86" s="450"/>
      <c r="FZ86" s="450"/>
      <c r="GA86" s="450"/>
      <c r="GB86" s="450"/>
      <c r="GC86" s="450"/>
      <c r="GD86" s="450"/>
      <c r="GE86" s="450"/>
      <c r="GF86" s="450"/>
      <c r="GG86" s="450"/>
      <c r="GH86" s="450"/>
      <c r="GI86" s="450"/>
      <c r="GJ86" s="450"/>
      <c r="GK86" s="450"/>
      <c r="GL86" s="450"/>
      <c r="GM86" s="450"/>
      <c r="GN86" s="450"/>
      <c r="GO86" s="450"/>
      <c r="GP86" s="450"/>
      <c r="GQ86" s="450"/>
      <c r="GR86" s="450"/>
      <c r="GS86" s="450"/>
      <c r="GT86" s="450"/>
      <c r="GU86" s="450"/>
      <c r="GV86" s="450"/>
      <c r="GW86" s="450"/>
      <c r="GX86" s="450"/>
      <c r="GY86" s="450"/>
      <c r="GZ86" s="450"/>
      <c r="HA86" s="450"/>
      <c r="HB86" s="450"/>
      <c r="HC86" s="450"/>
      <c r="HD86" s="450"/>
      <c r="HE86" s="450"/>
      <c r="HF86" s="450"/>
      <c r="HG86" s="450"/>
      <c r="HH86" s="450"/>
      <c r="HI86" s="450"/>
      <c r="HJ86" s="450"/>
      <c r="HK86" s="450"/>
      <c r="HL86" s="450"/>
      <c r="HM86" s="450"/>
      <c r="HN86" s="450"/>
      <c r="HO86" s="450"/>
      <c r="HP86" s="450"/>
      <c r="HQ86" s="450"/>
      <c r="HR86" s="450"/>
      <c r="HS86" s="450"/>
      <c r="HT86" s="450"/>
      <c r="HU86" s="450"/>
      <c r="HV86" s="450"/>
      <c r="HW86" s="450"/>
      <c r="HX86" s="450"/>
      <c r="HY86" s="450"/>
      <c r="HZ86" s="450"/>
      <c r="IA86" s="450"/>
      <c r="IB86" s="450"/>
      <c r="IC86" s="450"/>
      <c r="ID86" s="450"/>
      <c r="IE86" s="450"/>
      <c r="IF86" s="450"/>
      <c r="IG86" s="450"/>
      <c r="IH86" s="450"/>
      <c r="II86" s="450"/>
      <c r="IJ86" s="450"/>
    </row>
    <row r="87" spans="1:244" ht="21" customHeight="1">
      <c r="A87" s="628"/>
      <c r="B87" s="197" t="s">
        <v>98</v>
      </c>
      <c r="C87" s="264">
        <v>8</v>
      </c>
      <c r="D87" s="265">
        <v>6.4</v>
      </c>
      <c r="E87" s="264">
        <v>263</v>
      </c>
      <c r="F87" s="265">
        <v>131.5</v>
      </c>
      <c r="G87" s="264">
        <v>1810</v>
      </c>
      <c r="H87" s="264">
        <v>993</v>
      </c>
      <c r="I87" s="264">
        <v>127</v>
      </c>
      <c r="J87" s="264">
        <v>690</v>
      </c>
      <c r="K87" s="264">
        <v>1824</v>
      </c>
      <c r="L87" s="264">
        <v>1058</v>
      </c>
      <c r="M87" s="264">
        <v>134</v>
      </c>
      <c r="N87" s="264">
        <v>632</v>
      </c>
      <c r="O87" s="265">
        <v>639.71</v>
      </c>
      <c r="P87" s="265">
        <v>383.83</v>
      </c>
      <c r="Q87" s="265">
        <v>255.88</v>
      </c>
      <c r="R87" s="265">
        <v>777.61</v>
      </c>
      <c r="S87" s="265">
        <v>521.73</v>
      </c>
      <c r="T87" s="265">
        <v>255.88</v>
      </c>
      <c r="U87" s="450"/>
      <c r="V87" s="450"/>
      <c r="W87" s="450"/>
      <c r="X87" s="450"/>
      <c r="Y87" s="450"/>
      <c r="Z87" s="450"/>
      <c r="AA87" s="450"/>
      <c r="AB87" s="450"/>
      <c r="AC87" s="450"/>
      <c r="AD87" s="450"/>
      <c r="AE87" s="450"/>
      <c r="AF87" s="450"/>
      <c r="AG87" s="450"/>
      <c r="AH87" s="450"/>
      <c r="AI87" s="450"/>
      <c r="AJ87" s="450"/>
      <c r="AK87" s="450"/>
      <c r="AL87" s="450"/>
      <c r="AM87" s="450"/>
      <c r="AN87" s="450"/>
      <c r="AO87" s="450"/>
      <c r="AP87" s="450"/>
      <c r="AQ87" s="450"/>
      <c r="AR87" s="450"/>
      <c r="AS87" s="450"/>
      <c r="AT87" s="450"/>
      <c r="AU87" s="450"/>
      <c r="AV87" s="450"/>
      <c r="AW87" s="450"/>
      <c r="AX87" s="450"/>
      <c r="AY87" s="450"/>
      <c r="AZ87" s="450"/>
      <c r="BA87" s="450"/>
      <c r="BB87" s="450"/>
      <c r="BC87" s="450"/>
      <c r="BD87" s="450"/>
      <c r="BE87" s="450"/>
      <c r="BF87" s="450"/>
      <c r="BG87" s="450"/>
      <c r="BH87" s="450"/>
      <c r="BI87" s="450"/>
      <c r="BJ87" s="450"/>
      <c r="BK87" s="450"/>
      <c r="BL87" s="450"/>
      <c r="BM87" s="450"/>
      <c r="BN87" s="450"/>
      <c r="BO87" s="450"/>
      <c r="BP87" s="450"/>
      <c r="BQ87" s="450"/>
      <c r="BR87" s="450"/>
      <c r="BS87" s="450"/>
      <c r="BT87" s="450"/>
      <c r="BU87" s="450"/>
      <c r="BV87" s="450"/>
      <c r="BW87" s="450"/>
      <c r="BX87" s="450"/>
      <c r="BY87" s="450"/>
      <c r="BZ87" s="450"/>
      <c r="CA87" s="450"/>
      <c r="CB87" s="450"/>
      <c r="CC87" s="450"/>
      <c r="CD87" s="450"/>
      <c r="CE87" s="450"/>
      <c r="CF87" s="450"/>
      <c r="CG87" s="450"/>
      <c r="CH87" s="450"/>
      <c r="CI87" s="450"/>
      <c r="CJ87" s="450"/>
      <c r="CK87" s="450"/>
      <c r="CL87" s="450"/>
      <c r="CM87" s="450"/>
      <c r="CN87" s="450"/>
      <c r="CO87" s="450"/>
      <c r="CP87" s="450"/>
      <c r="CQ87" s="450"/>
      <c r="CR87" s="450"/>
      <c r="CS87" s="450"/>
      <c r="CT87" s="450"/>
      <c r="CU87" s="450"/>
      <c r="CV87" s="450"/>
      <c r="CW87" s="450"/>
      <c r="CX87" s="450"/>
      <c r="CY87" s="450"/>
      <c r="CZ87" s="450"/>
      <c r="DA87" s="450"/>
      <c r="DB87" s="450"/>
      <c r="DC87" s="450"/>
      <c r="DD87" s="450"/>
      <c r="DE87" s="450"/>
      <c r="DF87" s="450"/>
      <c r="DG87" s="450"/>
      <c r="DH87" s="450"/>
      <c r="DI87" s="450"/>
      <c r="DJ87" s="450"/>
      <c r="DK87" s="450"/>
      <c r="DL87" s="450"/>
      <c r="DM87" s="450"/>
      <c r="DN87" s="450"/>
      <c r="DO87" s="450"/>
      <c r="DP87" s="450"/>
      <c r="DQ87" s="450"/>
      <c r="DR87" s="450"/>
      <c r="DS87" s="450"/>
      <c r="DT87" s="450"/>
      <c r="DU87" s="450"/>
      <c r="DV87" s="450"/>
      <c r="DW87" s="450"/>
      <c r="DX87" s="450"/>
      <c r="DY87" s="450"/>
      <c r="DZ87" s="450"/>
      <c r="EA87" s="450"/>
      <c r="EB87" s="450"/>
      <c r="EC87" s="450"/>
      <c r="ED87" s="450"/>
      <c r="EE87" s="450"/>
      <c r="EF87" s="450"/>
      <c r="EG87" s="450"/>
      <c r="EH87" s="450"/>
      <c r="EI87" s="450"/>
      <c r="EJ87" s="450"/>
      <c r="EK87" s="450"/>
      <c r="EL87" s="450"/>
      <c r="EM87" s="450"/>
      <c r="EN87" s="450"/>
      <c r="EO87" s="450"/>
      <c r="EP87" s="450"/>
      <c r="EQ87" s="450"/>
      <c r="ER87" s="450"/>
      <c r="ES87" s="450"/>
      <c r="ET87" s="450"/>
      <c r="EU87" s="450"/>
      <c r="EV87" s="450"/>
      <c r="EW87" s="450"/>
      <c r="EX87" s="450"/>
      <c r="EY87" s="450"/>
      <c r="EZ87" s="450"/>
      <c r="FA87" s="450"/>
      <c r="FB87" s="450"/>
      <c r="FC87" s="450"/>
      <c r="FD87" s="450"/>
      <c r="FE87" s="450"/>
      <c r="FF87" s="450"/>
      <c r="FG87" s="450"/>
      <c r="FH87" s="450"/>
      <c r="FI87" s="450"/>
      <c r="FJ87" s="450"/>
      <c r="FK87" s="450"/>
      <c r="FL87" s="450"/>
      <c r="FM87" s="450"/>
      <c r="FN87" s="450"/>
      <c r="FO87" s="450"/>
      <c r="FP87" s="450"/>
      <c r="FQ87" s="450"/>
      <c r="FR87" s="450"/>
      <c r="FS87" s="450"/>
      <c r="FT87" s="450"/>
      <c r="FU87" s="450"/>
      <c r="FV87" s="450"/>
      <c r="FW87" s="450"/>
      <c r="FX87" s="450"/>
      <c r="FY87" s="450"/>
      <c r="FZ87" s="450"/>
      <c r="GA87" s="450"/>
      <c r="GB87" s="450"/>
      <c r="GC87" s="450"/>
      <c r="GD87" s="450"/>
      <c r="GE87" s="450"/>
      <c r="GF87" s="450"/>
      <c r="GG87" s="450"/>
      <c r="GH87" s="450"/>
      <c r="GI87" s="450"/>
      <c r="GJ87" s="450"/>
      <c r="GK87" s="450"/>
      <c r="GL87" s="450"/>
      <c r="GM87" s="450"/>
      <c r="GN87" s="450"/>
      <c r="GO87" s="450"/>
      <c r="GP87" s="450"/>
      <c r="GQ87" s="450"/>
      <c r="GR87" s="450"/>
      <c r="GS87" s="450"/>
      <c r="GT87" s="450"/>
      <c r="GU87" s="450"/>
      <c r="GV87" s="450"/>
      <c r="GW87" s="450"/>
      <c r="GX87" s="450"/>
      <c r="GY87" s="450"/>
      <c r="GZ87" s="450"/>
      <c r="HA87" s="450"/>
      <c r="HB87" s="450"/>
      <c r="HC87" s="450"/>
      <c r="HD87" s="450"/>
      <c r="HE87" s="450"/>
      <c r="HF87" s="450"/>
      <c r="HG87" s="450"/>
      <c r="HH87" s="450"/>
      <c r="HI87" s="450"/>
      <c r="HJ87" s="450"/>
      <c r="HK87" s="450"/>
      <c r="HL87" s="450"/>
      <c r="HM87" s="450"/>
      <c r="HN87" s="450"/>
      <c r="HO87" s="450"/>
      <c r="HP87" s="450"/>
      <c r="HQ87" s="450"/>
      <c r="HR87" s="450"/>
      <c r="HS87" s="450"/>
      <c r="HT87" s="450"/>
      <c r="HU87" s="450"/>
      <c r="HV87" s="450"/>
      <c r="HW87" s="450"/>
      <c r="HX87" s="450"/>
      <c r="HY87" s="450"/>
      <c r="HZ87" s="450"/>
      <c r="IA87" s="450"/>
      <c r="IB87" s="450"/>
      <c r="IC87" s="450"/>
      <c r="ID87" s="450"/>
      <c r="IE87" s="450"/>
      <c r="IF87" s="450"/>
      <c r="IG87" s="450"/>
      <c r="IH87" s="450"/>
      <c r="II87" s="450"/>
      <c r="IJ87" s="450"/>
    </row>
    <row r="88" spans="1:244" ht="21" customHeight="1">
      <c r="A88" s="628"/>
      <c r="B88" s="197" t="s">
        <v>99</v>
      </c>
      <c r="C88" s="264">
        <v>11</v>
      </c>
      <c r="D88" s="265">
        <v>8.8000000000000007</v>
      </c>
      <c r="E88" s="264">
        <v>394</v>
      </c>
      <c r="F88" s="265">
        <v>197</v>
      </c>
      <c r="G88" s="264">
        <v>2539</v>
      </c>
      <c r="H88" s="264">
        <v>898</v>
      </c>
      <c r="I88" s="264">
        <v>254</v>
      </c>
      <c r="J88" s="264">
        <v>1387</v>
      </c>
      <c r="K88" s="264">
        <v>2736</v>
      </c>
      <c r="L88" s="264">
        <v>998</v>
      </c>
      <c r="M88" s="264">
        <v>303</v>
      </c>
      <c r="N88" s="264">
        <v>1435</v>
      </c>
      <c r="O88" s="265">
        <v>819.45</v>
      </c>
      <c r="P88" s="265">
        <v>491.67</v>
      </c>
      <c r="Q88" s="265">
        <v>327.78</v>
      </c>
      <c r="R88" s="265">
        <v>1025.25</v>
      </c>
      <c r="S88" s="265">
        <v>697.47</v>
      </c>
      <c r="T88" s="265">
        <v>327.78</v>
      </c>
      <c r="U88" s="450"/>
      <c r="V88" s="450"/>
      <c r="W88" s="450"/>
      <c r="X88" s="450"/>
      <c r="Y88" s="450"/>
      <c r="Z88" s="450"/>
      <c r="AA88" s="450"/>
      <c r="AB88" s="450"/>
      <c r="AC88" s="450"/>
      <c r="AD88" s="450"/>
      <c r="AE88" s="450"/>
      <c r="AF88" s="450"/>
      <c r="AG88" s="450"/>
      <c r="AH88" s="450"/>
      <c r="AI88" s="450"/>
      <c r="AJ88" s="450"/>
      <c r="AK88" s="450"/>
      <c r="AL88" s="450"/>
      <c r="AM88" s="450"/>
      <c r="AN88" s="450"/>
      <c r="AO88" s="450"/>
      <c r="AP88" s="450"/>
      <c r="AQ88" s="450"/>
      <c r="AR88" s="450"/>
      <c r="AS88" s="450"/>
      <c r="AT88" s="450"/>
      <c r="AU88" s="450"/>
      <c r="AV88" s="450"/>
      <c r="AW88" s="450"/>
      <c r="AX88" s="450"/>
      <c r="AY88" s="450"/>
      <c r="AZ88" s="450"/>
      <c r="BA88" s="450"/>
      <c r="BB88" s="450"/>
      <c r="BC88" s="450"/>
      <c r="BD88" s="450"/>
      <c r="BE88" s="450"/>
      <c r="BF88" s="450"/>
      <c r="BG88" s="450"/>
      <c r="BH88" s="450"/>
      <c r="BI88" s="450"/>
      <c r="BJ88" s="450"/>
      <c r="BK88" s="450"/>
      <c r="BL88" s="450"/>
      <c r="BM88" s="450"/>
      <c r="BN88" s="450"/>
      <c r="BO88" s="450"/>
      <c r="BP88" s="450"/>
      <c r="BQ88" s="450"/>
      <c r="BR88" s="450"/>
      <c r="BS88" s="450"/>
      <c r="BT88" s="450"/>
      <c r="BU88" s="450"/>
      <c r="BV88" s="450"/>
      <c r="BW88" s="450"/>
      <c r="BX88" s="450"/>
      <c r="BY88" s="450"/>
      <c r="BZ88" s="450"/>
      <c r="CA88" s="450"/>
      <c r="CB88" s="450"/>
      <c r="CC88" s="450"/>
      <c r="CD88" s="450"/>
      <c r="CE88" s="450"/>
      <c r="CF88" s="450"/>
      <c r="CG88" s="450"/>
      <c r="CH88" s="450"/>
      <c r="CI88" s="450"/>
      <c r="CJ88" s="450"/>
      <c r="CK88" s="450"/>
      <c r="CL88" s="450"/>
      <c r="CM88" s="450"/>
      <c r="CN88" s="450"/>
      <c r="CO88" s="450"/>
      <c r="CP88" s="450"/>
      <c r="CQ88" s="450"/>
      <c r="CR88" s="450"/>
      <c r="CS88" s="450"/>
      <c r="CT88" s="450"/>
      <c r="CU88" s="450"/>
      <c r="CV88" s="450"/>
      <c r="CW88" s="450"/>
      <c r="CX88" s="450"/>
      <c r="CY88" s="450"/>
      <c r="CZ88" s="450"/>
      <c r="DA88" s="450"/>
      <c r="DB88" s="450"/>
      <c r="DC88" s="450"/>
      <c r="DD88" s="450"/>
      <c r="DE88" s="450"/>
      <c r="DF88" s="450"/>
      <c r="DG88" s="450"/>
      <c r="DH88" s="450"/>
      <c r="DI88" s="450"/>
      <c r="DJ88" s="450"/>
      <c r="DK88" s="450"/>
      <c r="DL88" s="450"/>
      <c r="DM88" s="450"/>
      <c r="DN88" s="450"/>
      <c r="DO88" s="450"/>
      <c r="DP88" s="450"/>
      <c r="DQ88" s="450"/>
      <c r="DR88" s="450"/>
      <c r="DS88" s="450"/>
      <c r="DT88" s="450"/>
      <c r="DU88" s="450"/>
      <c r="DV88" s="450"/>
      <c r="DW88" s="450"/>
      <c r="DX88" s="450"/>
      <c r="DY88" s="450"/>
      <c r="DZ88" s="450"/>
      <c r="EA88" s="450"/>
      <c r="EB88" s="450"/>
      <c r="EC88" s="450"/>
      <c r="ED88" s="450"/>
      <c r="EE88" s="450"/>
      <c r="EF88" s="450"/>
      <c r="EG88" s="450"/>
      <c r="EH88" s="450"/>
      <c r="EI88" s="450"/>
      <c r="EJ88" s="450"/>
      <c r="EK88" s="450"/>
      <c r="EL88" s="450"/>
      <c r="EM88" s="450"/>
      <c r="EN88" s="450"/>
      <c r="EO88" s="450"/>
      <c r="EP88" s="450"/>
      <c r="EQ88" s="450"/>
      <c r="ER88" s="450"/>
      <c r="ES88" s="450"/>
      <c r="ET88" s="450"/>
      <c r="EU88" s="450"/>
      <c r="EV88" s="450"/>
      <c r="EW88" s="450"/>
      <c r="EX88" s="450"/>
      <c r="EY88" s="450"/>
      <c r="EZ88" s="450"/>
      <c r="FA88" s="450"/>
      <c r="FB88" s="450"/>
      <c r="FC88" s="450"/>
      <c r="FD88" s="450"/>
      <c r="FE88" s="450"/>
      <c r="FF88" s="450"/>
      <c r="FG88" s="450"/>
      <c r="FH88" s="450"/>
      <c r="FI88" s="450"/>
      <c r="FJ88" s="450"/>
      <c r="FK88" s="450"/>
      <c r="FL88" s="450"/>
      <c r="FM88" s="450"/>
      <c r="FN88" s="450"/>
      <c r="FO88" s="450"/>
      <c r="FP88" s="450"/>
      <c r="FQ88" s="450"/>
      <c r="FR88" s="450"/>
      <c r="FS88" s="450"/>
      <c r="FT88" s="450"/>
      <c r="FU88" s="450"/>
      <c r="FV88" s="450"/>
      <c r="FW88" s="450"/>
      <c r="FX88" s="450"/>
      <c r="FY88" s="450"/>
      <c r="FZ88" s="450"/>
      <c r="GA88" s="450"/>
      <c r="GB88" s="450"/>
      <c r="GC88" s="450"/>
      <c r="GD88" s="450"/>
      <c r="GE88" s="450"/>
      <c r="GF88" s="450"/>
      <c r="GG88" s="450"/>
      <c r="GH88" s="450"/>
      <c r="GI88" s="450"/>
      <c r="GJ88" s="450"/>
      <c r="GK88" s="450"/>
      <c r="GL88" s="450"/>
      <c r="GM88" s="450"/>
      <c r="GN88" s="450"/>
      <c r="GO88" s="450"/>
      <c r="GP88" s="450"/>
      <c r="GQ88" s="450"/>
      <c r="GR88" s="450"/>
      <c r="GS88" s="450"/>
      <c r="GT88" s="450"/>
      <c r="GU88" s="450"/>
      <c r="GV88" s="450"/>
      <c r="GW88" s="450"/>
      <c r="GX88" s="450"/>
      <c r="GY88" s="450"/>
      <c r="GZ88" s="450"/>
      <c r="HA88" s="450"/>
      <c r="HB88" s="450"/>
      <c r="HC88" s="450"/>
      <c r="HD88" s="450"/>
      <c r="HE88" s="450"/>
      <c r="HF88" s="450"/>
      <c r="HG88" s="450"/>
      <c r="HH88" s="450"/>
      <c r="HI88" s="450"/>
      <c r="HJ88" s="450"/>
      <c r="HK88" s="450"/>
      <c r="HL88" s="450"/>
      <c r="HM88" s="450"/>
      <c r="HN88" s="450"/>
      <c r="HO88" s="450"/>
      <c r="HP88" s="450"/>
      <c r="HQ88" s="450"/>
      <c r="HR88" s="450"/>
      <c r="HS88" s="450"/>
      <c r="HT88" s="450"/>
      <c r="HU88" s="450"/>
      <c r="HV88" s="450"/>
      <c r="HW88" s="450"/>
      <c r="HX88" s="450"/>
      <c r="HY88" s="450"/>
      <c r="HZ88" s="450"/>
      <c r="IA88" s="450"/>
      <c r="IB88" s="450"/>
      <c r="IC88" s="450"/>
      <c r="ID88" s="450"/>
      <c r="IE88" s="450"/>
      <c r="IF88" s="450"/>
      <c r="IG88" s="450"/>
      <c r="IH88" s="450"/>
      <c r="II88" s="450"/>
      <c r="IJ88" s="450"/>
    </row>
    <row r="89" spans="1:244" ht="21" customHeight="1">
      <c r="A89" s="628"/>
      <c r="B89" s="197" t="s">
        <v>104</v>
      </c>
      <c r="C89" s="264">
        <v>12</v>
      </c>
      <c r="D89" s="265">
        <v>9.6</v>
      </c>
      <c r="E89" s="264">
        <v>409</v>
      </c>
      <c r="F89" s="265">
        <v>204.5</v>
      </c>
      <c r="G89" s="264">
        <v>2816</v>
      </c>
      <c r="H89" s="264">
        <v>1445</v>
      </c>
      <c r="I89" s="264">
        <v>212</v>
      </c>
      <c r="J89" s="264">
        <v>1159</v>
      </c>
      <c r="K89" s="264">
        <v>2870</v>
      </c>
      <c r="L89" s="264">
        <v>1451</v>
      </c>
      <c r="M89" s="264">
        <v>248</v>
      </c>
      <c r="N89" s="264">
        <v>1171</v>
      </c>
      <c r="O89" s="265">
        <v>969.32</v>
      </c>
      <c r="P89" s="265">
        <v>581.59</v>
      </c>
      <c r="Q89" s="265">
        <v>387.73</v>
      </c>
      <c r="R89" s="265">
        <v>1183.42</v>
      </c>
      <c r="S89" s="265">
        <v>795.69</v>
      </c>
      <c r="T89" s="265">
        <v>387.73</v>
      </c>
      <c r="U89" s="450"/>
      <c r="V89" s="450"/>
      <c r="W89" s="450"/>
      <c r="X89" s="450"/>
      <c r="Y89" s="450"/>
      <c r="Z89" s="450"/>
      <c r="AA89" s="450"/>
      <c r="AB89" s="450"/>
      <c r="AC89" s="450"/>
      <c r="AD89" s="450"/>
      <c r="AE89" s="450"/>
      <c r="AF89" s="450"/>
      <c r="AG89" s="450"/>
      <c r="AH89" s="450"/>
      <c r="AI89" s="450"/>
      <c r="AJ89" s="450"/>
      <c r="AK89" s="450"/>
      <c r="AL89" s="450"/>
      <c r="AM89" s="450"/>
      <c r="AN89" s="450"/>
      <c r="AO89" s="450"/>
      <c r="AP89" s="450"/>
      <c r="AQ89" s="450"/>
      <c r="AR89" s="450"/>
      <c r="AS89" s="450"/>
      <c r="AT89" s="450"/>
      <c r="AU89" s="450"/>
      <c r="AV89" s="450"/>
      <c r="AW89" s="450"/>
      <c r="AX89" s="450"/>
      <c r="AY89" s="450"/>
      <c r="AZ89" s="450"/>
      <c r="BA89" s="450"/>
      <c r="BB89" s="450"/>
      <c r="BC89" s="450"/>
      <c r="BD89" s="450"/>
      <c r="BE89" s="450"/>
      <c r="BF89" s="450"/>
      <c r="BG89" s="450"/>
      <c r="BH89" s="450"/>
      <c r="BI89" s="450"/>
      <c r="BJ89" s="450"/>
      <c r="BK89" s="450"/>
      <c r="BL89" s="450"/>
      <c r="BM89" s="450"/>
      <c r="BN89" s="450"/>
      <c r="BO89" s="450"/>
      <c r="BP89" s="450"/>
      <c r="BQ89" s="450"/>
      <c r="BR89" s="450"/>
      <c r="BS89" s="450"/>
      <c r="BT89" s="450"/>
      <c r="BU89" s="450"/>
      <c r="BV89" s="450"/>
      <c r="BW89" s="450"/>
      <c r="BX89" s="450"/>
      <c r="BY89" s="450"/>
      <c r="BZ89" s="450"/>
      <c r="CA89" s="450"/>
      <c r="CB89" s="450"/>
      <c r="CC89" s="450"/>
      <c r="CD89" s="450"/>
      <c r="CE89" s="450"/>
      <c r="CF89" s="450"/>
      <c r="CG89" s="450"/>
      <c r="CH89" s="450"/>
      <c r="CI89" s="450"/>
      <c r="CJ89" s="450"/>
      <c r="CK89" s="450"/>
      <c r="CL89" s="450"/>
      <c r="CM89" s="450"/>
      <c r="CN89" s="450"/>
      <c r="CO89" s="450"/>
      <c r="CP89" s="450"/>
      <c r="CQ89" s="450"/>
      <c r="CR89" s="450"/>
      <c r="CS89" s="450"/>
      <c r="CT89" s="450"/>
      <c r="CU89" s="450"/>
      <c r="CV89" s="450"/>
      <c r="CW89" s="450"/>
      <c r="CX89" s="450"/>
      <c r="CY89" s="450"/>
      <c r="CZ89" s="450"/>
      <c r="DA89" s="450"/>
      <c r="DB89" s="450"/>
      <c r="DC89" s="450"/>
      <c r="DD89" s="450"/>
      <c r="DE89" s="450"/>
      <c r="DF89" s="450"/>
      <c r="DG89" s="450"/>
      <c r="DH89" s="450"/>
      <c r="DI89" s="450"/>
      <c r="DJ89" s="450"/>
      <c r="DK89" s="450"/>
      <c r="DL89" s="450"/>
      <c r="DM89" s="450"/>
      <c r="DN89" s="450"/>
      <c r="DO89" s="450"/>
      <c r="DP89" s="450"/>
      <c r="DQ89" s="450"/>
      <c r="DR89" s="450"/>
      <c r="DS89" s="450"/>
      <c r="DT89" s="450"/>
      <c r="DU89" s="450"/>
      <c r="DV89" s="450"/>
      <c r="DW89" s="450"/>
      <c r="DX89" s="450"/>
      <c r="DY89" s="450"/>
      <c r="DZ89" s="450"/>
      <c r="EA89" s="450"/>
      <c r="EB89" s="450"/>
      <c r="EC89" s="450"/>
      <c r="ED89" s="450"/>
      <c r="EE89" s="450"/>
      <c r="EF89" s="450"/>
      <c r="EG89" s="450"/>
      <c r="EH89" s="450"/>
      <c r="EI89" s="450"/>
      <c r="EJ89" s="450"/>
      <c r="EK89" s="450"/>
      <c r="EL89" s="450"/>
      <c r="EM89" s="450"/>
      <c r="EN89" s="450"/>
      <c r="EO89" s="450"/>
      <c r="EP89" s="450"/>
      <c r="EQ89" s="450"/>
      <c r="ER89" s="450"/>
      <c r="ES89" s="450"/>
      <c r="ET89" s="450"/>
      <c r="EU89" s="450"/>
      <c r="EV89" s="450"/>
      <c r="EW89" s="450"/>
      <c r="EX89" s="450"/>
      <c r="EY89" s="450"/>
      <c r="EZ89" s="450"/>
      <c r="FA89" s="450"/>
      <c r="FB89" s="450"/>
      <c r="FC89" s="450"/>
      <c r="FD89" s="450"/>
      <c r="FE89" s="450"/>
      <c r="FF89" s="450"/>
      <c r="FG89" s="450"/>
      <c r="FH89" s="450"/>
      <c r="FI89" s="450"/>
      <c r="FJ89" s="450"/>
      <c r="FK89" s="450"/>
      <c r="FL89" s="450"/>
      <c r="FM89" s="450"/>
      <c r="FN89" s="450"/>
      <c r="FO89" s="450"/>
      <c r="FP89" s="450"/>
      <c r="FQ89" s="450"/>
      <c r="FR89" s="450"/>
      <c r="FS89" s="450"/>
      <c r="FT89" s="450"/>
      <c r="FU89" s="450"/>
      <c r="FV89" s="450"/>
      <c r="FW89" s="450"/>
      <c r="FX89" s="450"/>
      <c r="FY89" s="450"/>
      <c r="FZ89" s="450"/>
      <c r="GA89" s="450"/>
      <c r="GB89" s="450"/>
      <c r="GC89" s="450"/>
      <c r="GD89" s="450"/>
      <c r="GE89" s="450"/>
      <c r="GF89" s="450"/>
      <c r="GG89" s="450"/>
      <c r="GH89" s="450"/>
      <c r="GI89" s="450"/>
      <c r="GJ89" s="450"/>
      <c r="GK89" s="450"/>
      <c r="GL89" s="450"/>
      <c r="GM89" s="450"/>
      <c r="GN89" s="450"/>
      <c r="GO89" s="450"/>
      <c r="GP89" s="450"/>
      <c r="GQ89" s="450"/>
      <c r="GR89" s="450"/>
      <c r="GS89" s="450"/>
      <c r="GT89" s="450"/>
      <c r="GU89" s="450"/>
      <c r="GV89" s="450"/>
      <c r="GW89" s="450"/>
      <c r="GX89" s="450"/>
      <c r="GY89" s="450"/>
      <c r="GZ89" s="450"/>
      <c r="HA89" s="450"/>
      <c r="HB89" s="450"/>
      <c r="HC89" s="450"/>
      <c r="HD89" s="450"/>
      <c r="HE89" s="450"/>
      <c r="HF89" s="450"/>
      <c r="HG89" s="450"/>
      <c r="HH89" s="450"/>
      <c r="HI89" s="450"/>
      <c r="HJ89" s="450"/>
      <c r="HK89" s="450"/>
      <c r="HL89" s="450"/>
      <c r="HM89" s="450"/>
      <c r="HN89" s="450"/>
      <c r="HO89" s="450"/>
      <c r="HP89" s="450"/>
      <c r="HQ89" s="450"/>
      <c r="HR89" s="450"/>
      <c r="HS89" s="450"/>
      <c r="HT89" s="450"/>
      <c r="HU89" s="450"/>
      <c r="HV89" s="450"/>
      <c r="HW89" s="450"/>
      <c r="HX89" s="450"/>
      <c r="HY89" s="450"/>
      <c r="HZ89" s="450"/>
      <c r="IA89" s="450"/>
      <c r="IB89" s="450"/>
      <c r="IC89" s="450"/>
      <c r="ID89" s="450"/>
      <c r="IE89" s="450"/>
      <c r="IF89" s="450"/>
      <c r="IG89" s="450"/>
      <c r="IH89" s="450"/>
      <c r="II89" s="450"/>
      <c r="IJ89" s="450"/>
    </row>
    <row r="90" spans="1:244" s="273" customFormat="1" ht="21" customHeight="1">
      <c r="A90" s="629"/>
      <c r="B90" s="197" t="s">
        <v>90</v>
      </c>
      <c r="C90" s="264">
        <v>10</v>
      </c>
      <c r="D90" s="265">
        <v>8</v>
      </c>
      <c r="E90" s="264">
        <v>327</v>
      </c>
      <c r="F90" s="265">
        <v>163.5</v>
      </c>
      <c r="G90" s="264">
        <v>2317</v>
      </c>
      <c r="H90" s="264">
        <v>1362</v>
      </c>
      <c r="I90" s="264">
        <v>148</v>
      </c>
      <c r="J90" s="264">
        <v>807</v>
      </c>
      <c r="K90" s="264">
        <v>2268</v>
      </c>
      <c r="L90" s="264">
        <v>1366</v>
      </c>
      <c r="M90" s="264">
        <v>157</v>
      </c>
      <c r="N90" s="264">
        <v>745</v>
      </c>
      <c r="O90" s="265">
        <v>821.21</v>
      </c>
      <c r="P90" s="265">
        <v>492.73</v>
      </c>
      <c r="Q90" s="265">
        <v>328.48</v>
      </c>
      <c r="R90" s="265">
        <v>992.71</v>
      </c>
      <c r="S90" s="265">
        <v>664.23</v>
      </c>
      <c r="T90" s="265">
        <v>328.48</v>
      </c>
    </row>
    <row r="91" spans="1:244" s="241" customFormat="1" ht="21" customHeight="1">
      <c r="B91" s="267" t="s">
        <v>562</v>
      </c>
      <c r="C91" s="334">
        <v>177</v>
      </c>
      <c r="D91" s="334">
        <v>141.6</v>
      </c>
      <c r="E91" s="334">
        <v>4955</v>
      </c>
      <c r="F91" s="334">
        <v>2477.5</v>
      </c>
      <c r="G91" s="334">
        <v>35186</v>
      </c>
      <c r="H91" s="334">
        <v>14774</v>
      </c>
      <c r="I91" s="334">
        <v>3144</v>
      </c>
      <c r="J91" s="334">
        <v>17268</v>
      </c>
      <c r="K91" s="334">
        <v>35923</v>
      </c>
      <c r="L91" s="334">
        <v>15174</v>
      </c>
      <c r="M91" s="334">
        <v>3597</v>
      </c>
      <c r="N91" s="334">
        <v>17152</v>
      </c>
      <c r="O91" s="334">
        <v>11487.07</v>
      </c>
      <c r="P91" s="334">
        <v>6892.2300000000005</v>
      </c>
      <c r="Q91" s="334">
        <v>4594.84</v>
      </c>
      <c r="R91" s="334">
        <v>14106.17</v>
      </c>
      <c r="S91" s="334">
        <v>9511.33</v>
      </c>
      <c r="T91" s="334">
        <v>4594.84</v>
      </c>
    </row>
    <row r="92" spans="1:244" ht="21" customHeight="1">
      <c r="A92" s="197" t="s">
        <v>84</v>
      </c>
      <c r="B92" s="197" t="s">
        <v>85</v>
      </c>
      <c r="C92" s="264">
        <v>9</v>
      </c>
      <c r="D92" s="265">
        <v>7.2</v>
      </c>
      <c r="E92" s="264">
        <v>191</v>
      </c>
      <c r="F92" s="265">
        <v>95.5</v>
      </c>
      <c r="G92" s="264">
        <v>1414</v>
      </c>
      <c r="H92" s="264">
        <v>471</v>
      </c>
      <c r="I92" s="264">
        <v>146</v>
      </c>
      <c r="J92" s="264">
        <v>797</v>
      </c>
      <c r="K92" s="264">
        <v>1431</v>
      </c>
      <c r="L92" s="264">
        <v>477</v>
      </c>
      <c r="M92" s="264">
        <v>167</v>
      </c>
      <c r="N92" s="264">
        <v>787</v>
      </c>
      <c r="O92" s="265">
        <v>434.45</v>
      </c>
      <c r="P92" s="265">
        <v>260.67</v>
      </c>
      <c r="Q92" s="265">
        <v>173.78</v>
      </c>
      <c r="R92" s="265">
        <v>537.15</v>
      </c>
      <c r="S92" s="265">
        <v>363.37</v>
      </c>
      <c r="T92" s="265">
        <v>173.78</v>
      </c>
      <c r="U92" s="450"/>
      <c r="V92" s="450"/>
      <c r="W92" s="450"/>
      <c r="X92" s="450"/>
      <c r="Y92" s="450"/>
      <c r="Z92" s="450"/>
      <c r="AA92" s="450"/>
      <c r="AB92" s="450"/>
      <c r="AC92" s="450"/>
      <c r="AD92" s="450"/>
      <c r="AE92" s="450"/>
      <c r="AF92" s="450"/>
      <c r="AG92" s="450"/>
      <c r="AH92" s="450"/>
      <c r="AI92" s="450"/>
      <c r="AJ92" s="450"/>
      <c r="AK92" s="450"/>
      <c r="AL92" s="450"/>
      <c r="AM92" s="450"/>
      <c r="AN92" s="450"/>
      <c r="AO92" s="450"/>
      <c r="AP92" s="450"/>
      <c r="AQ92" s="450"/>
      <c r="AR92" s="450"/>
      <c r="AS92" s="450"/>
      <c r="AT92" s="450"/>
      <c r="AU92" s="450"/>
      <c r="AV92" s="450"/>
      <c r="AW92" s="450"/>
      <c r="AX92" s="450"/>
      <c r="AY92" s="450"/>
      <c r="AZ92" s="450"/>
      <c r="BA92" s="450"/>
      <c r="BB92" s="450"/>
      <c r="BC92" s="450"/>
      <c r="BD92" s="450"/>
      <c r="BE92" s="450"/>
      <c r="BF92" s="450"/>
      <c r="BG92" s="450"/>
      <c r="BH92" s="450"/>
      <c r="BI92" s="450"/>
      <c r="BJ92" s="450"/>
      <c r="BK92" s="450"/>
      <c r="BL92" s="450"/>
      <c r="BM92" s="450"/>
      <c r="BN92" s="450"/>
      <c r="BO92" s="450"/>
      <c r="BP92" s="450"/>
      <c r="BQ92" s="450"/>
      <c r="BR92" s="450"/>
      <c r="BS92" s="450"/>
      <c r="BT92" s="450"/>
      <c r="BU92" s="450"/>
      <c r="BV92" s="450"/>
      <c r="BW92" s="450"/>
      <c r="BX92" s="450"/>
      <c r="BY92" s="450"/>
      <c r="BZ92" s="450"/>
      <c r="CA92" s="450"/>
      <c r="CB92" s="450"/>
      <c r="CC92" s="450"/>
      <c r="CD92" s="450"/>
      <c r="CE92" s="450"/>
      <c r="CF92" s="450"/>
      <c r="CG92" s="450"/>
      <c r="CH92" s="450"/>
      <c r="CI92" s="450"/>
      <c r="CJ92" s="450"/>
      <c r="CK92" s="450"/>
      <c r="CL92" s="450"/>
      <c r="CM92" s="450"/>
      <c r="CN92" s="450"/>
      <c r="CO92" s="450"/>
      <c r="CP92" s="450"/>
      <c r="CQ92" s="450"/>
      <c r="CR92" s="450"/>
      <c r="CS92" s="450"/>
      <c r="CT92" s="450"/>
      <c r="CU92" s="450"/>
      <c r="CV92" s="450"/>
      <c r="CW92" s="450"/>
      <c r="CX92" s="450"/>
      <c r="CY92" s="450"/>
      <c r="CZ92" s="450"/>
      <c r="DA92" s="450"/>
      <c r="DB92" s="450"/>
      <c r="DC92" s="450"/>
      <c r="DD92" s="450"/>
      <c r="DE92" s="450"/>
      <c r="DF92" s="450"/>
      <c r="DG92" s="450"/>
      <c r="DH92" s="450"/>
      <c r="DI92" s="450"/>
      <c r="DJ92" s="450"/>
      <c r="DK92" s="450"/>
      <c r="DL92" s="450"/>
      <c r="DM92" s="450"/>
      <c r="DN92" s="450"/>
      <c r="DO92" s="450"/>
      <c r="DP92" s="450"/>
      <c r="DQ92" s="450"/>
      <c r="DR92" s="450"/>
      <c r="DS92" s="450"/>
      <c r="DT92" s="450"/>
      <c r="DU92" s="450"/>
      <c r="DV92" s="450"/>
      <c r="DW92" s="450"/>
      <c r="DX92" s="450"/>
      <c r="DY92" s="450"/>
      <c r="DZ92" s="450"/>
      <c r="EA92" s="450"/>
      <c r="EB92" s="450"/>
      <c r="EC92" s="450"/>
      <c r="ED92" s="450"/>
      <c r="EE92" s="450"/>
      <c r="EF92" s="450"/>
      <c r="EG92" s="450"/>
      <c r="EH92" s="450"/>
      <c r="EI92" s="450"/>
      <c r="EJ92" s="450"/>
      <c r="EK92" s="450"/>
      <c r="EL92" s="450"/>
      <c r="EM92" s="450"/>
      <c r="EN92" s="450"/>
      <c r="EO92" s="450"/>
      <c r="EP92" s="450"/>
      <c r="EQ92" s="450"/>
      <c r="ER92" s="450"/>
      <c r="ES92" s="450"/>
      <c r="ET92" s="450"/>
      <c r="EU92" s="450"/>
      <c r="EV92" s="450"/>
      <c r="EW92" s="450"/>
      <c r="EX92" s="450"/>
      <c r="EY92" s="450"/>
      <c r="EZ92" s="450"/>
      <c r="FA92" s="450"/>
      <c r="FB92" s="450"/>
      <c r="FC92" s="450"/>
      <c r="FD92" s="450"/>
      <c r="FE92" s="450"/>
      <c r="FF92" s="450"/>
      <c r="FG92" s="450"/>
      <c r="FH92" s="450"/>
      <c r="FI92" s="450"/>
      <c r="FJ92" s="450"/>
      <c r="FK92" s="450"/>
      <c r="FL92" s="450"/>
      <c r="FM92" s="450"/>
      <c r="FN92" s="450"/>
      <c r="FO92" s="450"/>
      <c r="FP92" s="450"/>
      <c r="FQ92" s="450"/>
      <c r="FR92" s="450"/>
      <c r="FS92" s="450"/>
      <c r="FT92" s="450"/>
      <c r="FU92" s="450"/>
      <c r="FV92" s="450"/>
      <c r="FW92" s="450"/>
      <c r="FX92" s="450"/>
      <c r="FY92" s="450"/>
      <c r="FZ92" s="450"/>
      <c r="GA92" s="450"/>
      <c r="GB92" s="450"/>
      <c r="GC92" s="450"/>
      <c r="GD92" s="450"/>
      <c r="GE92" s="450"/>
      <c r="GF92" s="450"/>
      <c r="GG92" s="450"/>
      <c r="GH92" s="450"/>
      <c r="GI92" s="450"/>
      <c r="GJ92" s="450"/>
      <c r="GK92" s="450"/>
      <c r="GL92" s="450"/>
      <c r="GM92" s="450"/>
      <c r="GN92" s="450"/>
      <c r="GO92" s="450"/>
      <c r="GP92" s="450"/>
      <c r="GQ92" s="450"/>
      <c r="GR92" s="450"/>
      <c r="GS92" s="450"/>
      <c r="GT92" s="450"/>
      <c r="GU92" s="450"/>
      <c r="GV92" s="450"/>
      <c r="GW92" s="450"/>
      <c r="GX92" s="450"/>
      <c r="GY92" s="450"/>
      <c r="GZ92" s="450"/>
      <c r="HA92" s="450"/>
      <c r="HB92" s="450"/>
      <c r="HC92" s="450"/>
      <c r="HD92" s="450"/>
      <c r="HE92" s="450"/>
      <c r="HF92" s="450"/>
      <c r="HG92" s="450"/>
      <c r="HH92" s="450"/>
      <c r="HI92" s="450"/>
      <c r="HJ92" s="450"/>
      <c r="HK92" s="450"/>
      <c r="HL92" s="450"/>
      <c r="HM92" s="450"/>
      <c r="HN92" s="450"/>
      <c r="HO92" s="450"/>
      <c r="HP92" s="450"/>
      <c r="HQ92" s="450"/>
      <c r="HR92" s="450"/>
      <c r="HS92" s="450"/>
      <c r="HT92" s="450"/>
      <c r="HU92" s="450"/>
      <c r="HV92" s="450"/>
      <c r="HW92" s="450"/>
      <c r="HX92" s="450"/>
      <c r="HY92" s="450"/>
      <c r="HZ92" s="450"/>
      <c r="IA92" s="450"/>
      <c r="IB92" s="450"/>
      <c r="IC92" s="450"/>
      <c r="ID92" s="450"/>
      <c r="IE92" s="450"/>
      <c r="IF92" s="450"/>
      <c r="IG92" s="450"/>
      <c r="IH92" s="450"/>
      <c r="II92" s="450"/>
      <c r="IJ92" s="450"/>
    </row>
    <row r="93" spans="1:244" s="241" customFormat="1" ht="21" customHeight="1">
      <c r="A93" s="563" t="s">
        <v>494</v>
      </c>
      <c r="B93" s="262" t="s">
        <v>13</v>
      </c>
      <c r="C93" s="263">
        <v>19</v>
      </c>
      <c r="D93" s="263">
        <v>15.2</v>
      </c>
      <c r="E93" s="263">
        <v>668</v>
      </c>
      <c r="F93" s="263">
        <v>334</v>
      </c>
      <c r="G93" s="263">
        <v>4319</v>
      </c>
      <c r="H93" s="263">
        <v>2211</v>
      </c>
      <c r="I93" s="263">
        <v>326</v>
      </c>
      <c r="J93" s="263">
        <v>1782</v>
      </c>
      <c r="K93" s="263">
        <v>4640</v>
      </c>
      <c r="L93" s="263">
        <v>2328</v>
      </c>
      <c r="M93" s="263">
        <v>404</v>
      </c>
      <c r="N93" s="263">
        <v>1908</v>
      </c>
      <c r="O93" s="263">
        <v>1524.93</v>
      </c>
      <c r="P93" s="263">
        <v>914.95</v>
      </c>
      <c r="Q93" s="263">
        <v>609.98</v>
      </c>
      <c r="R93" s="263">
        <v>1874.13</v>
      </c>
      <c r="S93" s="263">
        <v>1264.1500000000001</v>
      </c>
      <c r="T93" s="263">
        <v>609.98</v>
      </c>
    </row>
    <row r="94" spans="1:244" ht="21" customHeight="1">
      <c r="A94" s="564"/>
      <c r="B94" s="197" t="s">
        <v>88</v>
      </c>
      <c r="C94" s="264">
        <v>11</v>
      </c>
      <c r="D94" s="265">
        <v>8.8000000000000007</v>
      </c>
      <c r="E94" s="264">
        <v>388</v>
      </c>
      <c r="F94" s="265">
        <v>194</v>
      </c>
      <c r="G94" s="264">
        <v>2503</v>
      </c>
      <c r="H94" s="264">
        <v>991</v>
      </c>
      <c r="I94" s="264">
        <v>234</v>
      </c>
      <c r="J94" s="264">
        <v>1278</v>
      </c>
      <c r="K94" s="264">
        <v>2695</v>
      </c>
      <c r="L94" s="264">
        <v>1208</v>
      </c>
      <c r="M94" s="264">
        <v>260</v>
      </c>
      <c r="N94" s="264">
        <v>1227</v>
      </c>
      <c r="O94" s="265">
        <v>840.84</v>
      </c>
      <c r="P94" s="265">
        <v>504.5</v>
      </c>
      <c r="Q94" s="265">
        <v>336.34</v>
      </c>
      <c r="R94" s="265">
        <v>1043.6400000000001</v>
      </c>
      <c r="S94" s="265">
        <v>707.3</v>
      </c>
      <c r="T94" s="265">
        <v>336.34</v>
      </c>
      <c r="U94" s="450"/>
      <c r="V94" s="450"/>
      <c r="W94" s="450"/>
      <c r="X94" s="450"/>
      <c r="Y94" s="450"/>
      <c r="Z94" s="450"/>
      <c r="AA94" s="450"/>
      <c r="AB94" s="450"/>
      <c r="AC94" s="450"/>
      <c r="AD94" s="450"/>
      <c r="AE94" s="450"/>
      <c r="AF94" s="450"/>
      <c r="AG94" s="450"/>
      <c r="AH94" s="450"/>
      <c r="AI94" s="450"/>
      <c r="AJ94" s="450"/>
      <c r="AK94" s="450"/>
      <c r="AL94" s="450"/>
      <c r="AM94" s="450"/>
      <c r="AN94" s="450"/>
      <c r="AO94" s="450"/>
      <c r="AP94" s="450"/>
      <c r="AQ94" s="450"/>
      <c r="AR94" s="450"/>
      <c r="AS94" s="450"/>
      <c r="AT94" s="450"/>
      <c r="AU94" s="450"/>
      <c r="AV94" s="450"/>
      <c r="AW94" s="450"/>
      <c r="AX94" s="450"/>
      <c r="AY94" s="450"/>
      <c r="AZ94" s="450"/>
      <c r="BA94" s="450"/>
      <c r="BB94" s="450"/>
      <c r="BC94" s="450"/>
      <c r="BD94" s="450"/>
      <c r="BE94" s="450"/>
      <c r="BF94" s="450"/>
      <c r="BG94" s="450"/>
      <c r="BH94" s="450"/>
      <c r="BI94" s="450"/>
      <c r="BJ94" s="450"/>
      <c r="BK94" s="450"/>
      <c r="BL94" s="450"/>
      <c r="BM94" s="450"/>
      <c r="BN94" s="450"/>
      <c r="BO94" s="450"/>
      <c r="BP94" s="450"/>
      <c r="BQ94" s="450"/>
      <c r="BR94" s="450"/>
      <c r="BS94" s="450"/>
      <c r="BT94" s="450"/>
      <c r="BU94" s="450"/>
      <c r="BV94" s="450"/>
      <c r="BW94" s="450"/>
      <c r="BX94" s="450"/>
      <c r="BY94" s="450"/>
      <c r="BZ94" s="450"/>
      <c r="CA94" s="450"/>
      <c r="CB94" s="450"/>
      <c r="CC94" s="450"/>
      <c r="CD94" s="450"/>
      <c r="CE94" s="450"/>
      <c r="CF94" s="450"/>
      <c r="CG94" s="450"/>
      <c r="CH94" s="450"/>
      <c r="CI94" s="450"/>
      <c r="CJ94" s="450"/>
      <c r="CK94" s="450"/>
      <c r="CL94" s="450"/>
      <c r="CM94" s="450"/>
      <c r="CN94" s="450"/>
      <c r="CO94" s="450"/>
      <c r="CP94" s="450"/>
      <c r="CQ94" s="450"/>
      <c r="CR94" s="450"/>
      <c r="CS94" s="450"/>
      <c r="CT94" s="450"/>
      <c r="CU94" s="450"/>
      <c r="CV94" s="450"/>
      <c r="CW94" s="450"/>
      <c r="CX94" s="450"/>
      <c r="CY94" s="450"/>
      <c r="CZ94" s="450"/>
      <c r="DA94" s="450"/>
      <c r="DB94" s="450"/>
      <c r="DC94" s="450"/>
      <c r="DD94" s="450"/>
      <c r="DE94" s="450"/>
      <c r="DF94" s="450"/>
      <c r="DG94" s="450"/>
      <c r="DH94" s="450"/>
      <c r="DI94" s="450"/>
      <c r="DJ94" s="450"/>
      <c r="DK94" s="450"/>
      <c r="DL94" s="450"/>
      <c r="DM94" s="450"/>
      <c r="DN94" s="450"/>
      <c r="DO94" s="450"/>
      <c r="DP94" s="450"/>
      <c r="DQ94" s="450"/>
      <c r="DR94" s="450"/>
      <c r="DS94" s="450"/>
      <c r="DT94" s="450"/>
      <c r="DU94" s="450"/>
      <c r="DV94" s="450"/>
      <c r="DW94" s="450"/>
      <c r="DX94" s="450"/>
      <c r="DY94" s="450"/>
      <c r="DZ94" s="450"/>
      <c r="EA94" s="450"/>
      <c r="EB94" s="450"/>
      <c r="EC94" s="450"/>
      <c r="ED94" s="450"/>
      <c r="EE94" s="450"/>
      <c r="EF94" s="450"/>
      <c r="EG94" s="450"/>
      <c r="EH94" s="450"/>
      <c r="EI94" s="450"/>
      <c r="EJ94" s="450"/>
      <c r="EK94" s="450"/>
      <c r="EL94" s="450"/>
      <c r="EM94" s="450"/>
      <c r="EN94" s="450"/>
      <c r="EO94" s="450"/>
      <c r="EP94" s="450"/>
      <c r="EQ94" s="450"/>
      <c r="ER94" s="450"/>
      <c r="ES94" s="450"/>
      <c r="ET94" s="450"/>
      <c r="EU94" s="450"/>
      <c r="EV94" s="450"/>
      <c r="EW94" s="450"/>
      <c r="EX94" s="450"/>
      <c r="EY94" s="450"/>
      <c r="EZ94" s="450"/>
      <c r="FA94" s="450"/>
      <c r="FB94" s="450"/>
      <c r="FC94" s="450"/>
      <c r="FD94" s="450"/>
      <c r="FE94" s="450"/>
      <c r="FF94" s="450"/>
      <c r="FG94" s="450"/>
      <c r="FH94" s="450"/>
      <c r="FI94" s="450"/>
      <c r="FJ94" s="450"/>
      <c r="FK94" s="450"/>
      <c r="FL94" s="450"/>
      <c r="FM94" s="450"/>
      <c r="FN94" s="450"/>
      <c r="FO94" s="450"/>
      <c r="FP94" s="450"/>
      <c r="FQ94" s="450"/>
      <c r="FR94" s="450"/>
      <c r="FS94" s="450"/>
      <c r="FT94" s="450"/>
      <c r="FU94" s="450"/>
      <c r="FV94" s="450"/>
      <c r="FW94" s="450"/>
      <c r="FX94" s="450"/>
      <c r="FY94" s="450"/>
      <c r="FZ94" s="450"/>
      <c r="GA94" s="450"/>
      <c r="GB94" s="450"/>
      <c r="GC94" s="450"/>
      <c r="GD94" s="450"/>
      <c r="GE94" s="450"/>
      <c r="GF94" s="450"/>
      <c r="GG94" s="450"/>
      <c r="GH94" s="450"/>
      <c r="GI94" s="450"/>
      <c r="GJ94" s="450"/>
      <c r="GK94" s="450"/>
      <c r="GL94" s="450"/>
      <c r="GM94" s="450"/>
      <c r="GN94" s="450"/>
      <c r="GO94" s="450"/>
      <c r="GP94" s="450"/>
      <c r="GQ94" s="450"/>
      <c r="GR94" s="450"/>
      <c r="GS94" s="450"/>
      <c r="GT94" s="450"/>
      <c r="GU94" s="450"/>
      <c r="GV94" s="450"/>
      <c r="GW94" s="450"/>
      <c r="GX94" s="450"/>
      <c r="GY94" s="450"/>
      <c r="GZ94" s="450"/>
      <c r="HA94" s="450"/>
      <c r="HB94" s="450"/>
      <c r="HC94" s="450"/>
      <c r="HD94" s="450"/>
      <c r="HE94" s="450"/>
      <c r="HF94" s="450"/>
      <c r="HG94" s="450"/>
      <c r="HH94" s="450"/>
      <c r="HI94" s="450"/>
      <c r="HJ94" s="450"/>
      <c r="HK94" s="450"/>
      <c r="HL94" s="450"/>
      <c r="HM94" s="450"/>
      <c r="HN94" s="450"/>
      <c r="HO94" s="450"/>
      <c r="HP94" s="450"/>
      <c r="HQ94" s="450"/>
      <c r="HR94" s="450"/>
      <c r="HS94" s="450"/>
      <c r="HT94" s="450"/>
      <c r="HU94" s="450"/>
      <c r="HV94" s="450"/>
      <c r="HW94" s="450"/>
      <c r="HX94" s="450"/>
      <c r="HY94" s="450"/>
      <c r="HZ94" s="450"/>
      <c r="IA94" s="450"/>
      <c r="IB94" s="450"/>
      <c r="IC94" s="450"/>
      <c r="ID94" s="450"/>
      <c r="IE94" s="450"/>
      <c r="IF94" s="450"/>
      <c r="IG94" s="450"/>
      <c r="IH94" s="450"/>
      <c r="II94" s="450"/>
      <c r="IJ94" s="450"/>
    </row>
    <row r="95" spans="1:244" ht="21" customHeight="1">
      <c r="A95" s="565"/>
      <c r="B95" s="197" t="s">
        <v>89</v>
      </c>
      <c r="C95" s="264">
        <v>8</v>
      </c>
      <c r="D95" s="265">
        <v>6.4</v>
      </c>
      <c r="E95" s="264">
        <v>280</v>
      </c>
      <c r="F95" s="265">
        <v>140</v>
      </c>
      <c r="G95" s="264">
        <v>1816</v>
      </c>
      <c r="H95" s="264">
        <v>1220</v>
      </c>
      <c r="I95" s="264">
        <v>92</v>
      </c>
      <c r="J95" s="264">
        <v>504</v>
      </c>
      <c r="K95" s="264">
        <v>1945</v>
      </c>
      <c r="L95" s="264">
        <v>1120</v>
      </c>
      <c r="M95" s="264">
        <v>144</v>
      </c>
      <c r="N95" s="264">
        <v>681</v>
      </c>
      <c r="O95" s="265">
        <v>684.09</v>
      </c>
      <c r="P95" s="265">
        <v>410.45</v>
      </c>
      <c r="Q95" s="265">
        <v>273.64</v>
      </c>
      <c r="R95" s="265">
        <v>830.49</v>
      </c>
      <c r="S95" s="265">
        <v>556.85</v>
      </c>
      <c r="T95" s="265">
        <v>273.64</v>
      </c>
      <c r="U95" s="450"/>
      <c r="V95" s="450"/>
      <c r="W95" s="450"/>
      <c r="X95" s="450"/>
      <c r="Y95" s="450"/>
      <c r="Z95" s="450"/>
      <c r="AA95" s="450"/>
      <c r="AB95" s="450"/>
      <c r="AC95" s="450"/>
      <c r="AD95" s="450"/>
      <c r="AE95" s="450"/>
      <c r="AF95" s="450"/>
      <c r="AG95" s="450"/>
      <c r="AH95" s="450"/>
      <c r="AI95" s="450"/>
      <c r="AJ95" s="450"/>
      <c r="AK95" s="450"/>
      <c r="AL95" s="450"/>
      <c r="AM95" s="450"/>
      <c r="AN95" s="450"/>
      <c r="AO95" s="450"/>
      <c r="AP95" s="450"/>
      <c r="AQ95" s="450"/>
      <c r="AR95" s="450"/>
      <c r="AS95" s="450"/>
      <c r="AT95" s="450"/>
      <c r="AU95" s="450"/>
      <c r="AV95" s="450"/>
      <c r="AW95" s="450"/>
      <c r="AX95" s="450"/>
      <c r="AY95" s="450"/>
      <c r="AZ95" s="450"/>
      <c r="BA95" s="450"/>
      <c r="BB95" s="450"/>
      <c r="BC95" s="450"/>
      <c r="BD95" s="450"/>
      <c r="BE95" s="450"/>
      <c r="BF95" s="450"/>
      <c r="BG95" s="450"/>
      <c r="BH95" s="450"/>
      <c r="BI95" s="450"/>
      <c r="BJ95" s="450"/>
      <c r="BK95" s="450"/>
      <c r="BL95" s="450"/>
      <c r="BM95" s="450"/>
      <c r="BN95" s="450"/>
      <c r="BO95" s="450"/>
      <c r="BP95" s="450"/>
      <c r="BQ95" s="450"/>
      <c r="BR95" s="450"/>
      <c r="BS95" s="450"/>
      <c r="BT95" s="450"/>
      <c r="BU95" s="450"/>
      <c r="BV95" s="450"/>
      <c r="BW95" s="450"/>
      <c r="BX95" s="450"/>
      <c r="BY95" s="450"/>
      <c r="BZ95" s="450"/>
      <c r="CA95" s="450"/>
      <c r="CB95" s="450"/>
      <c r="CC95" s="450"/>
      <c r="CD95" s="450"/>
      <c r="CE95" s="450"/>
      <c r="CF95" s="450"/>
      <c r="CG95" s="450"/>
      <c r="CH95" s="450"/>
      <c r="CI95" s="450"/>
      <c r="CJ95" s="450"/>
      <c r="CK95" s="450"/>
      <c r="CL95" s="450"/>
      <c r="CM95" s="450"/>
      <c r="CN95" s="450"/>
      <c r="CO95" s="450"/>
      <c r="CP95" s="450"/>
      <c r="CQ95" s="450"/>
      <c r="CR95" s="450"/>
      <c r="CS95" s="450"/>
      <c r="CT95" s="450"/>
      <c r="CU95" s="450"/>
      <c r="CV95" s="450"/>
      <c r="CW95" s="450"/>
      <c r="CX95" s="450"/>
      <c r="CY95" s="450"/>
      <c r="CZ95" s="450"/>
      <c r="DA95" s="450"/>
      <c r="DB95" s="450"/>
      <c r="DC95" s="450"/>
      <c r="DD95" s="450"/>
      <c r="DE95" s="450"/>
      <c r="DF95" s="450"/>
      <c r="DG95" s="450"/>
      <c r="DH95" s="450"/>
      <c r="DI95" s="450"/>
      <c r="DJ95" s="450"/>
      <c r="DK95" s="450"/>
      <c r="DL95" s="450"/>
      <c r="DM95" s="450"/>
      <c r="DN95" s="450"/>
      <c r="DO95" s="450"/>
      <c r="DP95" s="450"/>
      <c r="DQ95" s="450"/>
      <c r="DR95" s="450"/>
      <c r="DS95" s="450"/>
      <c r="DT95" s="450"/>
      <c r="DU95" s="450"/>
      <c r="DV95" s="450"/>
      <c r="DW95" s="450"/>
      <c r="DX95" s="450"/>
      <c r="DY95" s="450"/>
      <c r="DZ95" s="450"/>
      <c r="EA95" s="450"/>
      <c r="EB95" s="450"/>
      <c r="EC95" s="450"/>
      <c r="ED95" s="450"/>
      <c r="EE95" s="450"/>
      <c r="EF95" s="450"/>
      <c r="EG95" s="450"/>
      <c r="EH95" s="450"/>
      <c r="EI95" s="450"/>
      <c r="EJ95" s="450"/>
      <c r="EK95" s="450"/>
      <c r="EL95" s="450"/>
      <c r="EM95" s="450"/>
      <c r="EN95" s="450"/>
      <c r="EO95" s="450"/>
      <c r="EP95" s="450"/>
      <c r="EQ95" s="450"/>
      <c r="ER95" s="450"/>
      <c r="ES95" s="450"/>
      <c r="ET95" s="450"/>
      <c r="EU95" s="450"/>
      <c r="EV95" s="450"/>
      <c r="EW95" s="450"/>
      <c r="EX95" s="450"/>
      <c r="EY95" s="450"/>
      <c r="EZ95" s="450"/>
      <c r="FA95" s="450"/>
      <c r="FB95" s="450"/>
      <c r="FC95" s="450"/>
      <c r="FD95" s="450"/>
      <c r="FE95" s="450"/>
      <c r="FF95" s="450"/>
      <c r="FG95" s="450"/>
      <c r="FH95" s="450"/>
      <c r="FI95" s="450"/>
      <c r="FJ95" s="450"/>
      <c r="FK95" s="450"/>
      <c r="FL95" s="450"/>
      <c r="FM95" s="450"/>
      <c r="FN95" s="450"/>
      <c r="FO95" s="450"/>
      <c r="FP95" s="450"/>
      <c r="FQ95" s="450"/>
      <c r="FR95" s="450"/>
      <c r="FS95" s="450"/>
      <c r="FT95" s="450"/>
      <c r="FU95" s="450"/>
      <c r="FV95" s="450"/>
      <c r="FW95" s="450"/>
      <c r="FX95" s="450"/>
      <c r="FY95" s="450"/>
      <c r="FZ95" s="450"/>
      <c r="GA95" s="450"/>
      <c r="GB95" s="450"/>
      <c r="GC95" s="450"/>
      <c r="GD95" s="450"/>
      <c r="GE95" s="450"/>
      <c r="GF95" s="450"/>
      <c r="GG95" s="450"/>
      <c r="GH95" s="450"/>
      <c r="GI95" s="450"/>
      <c r="GJ95" s="450"/>
      <c r="GK95" s="450"/>
      <c r="GL95" s="450"/>
      <c r="GM95" s="450"/>
      <c r="GN95" s="450"/>
      <c r="GO95" s="450"/>
      <c r="GP95" s="450"/>
      <c r="GQ95" s="450"/>
      <c r="GR95" s="450"/>
      <c r="GS95" s="450"/>
      <c r="GT95" s="450"/>
      <c r="GU95" s="450"/>
      <c r="GV95" s="450"/>
      <c r="GW95" s="450"/>
      <c r="GX95" s="450"/>
      <c r="GY95" s="450"/>
      <c r="GZ95" s="450"/>
      <c r="HA95" s="450"/>
      <c r="HB95" s="450"/>
      <c r="HC95" s="450"/>
      <c r="HD95" s="450"/>
      <c r="HE95" s="450"/>
      <c r="HF95" s="450"/>
      <c r="HG95" s="450"/>
      <c r="HH95" s="450"/>
      <c r="HI95" s="450"/>
      <c r="HJ95" s="450"/>
      <c r="HK95" s="450"/>
      <c r="HL95" s="450"/>
      <c r="HM95" s="450"/>
      <c r="HN95" s="450"/>
      <c r="HO95" s="450"/>
      <c r="HP95" s="450"/>
      <c r="HQ95" s="450"/>
      <c r="HR95" s="450"/>
      <c r="HS95" s="450"/>
      <c r="HT95" s="450"/>
      <c r="HU95" s="450"/>
      <c r="HV95" s="450"/>
      <c r="HW95" s="450"/>
      <c r="HX95" s="450"/>
      <c r="HY95" s="450"/>
      <c r="HZ95" s="450"/>
      <c r="IA95" s="450"/>
      <c r="IB95" s="450"/>
      <c r="IC95" s="450"/>
      <c r="ID95" s="450"/>
      <c r="IE95" s="450"/>
      <c r="IF95" s="450"/>
      <c r="IG95" s="450"/>
      <c r="IH95" s="450"/>
      <c r="II95" s="450"/>
      <c r="IJ95" s="450"/>
    </row>
    <row r="96" spans="1:244" ht="21" customHeight="1">
      <c r="A96" s="425" t="s">
        <v>96</v>
      </c>
      <c r="B96" s="197" t="s">
        <v>97</v>
      </c>
      <c r="C96" s="264">
        <v>10</v>
      </c>
      <c r="D96" s="265">
        <v>8</v>
      </c>
      <c r="E96" s="264">
        <v>340</v>
      </c>
      <c r="F96" s="265">
        <v>170</v>
      </c>
      <c r="G96" s="264">
        <v>2377</v>
      </c>
      <c r="H96" s="264">
        <v>1233</v>
      </c>
      <c r="I96" s="264">
        <v>177</v>
      </c>
      <c r="J96" s="264">
        <v>967</v>
      </c>
      <c r="K96" s="264">
        <v>2356</v>
      </c>
      <c r="L96" s="264">
        <v>1187</v>
      </c>
      <c r="M96" s="264">
        <v>204</v>
      </c>
      <c r="N96" s="264">
        <v>965</v>
      </c>
      <c r="O96" s="265">
        <v>807.79</v>
      </c>
      <c r="P96" s="265">
        <v>484.67</v>
      </c>
      <c r="Q96" s="265">
        <v>323.12</v>
      </c>
      <c r="R96" s="265">
        <v>985.79</v>
      </c>
      <c r="S96" s="265">
        <v>662.67</v>
      </c>
      <c r="T96" s="265">
        <v>323.12</v>
      </c>
      <c r="U96" s="450"/>
      <c r="V96" s="450"/>
      <c r="W96" s="450"/>
      <c r="X96" s="450"/>
      <c r="Y96" s="450"/>
      <c r="Z96" s="450"/>
      <c r="AA96" s="450"/>
      <c r="AB96" s="450"/>
      <c r="AC96" s="450"/>
      <c r="AD96" s="450"/>
      <c r="AE96" s="450"/>
      <c r="AF96" s="450"/>
      <c r="AG96" s="450"/>
      <c r="AH96" s="450"/>
      <c r="AI96" s="450"/>
      <c r="AJ96" s="450"/>
      <c r="AK96" s="450"/>
      <c r="AL96" s="450"/>
      <c r="AM96" s="450"/>
      <c r="AN96" s="450"/>
      <c r="AO96" s="450"/>
      <c r="AP96" s="450"/>
      <c r="AQ96" s="450"/>
      <c r="AR96" s="450"/>
      <c r="AS96" s="450"/>
      <c r="AT96" s="450"/>
      <c r="AU96" s="450"/>
      <c r="AV96" s="450"/>
      <c r="AW96" s="450"/>
      <c r="AX96" s="450"/>
      <c r="AY96" s="450"/>
      <c r="AZ96" s="450"/>
      <c r="BA96" s="450"/>
      <c r="BB96" s="450"/>
      <c r="BC96" s="450"/>
      <c r="BD96" s="450"/>
      <c r="BE96" s="450"/>
      <c r="BF96" s="450"/>
      <c r="BG96" s="450"/>
      <c r="BH96" s="450"/>
      <c r="BI96" s="450"/>
      <c r="BJ96" s="450"/>
      <c r="BK96" s="450"/>
      <c r="BL96" s="450"/>
      <c r="BM96" s="450"/>
      <c r="BN96" s="450"/>
      <c r="BO96" s="450"/>
      <c r="BP96" s="450"/>
      <c r="BQ96" s="450"/>
      <c r="BR96" s="450"/>
      <c r="BS96" s="450"/>
      <c r="BT96" s="450"/>
      <c r="BU96" s="450"/>
      <c r="BV96" s="450"/>
      <c r="BW96" s="450"/>
      <c r="BX96" s="450"/>
      <c r="BY96" s="450"/>
      <c r="BZ96" s="450"/>
      <c r="CA96" s="450"/>
      <c r="CB96" s="450"/>
      <c r="CC96" s="450"/>
      <c r="CD96" s="450"/>
      <c r="CE96" s="450"/>
      <c r="CF96" s="450"/>
      <c r="CG96" s="450"/>
      <c r="CH96" s="450"/>
      <c r="CI96" s="450"/>
      <c r="CJ96" s="450"/>
      <c r="CK96" s="450"/>
      <c r="CL96" s="450"/>
      <c r="CM96" s="450"/>
      <c r="CN96" s="450"/>
      <c r="CO96" s="450"/>
      <c r="CP96" s="450"/>
      <c r="CQ96" s="450"/>
      <c r="CR96" s="450"/>
      <c r="CS96" s="450"/>
      <c r="CT96" s="450"/>
      <c r="CU96" s="450"/>
      <c r="CV96" s="450"/>
      <c r="CW96" s="450"/>
      <c r="CX96" s="450"/>
      <c r="CY96" s="450"/>
      <c r="CZ96" s="450"/>
      <c r="DA96" s="450"/>
      <c r="DB96" s="450"/>
      <c r="DC96" s="450"/>
      <c r="DD96" s="450"/>
      <c r="DE96" s="450"/>
      <c r="DF96" s="450"/>
      <c r="DG96" s="450"/>
      <c r="DH96" s="450"/>
      <c r="DI96" s="450"/>
      <c r="DJ96" s="450"/>
      <c r="DK96" s="450"/>
      <c r="DL96" s="450"/>
      <c r="DM96" s="450"/>
      <c r="DN96" s="450"/>
      <c r="DO96" s="450"/>
      <c r="DP96" s="450"/>
      <c r="DQ96" s="450"/>
      <c r="DR96" s="450"/>
      <c r="DS96" s="450"/>
      <c r="DT96" s="450"/>
      <c r="DU96" s="450"/>
      <c r="DV96" s="450"/>
      <c r="DW96" s="450"/>
      <c r="DX96" s="450"/>
      <c r="DY96" s="450"/>
      <c r="DZ96" s="450"/>
      <c r="EA96" s="450"/>
      <c r="EB96" s="450"/>
      <c r="EC96" s="450"/>
      <c r="ED96" s="450"/>
      <c r="EE96" s="450"/>
      <c r="EF96" s="450"/>
      <c r="EG96" s="450"/>
      <c r="EH96" s="450"/>
      <c r="EI96" s="450"/>
      <c r="EJ96" s="450"/>
      <c r="EK96" s="450"/>
      <c r="EL96" s="450"/>
      <c r="EM96" s="450"/>
      <c r="EN96" s="450"/>
      <c r="EO96" s="450"/>
      <c r="EP96" s="450"/>
      <c r="EQ96" s="450"/>
      <c r="ER96" s="450"/>
      <c r="ES96" s="450"/>
      <c r="ET96" s="450"/>
      <c r="EU96" s="450"/>
      <c r="EV96" s="450"/>
      <c r="EW96" s="450"/>
      <c r="EX96" s="450"/>
      <c r="EY96" s="450"/>
      <c r="EZ96" s="450"/>
      <c r="FA96" s="450"/>
      <c r="FB96" s="450"/>
      <c r="FC96" s="450"/>
      <c r="FD96" s="450"/>
      <c r="FE96" s="450"/>
      <c r="FF96" s="450"/>
      <c r="FG96" s="450"/>
      <c r="FH96" s="450"/>
      <c r="FI96" s="450"/>
      <c r="FJ96" s="450"/>
      <c r="FK96" s="450"/>
      <c r="FL96" s="450"/>
      <c r="FM96" s="450"/>
      <c r="FN96" s="450"/>
      <c r="FO96" s="450"/>
      <c r="FP96" s="450"/>
      <c r="FQ96" s="450"/>
      <c r="FR96" s="450"/>
      <c r="FS96" s="450"/>
      <c r="FT96" s="450"/>
      <c r="FU96" s="450"/>
      <c r="FV96" s="450"/>
      <c r="FW96" s="450"/>
      <c r="FX96" s="450"/>
      <c r="FY96" s="450"/>
      <c r="FZ96" s="450"/>
      <c r="GA96" s="450"/>
      <c r="GB96" s="450"/>
      <c r="GC96" s="450"/>
      <c r="GD96" s="450"/>
      <c r="GE96" s="450"/>
      <c r="GF96" s="450"/>
      <c r="GG96" s="450"/>
      <c r="GH96" s="450"/>
      <c r="GI96" s="450"/>
      <c r="GJ96" s="450"/>
      <c r="GK96" s="450"/>
      <c r="GL96" s="450"/>
      <c r="GM96" s="450"/>
      <c r="GN96" s="450"/>
      <c r="GO96" s="450"/>
      <c r="GP96" s="450"/>
      <c r="GQ96" s="450"/>
      <c r="GR96" s="450"/>
      <c r="GS96" s="450"/>
      <c r="GT96" s="450"/>
      <c r="GU96" s="450"/>
      <c r="GV96" s="450"/>
      <c r="GW96" s="450"/>
      <c r="GX96" s="450"/>
      <c r="GY96" s="450"/>
      <c r="GZ96" s="450"/>
      <c r="HA96" s="450"/>
      <c r="HB96" s="450"/>
      <c r="HC96" s="450"/>
      <c r="HD96" s="450"/>
      <c r="HE96" s="450"/>
      <c r="HF96" s="450"/>
      <c r="HG96" s="450"/>
      <c r="HH96" s="450"/>
      <c r="HI96" s="450"/>
      <c r="HJ96" s="450"/>
      <c r="HK96" s="450"/>
      <c r="HL96" s="450"/>
      <c r="HM96" s="450"/>
      <c r="HN96" s="450"/>
      <c r="HO96" s="450"/>
      <c r="HP96" s="450"/>
      <c r="HQ96" s="450"/>
      <c r="HR96" s="450"/>
      <c r="HS96" s="450"/>
      <c r="HT96" s="450"/>
      <c r="HU96" s="450"/>
      <c r="HV96" s="450"/>
      <c r="HW96" s="450"/>
      <c r="HX96" s="450"/>
      <c r="HY96" s="450"/>
      <c r="HZ96" s="450"/>
      <c r="IA96" s="450"/>
      <c r="IB96" s="450"/>
      <c r="IC96" s="450"/>
      <c r="ID96" s="450"/>
      <c r="IE96" s="450"/>
      <c r="IF96" s="450"/>
      <c r="IG96" s="450"/>
      <c r="IH96" s="450"/>
      <c r="II96" s="450"/>
      <c r="IJ96" s="450"/>
    </row>
    <row r="97" spans="1:244" ht="21" customHeight="1">
      <c r="A97" s="197" t="s">
        <v>100</v>
      </c>
      <c r="B97" s="197" t="s">
        <v>101</v>
      </c>
      <c r="C97" s="264">
        <v>6</v>
      </c>
      <c r="D97" s="265">
        <v>4.8</v>
      </c>
      <c r="E97" s="264">
        <v>190</v>
      </c>
      <c r="F97" s="265">
        <v>95</v>
      </c>
      <c r="G97" s="264">
        <v>1273</v>
      </c>
      <c r="H97" s="264">
        <v>456</v>
      </c>
      <c r="I97" s="264">
        <v>127</v>
      </c>
      <c r="J97" s="264">
        <v>690</v>
      </c>
      <c r="K97" s="264">
        <v>1320</v>
      </c>
      <c r="L97" s="264">
        <v>472</v>
      </c>
      <c r="M97" s="264">
        <v>148</v>
      </c>
      <c r="N97" s="264">
        <v>700</v>
      </c>
      <c r="O97" s="265">
        <v>402.44</v>
      </c>
      <c r="P97" s="265">
        <v>241.46</v>
      </c>
      <c r="Q97" s="265">
        <v>160.97999999999999</v>
      </c>
      <c r="R97" s="265">
        <v>502.24</v>
      </c>
      <c r="S97" s="265">
        <v>341.26</v>
      </c>
      <c r="T97" s="265">
        <v>160.97999999999999</v>
      </c>
      <c r="U97" s="450"/>
      <c r="V97" s="450"/>
      <c r="W97" s="450"/>
      <c r="X97" s="450"/>
      <c r="Y97" s="450"/>
      <c r="Z97" s="450"/>
      <c r="AA97" s="450"/>
      <c r="AB97" s="450"/>
      <c r="AC97" s="450"/>
      <c r="AD97" s="450"/>
      <c r="AE97" s="450"/>
      <c r="AF97" s="450"/>
      <c r="AG97" s="450"/>
      <c r="AH97" s="450"/>
      <c r="AI97" s="450"/>
      <c r="AJ97" s="450"/>
      <c r="AK97" s="450"/>
      <c r="AL97" s="450"/>
      <c r="AM97" s="450"/>
      <c r="AN97" s="450"/>
      <c r="AO97" s="450"/>
      <c r="AP97" s="450"/>
      <c r="AQ97" s="450"/>
      <c r="AR97" s="450"/>
      <c r="AS97" s="450"/>
      <c r="AT97" s="450"/>
      <c r="AU97" s="450"/>
      <c r="AV97" s="450"/>
      <c r="AW97" s="450"/>
      <c r="AX97" s="450"/>
      <c r="AY97" s="450"/>
      <c r="AZ97" s="450"/>
      <c r="BA97" s="450"/>
      <c r="BB97" s="450"/>
      <c r="BC97" s="450"/>
      <c r="BD97" s="450"/>
      <c r="BE97" s="450"/>
      <c r="BF97" s="450"/>
      <c r="BG97" s="450"/>
      <c r="BH97" s="450"/>
      <c r="BI97" s="450"/>
      <c r="BJ97" s="450"/>
      <c r="BK97" s="450"/>
      <c r="BL97" s="450"/>
      <c r="BM97" s="450"/>
      <c r="BN97" s="450"/>
      <c r="BO97" s="450"/>
      <c r="BP97" s="450"/>
      <c r="BQ97" s="450"/>
      <c r="BR97" s="450"/>
      <c r="BS97" s="450"/>
      <c r="BT97" s="450"/>
      <c r="BU97" s="450"/>
      <c r="BV97" s="450"/>
      <c r="BW97" s="450"/>
      <c r="BX97" s="450"/>
      <c r="BY97" s="450"/>
      <c r="BZ97" s="450"/>
      <c r="CA97" s="450"/>
      <c r="CB97" s="450"/>
      <c r="CC97" s="450"/>
      <c r="CD97" s="450"/>
      <c r="CE97" s="450"/>
      <c r="CF97" s="450"/>
      <c r="CG97" s="450"/>
      <c r="CH97" s="450"/>
      <c r="CI97" s="450"/>
      <c r="CJ97" s="450"/>
      <c r="CK97" s="450"/>
      <c r="CL97" s="450"/>
      <c r="CM97" s="450"/>
      <c r="CN97" s="450"/>
      <c r="CO97" s="450"/>
      <c r="CP97" s="450"/>
      <c r="CQ97" s="450"/>
      <c r="CR97" s="450"/>
      <c r="CS97" s="450"/>
      <c r="CT97" s="450"/>
      <c r="CU97" s="450"/>
      <c r="CV97" s="450"/>
      <c r="CW97" s="450"/>
      <c r="CX97" s="450"/>
      <c r="CY97" s="450"/>
      <c r="CZ97" s="450"/>
      <c r="DA97" s="450"/>
      <c r="DB97" s="450"/>
      <c r="DC97" s="450"/>
      <c r="DD97" s="450"/>
      <c r="DE97" s="450"/>
      <c r="DF97" s="450"/>
      <c r="DG97" s="450"/>
      <c r="DH97" s="450"/>
      <c r="DI97" s="450"/>
      <c r="DJ97" s="450"/>
      <c r="DK97" s="450"/>
      <c r="DL97" s="450"/>
      <c r="DM97" s="450"/>
      <c r="DN97" s="450"/>
      <c r="DO97" s="450"/>
      <c r="DP97" s="450"/>
      <c r="DQ97" s="450"/>
      <c r="DR97" s="450"/>
      <c r="DS97" s="450"/>
      <c r="DT97" s="450"/>
      <c r="DU97" s="450"/>
      <c r="DV97" s="450"/>
      <c r="DW97" s="450"/>
      <c r="DX97" s="450"/>
      <c r="DY97" s="450"/>
      <c r="DZ97" s="450"/>
      <c r="EA97" s="450"/>
      <c r="EB97" s="450"/>
      <c r="EC97" s="450"/>
      <c r="ED97" s="450"/>
      <c r="EE97" s="450"/>
      <c r="EF97" s="450"/>
      <c r="EG97" s="450"/>
      <c r="EH97" s="450"/>
      <c r="EI97" s="450"/>
      <c r="EJ97" s="450"/>
      <c r="EK97" s="450"/>
      <c r="EL97" s="450"/>
      <c r="EM97" s="450"/>
      <c r="EN97" s="450"/>
      <c r="EO97" s="450"/>
      <c r="EP97" s="450"/>
      <c r="EQ97" s="450"/>
      <c r="ER97" s="450"/>
      <c r="ES97" s="450"/>
      <c r="ET97" s="450"/>
      <c r="EU97" s="450"/>
      <c r="EV97" s="450"/>
      <c r="EW97" s="450"/>
      <c r="EX97" s="450"/>
      <c r="EY97" s="450"/>
      <c r="EZ97" s="450"/>
      <c r="FA97" s="450"/>
      <c r="FB97" s="450"/>
      <c r="FC97" s="450"/>
      <c r="FD97" s="450"/>
      <c r="FE97" s="450"/>
      <c r="FF97" s="450"/>
      <c r="FG97" s="450"/>
      <c r="FH97" s="450"/>
      <c r="FI97" s="450"/>
      <c r="FJ97" s="450"/>
      <c r="FK97" s="450"/>
      <c r="FL97" s="450"/>
      <c r="FM97" s="450"/>
      <c r="FN97" s="450"/>
      <c r="FO97" s="450"/>
      <c r="FP97" s="450"/>
      <c r="FQ97" s="450"/>
      <c r="FR97" s="450"/>
      <c r="FS97" s="450"/>
      <c r="FT97" s="450"/>
      <c r="FU97" s="450"/>
      <c r="FV97" s="450"/>
      <c r="FW97" s="450"/>
      <c r="FX97" s="450"/>
      <c r="FY97" s="450"/>
      <c r="FZ97" s="450"/>
      <c r="GA97" s="450"/>
      <c r="GB97" s="450"/>
      <c r="GC97" s="450"/>
      <c r="GD97" s="450"/>
      <c r="GE97" s="450"/>
      <c r="GF97" s="450"/>
      <c r="GG97" s="450"/>
      <c r="GH97" s="450"/>
      <c r="GI97" s="450"/>
      <c r="GJ97" s="450"/>
      <c r="GK97" s="450"/>
      <c r="GL97" s="450"/>
      <c r="GM97" s="450"/>
      <c r="GN97" s="450"/>
      <c r="GO97" s="450"/>
      <c r="GP97" s="450"/>
      <c r="GQ97" s="450"/>
      <c r="GR97" s="450"/>
      <c r="GS97" s="450"/>
      <c r="GT97" s="450"/>
      <c r="GU97" s="450"/>
      <c r="GV97" s="450"/>
      <c r="GW97" s="450"/>
      <c r="GX97" s="450"/>
      <c r="GY97" s="450"/>
      <c r="GZ97" s="450"/>
      <c r="HA97" s="450"/>
      <c r="HB97" s="450"/>
      <c r="HC97" s="450"/>
      <c r="HD97" s="450"/>
      <c r="HE97" s="450"/>
      <c r="HF97" s="450"/>
      <c r="HG97" s="450"/>
      <c r="HH97" s="450"/>
      <c r="HI97" s="450"/>
      <c r="HJ97" s="450"/>
      <c r="HK97" s="450"/>
      <c r="HL97" s="450"/>
      <c r="HM97" s="450"/>
      <c r="HN97" s="450"/>
      <c r="HO97" s="450"/>
      <c r="HP97" s="450"/>
      <c r="HQ97" s="450"/>
      <c r="HR97" s="450"/>
      <c r="HS97" s="450"/>
      <c r="HT97" s="450"/>
      <c r="HU97" s="450"/>
      <c r="HV97" s="450"/>
      <c r="HW97" s="450"/>
      <c r="HX97" s="450"/>
      <c r="HY97" s="450"/>
      <c r="HZ97" s="450"/>
      <c r="IA97" s="450"/>
      <c r="IB97" s="450"/>
      <c r="IC97" s="450"/>
      <c r="ID97" s="450"/>
      <c r="IE97" s="450"/>
      <c r="IF97" s="450"/>
      <c r="IG97" s="450"/>
      <c r="IH97" s="450"/>
      <c r="II97" s="450"/>
      <c r="IJ97" s="450"/>
    </row>
    <row r="98" spans="1:244" ht="21" customHeight="1">
      <c r="A98" s="197" t="s">
        <v>102</v>
      </c>
      <c r="B98" s="197" t="s">
        <v>103</v>
      </c>
      <c r="C98" s="264">
        <v>5</v>
      </c>
      <c r="D98" s="265">
        <v>4</v>
      </c>
      <c r="E98" s="264">
        <v>156</v>
      </c>
      <c r="F98" s="265">
        <v>78</v>
      </c>
      <c r="G98" s="264">
        <v>1076</v>
      </c>
      <c r="H98" s="264">
        <v>403</v>
      </c>
      <c r="I98" s="264">
        <v>104</v>
      </c>
      <c r="J98" s="264">
        <v>569</v>
      </c>
      <c r="K98" s="264">
        <v>1084</v>
      </c>
      <c r="L98" s="264">
        <v>403</v>
      </c>
      <c r="M98" s="264">
        <v>119</v>
      </c>
      <c r="N98" s="264">
        <v>562</v>
      </c>
      <c r="O98" s="265">
        <v>338.53</v>
      </c>
      <c r="P98" s="265">
        <v>203.12</v>
      </c>
      <c r="Q98" s="265">
        <v>135.41</v>
      </c>
      <c r="R98" s="265">
        <v>420.53</v>
      </c>
      <c r="S98" s="265">
        <v>285.12</v>
      </c>
      <c r="T98" s="265">
        <v>135.41</v>
      </c>
      <c r="U98" s="450"/>
      <c r="V98" s="450"/>
      <c r="W98" s="450"/>
      <c r="X98" s="450"/>
      <c r="Y98" s="450"/>
      <c r="Z98" s="450"/>
      <c r="AA98" s="450"/>
      <c r="AB98" s="450"/>
      <c r="AC98" s="450"/>
      <c r="AD98" s="450"/>
      <c r="AE98" s="450"/>
      <c r="AF98" s="450"/>
      <c r="AG98" s="450"/>
      <c r="AH98" s="450"/>
      <c r="AI98" s="450"/>
      <c r="AJ98" s="450"/>
      <c r="AK98" s="450"/>
      <c r="AL98" s="450"/>
      <c r="AM98" s="450"/>
      <c r="AN98" s="450"/>
      <c r="AO98" s="450"/>
      <c r="AP98" s="450"/>
      <c r="AQ98" s="450"/>
      <c r="AR98" s="450"/>
      <c r="AS98" s="450"/>
      <c r="AT98" s="450"/>
      <c r="AU98" s="450"/>
      <c r="AV98" s="450"/>
      <c r="AW98" s="450"/>
      <c r="AX98" s="450"/>
      <c r="AY98" s="450"/>
      <c r="AZ98" s="450"/>
      <c r="BA98" s="450"/>
      <c r="BB98" s="450"/>
      <c r="BC98" s="450"/>
      <c r="BD98" s="450"/>
      <c r="BE98" s="450"/>
      <c r="BF98" s="450"/>
      <c r="BG98" s="450"/>
      <c r="BH98" s="450"/>
      <c r="BI98" s="450"/>
      <c r="BJ98" s="450"/>
      <c r="BK98" s="450"/>
      <c r="BL98" s="450"/>
      <c r="BM98" s="450"/>
      <c r="BN98" s="450"/>
      <c r="BO98" s="450"/>
      <c r="BP98" s="450"/>
      <c r="BQ98" s="450"/>
      <c r="BR98" s="450"/>
      <c r="BS98" s="450"/>
      <c r="BT98" s="450"/>
      <c r="BU98" s="450"/>
      <c r="BV98" s="450"/>
      <c r="BW98" s="450"/>
      <c r="BX98" s="450"/>
      <c r="BY98" s="450"/>
      <c r="BZ98" s="450"/>
      <c r="CA98" s="450"/>
      <c r="CB98" s="450"/>
      <c r="CC98" s="450"/>
      <c r="CD98" s="450"/>
      <c r="CE98" s="450"/>
      <c r="CF98" s="450"/>
      <c r="CG98" s="450"/>
      <c r="CH98" s="450"/>
      <c r="CI98" s="450"/>
      <c r="CJ98" s="450"/>
      <c r="CK98" s="450"/>
      <c r="CL98" s="450"/>
      <c r="CM98" s="450"/>
      <c r="CN98" s="450"/>
      <c r="CO98" s="450"/>
      <c r="CP98" s="450"/>
      <c r="CQ98" s="450"/>
      <c r="CR98" s="450"/>
      <c r="CS98" s="450"/>
      <c r="CT98" s="450"/>
      <c r="CU98" s="450"/>
      <c r="CV98" s="450"/>
      <c r="CW98" s="450"/>
      <c r="CX98" s="450"/>
      <c r="CY98" s="450"/>
      <c r="CZ98" s="450"/>
      <c r="DA98" s="450"/>
      <c r="DB98" s="450"/>
      <c r="DC98" s="450"/>
      <c r="DD98" s="450"/>
      <c r="DE98" s="450"/>
      <c r="DF98" s="450"/>
      <c r="DG98" s="450"/>
      <c r="DH98" s="450"/>
      <c r="DI98" s="450"/>
      <c r="DJ98" s="450"/>
      <c r="DK98" s="450"/>
      <c r="DL98" s="450"/>
      <c r="DM98" s="450"/>
      <c r="DN98" s="450"/>
      <c r="DO98" s="450"/>
      <c r="DP98" s="450"/>
      <c r="DQ98" s="450"/>
      <c r="DR98" s="450"/>
      <c r="DS98" s="450"/>
      <c r="DT98" s="450"/>
      <c r="DU98" s="450"/>
      <c r="DV98" s="450"/>
      <c r="DW98" s="450"/>
      <c r="DX98" s="450"/>
      <c r="DY98" s="450"/>
      <c r="DZ98" s="450"/>
      <c r="EA98" s="450"/>
      <c r="EB98" s="450"/>
      <c r="EC98" s="450"/>
      <c r="ED98" s="450"/>
      <c r="EE98" s="450"/>
      <c r="EF98" s="450"/>
      <c r="EG98" s="450"/>
      <c r="EH98" s="450"/>
      <c r="EI98" s="450"/>
      <c r="EJ98" s="450"/>
      <c r="EK98" s="450"/>
      <c r="EL98" s="450"/>
      <c r="EM98" s="450"/>
      <c r="EN98" s="450"/>
      <c r="EO98" s="450"/>
      <c r="EP98" s="450"/>
      <c r="EQ98" s="450"/>
      <c r="ER98" s="450"/>
      <c r="ES98" s="450"/>
      <c r="ET98" s="450"/>
      <c r="EU98" s="450"/>
      <c r="EV98" s="450"/>
      <c r="EW98" s="450"/>
      <c r="EX98" s="450"/>
      <c r="EY98" s="450"/>
      <c r="EZ98" s="450"/>
      <c r="FA98" s="450"/>
      <c r="FB98" s="450"/>
      <c r="FC98" s="450"/>
      <c r="FD98" s="450"/>
      <c r="FE98" s="450"/>
      <c r="FF98" s="450"/>
      <c r="FG98" s="450"/>
      <c r="FH98" s="450"/>
      <c r="FI98" s="450"/>
      <c r="FJ98" s="450"/>
      <c r="FK98" s="450"/>
      <c r="FL98" s="450"/>
      <c r="FM98" s="450"/>
      <c r="FN98" s="450"/>
      <c r="FO98" s="450"/>
      <c r="FP98" s="450"/>
      <c r="FQ98" s="450"/>
      <c r="FR98" s="450"/>
      <c r="FS98" s="450"/>
      <c r="FT98" s="450"/>
      <c r="FU98" s="450"/>
      <c r="FV98" s="450"/>
      <c r="FW98" s="450"/>
      <c r="FX98" s="450"/>
      <c r="FY98" s="450"/>
      <c r="FZ98" s="450"/>
      <c r="GA98" s="450"/>
      <c r="GB98" s="450"/>
      <c r="GC98" s="450"/>
      <c r="GD98" s="450"/>
      <c r="GE98" s="450"/>
      <c r="GF98" s="450"/>
      <c r="GG98" s="450"/>
      <c r="GH98" s="450"/>
      <c r="GI98" s="450"/>
      <c r="GJ98" s="450"/>
      <c r="GK98" s="450"/>
      <c r="GL98" s="450"/>
      <c r="GM98" s="450"/>
      <c r="GN98" s="450"/>
      <c r="GO98" s="450"/>
      <c r="GP98" s="450"/>
      <c r="GQ98" s="450"/>
      <c r="GR98" s="450"/>
      <c r="GS98" s="450"/>
      <c r="GT98" s="450"/>
      <c r="GU98" s="450"/>
      <c r="GV98" s="450"/>
      <c r="GW98" s="450"/>
      <c r="GX98" s="450"/>
      <c r="GY98" s="450"/>
      <c r="GZ98" s="450"/>
      <c r="HA98" s="450"/>
      <c r="HB98" s="450"/>
      <c r="HC98" s="450"/>
      <c r="HD98" s="450"/>
      <c r="HE98" s="450"/>
      <c r="HF98" s="450"/>
      <c r="HG98" s="450"/>
      <c r="HH98" s="450"/>
      <c r="HI98" s="450"/>
      <c r="HJ98" s="450"/>
      <c r="HK98" s="450"/>
      <c r="HL98" s="450"/>
      <c r="HM98" s="450"/>
      <c r="HN98" s="450"/>
      <c r="HO98" s="450"/>
      <c r="HP98" s="450"/>
      <c r="HQ98" s="450"/>
      <c r="HR98" s="450"/>
      <c r="HS98" s="450"/>
      <c r="HT98" s="450"/>
      <c r="HU98" s="450"/>
      <c r="HV98" s="450"/>
      <c r="HW98" s="450"/>
      <c r="HX98" s="450"/>
      <c r="HY98" s="450"/>
      <c r="HZ98" s="450"/>
      <c r="IA98" s="450"/>
      <c r="IB98" s="450"/>
      <c r="IC98" s="450"/>
      <c r="ID98" s="450"/>
      <c r="IE98" s="450"/>
      <c r="IF98" s="450"/>
      <c r="IG98" s="450"/>
      <c r="IH98" s="450"/>
      <c r="II98" s="450"/>
      <c r="IJ98" s="450"/>
    </row>
    <row r="99" spans="1:244" ht="21" customHeight="1">
      <c r="A99" s="197" t="s">
        <v>105</v>
      </c>
      <c r="B99" s="197" t="s">
        <v>106</v>
      </c>
      <c r="C99" s="264">
        <v>5</v>
      </c>
      <c r="D99" s="265">
        <v>4</v>
      </c>
      <c r="E99" s="264">
        <v>183</v>
      </c>
      <c r="F99" s="265">
        <v>91.5</v>
      </c>
      <c r="G99" s="264">
        <v>1459</v>
      </c>
      <c r="H99" s="264">
        <v>486</v>
      </c>
      <c r="I99" s="264">
        <v>151</v>
      </c>
      <c r="J99" s="264">
        <v>822</v>
      </c>
      <c r="K99" s="264">
        <v>1272</v>
      </c>
      <c r="L99" s="264">
        <v>424</v>
      </c>
      <c r="M99" s="264">
        <v>148</v>
      </c>
      <c r="N99" s="264">
        <v>700</v>
      </c>
      <c r="O99" s="265">
        <v>416.96</v>
      </c>
      <c r="P99" s="265">
        <v>250.18</v>
      </c>
      <c r="Q99" s="265">
        <v>166.78</v>
      </c>
      <c r="R99" s="265">
        <v>512.46</v>
      </c>
      <c r="S99" s="265">
        <v>345.68</v>
      </c>
      <c r="T99" s="265">
        <v>166.78</v>
      </c>
      <c r="U99" s="450"/>
      <c r="V99" s="450"/>
      <c r="W99" s="450"/>
      <c r="X99" s="450"/>
      <c r="Y99" s="450"/>
      <c r="Z99" s="450"/>
      <c r="AA99" s="450"/>
      <c r="AB99" s="450"/>
      <c r="AC99" s="450"/>
      <c r="AD99" s="450"/>
      <c r="AE99" s="450"/>
      <c r="AF99" s="450"/>
      <c r="AG99" s="450"/>
      <c r="AH99" s="450"/>
      <c r="AI99" s="450"/>
      <c r="AJ99" s="450"/>
      <c r="AK99" s="450"/>
      <c r="AL99" s="450"/>
      <c r="AM99" s="450"/>
      <c r="AN99" s="450"/>
      <c r="AO99" s="450"/>
      <c r="AP99" s="450"/>
      <c r="AQ99" s="450"/>
      <c r="AR99" s="450"/>
      <c r="AS99" s="450"/>
      <c r="AT99" s="450"/>
      <c r="AU99" s="450"/>
      <c r="AV99" s="450"/>
      <c r="AW99" s="450"/>
      <c r="AX99" s="450"/>
      <c r="AY99" s="450"/>
      <c r="AZ99" s="450"/>
      <c r="BA99" s="450"/>
      <c r="BB99" s="450"/>
      <c r="BC99" s="450"/>
      <c r="BD99" s="450"/>
      <c r="BE99" s="450"/>
      <c r="BF99" s="450"/>
      <c r="BG99" s="450"/>
      <c r="BH99" s="450"/>
      <c r="BI99" s="450"/>
      <c r="BJ99" s="450"/>
      <c r="BK99" s="450"/>
      <c r="BL99" s="450"/>
      <c r="BM99" s="450"/>
      <c r="BN99" s="450"/>
      <c r="BO99" s="450"/>
      <c r="BP99" s="450"/>
      <c r="BQ99" s="450"/>
      <c r="BR99" s="450"/>
      <c r="BS99" s="450"/>
      <c r="BT99" s="450"/>
      <c r="BU99" s="450"/>
      <c r="BV99" s="450"/>
      <c r="BW99" s="450"/>
      <c r="BX99" s="450"/>
      <c r="BY99" s="450"/>
      <c r="BZ99" s="450"/>
      <c r="CA99" s="450"/>
      <c r="CB99" s="450"/>
      <c r="CC99" s="450"/>
      <c r="CD99" s="450"/>
      <c r="CE99" s="450"/>
      <c r="CF99" s="450"/>
      <c r="CG99" s="450"/>
      <c r="CH99" s="450"/>
      <c r="CI99" s="450"/>
      <c r="CJ99" s="450"/>
      <c r="CK99" s="450"/>
      <c r="CL99" s="450"/>
      <c r="CM99" s="450"/>
      <c r="CN99" s="450"/>
      <c r="CO99" s="450"/>
      <c r="CP99" s="450"/>
      <c r="CQ99" s="450"/>
      <c r="CR99" s="450"/>
      <c r="CS99" s="450"/>
      <c r="CT99" s="450"/>
      <c r="CU99" s="450"/>
      <c r="CV99" s="450"/>
      <c r="CW99" s="450"/>
      <c r="CX99" s="450"/>
      <c r="CY99" s="450"/>
      <c r="CZ99" s="450"/>
      <c r="DA99" s="450"/>
      <c r="DB99" s="450"/>
      <c r="DC99" s="450"/>
      <c r="DD99" s="450"/>
      <c r="DE99" s="450"/>
      <c r="DF99" s="450"/>
      <c r="DG99" s="450"/>
      <c r="DH99" s="450"/>
      <c r="DI99" s="450"/>
      <c r="DJ99" s="450"/>
      <c r="DK99" s="450"/>
      <c r="DL99" s="450"/>
      <c r="DM99" s="450"/>
      <c r="DN99" s="450"/>
      <c r="DO99" s="450"/>
      <c r="DP99" s="450"/>
      <c r="DQ99" s="450"/>
      <c r="DR99" s="450"/>
      <c r="DS99" s="450"/>
      <c r="DT99" s="450"/>
      <c r="DU99" s="450"/>
      <c r="DV99" s="450"/>
      <c r="DW99" s="450"/>
      <c r="DX99" s="450"/>
      <c r="DY99" s="450"/>
      <c r="DZ99" s="450"/>
      <c r="EA99" s="450"/>
      <c r="EB99" s="450"/>
      <c r="EC99" s="450"/>
      <c r="ED99" s="450"/>
      <c r="EE99" s="450"/>
      <c r="EF99" s="450"/>
      <c r="EG99" s="450"/>
      <c r="EH99" s="450"/>
      <c r="EI99" s="450"/>
      <c r="EJ99" s="450"/>
      <c r="EK99" s="450"/>
      <c r="EL99" s="450"/>
      <c r="EM99" s="450"/>
      <c r="EN99" s="450"/>
      <c r="EO99" s="450"/>
      <c r="EP99" s="450"/>
      <c r="EQ99" s="450"/>
      <c r="ER99" s="450"/>
      <c r="ES99" s="450"/>
      <c r="ET99" s="450"/>
      <c r="EU99" s="450"/>
      <c r="EV99" s="450"/>
      <c r="EW99" s="450"/>
      <c r="EX99" s="450"/>
      <c r="EY99" s="450"/>
      <c r="EZ99" s="450"/>
      <c r="FA99" s="450"/>
      <c r="FB99" s="450"/>
      <c r="FC99" s="450"/>
      <c r="FD99" s="450"/>
      <c r="FE99" s="450"/>
      <c r="FF99" s="450"/>
      <c r="FG99" s="450"/>
      <c r="FH99" s="450"/>
      <c r="FI99" s="450"/>
      <c r="FJ99" s="450"/>
      <c r="FK99" s="450"/>
      <c r="FL99" s="450"/>
      <c r="FM99" s="450"/>
      <c r="FN99" s="450"/>
      <c r="FO99" s="450"/>
      <c r="FP99" s="450"/>
      <c r="FQ99" s="450"/>
      <c r="FR99" s="450"/>
      <c r="FS99" s="450"/>
      <c r="FT99" s="450"/>
      <c r="FU99" s="450"/>
      <c r="FV99" s="450"/>
      <c r="FW99" s="450"/>
      <c r="FX99" s="450"/>
      <c r="FY99" s="450"/>
      <c r="FZ99" s="450"/>
      <c r="GA99" s="450"/>
      <c r="GB99" s="450"/>
      <c r="GC99" s="450"/>
      <c r="GD99" s="450"/>
      <c r="GE99" s="450"/>
      <c r="GF99" s="450"/>
      <c r="GG99" s="450"/>
      <c r="GH99" s="450"/>
      <c r="GI99" s="450"/>
      <c r="GJ99" s="450"/>
      <c r="GK99" s="450"/>
      <c r="GL99" s="450"/>
      <c r="GM99" s="450"/>
      <c r="GN99" s="450"/>
      <c r="GO99" s="450"/>
      <c r="GP99" s="450"/>
      <c r="GQ99" s="450"/>
      <c r="GR99" s="450"/>
      <c r="GS99" s="450"/>
      <c r="GT99" s="450"/>
      <c r="GU99" s="450"/>
      <c r="GV99" s="450"/>
      <c r="GW99" s="450"/>
      <c r="GX99" s="450"/>
      <c r="GY99" s="450"/>
      <c r="GZ99" s="450"/>
      <c r="HA99" s="450"/>
      <c r="HB99" s="450"/>
      <c r="HC99" s="450"/>
      <c r="HD99" s="450"/>
      <c r="HE99" s="450"/>
      <c r="HF99" s="450"/>
      <c r="HG99" s="450"/>
      <c r="HH99" s="450"/>
      <c r="HI99" s="450"/>
      <c r="HJ99" s="450"/>
      <c r="HK99" s="450"/>
      <c r="HL99" s="450"/>
      <c r="HM99" s="450"/>
      <c r="HN99" s="450"/>
      <c r="HO99" s="450"/>
      <c r="HP99" s="450"/>
      <c r="HQ99" s="450"/>
      <c r="HR99" s="450"/>
      <c r="HS99" s="450"/>
      <c r="HT99" s="450"/>
      <c r="HU99" s="450"/>
      <c r="HV99" s="450"/>
      <c r="HW99" s="450"/>
      <c r="HX99" s="450"/>
      <c r="HY99" s="450"/>
      <c r="HZ99" s="450"/>
      <c r="IA99" s="450"/>
      <c r="IB99" s="450"/>
      <c r="IC99" s="450"/>
      <c r="ID99" s="450"/>
      <c r="IE99" s="450"/>
      <c r="IF99" s="450"/>
      <c r="IG99" s="450"/>
      <c r="IH99" s="450"/>
      <c r="II99" s="450"/>
      <c r="IJ99" s="450"/>
    </row>
    <row r="100" spans="1:244" s="273" customFormat="1" ht="21" customHeight="1">
      <c r="A100" s="197" t="s">
        <v>107</v>
      </c>
      <c r="B100" s="197" t="s">
        <v>108</v>
      </c>
      <c r="C100" s="264">
        <v>9</v>
      </c>
      <c r="D100" s="265">
        <v>7.2</v>
      </c>
      <c r="E100" s="264">
        <v>313</v>
      </c>
      <c r="F100" s="265">
        <v>156.5</v>
      </c>
      <c r="G100" s="264">
        <v>2132</v>
      </c>
      <c r="H100" s="264">
        <v>1175</v>
      </c>
      <c r="I100" s="264">
        <v>148</v>
      </c>
      <c r="J100" s="264">
        <v>809</v>
      </c>
      <c r="K100" s="264">
        <v>2174</v>
      </c>
      <c r="L100" s="264">
        <v>1187</v>
      </c>
      <c r="M100" s="264">
        <v>172</v>
      </c>
      <c r="N100" s="264">
        <v>815</v>
      </c>
      <c r="O100" s="265">
        <v>751.08</v>
      </c>
      <c r="P100" s="265">
        <v>450.65</v>
      </c>
      <c r="Q100" s="265">
        <v>300.43</v>
      </c>
      <c r="R100" s="265">
        <v>914.78</v>
      </c>
      <c r="S100" s="265">
        <v>614.35</v>
      </c>
      <c r="T100" s="265">
        <v>300.43</v>
      </c>
    </row>
    <row r="101" spans="1:244" s="273" customFormat="1" ht="21" customHeight="1">
      <c r="A101" s="197" t="s">
        <v>109</v>
      </c>
      <c r="B101" s="197" t="s">
        <v>110</v>
      </c>
      <c r="C101" s="264">
        <v>9</v>
      </c>
      <c r="D101" s="265">
        <v>7.2</v>
      </c>
      <c r="E101" s="264">
        <v>306</v>
      </c>
      <c r="F101" s="265">
        <v>153</v>
      </c>
      <c r="G101" s="264">
        <v>1942</v>
      </c>
      <c r="H101" s="264">
        <v>995</v>
      </c>
      <c r="I101" s="264">
        <v>147</v>
      </c>
      <c r="J101" s="264">
        <v>800</v>
      </c>
      <c r="K101" s="264">
        <v>2123</v>
      </c>
      <c r="L101" s="264">
        <v>1119</v>
      </c>
      <c r="M101" s="264">
        <v>175</v>
      </c>
      <c r="N101" s="264">
        <v>829</v>
      </c>
      <c r="O101" s="265">
        <v>697.4</v>
      </c>
      <c r="P101" s="265">
        <v>418.44</v>
      </c>
      <c r="Q101" s="265">
        <v>278.95999999999998</v>
      </c>
      <c r="R101" s="265">
        <v>857.6</v>
      </c>
      <c r="S101" s="265">
        <v>578.64</v>
      </c>
      <c r="T101" s="265">
        <v>278.95999999999998</v>
      </c>
    </row>
    <row r="102" spans="1:244" s="273" customFormat="1" ht="21" customHeight="1">
      <c r="A102" s="197"/>
      <c r="B102" s="197" t="s">
        <v>111</v>
      </c>
      <c r="C102" s="264"/>
      <c r="D102" s="265"/>
      <c r="E102" s="264"/>
      <c r="F102" s="265"/>
      <c r="G102" s="264"/>
      <c r="H102" s="264"/>
      <c r="I102" s="264"/>
      <c r="J102" s="264"/>
      <c r="K102" s="264">
        <v>0</v>
      </c>
      <c r="L102" s="264">
        <v>0</v>
      </c>
      <c r="M102" s="264">
        <v>0</v>
      </c>
      <c r="N102" s="264">
        <v>0</v>
      </c>
      <c r="O102" s="265">
        <v>0</v>
      </c>
      <c r="P102" s="265">
        <v>0</v>
      </c>
      <c r="Q102" s="265"/>
      <c r="R102" s="265">
        <v>0</v>
      </c>
      <c r="S102" s="265">
        <v>0</v>
      </c>
      <c r="T102" s="265">
        <v>0</v>
      </c>
    </row>
    <row r="103" spans="1:244" s="273" customFormat="1" ht="21" customHeight="1">
      <c r="A103" s="453"/>
      <c r="B103" s="197" t="s">
        <v>113</v>
      </c>
      <c r="C103" s="264">
        <v>3</v>
      </c>
      <c r="D103" s="265">
        <v>2.4</v>
      </c>
      <c r="E103" s="264">
        <v>105</v>
      </c>
      <c r="F103" s="265">
        <v>52.5</v>
      </c>
      <c r="G103" s="264">
        <v>1200</v>
      </c>
      <c r="H103" s="264">
        <v>1088</v>
      </c>
      <c r="I103" s="264">
        <v>0</v>
      </c>
      <c r="J103" s="264">
        <v>112</v>
      </c>
      <c r="K103" s="264">
        <v>1255</v>
      </c>
      <c r="L103" s="264">
        <v>1112</v>
      </c>
      <c r="M103" s="264">
        <v>0</v>
      </c>
      <c r="N103" s="264">
        <v>143</v>
      </c>
      <c r="O103" s="265">
        <v>512.04999999999995</v>
      </c>
      <c r="P103" s="265">
        <v>307.23</v>
      </c>
      <c r="Q103" s="265">
        <v>204.82</v>
      </c>
      <c r="R103" s="265">
        <v>566.95000000000005</v>
      </c>
      <c r="S103" s="265">
        <v>362.13</v>
      </c>
      <c r="T103" s="265">
        <v>204.82</v>
      </c>
    </row>
    <row r="104" spans="1:244" s="273" customFormat="1" ht="21" customHeight="1">
      <c r="A104" s="453"/>
      <c r="B104" s="197" t="s">
        <v>114</v>
      </c>
      <c r="C104" s="264">
        <v>5</v>
      </c>
      <c r="D104" s="265">
        <v>4</v>
      </c>
      <c r="E104" s="264">
        <v>171</v>
      </c>
      <c r="F104" s="265">
        <v>85.5</v>
      </c>
      <c r="G104" s="264">
        <v>1113</v>
      </c>
      <c r="H104" s="264">
        <v>435</v>
      </c>
      <c r="I104" s="264">
        <v>105</v>
      </c>
      <c r="J104" s="264">
        <v>573</v>
      </c>
      <c r="K104" s="264">
        <v>1184</v>
      </c>
      <c r="L104" s="264">
        <v>490</v>
      </c>
      <c r="M104" s="264">
        <v>121</v>
      </c>
      <c r="N104" s="264">
        <v>573</v>
      </c>
      <c r="O104" s="265">
        <v>366.85</v>
      </c>
      <c r="P104" s="265">
        <v>220.11</v>
      </c>
      <c r="Q104" s="265">
        <v>146.74</v>
      </c>
      <c r="R104" s="265">
        <v>456.35</v>
      </c>
      <c r="S104" s="265">
        <v>309.61</v>
      </c>
      <c r="T104" s="265">
        <v>146.74</v>
      </c>
    </row>
    <row r="105" spans="1:244" s="273" customFormat="1" ht="21" customHeight="1">
      <c r="A105" s="453"/>
      <c r="B105" s="197" t="s">
        <v>590</v>
      </c>
      <c r="C105" s="264"/>
      <c r="D105" s="265"/>
      <c r="E105" s="264"/>
      <c r="F105" s="265"/>
      <c r="G105" s="264"/>
      <c r="H105" s="264"/>
      <c r="I105" s="264"/>
      <c r="J105" s="264"/>
      <c r="K105" s="264">
        <v>0</v>
      </c>
      <c r="L105" s="264">
        <v>0</v>
      </c>
      <c r="M105" s="264">
        <v>0</v>
      </c>
      <c r="N105" s="264">
        <v>0</v>
      </c>
      <c r="O105" s="265">
        <v>0</v>
      </c>
      <c r="P105" s="265">
        <v>0</v>
      </c>
      <c r="Q105" s="265"/>
      <c r="R105" s="265">
        <v>0</v>
      </c>
      <c r="S105" s="265">
        <v>0</v>
      </c>
      <c r="T105" s="265">
        <v>0</v>
      </c>
    </row>
    <row r="106" spans="1:244" s="241" customFormat="1" ht="21" customHeight="1">
      <c r="A106" s="626" t="s">
        <v>432</v>
      </c>
      <c r="B106" s="262" t="s">
        <v>13</v>
      </c>
      <c r="C106" s="269">
        <v>97</v>
      </c>
      <c r="D106" s="269">
        <v>77.599999999999994</v>
      </c>
      <c r="E106" s="269">
        <v>2332</v>
      </c>
      <c r="F106" s="269">
        <v>1166</v>
      </c>
      <c r="G106" s="269">
        <v>16881</v>
      </c>
      <c r="H106" s="269">
        <v>5821</v>
      </c>
      <c r="I106" s="269">
        <v>1713</v>
      </c>
      <c r="J106" s="269">
        <v>9347</v>
      </c>
      <c r="K106" s="269">
        <v>17084</v>
      </c>
      <c r="L106" s="269">
        <v>5975</v>
      </c>
      <c r="M106" s="269">
        <v>1939</v>
      </c>
      <c r="N106" s="269">
        <v>9170</v>
      </c>
      <c r="O106" s="269">
        <v>5234.59</v>
      </c>
      <c r="P106" s="269">
        <v>3140.75</v>
      </c>
      <c r="Q106" s="269">
        <v>2093.84</v>
      </c>
      <c r="R106" s="269">
        <v>6478.19</v>
      </c>
      <c r="S106" s="269">
        <v>4384.3500000000004</v>
      </c>
      <c r="T106" s="269">
        <v>2093.84</v>
      </c>
    </row>
    <row r="107" spans="1:244" s="454" customFormat="1" ht="21" customHeight="1">
      <c r="A107" s="626"/>
      <c r="B107" s="197" t="s">
        <v>117</v>
      </c>
      <c r="C107" s="264">
        <v>38</v>
      </c>
      <c r="D107" s="265">
        <v>30.4</v>
      </c>
      <c r="E107" s="264">
        <v>868</v>
      </c>
      <c r="F107" s="265">
        <v>434</v>
      </c>
      <c r="G107" s="264">
        <v>6511</v>
      </c>
      <c r="H107" s="264">
        <v>2170</v>
      </c>
      <c r="I107" s="264">
        <v>672</v>
      </c>
      <c r="J107" s="264">
        <v>3669</v>
      </c>
      <c r="K107" s="264">
        <v>6451</v>
      </c>
      <c r="L107" s="264">
        <v>2150</v>
      </c>
      <c r="M107" s="264">
        <v>751</v>
      </c>
      <c r="N107" s="264">
        <v>3550</v>
      </c>
      <c r="O107" s="265">
        <v>1979.29</v>
      </c>
      <c r="P107" s="265">
        <v>1187.57</v>
      </c>
      <c r="Q107" s="265">
        <v>791.72</v>
      </c>
      <c r="R107" s="265">
        <v>2443.69</v>
      </c>
      <c r="S107" s="265">
        <v>1651.97</v>
      </c>
      <c r="T107" s="265">
        <v>791.72</v>
      </c>
    </row>
    <row r="108" spans="1:244" s="273" customFormat="1" ht="21" customHeight="1">
      <c r="A108" s="626"/>
      <c r="B108" s="197" t="s">
        <v>118</v>
      </c>
      <c r="C108" s="264">
        <v>31</v>
      </c>
      <c r="D108" s="265">
        <v>24.8</v>
      </c>
      <c r="E108" s="264">
        <v>760</v>
      </c>
      <c r="F108" s="265">
        <v>380</v>
      </c>
      <c r="G108" s="264">
        <v>5596</v>
      </c>
      <c r="H108" s="264">
        <v>1865</v>
      </c>
      <c r="I108" s="264">
        <v>578</v>
      </c>
      <c r="J108" s="264">
        <v>3153</v>
      </c>
      <c r="K108" s="264">
        <v>5612</v>
      </c>
      <c r="L108" s="264">
        <v>1871</v>
      </c>
      <c r="M108" s="264">
        <v>653</v>
      </c>
      <c r="N108" s="264">
        <v>3088</v>
      </c>
      <c r="O108" s="265">
        <v>1711.55</v>
      </c>
      <c r="P108" s="265">
        <v>1026.93</v>
      </c>
      <c r="Q108" s="265">
        <v>684.62</v>
      </c>
      <c r="R108" s="265">
        <v>2116.35</v>
      </c>
      <c r="S108" s="265">
        <v>1431.73</v>
      </c>
      <c r="T108" s="265">
        <v>684.62</v>
      </c>
    </row>
    <row r="109" spans="1:244" s="273" customFormat="1" ht="21" customHeight="1">
      <c r="A109" s="626"/>
      <c r="B109" s="197" t="s">
        <v>119</v>
      </c>
      <c r="C109" s="264">
        <v>24</v>
      </c>
      <c r="D109" s="265">
        <v>19.2</v>
      </c>
      <c r="E109" s="264">
        <v>560</v>
      </c>
      <c r="F109" s="265">
        <v>280</v>
      </c>
      <c r="G109" s="264">
        <v>3923</v>
      </c>
      <c r="H109" s="264">
        <v>1308</v>
      </c>
      <c r="I109" s="264">
        <v>405</v>
      </c>
      <c r="J109" s="264">
        <v>2210</v>
      </c>
      <c r="K109" s="264">
        <v>4024</v>
      </c>
      <c r="L109" s="264">
        <v>1341</v>
      </c>
      <c r="M109" s="264">
        <v>468</v>
      </c>
      <c r="N109" s="264">
        <v>2215</v>
      </c>
      <c r="O109" s="265">
        <v>1213.58</v>
      </c>
      <c r="P109" s="265">
        <v>728.15</v>
      </c>
      <c r="Q109" s="265">
        <v>485.43</v>
      </c>
      <c r="R109" s="265">
        <v>1512.78</v>
      </c>
      <c r="S109" s="265">
        <v>1027.3499999999999</v>
      </c>
      <c r="T109" s="265">
        <v>485.43</v>
      </c>
    </row>
    <row r="110" spans="1:244" s="273" customFormat="1" ht="21" customHeight="1">
      <c r="A110" s="626"/>
      <c r="B110" s="197" t="s">
        <v>120</v>
      </c>
      <c r="C110" s="264">
        <v>4</v>
      </c>
      <c r="D110" s="265">
        <v>3.2</v>
      </c>
      <c r="E110" s="264">
        <v>144</v>
      </c>
      <c r="F110" s="265">
        <v>72</v>
      </c>
      <c r="G110" s="264">
        <v>851</v>
      </c>
      <c r="H110" s="264">
        <v>478</v>
      </c>
      <c r="I110" s="264">
        <v>58</v>
      </c>
      <c r="J110" s="264">
        <v>315</v>
      </c>
      <c r="K110" s="264">
        <v>997</v>
      </c>
      <c r="L110" s="264">
        <v>613</v>
      </c>
      <c r="M110" s="264">
        <v>67</v>
      </c>
      <c r="N110" s="264">
        <v>317</v>
      </c>
      <c r="O110" s="265">
        <v>330.17</v>
      </c>
      <c r="P110" s="265">
        <v>198.1</v>
      </c>
      <c r="Q110" s="265">
        <v>132.07</v>
      </c>
      <c r="R110" s="265">
        <v>405.37</v>
      </c>
      <c r="S110" s="265">
        <v>273.3</v>
      </c>
      <c r="T110" s="265">
        <v>132.07</v>
      </c>
    </row>
    <row r="111" spans="1:244" s="273" customFormat="1" ht="19.5" customHeight="1">
      <c r="A111" s="270"/>
      <c r="B111" s="271"/>
      <c r="C111" s="455"/>
      <c r="D111" s="456"/>
      <c r="E111" s="457"/>
      <c r="F111" s="456"/>
      <c r="G111" s="455"/>
      <c r="H111" s="455"/>
      <c r="I111" s="455"/>
      <c r="J111" s="455"/>
      <c r="K111" s="455"/>
      <c r="L111" s="455"/>
      <c r="M111" s="455"/>
      <c r="N111" s="455"/>
      <c r="O111" s="456"/>
      <c r="P111" s="456"/>
      <c r="Q111" s="456"/>
      <c r="R111" s="274"/>
      <c r="S111" s="274"/>
      <c r="T111" s="274"/>
    </row>
    <row r="112" spans="1:244" s="273" customFormat="1" ht="13.5">
      <c r="C112" s="455"/>
      <c r="D112" s="456"/>
      <c r="E112" s="457"/>
      <c r="F112" s="456"/>
      <c r="G112" s="455"/>
      <c r="H112" s="455"/>
      <c r="I112" s="455"/>
      <c r="J112" s="455"/>
      <c r="K112" s="455"/>
      <c r="L112" s="455"/>
      <c r="M112" s="455"/>
      <c r="N112" s="455"/>
      <c r="O112" s="456"/>
      <c r="P112" s="456"/>
      <c r="Q112" s="456"/>
      <c r="R112" s="456"/>
      <c r="S112" s="456"/>
      <c r="T112" s="456"/>
    </row>
    <row r="113" spans="3:20" s="273" customFormat="1" ht="13.5">
      <c r="C113" s="455"/>
      <c r="D113" s="456"/>
      <c r="E113" s="457"/>
      <c r="F113" s="456"/>
      <c r="G113" s="455"/>
      <c r="H113" s="455"/>
      <c r="I113" s="455"/>
      <c r="J113" s="455"/>
      <c r="K113" s="455"/>
      <c r="L113" s="455"/>
      <c r="M113" s="455"/>
      <c r="N113" s="455"/>
      <c r="O113" s="456"/>
      <c r="P113" s="456"/>
      <c r="Q113" s="456"/>
      <c r="R113" s="456"/>
      <c r="S113" s="456"/>
      <c r="T113" s="456"/>
    </row>
  </sheetData>
  <mergeCells count="32">
    <mergeCell ref="T6:T7"/>
    <mergeCell ref="R4:T5"/>
    <mergeCell ref="A93:A95"/>
    <mergeCell ref="O6:O7"/>
    <mergeCell ref="P6:P7"/>
    <mergeCell ref="Q6:Q7"/>
    <mergeCell ref="R6:R7"/>
    <mergeCell ref="B4:B7"/>
    <mergeCell ref="C5:C7"/>
    <mergeCell ref="D5:D7"/>
    <mergeCell ref="N6:N7"/>
    <mergeCell ref="J6:J7"/>
    <mergeCell ref="K5:K7"/>
    <mergeCell ref="L6:L7"/>
    <mergeCell ref="M6:M7"/>
    <mergeCell ref="S6:S7"/>
    <mergeCell ref="A2:T2"/>
    <mergeCell ref="C4:D4"/>
    <mergeCell ref="E4:F4"/>
    <mergeCell ref="G4:Q4"/>
    <mergeCell ref="A106:A110"/>
    <mergeCell ref="A9:A90"/>
    <mergeCell ref="H5:J5"/>
    <mergeCell ref="L5:N5"/>
    <mergeCell ref="O5:Q5"/>
    <mergeCell ref="A8:B8"/>
    <mergeCell ref="A4:A7"/>
    <mergeCell ref="E5:E7"/>
    <mergeCell ref="F5:F7"/>
    <mergeCell ref="G5:G7"/>
    <mergeCell ref="H6:H7"/>
    <mergeCell ref="I6:I7"/>
  </mergeCells>
  <phoneticPr fontId="154" type="noConversion"/>
  <printOptions horizontalCentered="1"/>
  <pageMargins left="0.16" right="0.16" top="0.59" bottom="0.59" header="0.51" footer="0.51"/>
  <pageSetup paperSize="8" scale="86" fitToHeight="0" orientation="landscape"/>
  <headerFooter scaleWithDoc="0"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10"/>
  <sheetViews>
    <sheetView workbookViewId="0">
      <pane xSplit="3" ySplit="11" topLeftCell="D12" activePane="bottomRight" state="frozen"/>
      <selection pane="topRight"/>
      <selection pane="bottomLeft"/>
      <selection pane="bottomRight" activeCell="D17" sqref="D17"/>
    </sheetView>
  </sheetViews>
  <sheetFormatPr defaultColWidth="8.875" defaultRowHeight="14.25"/>
  <cols>
    <col min="1" max="1" width="5.875" style="444" customWidth="1"/>
    <col min="2" max="2" width="11.875" style="441" customWidth="1"/>
    <col min="3" max="3" width="8.875" style="244" customWidth="1"/>
    <col min="4" max="4" width="10.125" style="442" customWidth="1"/>
    <col min="5" max="5" width="9.5" style="443" customWidth="1"/>
    <col min="6" max="6" width="9.875" style="443" customWidth="1"/>
    <col min="7" max="7" width="11.5" style="442" customWidth="1"/>
    <col min="8" max="8" width="8.625" style="442" customWidth="1"/>
    <col min="9" max="9" width="8" style="442" customWidth="1"/>
    <col min="10" max="10" width="10.5" style="442" customWidth="1"/>
    <col min="11" max="11" width="7" style="442" customWidth="1"/>
    <col min="12" max="12" width="8.75" style="442" customWidth="1"/>
    <col min="13" max="13" width="6.625" style="442" customWidth="1"/>
    <col min="14" max="14" width="7.875" style="442" customWidth="1"/>
    <col min="15" max="15" width="7.75" style="442" customWidth="1"/>
    <col min="16" max="16" width="6.75" style="442" customWidth="1"/>
    <col min="17" max="17" width="7.625" style="442" customWidth="1"/>
    <col min="18" max="18" width="7.75" style="442" customWidth="1"/>
    <col min="19" max="19" width="8.75" style="443" customWidth="1"/>
    <col min="20" max="20" width="9.25" style="443" customWidth="1"/>
    <col min="21" max="21" width="9.5" style="443" customWidth="1"/>
    <col min="22" max="22" width="8.25" style="443" customWidth="1"/>
    <col min="23" max="23" width="9.375" style="443" customWidth="1"/>
    <col min="24" max="24" width="9.25" style="442" customWidth="1"/>
    <col min="25" max="25" width="9" style="442" customWidth="1"/>
    <col min="26" max="26" width="10.125" style="442" customWidth="1"/>
    <col min="27" max="27" width="9.125" style="442" customWidth="1"/>
    <col min="28" max="28" width="8.75" style="442" customWidth="1"/>
    <col min="29" max="29" width="8.5" style="442" customWidth="1"/>
    <col min="30" max="30" width="8.625" style="442" customWidth="1"/>
    <col min="31" max="31" width="8.75" style="442" customWidth="1"/>
    <col min="32" max="32" width="9.25" style="442" customWidth="1"/>
    <col min="33" max="34" width="8.75" style="442" customWidth="1"/>
    <col min="35" max="35" width="7.625" style="442" customWidth="1"/>
    <col min="36" max="36" width="7.375" style="442" customWidth="1"/>
    <col min="37" max="40" width="7.25" style="442" customWidth="1"/>
    <col min="41" max="41" width="10" style="444" customWidth="1"/>
    <col min="42" max="265" width="8.875" style="444"/>
    <col min="266" max="266" width="8.5" style="444" customWidth="1"/>
    <col min="267" max="267" width="23.375" style="444" customWidth="1"/>
    <col min="268" max="268" width="8.5" style="444" customWidth="1"/>
    <col min="269" max="280" width="8.75" style="444" customWidth="1"/>
    <col min="281" max="281" width="9.375" style="444" customWidth="1"/>
    <col min="282" max="282" width="17.125" style="444" customWidth="1"/>
    <col min="283" max="283" width="12.5" style="444" customWidth="1"/>
    <col min="284" max="295" width="10" style="444" customWidth="1"/>
    <col min="296" max="521" width="8.875" style="444"/>
    <col min="522" max="522" width="8.5" style="444" customWidth="1"/>
    <col min="523" max="523" width="23.375" style="444" customWidth="1"/>
    <col min="524" max="524" width="8.5" style="444" customWidth="1"/>
    <col min="525" max="536" width="8.75" style="444" customWidth="1"/>
    <col min="537" max="537" width="9.375" style="444" customWidth="1"/>
    <col min="538" max="538" width="17.125" style="444" customWidth="1"/>
    <col min="539" max="539" width="12.5" style="444" customWidth="1"/>
    <col min="540" max="551" width="10" style="444" customWidth="1"/>
    <col min="552" max="777" width="8.875" style="444"/>
    <col min="778" max="778" width="8.5" style="444" customWidth="1"/>
    <col min="779" max="779" width="23.375" style="444" customWidth="1"/>
    <col min="780" max="780" width="8.5" style="444" customWidth="1"/>
    <col min="781" max="792" width="8.75" style="444" customWidth="1"/>
    <col min="793" max="793" width="9.375" style="444" customWidth="1"/>
    <col min="794" max="794" width="17.125" style="444" customWidth="1"/>
    <col min="795" max="795" width="12.5" style="444" customWidth="1"/>
    <col min="796" max="807" width="10" style="444" customWidth="1"/>
    <col min="808" max="1033" width="8.875" style="444"/>
    <col min="1034" max="1034" width="8.5" style="444" customWidth="1"/>
    <col min="1035" max="1035" width="23.375" style="444" customWidth="1"/>
    <col min="1036" max="1036" width="8.5" style="444" customWidth="1"/>
    <col min="1037" max="1048" width="8.75" style="444" customWidth="1"/>
    <col min="1049" max="1049" width="9.375" style="444" customWidth="1"/>
    <col min="1050" max="1050" width="17.125" style="444" customWidth="1"/>
    <col min="1051" max="1051" width="12.5" style="444" customWidth="1"/>
    <col min="1052" max="1063" width="10" style="444" customWidth="1"/>
    <col min="1064" max="1289" width="8.875" style="444"/>
    <col min="1290" max="1290" width="8.5" style="444" customWidth="1"/>
    <col min="1291" max="1291" width="23.375" style="444" customWidth="1"/>
    <col min="1292" max="1292" width="8.5" style="444" customWidth="1"/>
    <col min="1293" max="1304" width="8.75" style="444" customWidth="1"/>
    <col min="1305" max="1305" width="9.375" style="444" customWidth="1"/>
    <col min="1306" max="1306" width="17.125" style="444" customWidth="1"/>
    <col min="1307" max="1307" width="12.5" style="444" customWidth="1"/>
    <col min="1308" max="1319" width="10" style="444" customWidth="1"/>
    <col min="1320" max="1545" width="8.875" style="444"/>
    <col min="1546" max="1546" width="8.5" style="444" customWidth="1"/>
    <col min="1547" max="1547" width="23.375" style="444" customWidth="1"/>
    <col min="1548" max="1548" width="8.5" style="444" customWidth="1"/>
    <col min="1549" max="1560" width="8.75" style="444" customWidth="1"/>
    <col min="1561" max="1561" width="9.375" style="444" customWidth="1"/>
    <col min="1562" max="1562" width="17.125" style="444" customWidth="1"/>
    <col min="1563" max="1563" width="12.5" style="444" customWidth="1"/>
    <col min="1564" max="1575" width="10" style="444" customWidth="1"/>
    <col min="1576" max="1801" width="8.875" style="444"/>
    <col min="1802" max="1802" width="8.5" style="444" customWidth="1"/>
    <col min="1803" max="1803" width="23.375" style="444" customWidth="1"/>
    <col min="1804" max="1804" width="8.5" style="444" customWidth="1"/>
    <col min="1805" max="1816" width="8.75" style="444" customWidth="1"/>
    <col min="1817" max="1817" width="9.375" style="444" customWidth="1"/>
    <col min="1818" max="1818" width="17.125" style="444" customWidth="1"/>
    <col min="1819" max="1819" width="12.5" style="444" customWidth="1"/>
    <col min="1820" max="1831" width="10" style="444" customWidth="1"/>
    <col min="1832" max="2057" width="8.875" style="444"/>
    <col min="2058" max="2058" width="8.5" style="444" customWidth="1"/>
    <col min="2059" max="2059" width="23.375" style="444" customWidth="1"/>
    <col min="2060" max="2060" width="8.5" style="444" customWidth="1"/>
    <col min="2061" max="2072" width="8.75" style="444" customWidth="1"/>
    <col min="2073" max="2073" width="9.375" style="444" customWidth="1"/>
    <col min="2074" max="2074" width="17.125" style="444" customWidth="1"/>
    <col min="2075" max="2075" width="12.5" style="444" customWidth="1"/>
    <col min="2076" max="2087" width="10" style="444" customWidth="1"/>
    <col min="2088" max="2313" width="8.875" style="444"/>
    <col min="2314" max="2314" width="8.5" style="444" customWidth="1"/>
    <col min="2315" max="2315" width="23.375" style="444" customWidth="1"/>
    <col min="2316" max="2316" width="8.5" style="444" customWidth="1"/>
    <col min="2317" max="2328" width="8.75" style="444" customWidth="1"/>
    <col min="2329" max="2329" width="9.375" style="444" customWidth="1"/>
    <col min="2330" max="2330" width="17.125" style="444" customWidth="1"/>
    <col min="2331" max="2331" width="12.5" style="444" customWidth="1"/>
    <col min="2332" max="2343" width="10" style="444" customWidth="1"/>
    <col min="2344" max="2569" width="8.875" style="444"/>
    <col min="2570" max="2570" width="8.5" style="444" customWidth="1"/>
    <col min="2571" max="2571" width="23.375" style="444" customWidth="1"/>
    <col min="2572" max="2572" width="8.5" style="444" customWidth="1"/>
    <col min="2573" max="2584" width="8.75" style="444" customWidth="1"/>
    <col min="2585" max="2585" width="9.375" style="444" customWidth="1"/>
    <col min="2586" max="2586" width="17.125" style="444" customWidth="1"/>
    <col min="2587" max="2587" width="12.5" style="444" customWidth="1"/>
    <col min="2588" max="2599" width="10" style="444" customWidth="1"/>
    <col min="2600" max="2825" width="8.875" style="444"/>
    <col min="2826" max="2826" width="8.5" style="444" customWidth="1"/>
    <col min="2827" max="2827" width="23.375" style="444" customWidth="1"/>
    <col min="2828" max="2828" width="8.5" style="444" customWidth="1"/>
    <col min="2829" max="2840" width="8.75" style="444" customWidth="1"/>
    <col min="2841" max="2841" width="9.375" style="444" customWidth="1"/>
    <col min="2842" max="2842" width="17.125" style="444" customWidth="1"/>
    <col min="2843" max="2843" width="12.5" style="444" customWidth="1"/>
    <col min="2844" max="2855" width="10" style="444" customWidth="1"/>
    <col min="2856" max="3081" width="8.875" style="444"/>
    <col min="3082" max="3082" width="8.5" style="444" customWidth="1"/>
    <col min="3083" max="3083" width="23.375" style="444" customWidth="1"/>
    <col min="3084" max="3084" width="8.5" style="444" customWidth="1"/>
    <col min="3085" max="3096" width="8.75" style="444" customWidth="1"/>
    <col min="3097" max="3097" width="9.375" style="444" customWidth="1"/>
    <col min="3098" max="3098" width="17.125" style="444" customWidth="1"/>
    <col min="3099" max="3099" width="12.5" style="444" customWidth="1"/>
    <col min="3100" max="3111" width="10" style="444" customWidth="1"/>
    <col min="3112" max="3337" width="8.875" style="444"/>
    <col min="3338" max="3338" width="8.5" style="444" customWidth="1"/>
    <col min="3339" max="3339" width="23.375" style="444" customWidth="1"/>
    <col min="3340" max="3340" width="8.5" style="444" customWidth="1"/>
    <col min="3341" max="3352" width="8.75" style="444" customWidth="1"/>
    <col min="3353" max="3353" width="9.375" style="444" customWidth="1"/>
    <col min="3354" max="3354" width="17.125" style="444" customWidth="1"/>
    <col min="3355" max="3355" width="12.5" style="444" customWidth="1"/>
    <col min="3356" max="3367" width="10" style="444" customWidth="1"/>
    <col min="3368" max="3593" width="8.875" style="444"/>
    <col min="3594" max="3594" width="8.5" style="444" customWidth="1"/>
    <col min="3595" max="3595" width="23.375" style="444" customWidth="1"/>
    <col min="3596" max="3596" width="8.5" style="444" customWidth="1"/>
    <col min="3597" max="3608" width="8.75" style="444" customWidth="1"/>
    <col min="3609" max="3609" width="9.375" style="444" customWidth="1"/>
    <col min="3610" max="3610" width="17.125" style="444" customWidth="1"/>
    <col min="3611" max="3611" width="12.5" style="444" customWidth="1"/>
    <col min="3612" max="3623" width="10" style="444" customWidth="1"/>
    <col min="3624" max="3849" width="8.875" style="444"/>
    <col min="3850" max="3850" width="8.5" style="444" customWidth="1"/>
    <col min="3851" max="3851" width="23.375" style="444" customWidth="1"/>
    <col min="3852" max="3852" width="8.5" style="444" customWidth="1"/>
    <col min="3853" max="3864" width="8.75" style="444" customWidth="1"/>
    <col min="3865" max="3865" width="9.375" style="444" customWidth="1"/>
    <col min="3866" max="3866" width="17.125" style="444" customWidth="1"/>
    <col min="3867" max="3867" width="12.5" style="444" customWidth="1"/>
    <col min="3868" max="3879" width="10" style="444" customWidth="1"/>
    <col min="3880" max="4105" width="8.875" style="444"/>
    <col min="4106" max="4106" width="8.5" style="444" customWidth="1"/>
    <col min="4107" max="4107" width="23.375" style="444" customWidth="1"/>
    <col min="4108" max="4108" width="8.5" style="444" customWidth="1"/>
    <col min="4109" max="4120" width="8.75" style="444" customWidth="1"/>
    <col min="4121" max="4121" width="9.375" style="444" customWidth="1"/>
    <col min="4122" max="4122" width="17.125" style="444" customWidth="1"/>
    <col min="4123" max="4123" width="12.5" style="444" customWidth="1"/>
    <col min="4124" max="4135" width="10" style="444" customWidth="1"/>
    <col min="4136" max="4361" width="8.875" style="444"/>
    <col min="4362" max="4362" width="8.5" style="444" customWidth="1"/>
    <col min="4363" max="4363" width="23.375" style="444" customWidth="1"/>
    <col min="4364" max="4364" width="8.5" style="444" customWidth="1"/>
    <col min="4365" max="4376" width="8.75" style="444" customWidth="1"/>
    <col min="4377" max="4377" width="9.375" style="444" customWidth="1"/>
    <col min="4378" max="4378" width="17.125" style="444" customWidth="1"/>
    <col min="4379" max="4379" width="12.5" style="444" customWidth="1"/>
    <col min="4380" max="4391" width="10" style="444" customWidth="1"/>
    <col min="4392" max="4617" width="8.875" style="444"/>
    <col min="4618" max="4618" width="8.5" style="444" customWidth="1"/>
    <col min="4619" max="4619" width="23.375" style="444" customWidth="1"/>
    <col min="4620" max="4620" width="8.5" style="444" customWidth="1"/>
    <col min="4621" max="4632" width="8.75" style="444" customWidth="1"/>
    <col min="4633" max="4633" width="9.375" style="444" customWidth="1"/>
    <col min="4634" max="4634" width="17.125" style="444" customWidth="1"/>
    <col min="4635" max="4635" width="12.5" style="444" customWidth="1"/>
    <col min="4636" max="4647" width="10" style="444" customWidth="1"/>
    <col min="4648" max="4873" width="8.875" style="444"/>
    <col min="4874" max="4874" width="8.5" style="444" customWidth="1"/>
    <col min="4875" max="4875" width="23.375" style="444" customWidth="1"/>
    <col min="4876" max="4876" width="8.5" style="444" customWidth="1"/>
    <col min="4877" max="4888" width="8.75" style="444" customWidth="1"/>
    <col min="4889" max="4889" width="9.375" style="444" customWidth="1"/>
    <col min="4890" max="4890" width="17.125" style="444" customWidth="1"/>
    <col min="4891" max="4891" width="12.5" style="444" customWidth="1"/>
    <col min="4892" max="4903" width="10" style="444" customWidth="1"/>
    <col min="4904" max="5129" width="8.875" style="444"/>
    <col min="5130" max="5130" width="8.5" style="444" customWidth="1"/>
    <col min="5131" max="5131" width="23.375" style="444" customWidth="1"/>
    <col min="5132" max="5132" width="8.5" style="444" customWidth="1"/>
    <col min="5133" max="5144" width="8.75" style="444" customWidth="1"/>
    <col min="5145" max="5145" width="9.375" style="444" customWidth="1"/>
    <col min="5146" max="5146" width="17.125" style="444" customWidth="1"/>
    <col min="5147" max="5147" width="12.5" style="444" customWidth="1"/>
    <col min="5148" max="5159" width="10" style="444" customWidth="1"/>
    <col min="5160" max="5385" width="8.875" style="444"/>
    <col min="5386" max="5386" width="8.5" style="444" customWidth="1"/>
    <col min="5387" max="5387" width="23.375" style="444" customWidth="1"/>
    <col min="5388" max="5388" width="8.5" style="444" customWidth="1"/>
    <col min="5389" max="5400" width="8.75" style="444" customWidth="1"/>
    <col min="5401" max="5401" width="9.375" style="444" customWidth="1"/>
    <col min="5402" max="5402" width="17.125" style="444" customWidth="1"/>
    <col min="5403" max="5403" width="12.5" style="444" customWidth="1"/>
    <col min="5404" max="5415" width="10" style="444" customWidth="1"/>
    <col min="5416" max="5641" width="8.875" style="444"/>
    <col min="5642" max="5642" width="8.5" style="444" customWidth="1"/>
    <col min="5643" max="5643" width="23.375" style="444" customWidth="1"/>
    <col min="5644" max="5644" width="8.5" style="444" customWidth="1"/>
    <col min="5645" max="5656" width="8.75" style="444" customWidth="1"/>
    <col min="5657" max="5657" width="9.375" style="444" customWidth="1"/>
    <col min="5658" max="5658" width="17.125" style="444" customWidth="1"/>
    <col min="5659" max="5659" width="12.5" style="444" customWidth="1"/>
    <col min="5660" max="5671" width="10" style="444" customWidth="1"/>
    <col min="5672" max="5897" width="8.875" style="444"/>
    <col min="5898" max="5898" width="8.5" style="444" customWidth="1"/>
    <col min="5899" max="5899" width="23.375" style="444" customWidth="1"/>
    <col min="5900" max="5900" width="8.5" style="444" customWidth="1"/>
    <col min="5901" max="5912" width="8.75" style="444" customWidth="1"/>
    <col min="5913" max="5913" width="9.375" style="444" customWidth="1"/>
    <col min="5914" max="5914" width="17.125" style="444" customWidth="1"/>
    <col min="5915" max="5915" width="12.5" style="444" customWidth="1"/>
    <col min="5916" max="5927" width="10" style="444" customWidth="1"/>
    <col min="5928" max="6153" width="8.875" style="444"/>
    <col min="6154" max="6154" width="8.5" style="444" customWidth="1"/>
    <col min="6155" max="6155" width="23.375" style="444" customWidth="1"/>
    <col min="6156" max="6156" width="8.5" style="444" customWidth="1"/>
    <col min="6157" max="6168" width="8.75" style="444" customWidth="1"/>
    <col min="6169" max="6169" width="9.375" style="444" customWidth="1"/>
    <col min="6170" max="6170" width="17.125" style="444" customWidth="1"/>
    <col min="6171" max="6171" width="12.5" style="444" customWidth="1"/>
    <col min="6172" max="6183" width="10" style="444" customWidth="1"/>
    <col min="6184" max="6409" width="8.875" style="444"/>
    <col min="6410" max="6410" width="8.5" style="444" customWidth="1"/>
    <col min="6411" max="6411" width="23.375" style="444" customWidth="1"/>
    <col min="6412" max="6412" width="8.5" style="444" customWidth="1"/>
    <col min="6413" max="6424" width="8.75" style="444" customWidth="1"/>
    <col min="6425" max="6425" width="9.375" style="444" customWidth="1"/>
    <col min="6426" max="6426" width="17.125" style="444" customWidth="1"/>
    <col min="6427" max="6427" width="12.5" style="444" customWidth="1"/>
    <col min="6428" max="6439" width="10" style="444" customWidth="1"/>
    <col min="6440" max="6665" width="8.875" style="444"/>
    <col min="6666" max="6666" width="8.5" style="444" customWidth="1"/>
    <col min="6667" max="6667" width="23.375" style="444" customWidth="1"/>
    <col min="6668" max="6668" width="8.5" style="444" customWidth="1"/>
    <col min="6669" max="6680" width="8.75" style="444" customWidth="1"/>
    <col min="6681" max="6681" width="9.375" style="444" customWidth="1"/>
    <col min="6682" max="6682" width="17.125" style="444" customWidth="1"/>
    <col min="6683" max="6683" width="12.5" style="444" customWidth="1"/>
    <col min="6684" max="6695" width="10" style="444" customWidth="1"/>
    <col min="6696" max="6921" width="8.875" style="444"/>
    <col min="6922" max="6922" width="8.5" style="444" customWidth="1"/>
    <col min="6923" max="6923" width="23.375" style="444" customWidth="1"/>
    <col min="6924" max="6924" width="8.5" style="444" customWidth="1"/>
    <col min="6925" max="6936" width="8.75" style="444" customWidth="1"/>
    <col min="6937" max="6937" width="9.375" style="444" customWidth="1"/>
    <col min="6938" max="6938" width="17.125" style="444" customWidth="1"/>
    <col min="6939" max="6939" width="12.5" style="444" customWidth="1"/>
    <col min="6940" max="6951" width="10" style="444" customWidth="1"/>
    <col min="6952" max="7177" width="8.875" style="444"/>
    <col min="7178" max="7178" width="8.5" style="444" customWidth="1"/>
    <col min="7179" max="7179" width="23.375" style="444" customWidth="1"/>
    <col min="7180" max="7180" width="8.5" style="444" customWidth="1"/>
    <col min="7181" max="7192" width="8.75" style="444" customWidth="1"/>
    <col min="7193" max="7193" width="9.375" style="444" customWidth="1"/>
    <col min="7194" max="7194" width="17.125" style="444" customWidth="1"/>
    <col min="7195" max="7195" width="12.5" style="444" customWidth="1"/>
    <col min="7196" max="7207" width="10" style="444" customWidth="1"/>
    <col min="7208" max="7433" width="8.875" style="444"/>
    <col min="7434" max="7434" width="8.5" style="444" customWidth="1"/>
    <col min="7435" max="7435" width="23.375" style="444" customWidth="1"/>
    <col min="7436" max="7436" width="8.5" style="444" customWidth="1"/>
    <col min="7437" max="7448" width="8.75" style="444" customWidth="1"/>
    <col min="7449" max="7449" width="9.375" style="444" customWidth="1"/>
    <col min="7450" max="7450" width="17.125" style="444" customWidth="1"/>
    <col min="7451" max="7451" width="12.5" style="444" customWidth="1"/>
    <col min="7452" max="7463" width="10" style="444" customWidth="1"/>
    <col min="7464" max="7689" width="8.875" style="444"/>
    <col min="7690" max="7690" width="8.5" style="444" customWidth="1"/>
    <col min="7691" max="7691" width="23.375" style="444" customWidth="1"/>
    <col min="7692" max="7692" width="8.5" style="444" customWidth="1"/>
    <col min="7693" max="7704" width="8.75" style="444" customWidth="1"/>
    <col min="7705" max="7705" width="9.375" style="444" customWidth="1"/>
    <col min="7706" max="7706" width="17.125" style="444" customWidth="1"/>
    <col min="7707" max="7707" width="12.5" style="444" customWidth="1"/>
    <col min="7708" max="7719" width="10" style="444" customWidth="1"/>
    <col min="7720" max="7945" width="8.875" style="444"/>
    <col min="7946" max="7946" width="8.5" style="444" customWidth="1"/>
    <col min="7947" max="7947" width="23.375" style="444" customWidth="1"/>
    <col min="7948" max="7948" width="8.5" style="444" customWidth="1"/>
    <col min="7949" max="7960" width="8.75" style="444" customWidth="1"/>
    <col min="7961" max="7961" width="9.375" style="444" customWidth="1"/>
    <col min="7962" max="7962" width="17.125" style="444" customWidth="1"/>
    <col min="7963" max="7963" width="12.5" style="444" customWidth="1"/>
    <col min="7964" max="7975" width="10" style="444" customWidth="1"/>
    <col min="7976" max="8201" width="8.875" style="444"/>
    <col min="8202" max="8202" width="8.5" style="444" customWidth="1"/>
    <col min="8203" max="8203" width="23.375" style="444" customWidth="1"/>
    <col min="8204" max="8204" width="8.5" style="444" customWidth="1"/>
    <col min="8205" max="8216" width="8.75" style="444" customWidth="1"/>
    <col min="8217" max="8217" width="9.375" style="444" customWidth="1"/>
    <col min="8218" max="8218" width="17.125" style="444" customWidth="1"/>
    <col min="8219" max="8219" width="12.5" style="444" customWidth="1"/>
    <col min="8220" max="8231" width="10" style="444" customWidth="1"/>
    <col min="8232" max="8457" width="8.875" style="444"/>
    <col min="8458" max="8458" width="8.5" style="444" customWidth="1"/>
    <col min="8459" max="8459" width="23.375" style="444" customWidth="1"/>
    <col min="8460" max="8460" width="8.5" style="444" customWidth="1"/>
    <col min="8461" max="8472" width="8.75" style="444" customWidth="1"/>
    <col min="8473" max="8473" width="9.375" style="444" customWidth="1"/>
    <col min="8474" max="8474" width="17.125" style="444" customWidth="1"/>
    <col min="8475" max="8475" width="12.5" style="444" customWidth="1"/>
    <col min="8476" max="8487" width="10" style="444" customWidth="1"/>
    <col min="8488" max="8713" width="8.875" style="444"/>
    <col min="8714" max="8714" width="8.5" style="444" customWidth="1"/>
    <col min="8715" max="8715" width="23.375" style="444" customWidth="1"/>
    <col min="8716" max="8716" width="8.5" style="444" customWidth="1"/>
    <col min="8717" max="8728" width="8.75" style="444" customWidth="1"/>
    <col min="8729" max="8729" width="9.375" style="444" customWidth="1"/>
    <col min="8730" max="8730" width="17.125" style="444" customWidth="1"/>
    <col min="8731" max="8731" width="12.5" style="444" customWidth="1"/>
    <col min="8732" max="8743" width="10" style="444" customWidth="1"/>
    <col min="8744" max="8969" width="8.875" style="444"/>
    <col min="8970" max="8970" width="8.5" style="444" customWidth="1"/>
    <col min="8971" max="8971" width="23.375" style="444" customWidth="1"/>
    <col min="8972" max="8972" width="8.5" style="444" customWidth="1"/>
    <col min="8973" max="8984" width="8.75" style="444" customWidth="1"/>
    <col min="8985" max="8985" width="9.375" style="444" customWidth="1"/>
    <col min="8986" max="8986" width="17.125" style="444" customWidth="1"/>
    <col min="8987" max="8987" width="12.5" style="444" customWidth="1"/>
    <col min="8988" max="8999" width="10" style="444" customWidth="1"/>
    <col min="9000" max="9225" width="8.875" style="444"/>
    <col min="9226" max="9226" width="8.5" style="444" customWidth="1"/>
    <col min="9227" max="9227" width="23.375" style="444" customWidth="1"/>
    <col min="9228" max="9228" width="8.5" style="444" customWidth="1"/>
    <col min="9229" max="9240" width="8.75" style="444" customWidth="1"/>
    <col min="9241" max="9241" width="9.375" style="444" customWidth="1"/>
    <col min="9242" max="9242" width="17.125" style="444" customWidth="1"/>
    <col min="9243" max="9243" width="12.5" style="444" customWidth="1"/>
    <col min="9244" max="9255" width="10" style="444" customWidth="1"/>
    <col min="9256" max="9481" width="8.875" style="444"/>
    <col min="9482" max="9482" width="8.5" style="444" customWidth="1"/>
    <col min="9483" max="9483" width="23.375" style="444" customWidth="1"/>
    <col min="9484" max="9484" width="8.5" style="444" customWidth="1"/>
    <col min="9485" max="9496" width="8.75" style="444" customWidth="1"/>
    <col min="9497" max="9497" width="9.375" style="444" customWidth="1"/>
    <col min="9498" max="9498" width="17.125" style="444" customWidth="1"/>
    <col min="9499" max="9499" width="12.5" style="444" customWidth="1"/>
    <col min="9500" max="9511" width="10" style="444" customWidth="1"/>
    <col min="9512" max="9737" width="8.875" style="444"/>
    <col min="9738" max="9738" width="8.5" style="444" customWidth="1"/>
    <col min="9739" max="9739" width="23.375" style="444" customWidth="1"/>
    <col min="9740" max="9740" width="8.5" style="444" customWidth="1"/>
    <col min="9741" max="9752" width="8.75" style="444" customWidth="1"/>
    <col min="9753" max="9753" width="9.375" style="444" customWidth="1"/>
    <col min="9754" max="9754" width="17.125" style="444" customWidth="1"/>
    <col min="9755" max="9755" width="12.5" style="444" customWidth="1"/>
    <col min="9756" max="9767" width="10" style="444" customWidth="1"/>
    <col min="9768" max="9993" width="8.875" style="444"/>
    <col min="9994" max="9994" width="8.5" style="444" customWidth="1"/>
    <col min="9995" max="9995" width="23.375" style="444" customWidth="1"/>
    <col min="9996" max="9996" width="8.5" style="444" customWidth="1"/>
    <col min="9997" max="10008" width="8.75" style="444" customWidth="1"/>
    <col min="10009" max="10009" width="9.375" style="444" customWidth="1"/>
    <col min="10010" max="10010" width="17.125" style="444" customWidth="1"/>
    <col min="10011" max="10011" width="12.5" style="444" customWidth="1"/>
    <col min="10012" max="10023" width="10" style="444" customWidth="1"/>
    <col min="10024" max="10249" width="8.875" style="444"/>
    <col min="10250" max="10250" width="8.5" style="444" customWidth="1"/>
    <col min="10251" max="10251" width="23.375" style="444" customWidth="1"/>
    <col min="10252" max="10252" width="8.5" style="444" customWidth="1"/>
    <col min="10253" max="10264" width="8.75" style="444" customWidth="1"/>
    <col min="10265" max="10265" width="9.375" style="444" customWidth="1"/>
    <col min="10266" max="10266" width="17.125" style="444" customWidth="1"/>
    <col min="10267" max="10267" width="12.5" style="444" customWidth="1"/>
    <col min="10268" max="10279" width="10" style="444" customWidth="1"/>
    <col min="10280" max="10505" width="8.875" style="444"/>
    <col min="10506" max="10506" width="8.5" style="444" customWidth="1"/>
    <col min="10507" max="10507" width="23.375" style="444" customWidth="1"/>
    <col min="10508" max="10508" width="8.5" style="444" customWidth="1"/>
    <col min="10509" max="10520" width="8.75" style="444" customWidth="1"/>
    <col min="10521" max="10521" width="9.375" style="444" customWidth="1"/>
    <col min="10522" max="10522" width="17.125" style="444" customWidth="1"/>
    <col min="10523" max="10523" width="12.5" style="444" customWidth="1"/>
    <col min="10524" max="10535" width="10" style="444" customWidth="1"/>
    <col min="10536" max="10761" width="8.875" style="444"/>
    <col min="10762" max="10762" width="8.5" style="444" customWidth="1"/>
    <col min="10763" max="10763" width="23.375" style="444" customWidth="1"/>
    <col min="10764" max="10764" width="8.5" style="444" customWidth="1"/>
    <col min="10765" max="10776" width="8.75" style="444" customWidth="1"/>
    <col min="10777" max="10777" width="9.375" style="444" customWidth="1"/>
    <col min="10778" max="10778" width="17.125" style="444" customWidth="1"/>
    <col min="10779" max="10779" width="12.5" style="444" customWidth="1"/>
    <col min="10780" max="10791" width="10" style="444" customWidth="1"/>
    <col min="10792" max="11017" width="8.875" style="444"/>
    <col min="11018" max="11018" width="8.5" style="444" customWidth="1"/>
    <col min="11019" max="11019" width="23.375" style="444" customWidth="1"/>
    <col min="11020" max="11020" width="8.5" style="444" customWidth="1"/>
    <col min="11021" max="11032" width="8.75" style="444" customWidth="1"/>
    <col min="11033" max="11033" width="9.375" style="444" customWidth="1"/>
    <col min="11034" max="11034" width="17.125" style="444" customWidth="1"/>
    <col min="11035" max="11035" width="12.5" style="444" customWidth="1"/>
    <col min="11036" max="11047" width="10" style="444" customWidth="1"/>
    <col min="11048" max="11273" width="8.875" style="444"/>
    <col min="11274" max="11274" width="8.5" style="444" customWidth="1"/>
    <col min="11275" max="11275" width="23.375" style="444" customWidth="1"/>
    <col min="11276" max="11276" width="8.5" style="444" customWidth="1"/>
    <col min="11277" max="11288" width="8.75" style="444" customWidth="1"/>
    <col min="11289" max="11289" width="9.375" style="444" customWidth="1"/>
    <col min="11290" max="11290" width="17.125" style="444" customWidth="1"/>
    <col min="11291" max="11291" width="12.5" style="444" customWidth="1"/>
    <col min="11292" max="11303" width="10" style="444" customWidth="1"/>
    <col min="11304" max="11529" width="8.875" style="444"/>
    <col min="11530" max="11530" width="8.5" style="444" customWidth="1"/>
    <col min="11531" max="11531" width="23.375" style="444" customWidth="1"/>
    <col min="11532" max="11532" width="8.5" style="444" customWidth="1"/>
    <col min="11533" max="11544" width="8.75" style="444" customWidth="1"/>
    <col min="11545" max="11545" width="9.375" style="444" customWidth="1"/>
    <col min="11546" max="11546" width="17.125" style="444" customWidth="1"/>
    <col min="11547" max="11547" width="12.5" style="444" customWidth="1"/>
    <col min="11548" max="11559" width="10" style="444" customWidth="1"/>
    <col min="11560" max="11785" width="8.875" style="444"/>
    <col min="11786" max="11786" width="8.5" style="444" customWidth="1"/>
    <col min="11787" max="11787" width="23.375" style="444" customWidth="1"/>
    <col min="11788" max="11788" width="8.5" style="444" customWidth="1"/>
    <col min="11789" max="11800" width="8.75" style="444" customWidth="1"/>
    <col min="11801" max="11801" width="9.375" style="444" customWidth="1"/>
    <col min="11802" max="11802" width="17.125" style="444" customWidth="1"/>
    <col min="11803" max="11803" width="12.5" style="444" customWidth="1"/>
    <col min="11804" max="11815" width="10" style="444" customWidth="1"/>
    <col min="11816" max="12041" width="8.875" style="444"/>
    <col min="12042" max="12042" width="8.5" style="444" customWidth="1"/>
    <col min="12043" max="12043" width="23.375" style="444" customWidth="1"/>
    <col min="12044" max="12044" width="8.5" style="444" customWidth="1"/>
    <col min="12045" max="12056" width="8.75" style="444" customWidth="1"/>
    <col min="12057" max="12057" width="9.375" style="444" customWidth="1"/>
    <col min="12058" max="12058" width="17.125" style="444" customWidth="1"/>
    <col min="12059" max="12059" width="12.5" style="444" customWidth="1"/>
    <col min="12060" max="12071" width="10" style="444" customWidth="1"/>
    <col min="12072" max="12297" width="8.875" style="444"/>
    <col min="12298" max="12298" width="8.5" style="444" customWidth="1"/>
    <col min="12299" max="12299" width="23.375" style="444" customWidth="1"/>
    <col min="12300" max="12300" width="8.5" style="444" customWidth="1"/>
    <col min="12301" max="12312" width="8.75" style="444" customWidth="1"/>
    <col min="12313" max="12313" width="9.375" style="444" customWidth="1"/>
    <col min="12314" max="12314" width="17.125" style="444" customWidth="1"/>
    <col min="12315" max="12315" width="12.5" style="444" customWidth="1"/>
    <col min="12316" max="12327" width="10" style="444" customWidth="1"/>
    <col min="12328" max="12553" width="8.875" style="444"/>
    <col min="12554" max="12554" width="8.5" style="444" customWidth="1"/>
    <col min="12555" max="12555" width="23.375" style="444" customWidth="1"/>
    <col min="12556" max="12556" width="8.5" style="444" customWidth="1"/>
    <col min="12557" max="12568" width="8.75" style="444" customWidth="1"/>
    <col min="12569" max="12569" width="9.375" style="444" customWidth="1"/>
    <col min="12570" max="12570" width="17.125" style="444" customWidth="1"/>
    <col min="12571" max="12571" width="12.5" style="444" customWidth="1"/>
    <col min="12572" max="12583" width="10" style="444" customWidth="1"/>
    <col min="12584" max="12809" width="8.875" style="444"/>
    <col min="12810" max="12810" width="8.5" style="444" customWidth="1"/>
    <col min="12811" max="12811" width="23.375" style="444" customWidth="1"/>
    <col min="12812" max="12812" width="8.5" style="444" customWidth="1"/>
    <col min="12813" max="12824" width="8.75" style="444" customWidth="1"/>
    <col min="12825" max="12825" width="9.375" style="444" customWidth="1"/>
    <col min="12826" max="12826" width="17.125" style="444" customWidth="1"/>
    <col min="12827" max="12827" width="12.5" style="444" customWidth="1"/>
    <col min="12828" max="12839" width="10" style="444" customWidth="1"/>
    <col min="12840" max="13065" width="8.875" style="444"/>
    <col min="13066" max="13066" width="8.5" style="444" customWidth="1"/>
    <col min="13067" max="13067" width="23.375" style="444" customWidth="1"/>
    <col min="13068" max="13068" width="8.5" style="444" customWidth="1"/>
    <col min="13069" max="13080" width="8.75" style="444" customWidth="1"/>
    <col min="13081" max="13081" width="9.375" style="444" customWidth="1"/>
    <col min="13082" max="13082" width="17.125" style="444" customWidth="1"/>
    <col min="13083" max="13083" width="12.5" style="444" customWidth="1"/>
    <col min="13084" max="13095" width="10" style="444" customWidth="1"/>
    <col min="13096" max="13321" width="8.875" style="444"/>
    <col min="13322" max="13322" width="8.5" style="444" customWidth="1"/>
    <col min="13323" max="13323" width="23.375" style="444" customWidth="1"/>
    <col min="13324" max="13324" width="8.5" style="444" customWidth="1"/>
    <col min="13325" max="13336" width="8.75" style="444" customWidth="1"/>
    <col min="13337" max="13337" width="9.375" style="444" customWidth="1"/>
    <col min="13338" max="13338" width="17.125" style="444" customWidth="1"/>
    <col min="13339" max="13339" width="12.5" style="444" customWidth="1"/>
    <col min="13340" max="13351" width="10" style="444" customWidth="1"/>
    <col min="13352" max="13577" width="8.875" style="444"/>
    <col min="13578" max="13578" width="8.5" style="444" customWidth="1"/>
    <col min="13579" max="13579" width="23.375" style="444" customWidth="1"/>
    <col min="13580" max="13580" width="8.5" style="444" customWidth="1"/>
    <col min="13581" max="13592" width="8.75" style="444" customWidth="1"/>
    <col min="13593" max="13593" width="9.375" style="444" customWidth="1"/>
    <col min="13594" max="13594" width="17.125" style="444" customWidth="1"/>
    <col min="13595" max="13595" width="12.5" style="444" customWidth="1"/>
    <col min="13596" max="13607" width="10" style="444" customWidth="1"/>
    <col min="13608" max="13833" width="8.875" style="444"/>
    <col min="13834" max="13834" width="8.5" style="444" customWidth="1"/>
    <col min="13835" max="13835" width="23.375" style="444" customWidth="1"/>
    <col min="13836" max="13836" width="8.5" style="444" customWidth="1"/>
    <col min="13837" max="13848" width="8.75" style="444" customWidth="1"/>
    <col min="13849" max="13849" width="9.375" style="444" customWidth="1"/>
    <col min="13850" max="13850" width="17.125" style="444" customWidth="1"/>
    <col min="13851" max="13851" width="12.5" style="444" customWidth="1"/>
    <col min="13852" max="13863" width="10" style="444" customWidth="1"/>
    <col min="13864" max="14089" width="8.875" style="444"/>
    <col min="14090" max="14090" width="8.5" style="444" customWidth="1"/>
    <col min="14091" max="14091" width="23.375" style="444" customWidth="1"/>
    <col min="14092" max="14092" width="8.5" style="444" customWidth="1"/>
    <col min="14093" max="14104" width="8.75" style="444" customWidth="1"/>
    <col min="14105" max="14105" width="9.375" style="444" customWidth="1"/>
    <col min="14106" max="14106" width="17.125" style="444" customWidth="1"/>
    <col min="14107" max="14107" width="12.5" style="444" customWidth="1"/>
    <col min="14108" max="14119" width="10" style="444" customWidth="1"/>
    <col min="14120" max="14345" width="8.875" style="444"/>
    <col min="14346" max="14346" width="8.5" style="444" customWidth="1"/>
    <col min="14347" max="14347" width="23.375" style="444" customWidth="1"/>
    <col min="14348" max="14348" width="8.5" style="444" customWidth="1"/>
    <col min="14349" max="14360" width="8.75" style="444" customWidth="1"/>
    <col min="14361" max="14361" width="9.375" style="444" customWidth="1"/>
    <col min="14362" max="14362" width="17.125" style="444" customWidth="1"/>
    <col min="14363" max="14363" width="12.5" style="444" customWidth="1"/>
    <col min="14364" max="14375" width="10" style="444" customWidth="1"/>
    <col min="14376" max="14601" width="8.875" style="444"/>
    <col min="14602" max="14602" width="8.5" style="444" customWidth="1"/>
    <col min="14603" max="14603" width="23.375" style="444" customWidth="1"/>
    <col min="14604" max="14604" width="8.5" style="444" customWidth="1"/>
    <col min="14605" max="14616" width="8.75" style="444" customWidth="1"/>
    <col min="14617" max="14617" width="9.375" style="444" customWidth="1"/>
    <col min="14618" max="14618" width="17.125" style="444" customWidth="1"/>
    <col min="14619" max="14619" width="12.5" style="444" customWidth="1"/>
    <col min="14620" max="14631" width="10" style="444" customWidth="1"/>
    <col min="14632" max="14857" width="8.875" style="444"/>
    <col min="14858" max="14858" width="8.5" style="444" customWidth="1"/>
    <col min="14859" max="14859" width="23.375" style="444" customWidth="1"/>
    <col min="14860" max="14860" width="8.5" style="444" customWidth="1"/>
    <col min="14861" max="14872" width="8.75" style="444" customWidth="1"/>
    <col min="14873" max="14873" width="9.375" style="444" customWidth="1"/>
    <col min="14874" max="14874" width="17.125" style="444" customWidth="1"/>
    <col min="14875" max="14875" width="12.5" style="444" customWidth="1"/>
    <col min="14876" max="14887" width="10" style="444" customWidth="1"/>
    <col min="14888" max="15113" width="8.875" style="444"/>
    <col min="15114" max="15114" width="8.5" style="444" customWidth="1"/>
    <col min="15115" max="15115" width="23.375" style="444" customWidth="1"/>
    <col min="15116" max="15116" width="8.5" style="444" customWidth="1"/>
    <col min="15117" max="15128" width="8.75" style="444" customWidth="1"/>
    <col min="15129" max="15129" width="9.375" style="444" customWidth="1"/>
    <col min="15130" max="15130" width="17.125" style="444" customWidth="1"/>
    <col min="15131" max="15131" width="12.5" style="444" customWidth="1"/>
    <col min="15132" max="15143" width="10" style="444" customWidth="1"/>
    <col min="15144" max="15369" width="8.875" style="444"/>
    <col min="15370" max="15370" width="8.5" style="444" customWidth="1"/>
    <col min="15371" max="15371" width="23.375" style="444" customWidth="1"/>
    <col min="15372" max="15372" width="8.5" style="444" customWidth="1"/>
    <col min="15373" max="15384" width="8.75" style="444" customWidth="1"/>
    <col min="15385" max="15385" width="9.375" style="444" customWidth="1"/>
    <col min="15386" max="15386" width="17.125" style="444" customWidth="1"/>
    <col min="15387" max="15387" width="12.5" style="444" customWidth="1"/>
    <col min="15388" max="15399" width="10" style="444" customWidth="1"/>
    <col min="15400" max="15625" width="8.875" style="444"/>
    <col min="15626" max="15626" width="8.5" style="444" customWidth="1"/>
    <col min="15627" max="15627" width="23.375" style="444" customWidth="1"/>
    <col min="15628" max="15628" width="8.5" style="444" customWidth="1"/>
    <col min="15629" max="15640" width="8.75" style="444" customWidth="1"/>
    <col min="15641" max="15641" width="9.375" style="444" customWidth="1"/>
    <col min="15642" max="15642" width="17.125" style="444" customWidth="1"/>
    <col min="15643" max="15643" width="12.5" style="444" customWidth="1"/>
    <col min="15644" max="15655" width="10" style="444" customWidth="1"/>
    <col min="15656" max="15881" width="8.875" style="444"/>
    <col min="15882" max="15882" width="8.5" style="444" customWidth="1"/>
    <col min="15883" max="15883" width="23.375" style="444" customWidth="1"/>
    <col min="15884" max="15884" width="8.5" style="444" customWidth="1"/>
    <col min="15885" max="15896" width="8.75" style="444" customWidth="1"/>
    <col min="15897" max="15897" width="9.375" style="444" customWidth="1"/>
    <col min="15898" max="15898" width="17.125" style="444" customWidth="1"/>
    <col min="15899" max="15899" width="12.5" style="444" customWidth="1"/>
    <col min="15900" max="15911" width="10" style="444" customWidth="1"/>
    <col min="15912" max="16137" width="8.875" style="444"/>
    <col min="16138" max="16138" width="8.5" style="444" customWidth="1"/>
    <col min="16139" max="16139" width="23.375" style="444" customWidth="1"/>
    <col min="16140" max="16140" width="8.5" style="444" customWidth="1"/>
    <col min="16141" max="16152" width="8.75" style="444" customWidth="1"/>
    <col min="16153" max="16153" width="9.375" style="444" customWidth="1"/>
    <col min="16154" max="16154" width="17.125" style="444" customWidth="1"/>
    <col min="16155" max="16155" width="12.5" style="444" customWidth="1"/>
    <col min="16156" max="16167" width="10" style="444" customWidth="1"/>
    <col min="16168" max="16384" width="8.875" style="444"/>
  </cols>
  <sheetData>
    <row r="1" spans="1:41" ht="20.25">
      <c r="A1" s="245" t="s">
        <v>1264</v>
      </c>
    </row>
    <row r="2" spans="1:41" ht="13.5">
      <c r="A2" s="647" t="s">
        <v>591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573"/>
      <c r="Z2" s="573"/>
      <c r="AA2" s="573"/>
      <c r="AB2" s="573"/>
      <c r="AC2" s="573"/>
      <c r="AD2" s="573"/>
      <c r="AE2" s="573"/>
      <c r="AF2" s="573"/>
      <c r="AG2" s="573"/>
      <c r="AH2" s="573"/>
      <c r="AI2" s="573"/>
      <c r="AJ2" s="573"/>
      <c r="AK2" s="573"/>
      <c r="AL2" s="573"/>
      <c r="AM2" s="573"/>
      <c r="AN2" s="573"/>
      <c r="AO2" s="573"/>
    </row>
    <row r="3" spans="1:41" ht="12.75" customHeight="1">
      <c r="A3" s="647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  <c r="V3" s="573"/>
      <c r="W3" s="573"/>
      <c r="X3" s="573"/>
      <c r="Y3" s="573"/>
      <c r="Z3" s="573"/>
      <c r="AA3" s="573"/>
      <c r="AB3" s="573"/>
      <c r="AC3" s="573"/>
      <c r="AD3" s="573"/>
      <c r="AE3" s="573"/>
      <c r="AF3" s="573"/>
      <c r="AG3" s="573"/>
      <c r="AH3" s="573"/>
      <c r="AI3" s="573"/>
      <c r="AJ3" s="573"/>
      <c r="AK3" s="573"/>
      <c r="AL3" s="573"/>
      <c r="AM3" s="573"/>
      <c r="AN3" s="573"/>
      <c r="AO3" s="573"/>
    </row>
    <row r="4" spans="1:41" ht="12" customHeight="1">
      <c r="A4" s="647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3"/>
      <c r="Z4" s="573"/>
      <c r="AA4" s="573"/>
      <c r="AB4" s="573"/>
      <c r="AC4" s="573"/>
      <c r="AD4" s="573"/>
      <c r="AE4" s="573"/>
      <c r="AF4" s="573"/>
      <c r="AG4" s="573"/>
      <c r="AH4" s="573"/>
      <c r="AI4" s="573"/>
      <c r="AJ4" s="573"/>
      <c r="AK4" s="573"/>
      <c r="AL4" s="573"/>
      <c r="AM4" s="573"/>
      <c r="AN4" s="573"/>
      <c r="AO4" s="573"/>
    </row>
    <row r="5" spans="1:41" s="240" customFormat="1" ht="12" customHeight="1">
      <c r="A5" s="599" t="s">
        <v>1244</v>
      </c>
      <c r="B5" s="599" t="s">
        <v>1245</v>
      </c>
      <c r="C5" s="653" t="s">
        <v>1246</v>
      </c>
      <c r="D5" s="641" t="s">
        <v>592</v>
      </c>
      <c r="E5" s="641"/>
      <c r="F5" s="641"/>
      <c r="G5" s="641"/>
      <c r="H5" s="641"/>
      <c r="I5" s="641"/>
      <c r="J5" s="641"/>
      <c r="K5" s="641" t="s">
        <v>593</v>
      </c>
      <c r="L5" s="641"/>
      <c r="M5" s="641"/>
      <c r="N5" s="641"/>
      <c r="O5" s="641"/>
      <c r="P5" s="641"/>
      <c r="Q5" s="641"/>
      <c r="R5" s="641" t="s">
        <v>594</v>
      </c>
      <c r="S5" s="641"/>
      <c r="T5" s="641"/>
      <c r="U5" s="641"/>
      <c r="V5" s="641"/>
      <c r="W5" s="641"/>
      <c r="X5" s="641"/>
      <c r="Y5" s="648" t="s">
        <v>595</v>
      </c>
      <c r="Z5" s="648"/>
      <c r="AA5" s="648"/>
      <c r="AB5" s="648"/>
      <c r="AC5" s="648"/>
      <c r="AD5" s="648"/>
      <c r="AE5" s="648"/>
      <c r="AF5" s="648"/>
      <c r="AG5" s="648"/>
      <c r="AH5" s="648"/>
      <c r="AI5" s="648"/>
      <c r="AJ5" s="648"/>
      <c r="AK5" s="648"/>
      <c r="AL5" s="648"/>
      <c r="AM5" s="648"/>
      <c r="AN5" s="648"/>
      <c r="AO5" s="644" t="s">
        <v>596</v>
      </c>
    </row>
    <row r="6" spans="1:41" s="240" customFormat="1" ht="12" customHeight="1">
      <c r="A6" s="599"/>
      <c r="B6" s="599"/>
      <c r="C6" s="653"/>
      <c r="D6" s="641"/>
      <c r="E6" s="641"/>
      <c r="F6" s="641"/>
      <c r="G6" s="641"/>
      <c r="H6" s="641"/>
      <c r="I6" s="641"/>
      <c r="J6" s="641"/>
      <c r="K6" s="641" t="s">
        <v>597</v>
      </c>
      <c r="L6" s="641"/>
      <c r="M6" s="641"/>
      <c r="N6" s="641"/>
      <c r="O6" s="641" t="s">
        <v>488</v>
      </c>
      <c r="P6" s="641"/>
      <c r="Q6" s="641"/>
      <c r="R6" s="641"/>
      <c r="S6" s="641"/>
      <c r="T6" s="641"/>
      <c r="U6" s="641"/>
      <c r="V6" s="641"/>
      <c r="W6" s="641"/>
      <c r="X6" s="641"/>
      <c r="Y6" s="648"/>
      <c r="Z6" s="648"/>
      <c r="AA6" s="648"/>
      <c r="AB6" s="648"/>
      <c r="AC6" s="648"/>
      <c r="AD6" s="648"/>
      <c r="AE6" s="648"/>
      <c r="AF6" s="648"/>
      <c r="AG6" s="648"/>
      <c r="AH6" s="648"/>
      <c r="AI6" s="648"/>
      <c r="AJ6" s="648"/>
      <c r="AK6" s="648"/>
      <c r="AL6" s="648"/>
      <c r="AM6" s="648"/>
      <c r="AN6" s="648"/>
      <c r="AO6" s="645"/>
    </row>
    <row r="7" spans="1:41" s="240" customFormat="1" ht="69" customHeight="1">
      <c r="A7" s="599"/>
      <c r="B7" s="599"/>
      <c r="C7" s="653"/>
      <c r="D7" s="641" t="s">
        <v>598</v>
      </c>
      <c r="E7" s="636" t="s">
        <v>599</v>
      </c>
      <c r="F7" s="636" t="s">
        <v>600</v>
      </c>
      <c r="G7" s="636" t="s">
        <v>601</v>
      </c>
      <c r="H7" s="633" t="s">
        <v>602</v>
      </c>
      <c r="I7" s="634"/>
      <c r="J7" s="635"/>
      <c r="K7" s="641" t="s">
        <v>598</v>
      </c>
      <c r="L7" s="636" t="s">
        <v>599</v>
      </c>
      <c r="M7" s="636" t="s">
        <v>600</v>
      </c>
      <c r="N7" s="636" t="s">
        <v>601</v>
      </c>
      <c r="O7" s="633" t="s">
        <v>602</v>
      </c>
      <c r="P7" s="634"/>
      <c r="Q7" s="635"/>
      <c r="R7" s="641" t="s">
        <v>598</v>
      </c>
      <c r="S7" s="636" t="s">
        <v>599</v>
      </c>
      <c r="T7" s="636" t="s">
        <v>600</v>
      </c>
      <c r="U7" s="636" t="s">
        <v>601</v>
      </c>
      <c r="V7" s="633" t="s">
        <v>602</v>
      </c>
      <c r="W7" s="634"/>
      <c r="X7" s="635"/>
      <c r="Y7" s="641" t="s">
        <v>603</v>
      </c>
      <c r="Z7" s="641" t="s">
        <v>604</v>
      </c>
      <c r="AA7" s="636" t="s">
        <v>599</v>
      </c>
      <c r="AB7" s="636"/>
      <c r="AC7" s="636"/>
      <c r="AD7" s="636" t="s">
        <v>605</v>
      </c>
      <c r="AE7" s="636"/>
      <c r="AF7" s="636"/>
      <c r="AG7" s="636" t="s">
        <v>601</v>
      </c>
      <c r="AH7" s="636"/>
      <c r="AI7" s="636"/>
      <c r="AJ7" s="636" t="s">
        <v>417</v>
      </c>
      <c r="AK7" s="636"/>
      <c r="AL7" s="636" t="s">
        <v>418</v>
      </c>
      <c r="AM7" s="636"/>
      <c r="AN7" s="636"/>
      <c r="AO7" s="646"/>
    </row>
    <row r="8" spans="1:41" s="240" customFormat="1" ht="30.75" customHeight="1">
      <c r="A8" s="599"/>
      <c r="B8" s="599"/>
      <c r="C8" s="653"/>
      <c r="D8" s="641"/>
      <c r="E8" s="636"/>
      <c r="F8" s="636"/>
      <c r="G8" s="636"/>
      <c r="H8" s="639" t="s">
        <v>606</v>
      </c>
      <c r="I8" s="639" t="s">
        <v>607</v>
      </c>
      <c r="J8" s="639" t="s">
        <v>13</v>
      </c>
      <c r="K8" s="641"/>
      <c r="L8" s="636"/>
      <c r="M8" s="636"/>
      <c r="N8" s="636"/>
      <c r="O8" s="639" t="s">
        <v>606</v>
      </c>
      <c r="P8" s="639" t="s">
        <v>607</v>
      </c>
      <c r="Q8" s="639" t="s">
        <v>13</v>
      </c>
      <c r="R8" s="641"/>
      <c r="S8" s="636"/>
      <c r="T8" s="636"/>
      <c r="U8" s="636"/>
      <c r="V8" s="639" t="s">
        <v>606</v>
      </c>
      <c r="W8" s="639" t="s">
        <v>607</v>
      </c>
      <c r="X8" s="639" t="s">
        <v>13</v>
      </c>
      <c r="Y8" s="641"/>
      <c r="Z8" s="641"/>
      <c r="AA8" s="642" t="s">
        <v>13</v>
      </c>
      <c r="AB8" s="642" t="s">
        <v>608</v>
      </c>
      <c r="AC8" s="642" t="s">
        <v>487</v>
      </c>
      <c r="AD8" s="642" t="s">
        <v>13</v>
      </c>
      <c r="AE8" s="642" t="s">
        <v>608</v>
      </c>
      <c r="AF8" s="642" t="s">
        <v>487</v>
      </c>
      <c r="AG8" s="642" t="s">
        <v>13</v>
      </c>
      <c r="AH8" s="642" t="s">
        <v>608</v>
      </c>
      <c r="AI8" s="642" t="s">
        <v>487</v>
      </c>
      <c r="AJ8" s="642" t="s">
        <v>607</v>
      </c>
      <c r="AK8" s="642" t="s">
        <v>606</v>
      </c>
      <c r="AL8" s="642" t="s">
        <v>13</v>
      </c>
      <c r="AM8" s="642" t="s">
        <v>606</v>
      </c>
      <c r="AN8" s="642" t="s">
        <v>607</v>
      </c>
      <c r="AO8" s="639" t="s">
        <v>13</v>
      </c>
    </row>
    <row r="9" spans="1:41" s="240" customFormat="1" ht="51" customHeight="1">
      <c r="A9" s="599"/>
      <c r="B9" s="599"/>
      <c r="C9" s="653"/>
      <c r="D9" s="637"/>
      <c r="E9" s="638" t="s">
        <v>609</v>
      </c>
      <c r="F9" s="637"/>
      <c r="G9" s="638"/>
      <c r="H9" s="640"/>
      <c r="I9" s="640" t="s">
        <v>610</v>
      </c>
      <c r="J9" s="640" t="s">
        <v>6</v>
      </c>
      <c r="K9" s="637"/>
      <c r="L9" s="638" t="s">
        <v>609</v>
      </c>
      <c r="M9" s="637"/>
      <c r="N9" s="638"/>
      <c r="O9" s="640"/>
      <c r="P9" s="640" t="s">
        <v>610</v>
      </c>
      <c r="Q9" s="640" t="s">
        <v>6</v>
      </c>
      <c r="R9" s="637" t="s">
        <v>611</v>
      </c>
      <c r="S9" s="638" t="s">
        <v>609</v>
      </c>
      <c r="T9" s="637"/>
      <c r="U9" s="638"/>
      <c r="V9" s="640"/>
      <c r="W9" s="640" t="s">
        <v>610</v>
      </c>
      <c r="X9" s="640" t="s">
        <v>6</v>
      </c>
      <c r="Y9" s="637"/>
      <c r="Z9" s="637"/>
      <c r="AA9" s="642" t="s">
        <v>13</v>
      </c>
      <c r="AB9" s="642" t="s">
        <v>608</v>
      </c>
      <c r="AC9" s="642" t="s">
        <v>487</v>
      </c>
      <c r="AD9" s="642" t="s">
        <v>13</v>
      </c>
      <c r="AE9" s="642" t="s">
        <v>608</v>
      </c>
      <c r="AF9" s="642" t="s">
        <v>487</v>
      </c>
      <c r="AG9" s="642" t="s">
        <v>13</v>
      </c>
      <c r="AH9" s="642" t="s">
        <v>608</v>
      </c>
      <c r="AI9" s="642" t="s">
        <v>487</v>
      </c>
      <c r="AJ9" s="642"/>
      <c r="AK9" s="642"/>
      <c r="AL9" s="642" t="s">
        <v>13</v>
      </c>
      <c r="AM9" s="642"/>
      <c r="AN9" s="642"/>
      <c r="AO9" s="640" t="s">
        <v>13</v>
      </c>
    </row>
    <row r="10" spans="1:41" s="241" customFormat="1" ht="15.95" customHeight="1">
      <c r="A10" s="574" t="s">
        <v>427</v>
      </c>
      <c r="B10" s="575"/>
      <c r="C10" s="643"/>
      <c r="D10" s="324">
        <f>D11+D93</f>
        <v>11636</v>
      </c>
      <c r="E10" s="247">
        <v>13884.98</v>
      </c>
      <c r="F10" s="247">
        <v>11243.36</v>
      </c>
      <c r="G10" s="247">
        <v>12130.24</v>
      </c>
      <c r="H10" s="247">
        <v>2641.62</v>
      </c>
      <c r="I10" s="247">
        <v>1754.74</v>
      </c>
      <c r="J10" s="247">
        <v>4396.3599999999997</v>
      </c>
      <c r="K10" s="247">
        <v>1168</v>
      </c>
      <c r="L10" s="247">
        <v>496.89</v>
      </c>
      <c r="M10" s="247">
        <v>566.38</v>
      </c>
      <c r="N10" s="247">
        <v>430.45</v>
      </c>
      <c r="O10" s="247">
        <v>-69.489999999999995</v>
      </c>
      <c r="P10" s="247">
        <v>66.44</v>
      </c>
      <c r="Q10" s="247">
        <v>-3.0499999999999501</v>
      </c>
      <c r="R10" s="247">
        <v>1609</v>
      </c>
      <c r="S10" s="247">
        <v>3725.15</v>
      </c>
      <c r="T10" s="247">
        <v>3494.54</v>
      </c>
      <c r="U10" s="247">
        <v>3231.96</v>
      </c>
      <c r="V10" s="247">
        <v>230.61</v>
      </c>
      <c r="W10" s="247">
        <v>493.19</v>
      </c>
      <c r="X10" s="247">
        <v>723.8</v>
      </c>
      <c r="Y10" s="247">
        <v>8403</v>
      </c>
      <c r="Z10" s="247">
        <v>8908</v>
      </c>
      <c r="AA10" s="247">
        <v>2856.37</v>
      </c>
      <c r="AB10" s="247">
        <v>1713.86</v>
      </c>
      <c r="AC10" s="247">
        <v>1142.51</v>
      </c>
      <c r="AD10" s="247">
        <v>2467.29</v>
      </c>
      <c r="AE10" s="247">
        <v>1480.56</v>
      </c>
      <c r="AF10" s="247">
        <v>986.73</v>
      </c>
      <c r="AG10" s="247">
        <v>2533.35</v>
      </c>
      <c r="AH10" s="247">
        <v>1433.35</v>
      </c>
      <c r="AI10" s="247">
        <v>1100</v>
      </c>
      <c r="AJ10" s="247">
        <v>280.51</v>
      </c>
      <c r="AK10" s="247">
        <v>233.3</v>
      </c>
      <c r="AL10" s="247">
        <v>198.29</v>
      </c>
      <c r="AM10" s="247">
        <v>155.78</v>
      </c>
      <c r="AN10" s="247">
        <v>42.51</v>
      </c>
      <c r="AO10" s="247">
        <v>198.29</v>
      </c>
    </row>
    <row r="11" spans="1:41" s="241" customFormat="1" ht="15.95" customHeight="1">
      <c r="A11" s="576" t="s">
        <v>556</v>
      </c>
      <c r="B11" s="577"/>
      <c r="C11" s="652"/>
      <c r="D11" s="183">
        <f>D12+D15+D18+D21+D24+D27+D30+D33+D36+D39+D42+D45+D48+D51+D52++D55+D56+D57+SUM(D60:D92)</f>
        <v>9196</v>
      </c>
      <c r="E11" s="247">
        <v>8664.9</v>
      </c>
      <c r="F11" s="247">
        <v>7231.2</v>
      </c>
      <c r="G11" s="247">
        <v>7592.17</v>
      </c>
      <c r="H11" s="247">
        <v>1433.7</v>
      </c>
      <c r="I11" s="247">
        <v>1072.73</v>
      </c>
      <c r="J11" s="247">
        <v>2506.4299999999998</v>
      </c>
      <c r="K11" s="247">
        <v>936</v>
      </c>
      <c r="L11" s="247">
        <v>390.01</v>
      </c>
      <c r="M11" s="247">
        <v>357.04</v>
      </c>
      <c r="N11" s="247">
        <v>338.72</v>
      </c>
      <c r="O11" s="247">
        <v>32.97</v>
      </c>
      <c r="P11" s="247">
        <v>51.29</v>
      </c>
      <c r="Q11" s="247">
        <v>84.26</v>
      </c>
      <c r="R11" s="247">
        <v>816</v>
      </c>
      <c r="S11" s="247">
        <v>1892.73</v>
      </c>
      <c r="T11" s="247">
        <v>2035</v>
      </c>
      <c r="U11" s="247">
        <v>1642.15</v>
      </c>
      <c r="V11" s="247">
        <v>-142.27000000000001</v>
      </c>
      <c r="W11" s="247">
        <v>250.58</v>
      </c>
      <c r="X11" s="247">
        <v>108.31</v>
      </c>
      <c r="Y11" s="247">
        <v>5496</v>
      </c>
      <c r="Z11" s="247">
        <v>6126</v>
      </c>
      <c r="AA11" s="247">
        <v>1917.66</v>
      </c>
      <c r="AB11" s="247">
        <v>1150.6199999999999</v>
      </c>
      <c r="AC11" s="247">
        <v>767.04</v>
      </c>
      <c r="AD11" s="247">
        <v>1612.85</v>
      </c>
      <c r="AE11" s="247">
        <v>967.9</v>
      </c>
      <c r="AF11" s="247">
        <v>644.95000000000005</v>
      </c>
      <c r="AG11" s="247">
        <v>1723.96</v>
      </c>
      <c r="AH11" s="247">
        <v>973.96</v>
      </c>
      <c r="AI11" s="247">
        <v>750</v>
      </c>
      <c r="AJ11" s="247">
        <v>176.66</v>
      </c>
      <c r="AK11" s="247">
        <v>182.72</v>
      </c>
      <c r="AL11" s="247">
        <v>139.13</v>
      </c>
      <c r="AM11" s="247">
        <v>122.09</v>
      </c>
      <c r="AN11" s="247">
        <v>17.04</v>
      </c>
      <c r="AO11" s="247">
        <v>139.13</v>
      </c>
    </row>
    <row r="12" spans="1:41" s="241" customFormat="1" ht="23.1" customHeight="1">
      <c r="A12" s="563" t="s">
        <v>1238</v>
      </c>
      <c r="B12" s="428" t="s">
        <v>13</v>
      </c>
      <c r="C12" s="428"/>
      <c r="D12" s="251">
        <v>140</v>
      </c>
      <c r="E12" s="251">
        <v>214.26</v>
      </c>
      <c r="F12" s="251">
        <v>173.99</v>
      </c>
      <c r="G12" s="251">
        <v>185.9</v>
      </c>
      <c r="H12" s="251">
        <v>40.270000000000003</v>
      </c>
      <c r="I12" s="251">
        <v>28.36</v>
      </c>
      <c r="J12" s="251">
        <v>68.63</v>
      </c>
      <c r="K12" s="251">
        <v>2</v>
      </c>
      <c r="L12" s="251">
        <v>1.4</v>
      </c>
      <c r="M12" s="251">
        <v>1.18</v>
      </c>
      <c r="N12" s="251">
        <v>1.21</v>
      </c>
      <c r="O12" s="251">
        <v>0.22</v>
      </c>
      <c r="P12" s="251">
        <v>0.19</v>
      </c>
      <c r="Q12" s="251">
        <v>0.41</v>
      </c>
      <c r="R12" s="251">
        <v>1</v>
      </c>
      <c r="S12" s="251">
        <v>2.6</v>
      </c>
      <c r="T12" s="251">
        <v>6.23</v>
      </c>
      <c r="U12" s="251">
        <v>2.2599999999999998</v>
      </c>
      <c r="V12" s="251">
        <v>-3.63</v>
      </c>
      <c r="W12" s="251">
        <v>0.34</v>
      </c>
      <c r="X12" s="251">
        <v>-3.29</v>
      </c>
      <c r="Y12" s="251">
        <v>63</v>
      </c>
      <c r="Z12" s="251">
        <v>70</v>
      </c>
      <c r="AA12" s="251">
        <v>21.95</v>
      </c>
      <c r="AB12" s="251">
        <v>13.17</v>
      </c>
      <c r="AC12" s="251">
        <v>8.7799999999999994</v>
      </c>
      <c r="AD12" s="251">
        <v>17.989999999999998</v>
      </c>
      <c r="AE12" s="251">
        <v>10.99</v>
      </c>
      <c r="AF12" s="251">
        <v>7</v>
      </c>
      <c r="AG12" s="251">
        <v>22.63</v>
      </c>
      <c r="AH12" s="251">
        <v>11.63</v>
      </c>
      <c r="AI12" s="251">
        <v>11</v>
      </c>
      <c r="AJ12" s="251">
        <v>1.54</v>
      </c>
      <c r="AK12" s="251">
        <v>2.1800000000000002</v>
      </c>
      <c r="AL12" s="247">
        <v>-0.440000000000001</v>
      </c>
      <c r="AM12" s="247">
        <v>1.78</v>
      </c>
      <c r="AN12" s="247">
        <v>-2.2200000000000002</v>
      </c>
      <c r="AO12" s="247">
        <v>-0.440000000000001</v>
      </c>
    </row>
    <row r="13" spans="1:41" ht="27.95" customHeight="1">
      <c r="A13" s="564"/>
      <c r="B13" s="197" t="s">
        <v>23</v>
      </c>
      <c r="C13" s="427" t="s">
        <v>490</v>
      </c>
      <c r="D13" s="248">
        <v>80</v>
      </c>
      <c r="E13" s="249">
        <v>100.59</v>
      </c>
      <c r="F13" s="249">
        <v>117.19</v>
      </c>
      <c r="G13" s="248">
        <v>87.28</v>
      </c>
      <c r="H13" s="250">
        <v>-16.600000000000001</v>
      </c>
      <c r="I13" s="249">
        <v>13.31</v>
      </c>
      <c r="J13" s="250">
        <v>-3.2899999999999898</v>
      </c>
      <c r="K13" s="248">
        <v>0</v>
      </c>
      <c r="L13" s="249">
        <v>0</v>
      </c>
      <c r="M13" s="249">
        <v>0.47</v>
      </c>
      <c r="N13" s="248">
        <v>0</v>
      </c>
      <c r="O13" s="250">
        <v>-0.47</v>
      </c>
      <c r="P13" s="249">
        <v>0</v>
      </c>
      <c r="Q13" s="250">
        <v>-0.47</v>
      </c>
      <c r="R13" s="248">
        <v>1</v>
      </c>
      <c r="S13" s="249">
        <v>2.6</v>
      </c>
      <c r="T13" s="249">
        <v>3.03</v>
      </c>
      <c r="U13" s="249">
        <v>2.2599999999999998</v>
      </c>
      <c r="V13" s="250">
        <v>-0.43</v>
      </c>
      <c r="W13" s="249">
        <v>0.34</v>
      </c>
      <c r="X13" s="250">
        <v>-8.99999999999999E-2</v>
      </c>
      <c r="Y13" s="248">
        <v>41</v>
      </c>
      <c r="Z13" s="248">
        <v>40</v>
      </c>
      <c r="AA13" s="248">
        <v>13.37</v>
      </c>
      <c r="AB13" s="248">
        <v>8.02</v>
      </c>
      <c r="AC13" s="248">
        <v>5.35</v>
      </c>
      <c r="AD13" s="250">
        <v>11.06</v>
      </c>
      <c r="AE13" s="250">
        <v>6.83</v>
      </c>
      <c r="AF13" s="248">
        <v>4.2300000000000004</v>
      </c>
      <c r="AG13" s="248">
        <v>13.46</v>
      </c>
      <c r="AH13" s="248">
        <v>6.4599999999999902</v>
      </c>
      <c r="AI13" s="248">
        <v>7</v>
      </c>
      <c r="AJ13" s="248">
        <v>1.56000000000001</v>
      </c>
      <c r="AK13" s="248">
        <v>1.19</v>
      </c>
      <c r="AL13" s="247">
        <v>-0.53000000000000103</v>
      </c>
      <c r="AM13" s="247">
        <v>1.1200000000000001</v>
      </c>
      <c r="AN13" s="247">
        <v>-1.65</v>
      </c>
      <c r="AO13" s="247">
        <v>-0.53000000000000103</v>
      </c>
    </row>
    <row r="14" spans="1:41" ht="23.1" customHeight="1">
      <c r="A14" s="564"/>
      <c r="B14" s="197" t="s">
        <v>25</v>
      </c>
      <c r="C14" s="427" t="s">
        <v>490</v>
      </c>
      <c r="D14" s="248">
        <v>60</v>
      </c>
      <c r="E14" s="249">
        <v>113.67</v>
      </c>
      <c r="F14" s="249">
        <v>56.8</v>
      </c>
      <c r="G14" s="248">
        <v>98.62</v>
      </c>
      <c r="H14" s="250">
        <v>56.87</v>
      </c>
      <c r="I14" s="249">
        <v>15.05</v>
      </c>
      <c r="J14" s="250">
        <v>71.92</v>
      </c>
      <c r="K14" s="248">
        <v>2</v>
      </c>
      <c r="L14" s="249">
        <v>1.4</v>
      </c>
      <c r="M14" s="249">
        <v>0.71</v>
      </c>
      <c r="N14" s="248">
        <v>1.21</v>
      </c>
      <c r="O14" s="250">
        <v>0.69</v>
      </c>
      <c r="P14" s="249">
        <v>0.19</v>
      </c>
      <c r="Q14" s="250">
        <v>0.88</v>
      </c>
      <c r="R14" s="248">
        <v>0</v>
      </c>
      <c r="S14" s="249">
        <v>0</v>
      </c>
      <c r="T14" s="249">
        <v>3.2</v>
      </c>
      <c r="U14" s="249">
        <v>0</v>
      </c>
      <c r="V14" s="250">
        <v>-3.2</v>
      </c>
      <c r="W14" s="249">
        <v>0</v>
      </c>
      <c r="X14" s="250">
        <v>-3.2</v>
      </c>
      <c r="Y14" s="248">
        <v>22</v>
      </c>
      <c r="Z14" s="248">
        <v>30</v>
      </c>
      <c r="AA14" s="248">
        <v>8.58</v>
      </c>
      <c r="AB14" s="248">
        <v>5.15</v>
      </c>
      <c r="AC14" s="248">
        <v>3.43</v>
      </c>
      <c r="AD14" s="250">
        <v>6.93</v>
      </c>
      <c r="AE14" s="250">
        <v>4.16</v>
      </c>
      <c r="AF14" s="248">
        <v>2.77</v>
      </c>
      <c r="AG14" s="248">
        <v>9.17</v>
      </c>
      <c r="AH14" s="248">
        <v>5.17</v>
      </c>
      <c r="AI14" s="248">
        <v>4</v>
      </c>
      <c r="AJ14" s="248">
        <v>-2.0000000000001399E-2</v>
      </c>
      <c r="AK14" s="248">
        <v>0.99</v>
      </c>
      <c r="AL14" s="247">
        <v>9.0000000000000704E-2</v>
      </c>
      <c r="AM14" s="247">
        <v>0.66000000000000103</v>
      </c>
      <c r="AN14" s="247">
        <v>-0.56999999999999995</v>
      </c>
      <c r="AO14" s="247">
        <v>9.0000000000000704E-2</v>
      </c>
    </row>
    <row r="15" spans="1:41" s="241" customFormat="1" ht="24.95" customHeight="1">
      <c r="A15" s="564"/>
      <c r="B15" s="428" t="s">
        <v>13</v>
      </c>
      <c r="C15" s="428"/>
      <c r="D15" s="251">
        <v>193</v>
      </c>
      <c r="E15" s="251">
        <v>249.3</v>
      </c>
      <c r="F15" s="251">
        <v>193.13</v>
      </c>
      <c r="G15" s="251">
        <v>215.83</v>
      </c>
      <c r="H15" s="251">
        <v>56.17</v>
      </c>
      <c r="I15" s="251">
        <v>33.47</v>
      </c>
      <c r="J15" s="251">
        <v>89.64</v>
      </c>
      <c r="K15" s="251">
        <v>2</v>
      </c>
      <c r="L15" s="251">
        <v>1.36</v>
      </c>
      <c r="M15" s="251">
        <v>0.71</v>
      </c>
      <c r="N15" s="251">
        <v>1.18</v>
      </c>
      <c r="O15" s="251">
        <v>0.65</v>
      </c>
      <c r="P15" s="251">
        <v>0.18</v>
      </c>
      <c r="Q15" s="251">
        <v>0.83</v>
      </c>
      <c r="R15" s="251">
        <v>2</v>
      </c>
      <c r="S15" s="251">
        <v>6.4</v>
      </c>
      <c r="T15" s="251">
        <v>25.12</v>
      </c>
      <c r="U15" s="251">
        <v>5.56</v>
      </c>
      <c r="V15" s="251">
        <v>-18.72</v>
      </c>
      <c r="W15" s="251">
        <v>0.84000000000000097</v>
      </c>
      <c r="X15" s="251">
        <v>-17.88</v>
      </c>
      <c r="Y15" s="251">
        <v>149</v>
      </c>
      <c r="Z15" s="251">
        <v>287</v>
      </c>
      <c r="AA15" s="251">
        <v>71.930000000000007</v>
      </c>
      <c r="AB15" s="251">
        <v>43.16</v>
      </c>
      <c r="AC15" s="251">
        <v>28.77</v>
      </c>
      <c r="AD15" s="251">
        <v>44.88</v>
      </c>
      <c r="AE15" s="251">
        <v>26.93</v>
      </c>
      <c r="AF15" s="251">
        <v>17.95</v>
      </c>
      <c r="AG15" s="251">
        <v>82.43</v>
      </c>
      <c r="AH15" s="251">
        <v>46.43</v>
      </c>
      <c r="AI15" s="251">
        <v>36</v>
      </c>
      <c r="AJ15" s="251">
        <v>-3.2699999999999898</v>
      </c>
      <c r="AK15" s="251">
        <v>16.23</v>
      </c>
      <c r="AL15" s="247">
        <v>3.59</v>
      </c>
      <c r="AM15" s="247">
        <v>10.82</v>
      </c>
      <c r="AN15" s="247">
        <v>-7.23</v>
      </c>
      <c r="AO15" s="247">
        <v>3.59</v>
      </c>
    </row>
    <row r="16" spans="1:41" ht="31.5" customHeight="1">
      <c r="A16" s="564"/>
      <c r="B16" s="197" t="s">
        <v>26</v>
      </c>
      <c r="C16" s="427" t="s">
        <v>490</v>
      </c>
      <c r="D16" s="248">
        <v>126</v>
      </c>
      <c r="E16" s="249">
        <v>156.91</v>
      </c>
      <c r="F16" s="249">
        <v>125.93</v>
      </c>
      <c r="G16" s="248">
        <v>136.5</v>
      </c>
      <c r="H16" s="250">
        <v>30.98</v>
      </c>
      <c r="I16" s="249">
        <v>20.41</v>
      </c>
      <c r="J16" s="250">
        <v>51.39</v>
      </c>
      <c r="K16" s="248">
        <v>0</v>
      </c>
      <c r="L16" s="249">
        <v>0</v>
      </c>
      <c r="M16" s="249">
        <v>0</v>
      </c>
      <c r="N16" s="248">
        <v>0</v>
      </c>
      <c r="O16" s="250">
        <v>0</v>
      </c>
      <c r="P16" s="249">
        <v>0</v>
      </c>
      <c r="Q16" s="250">
        <v>0</v>
      </c>
      <c r="R16" s="248">
        <v>1</v>
      </c>
      <c r="S16" s="249">
        <v>3.2</v>
      </c>
      <c r="T16" s="249">
        <v>18.72</v>
      </c>
      <c r="U16" s="249">
        <v>2.78</v>
      </c>
      <c r="V16" s="250">
        <v>-15.52</v>
      </c>
      <c r="W16" s="249">
        <v>0.42</v>
      </c>
      <c r="X16" s="250">
        <v>-15.1</v>
      </c>
      <c r="Y16" s="248">
        <v>102</v>
      </c>
      <c r="Z16" s="248">
        <v>187</v>
      </c>
      <c r="AA16" s="248">
        <v>47.68</v>
      </c>
      <c r="AB16" s="248">
        <v>28.61</v>
      </c>
      <c r="AC16" s="248">
        <v>19.07</v>
      </c>
      <c r="AD16" s="250">
        <v>29.37</v>
      </c>
      <c r="AE16" s="250">
        <v>17.62</v>
      </c>
      <c r="AF16" s="248">
        <v>11.75</v>
      </c>
      <c r="AG16" s="248">
        <v>57.72</v>
      </c>
      <c r="AH16" s="248">
        <v>32.72</v>
      </c>
      <c r="AI16" s="248">
        <v>25</v>
      </c>
      <c r="AJ16" s="248">
        <v>-4.1100000000000003</v>
      </c>
      <c r="AK16" s="248">
        <v>10.99</v>
      </c>
      <c r="AL16" s="247">
        <v>1.39</v>
      </c>
      <c r="AM16" s="247">
        <v>7.32</v>
      </c>
      <c r="AN16" s="247">
        <v>-5.93</v>
      </c>
      <c r="AO16" s="247">
        <v>1.39</v>
      </c>
    </row>
    <row r="17" spans="1:41" ht="23.1" customHeight="1">
      <c r="A17" s="564"/>
      <c r="B17" s="197" t="s">
        <v>27</v>
      </c>
      <c r="C17" s="427" t="s">
        <v>490</v>
      </c>
      <c r="D17" s="248">
        <v>67</v>
      </c>
      <c r="E17" s="249">
        <v>92.39</v>
      </c>
      <c r="F17" s="249">
        <v>67.2</v>
      </c>
      <c r="G17" s="248">
        <v>79.33</v>
      </c>
      <c r="H17" s="250">
        <v>25.19</v>
      </c>
      <c r="I17" s="249">
        <v>13.06</v>
      </c>
      <c r="J17" s="250">
        <v>38.25</v>
      </c>
      <c r="K17" s="248">
        <v>2</v>
      </c>
      <c r="L17" s="249">
        <v>1.36</v>
      </c>
      <c r="M17" s="249">
        <v>0.71</v>
      </c>
      <c r="N17" s="248">
        <v>1.18</v>
      </c>
      <c r="O17" s="250">
        <v>0.65</v>
      </c>
      <c r="P17" s="249">
        <v>0.18</v>
      </c>
      <c r="Q17" s="250">
        <v>0.83</v>
      </c>
      <c r="R17" s="248">
        <v>1</v>
      </c>
      <c r="S17" s="249">
        <v>3.2</v>
      </c>
      <c r="T17" s="249">
        <v>6.4</v>
      </c>
      <c r="U17" s="249">
        <v>2.78</v>
      </c>
      <c r="V17" s="250">
        <v>-3.2</v>
      </c>
      <c r="W17" s="249">
        <v>0.42</v>
      </c>
      <c r="X17" s="250">
        <v>-2.78</v>
      </c>
      <c r="Y17" s="248">
        <v>47</v>
      </c>
      <c r="Z17" s="248">
        <v>100</v>
      </c>
      <c r="AA17" s="248">
        <v>24.25</v>
      </c>
      <c r="AB17" s="248">
        <v>14.55</v>
      </c>
      <c r="AC17" s="248">
        <v>9.6999999999999993</v>
      </c>
      <c r="AD17" s="250">
        <v>15.51</v>
      </c>
      <c r="AE17" s="250">
        <v>9.31</v>
      </c>
      <c r="AF17" s="248">
        <v>6.2</v>
      </c>
      <c r="AG17" s="248">
        <v>24.71</v>
      </c>
      <c r="AH17" s="248">
        <v>13.71</v>
      </c>
      <c r="AI17" s="248">
        <v>11</v>
      </c>
      <c r="AJ17" s="248">
        <v>0.84000000000000696</v>
      </c>
      <c r="AK17" s="248">
        <v>5.24</v>
      </c>
      <c r="AL17" s="247">
        <v>2.2000000000000002</v>
      </c>
      <c r="AM17" s="247">
        <v>3.5</v>
      </c>
      <c r="AN17" s="247">
        <v>-1.3</v>
      </c>
      <c r="AO17" s="247">
        <v>2.2000000000000002</v>
      </c>
    </row>
    <row r="18" spans="1:41" s="241" customFormat="1" ht="23.1" customHeight="1">
      <c r="A18" s="564"/>
      <c r="B18" s="428" t="s">
        <v>13</v>
      </c>
      <c r="C18" s="428"/>
      <c r="D18" s="251">
        <v>211</v>
      </c>
      <c r="E18" s="251">
        <v>325.5</v>
      </c>
      <c r="F18" s="251">
        <v>203.9</v>
      </c>
      <c r="G18" s="251">
        <v>282.04000000000002</v>
      </c>
      <c r="H18" s="251">
        <v>121.6</v>
      </c>
      <c r="I18" s="251">
        <v>43.46</v>
      </c>
      <c r="J18" s="251">
        <v>165.06</v>
      </c>
      <c r="K18" s="251">
        <v>3</v>
      </c>
      <c r="L18" s="251">
        <v>1.59</v>
      </c>
      <c r="M18" s="251">
        <v>1.41</v>
      </c>
      <c r="N18" s="251">
        <v>1.38</v>
      </c>
      <c r="O18" s="251">
        <v>0.18</v>
      </c>
      <c r="P18" s="251">
        <v>0.21</v>
      </c>
      <c r="Q18" s="251">
        <v>0.39</v>
      </c>
      <c r="R18" s="251">
        <v>0</v>
      </c>
      <c r="S18" s="251">
        <v>0</v>
      </c>
      <c r="T18" s="251">
        <v>8.4600000000000009</v>
      </c>
      <c r="U18" s="251">
        <v>0</v>
      </c>
      <c r="V18" s="251">
        <v>-8.4600000000000009</v>
      </c>
      <c r="W18" s="251">
        <v>0</v>
      </c>
      <c r="X18" s="251">
        <v>-8.4600000000000009</v>
      </c>
      <c r="Y18" s="251">
        <v>99</v>
      </c>
      <c r="Z18" s="251">
        <v>149</v>
      </c>
      <c r="AA18" s="251">
        <v>40.92</v>
      </c>
      <c r="AB18" s="251">
        <v>24.55</v>
      </c>
      <c r="AC18" s="251">
        <v>16.37</v>
      </c>
      <c r="AD18" s="251">
        <v>31.02</v>
      </c>
      <c r="AE18" s="251">
        <v>18.61</v>
      </c>
      <c r="AF18" s="251">
        <v>12.41</v>
      </c>
      <c r="AG18" s="251">
        <v>44.58</v>
      </c>
      <c r="AH18" s="251">
        <v>25.58</v>
      </c>
      <c r="AI18" s="251">
        <v>19</v>
      </c>
      <c r="AJ18" s="251">
        <v>-1.03</v>
      </c>
      <c r="AK18" s="251">
        <v>5.94</v>
      </c>
      <c r="AL18" s="247">
        <v>1.33</v>
      </c>
      <c r="AM18" s="247">
        <v>3.96</v>
      </c>
      <c r="AN18" s="247">
        <v>-2.63</v>
      </c>
      <c r="AO18" s="247">
        <v>1.33</v>
      </c>
    </row>
    <row r="19" spans="1:41" ht="23.1" customHeight="1">
      <c r="A19" s="564"/>
      <c r="B19" s="197" t="s">
        <v>28</v>
      </c>
      <c r="C19" s="427" t="s">
        <v>490</v>
      </c>
      <c r="D19" s="248">
        <v>132</v>
      </c>
      <c r="E19" s="249">
        <v>185.33</v>
      </c>
      <c r="F19" s="249">
        <v>124.7</v>
      </c>
      <c r="G19" s="248">
        <v>160.43</v>
      </c>
      <c r="H19" s="250">
        <v>60.63</v>
      </c>
      <c r="I19" s="249">
        <v>24.9</v>
      </c>
      <c r="J19" s="250">
        <v>85.53</v>
      </c>
      <c r="K19" s="248">
        <v>3</v>
      </c>
      <c r="L19" s="249">
        <v>1.59</v>
      </c>
      <c r="M19" s="249">
        <v>1.41</v>
      </c>
      <c r="N19" s="248">
        <v>1.38</v>
      </c>
      <c r="O19" s="250">
        <v>0.18</v>
      </c>
      <c r="P19" s="249">
        <v>0.21</v>
      </c>
      <c r="Q19" s="250">
        <v>0.39</v>
      </c>
      <c r="R19" s="248">
        <v>0</v>
      </c>
      <c r="S19" s="249">
        <v>0</v>
      </c>
      <c r="T19" s="249">
        <v>5.26</v>
      </c>
      <c r="U19" s="249">
        <v>0</v>
      </c>
      <c r="V19" s="250">
        <v>-5.26</v>
      </c>
      <c r="W19" s="249">
        <v>0</v>
      </c>
      <c r="X19" s="250">
        <v>-5.26</v>
      </c>
      <c r="Y19" s="248">
        <v>67</v>
      </c>
      <c r="Z19" s="248">
        <v>94</v>
      </c>
      <c r="AA19" s="248">
        <v>26.57</v>
      </c>
      <c r="AB19" s="248">
        <v>15.94</v>
      </c>
      <c r="AC19" s="248">
        <v>10.63</v>
      </c>
      <c r="AD19" s="250">
        <v>21.12</v>
      </c>
      <c r="AE19" s="250">
        <v>12.67</v>
      </c>
      <c r="AF19" s="248">
        <v>8.4499999999999993</v>
      </c>
      <c r="AG19" s="248">
        <v>28.19</v>
      </c>
      <c r="AH19" s="248">
        <v>16.190000000000001</v>
      </c>
      <c r="AI19" s="248">
        <v>12</v>
      </c>
      <c r="AJ19" s="248">
        <v>-0.249999999999998</v>
      </c>
      <c r="AK19" s="248">
        <v>3.27</v>
      </c>
      <c r="AL19" s="247">
        <v>0.81</v>
      </c>
      <c r="AM19" s="247">
        <v>2.1800000000000002</v>
      </c>
      <c r="AN19" s="247">
        <v>-1.37</v>
      </c>
      <c r="AO19" s="247">
        <v>0.81</v>
      </c>
    </row>
    <row r="20" spans="1:41" ht="23.1" customHeight="1">
      <c r="A20" s="564"/>
      <c r="B20" s="197" t="s">
        <v>29</v>
      </c>
      <c r="C20" s="427" t="s">
        <v>490</v>
      </c>
      <c r="D20" s="248">
        <v>79</v>
      </c>
      <c r="E20" s="249">
        <v>140.16999999999999</v>
      </c>
      <c r="F20" s="249">
        <v>79.2</v>
      </c>
      <c r="G20" s="248">
        <v>121.61</v>
      </c>
      <c r="H20" s="250">
        <v>60.97</v>
      </c>
      <c r="I20" s="249">
        <v>18.559999999999999</v>
      </c>
      <c r="J20" s="250">
        <v>79.53</v>
      </c>
      <c r="K20" s="248">
        <v>0</v>
      </c>
      <c r="L20" s="249">
        <v>0</v>
      </c>
      <c r="M20" s="249">
        <v>0</v>
      </c>
      <c r="N20" s="248">
        <v>0</v>
      </c>
      <c r="O20" s="250">
        <v>0</v>
      </c>
      <c r="P20" s="249">
        <v>0</v>
      </c>
      <c r="Q20" s="250">
        <v>0</v>
      </c>
      <c r="R20" s="248">
        <v>0</v>
      </c>
      <c r="S20" s="249">
        <v>0</v>
      </c>
      <c r="T20" s="249">
        <v>3.2</v>
      </c>
      <c r="U20" s="249">
        <v>0</v>
      </c>
      <c r="V20" s="250">
        <v>-3.2</v>
      </c>
      <c r="W20" s="249">
        <v>0</v>
      </c>
      <c r="X20" s="250">
        <v>-3.2</v>
      </c>
      <c r="Y20" s="248">
        <v>32</v>
      </c>
      <c r="Z20" s="248">
        <v>55</v>
      </c>
      <c r="AA20" s="248">
        <v>14.35</v>
      </c>
      <c r="AB20" s="248">
        <v>8.61</v>
      </c>
      <c r="AC20" s="248">
        <v>5.74</v>
      </c>
      <c r="AD20" s="250">
        <v>9.9</v>
      </c>
      <c r="AE20" s="250">
        <v>5.94</v>
      </c>
      <c r="AF20" s="248">
        <v>3.96</v>
      </c>
      <c r="AG20" s="248">
        <v>16.39</v>
      </c>
      <c r="AH20" s="248">
        <v>9.39</v>
      </c>
      <c r="AI20" s="248">
        <v>7</v>
      </c>
      <c r="AJ20" s="248">
        <v>-0.78000000000000103</v>
      </c>
      <c r="AK20" s="248">
        <v>2.67</v>
      </c>
      <c r="AL20" s="247">
        <v>0.52</v>
      </c>
      <c r="AM20" s="247">
        <v>1.78</v>
      </c>
      <c r="AN20" s="247">
        <v>-1.26</v>
      </c>
      <c r="AO20" s="247">
        <v>0.52</v>
      </c>
    </row>
    <row r="21" spans="1:41" s="241" customFormat="1" ht="23.1" customHeight="1">
      <c r="A21" s="564"/>
      <c r="B21" s="428" t="s">
        <v>13</v>
      </c>
      <c r="C21" s="428"/>
      <c r="D21" s="251">
        <v>175</v>
      </c>
      <c r="E21" s="251">
        <v>238.34</v>
      </c>
      <c r="F21" s="251">
        <v>170.15</v>
      </c>
      <c r="G21" s="251">
        <v>201.13</v>
      </c>
      <c r="H21" s="251">
        <v>68.19</v>
      </c>
      <c r="I21" s="251">
        <v>37.21</v>
      </c>
      <c r="J21" s="251">
        <v>105.4</v>
      </c>
      <c r="K21" s="251">
        <v>0</v>
      </c>
      <c r="L21" s="251">
        <v>0</v>
      </c>
      <c r="M21" s="251">
        <v>0</v>
      </c>
      <c r="N21" s="251">
        <v>0</v>
      </c>
      <c r="O21" s="251">
        <v>0</v>
      </c>
      <c r="P21" s="251">
        <v>0</v>
      </c>
      <c r="Q21" s="251">
        <v>0</v>
      </c>
      <c r="R21" s="251">
        <v>0</v>
      </c>
      <c r="S21" s="251">
        <v>0</v>
      </c>
      <c r="T21" s="251">
        <v>0</v>
      </c>
      <c r="U21" s="251">
        <v>0</v>
      </c>
      <c r="V21" s="251">
        <v>0</v>
      </c>
      <c r="W21" s="251">
        <v>0</v>
      </c>
      <c r="X21" s="251">
        <v>0</v>
      </c>
      <c r="Y21" s="251">
        <v>133</v>
      </c>
      <c r="Z21" s="251">
        <v>140</v>
      </c>
      <c r="AA21" s="251">
        <v>45.05</v>
      </c>
      <c r="AB21" s="251">
        <v>27.03</v>
      </c>
      <c r="AC21" s="251">
        <v>18.02</v>
      </c>
      <c r="AD21" s="251">
        <v>37.79</v>
      </c>
      <c r="AE21" s="251">
        <v>22.67</v>
      </c>
      <c r="AF21" s="251">
        <v>15.12</v>
      </c>
      <c r="AG21" s="251">
        <v>34.869999999999997</v>
      </c>
      <c r="AH21" s="251">
        <v>19.87</v>
      </c>
      <c r="AI21" s="251">
        <v>15</v>
      </c>
      <c r="AJ21" s="251">
        <v>7.1600000000000099</v>
      </c>
      <c r="AK21" s="251">
        <v>4.3600000000000003</v>
      </c>
      <c r="AL21" s="247">
        <v>5.92</v>
      </c>
      <c r="AM21" s="247">
        <v>2.9</v>
      </c>
      <c r="AN21" s="247">
        <v>3.02</v>
      </c>
      <c r="AO21" s="247">
        <v>5.92</v>
      </c>
    </row>
    <row r="22" spans="1:41" ht="23.1" customHeight="1">
      <c r="A22" s="564"/>
      <c r="B22" s="197" t="s">
        <v>30</v>
      </c>
      <c r="C22" s="427" t="s">
        <v>490</v>
      </c>
      <c r="D22" s="248">
        <v>101</v>
      </c>
      <c r="E22" s="249">
        <v>113.42</v>
      </c>
      <c r="F22" s="249">
        <v>94.57</v>
      </c>
      <c r="G22" s="248">
        <v>98.84</v>
      </c>
      <c r="H22" s="250">
        <v>18.850000000000001</v>
      </c>
      <c r="I22" s="249">
        <v>14.58</v>
      </c>
      <c r="J22" s="250">
        <v>33.43</v>
      </c>
      <c r="K22" s="248">
        <v>0</v>
      </c>
      <c r="L22" s="249">
        <v>0</v>
      </c>
      <c r="M22" s="249">
        <v>0</v>
      </c>
      <c r="N22" s="248">
        <v>0</v>
      </c>
      <c r="O22" s="250">
        <v>0</v>
      </c>
      <c r="P22" s="249">
        <v>0</v>
      </c>
      <c r="Q22" s="250">
        <v>0</v>
      </c>
      <c r="R22" s="248">
        <v>0</v>
      </c>
      <c r="S22" s="249">
        <v>0</v>
      </c>
      <c r="T22" s="249">
        <v>0</v>
      </c>
      <c r="U22" s="249">
        <v>0</v>
      </c>
      <c r="V22" s="250">
        <v>0</v>
      </c>
      <c r="W22" s="249">
        <v>0</v>
      </c>
      <c r="X22" s="250">
        <v>0</v>
      </c>
      <c r="Y22" s="248">
        <v>72</v>
      </c>
      <c r="Z22" s="248">
        <v>73</v>
      </c>
      <c r="AA22" s="248">
        <v>23.93</v>
      </c>
      <c r="AB22" s="248">
        <v>14.36</v>
      </c>
      <c r="AC22" s="248">
        <v>9.57</v>
      </c>
      <c r="AD22" s="250">
        <v>20.79</v>
      </c>
      <c r="AE22" s="250">
        <v>12.47</v>
      </c>
      <c r="AF22" s="248">
        <v>8.32</v>
      </c>
      <c r="AG22" s="248">
        <v>14.16</v>
      </c>
      <c r="AH22" s="248">
        <v>8.16</v>
      </c>
      <c r="AI22" s="248">
        <v>6</v>
      </c>
      <c r="AJ22" s="248">
        <v>6.2</v>
      </c>
      <c r="AK22" s="248">
        <v>1.89</v>
      </c>
      <c r="AL22" s="247">
        <v>4.82</v>
      </c>
      <c r="AM22" s="247">
        <v>1.25</v>
      </c>
      <c r="AN22" s="247">
        <v>3.57</v>
      </c>
      <c r="AO22" s="247">
        <v>4.82</v>
      </c>
    </row>
    <row r="23" spans="1:41" ht="23.1" customHeight="1">
      <c r="A23" s="564"/>
      <c r="B23" s="197" t="s">
        <v>31</v>
      </c>
      <c r="C23" s="427" t="s">
        <v>490</v>
      </c>
      <c r="D23" s="248">
        <v>74</v>
      </c>
      <c r="E23" s="249">
        <v>124.92</v>
      </c>
      <c r="F23" s="249">
        <v>75.58</v>
      </c>
      <c r="G23" s="248">
        <v>102.29</v>
      </c>
      <c r="H23" s="250">
        <v>49.34</v>
      </c>
      <c r="I23" s="249">
        <v>22.63</v>
      </c>
      <c r="J23" s="250">
        <v>71.97</v>
      </c>
      <c r="K23" s="248">
        <v>0</v>
      </c>
      <c r="L23" s="249">
        <v>0</v>
      </c>
      <c r="M23" s="249">
        <v>0</v>
      </c>
      <c r="N23" s="248">
        <v>0</v>
      </c>
      <c r="O23" s="250">
        <v>0</v>
      </c>
      <c r="P23" s="249">
        <v>0</v>
      </c>
      <c r="Q23" s="250">
        <v>0</v>
      </c>
      <c r="R23" s="248">
        <v>0</v>
      </c>
      <c r="S23" s="249">
        <v>0</v>
      </c>
      <c r="T23" s="249">
        <v>0</v>
      </c>
      <c r="U23" s="249">
        <v>0</v>
      </c>
      <c r="V23" s="250">
        <v>0</v>
      </c>
      <c r="W23" s="249">
        <v>0</v>
      </c>
      <c r="X23" s="250">
        <v>0</v>
      </c>
      <c r="Y23" s="248">
        <v>61</v>
      </c>
      <c r="Z23" s="248">
        <v>67</v>
      </c>
      <c r="AA23" s="248">
        <v>21.12</v>
      </c>
      <c r="AB23" s="248">
        <v>12.67</v>
      </c>
      <c r="AC23" s="248">
        <v>8.4499999999999993</v>
      </c>
      <c r="AD23" s="250">
        <v>17</v>
      </c>
      <c r="AE23" s="250">
        <v>10.199999999999999</v>
      </c>
      <c r="AF23" s="248">
        <v>6.8</v>
      </c>
      <c r="AG23" s="248">
        <v>20.71</v>
      </c>
      <c r="AH23" s="248">
        <v>11.71</v>
      </c>
      <c r="AI23" s="248">
        <v>9</v>
      </c>
      <c r="AJ23" s="248">
        <v>0.96000000000000596</v>
      </c>
      <c r="AK23" s="248">
        <v>2.4700000000000002</v>
      </c>
      <c r="AL23" s="247">
        <v>1.1000000000000001</v>
      </c>
      <c r="AM23" s="247">
        <v>1.65</v>
      </c>
      <c r="AN23" s="247">
        <v>-0.55000000000000104</v>
      </c>
      <c r="AO23" s="247">
        <v>1.1000000000000001</v>
      </c>
    </row>
    <row r="24" spans="1:41" s="241" customFormat="1" ht="23.1" customHeight="1">
      <c r="A24" s="564"/>
      <c r="B24" s="428" t="s">
        <v>13</v>
      </c>
      <c r="C24" s="428"/>
      <c r="D24" s="251">
        <v>227</v>
      </c>
      <c r="E24" s="251">
        <v>308.31</v>
      </c>
      <c r="F24" s="251">
        <v>213.54</v>
      </c>
      <c r="G24" s="251">
        <v>256.81</v>
      </c>
      <c r="H24" s="251">
        <v>94.77</v>
      </c>
      <c r="I24" s="251">
        <v>51.5</v>
      </c>
      <c r="J24" s="251">
        <v>146.27000000000001</v>
      </c>
      <c r="K24" s="251">
        <v>1</v>
      </c>
      <c r="L24" s="251">
        <v>0.36</v>
      </c>
      <c r="M24" s="251">
        <v>0.32</v>
      </c>
      <c r="N24" s="251">
        <v>0.31</v>
      </c>
      <c r="O24" s="251">
        <v>0.04</v>
      </c>
      <c r="P24" s="251">
        <v>0.05</v>
      </c>
      <c r="Q24" s="251">
        <v>0.09</v>
      </c>
      <c r="R24" s="251">
        <v>2</v>
      </c>
      <c r="S24" s="251">
        <v>6.28</v>
      </c>
      <c r="T24" s="251">
        <v>4.3600000000000003</v>
      </c>
      <c r="U24" s="251">
        <v>5.45</v>
      </c>
      <c r="V24" s="251">
        <v>1.92</v>
      </c>
      <c r="W24" s="251">
        <v>0.83</v>
      </c>
      <c r="X24" s="251">
        <v>2.75</v>
      </c>
      <c r="Y24" s="251">
        <v>106</v>
      </c>
      <c r="Z24" s="251">
        <v>129</v>
      </c>
      <c r="AA24" s="251">
        <v>38.78</v>
      </c>
      <c r="AB24" s="251">
        <v>23.27</v>
      </c>
      <c r="AC24" s="251">
        <v>15.51</v>
      </c>
      <c r="AD24" s="251">
        <v>31.36</v>
      </c>
      <c r="AE24" s="251">
        <v>18.809999999999999</v>
      </c>
      <c r="AF24" s="251">
        <v>12.55</v>
      </c>
      <c r="AG24" s="251">
        <v>29.43</v>
      </c>
      <c r="AH24" s="251">
        <v>16.43</v>
      </c>
      <c r="AI24" s="251">
        <v>13</v>
      </c>
      <c r="AJ24" s="251">
        <v>6.8400000000000096</v>
      </c>
      <c r="AK24" s="251">
        <v>4.46</v>
      </c>
      <c r="AL24" s="247">
        <v>5.47</v>
      </c>
      <c r="AM24" s="247">
        <v>2.96</v>
      </c>
      <c r="AN24" s="247">
        <v>2.5099999999999998</v>
      </c>
      <c r="AO24" s="247">
        <v>5.47</v>
      </c>
    </row>
    <row r="25" spans="1:41" ht="23.1" customHeight="1">
      <c r="A25" s="564"/>
      <c r="B25" s="197" t="s">
        <v>32</v>
      </c>
      <c r="C25" s="427" t="s">
        <v>490</v>
      </c>
      <c r="D25" s="248">
        <v>151</v>
      </c>
      <c r="E25" s="249">
        <v>169.14</v>
      </c>
      <c r="F25" s="249">
        <v>169.54</v>
      </c>
      <c r="G25" s="248">
        <v>146.75</v>
      </c>
      <c r="H25" s="250">
        <v>-0.40000000000000602</v>
      </c>
      <c r="I25" s="249">
        <v>22.39</v>
      </c>
      <c r="J25" s="250">
        <v>21.99</v>
      </c>
      <c r="K25" s="248">
        <v>1</v>
      </c>
      <c r="L25" s="249">
        <v>0.36</v>
      </c>
      <c r="M25" s="249">
        <v>0.32</v>
      </c>
      <c r="N25" s="248">
        <v>0.31</v>
      </c>
      <c r="O25" s="250">
        <v>0.04</v>
      </c>
      <c r="P25" s="249">
        <v>0.05</v>
      </c>
      <c r="Q25" s="250">
        <v>0.09</v>
      </c>
      <c r="R25" s="248">
        <v>1</v>
      </c>
      <c r="S25" s="249">
        <v>1.8</v>
      </c>
      <c r="T25" s="249">
        <v>4.3600000000000003</v>
      </c>
      <c r="U25" s="249">
        <v>1.56</v>
      </c>
      <c r="V25" s="250">
        <v>-2.56</v>
      </c>
      <c r="W25" s="249">
        <v>0.24</v>
      </c>
      <c r="X25" s="250">
        <v>-2.3199999999999998</v>
      </c>
      <c r="Y25" s="248">
        <v>80</v>
      </c>
      <c r="Z25" s="248">
        <v>92</v>
      </c>
      <c r="AA25" s="248">
        <v>28.38</v>
      </c>
      <c r="AB25" s="248">
        <v>17.03</v>
      </c>
      <c r="AC25" s="248">
        <v>11.35</v>
      </c>
      <c r="AD25" s="250">
        <v>22.94</v>
      </c>
      <c r="AE25" s="250">
        <v>13.76</v>
      </c>
      <c r="AF25" s="248">
        <v>9.18</v>
      </c>
      <c r="AG25" s="248">
        <v>22.38</v>
      </c>
      <c r="AH25" s="248">
        <v>12.38</v>
      </c>
      <c r="AI25" s="248">
        <v>10</v>
      </c>
      <c r="AJ25" s="248">
        <v>4.6500000000000101</v>
      </c>
      <c r="AK25" s="248">
        <v>3.27</v>
      </c>
      <c r="AL25" s="247">
        <v>3.52</v>
      </c>
      <c r="AM25" s="247">
        <v>2.17</v>
      </c>
      <c r="AN25" s="247">
        <v>1.35</v>
      </c>
      <c r="AO25" s="247">
        <v>3.52</v>
      </c>
    </row>
    <row r="26" spans="1:41" ht="23.1" customHeight="1">
      <c r="A26" s="564"/>
      <c r="B26" s="197" t="s">
        <v>33</v>
      </c>
      <c r="C26" s="427" t="s">
        <v>490</v>
      </c>
      <c r="D26" s="248">
        <v>76</v>
      </c>
      <c r="E26" s="249">
        <v>139.16999999999999</v>
      </c>
      <c r="F26" s="249">
        <v>44</v>
      </c>
      <c r="G26" s="248">
        <v>110.06</v>
      </c>
      <c r="H26" s="250">
        <v>95.17</v>
      </c>
      <c r="I26" s="249">
        <v>29.11</v>
      </c>
      <c r="J26" s="250">
        <v>124.28</v>
      </c>
      <c r="K26" s="248">
        <v>0</v>
      </c>
      <c r="L26" s="249">
        <v>0</v>
      </c>
      <c r="M26" s="249">
        <v>0</v>
      </c>
      <c r="N26" s="248">
        <v>0</v>
      </c>
      <c r="O26" s="250">
        <v>0</v>
      </c>
      <c r="P26" s="249">
        <v>0</v>
      </c>
      <c r="Q26" s="250">
        <v>0</v>
      </c>
      <c r="R26" s="248">
        <v>1</v>
      </c>
      <c r="S26" s="249">
        <v>4.4800000000000004</v>
      </c>
      <c r="T26" s="249">
        <v>0</v>
      </c>
      <c r="U26" s="249">
        <v>3.89</v>
      </c>
      <c r="V26" s="250">
        <v>4.4800000000000004</v>
      </c>
      <c r="W26" s="249">
        <v>0.59</v>
      </c>
      <c r="X26" s="250">
        <v>5.07</v>
      </c>
      <c r="Y26" s="248">
        <v>26</v>
      </c>
      <c r="Z26" s="248">
        <v>37</v>
      </c>
      <c r="AA26" s="248">
        <v>10.4</v>
      </c>
      <c r="AB26" s="248">
        <v>6.24</v>
      </c>
      <c r="AC26" s="248">
        <v>4.16</v>
      </c>
      <c r="AD26" s="250">
        <v>8.42</v>
      </c>
      <c r="AE26" s="250">
        <v>5.05</v>
      </c>
      <c r="AF26" s="248">
        <v>3.37</v>
      </c>
      <c r="AG26" s="248">
        <v>7.05</v>
      </c>
      <c r="AH26" s="248">
        <v>4.05</v>
      </c>
      <c r="AI26" s="248">
        <v>3</v>
      </c>
      <c r="AJ26" s="248">
        <v>2.19</v>
      </c>
      <c r="AK26" s="248">
        <v>1.19</v>
      </c>
      <c r="AL26" s="247">
        <v>1.95</v>
      </c>
      <c r="AM26" s="247">
        <v>0.79</v>
      </c>
      <c r="AN26" s="247">
        <v>1.1599999999999999</v>
      </c>
      <c r="AO26" s="247">
        <v>1.95</v>
      </c>
    </row>
    <row r="27" spans="1:41" s="241" customFormat="1" ht="23.1" customHeight="1">
      <c r="A27" s="564"/>
      <c r="B27" s="428" t="s">
        <v>13</v>
      </c>
      <c r="C27" s="428"/>
      <c r="D27" s="251">
        <v>239</v>
      </c>
      <c r="E27" s="251">
        <v>376.02</v>
      </c>
      <c r="F27" s="251">
        <v>272.08</v>
      </c>
      <c r="G27" s="251">
        <v>326.23</v>
      </c>
      <c r="H27" s="251">
        <v>103.94</v>
      </c>
      <c r="I27" s="251">
        <v>49.79</v>
      </c>
      <c r="J27" s="251">
        <v>153.72999999999999</v>
      </c>
      <c r="K27" s="251">
        <v>4</v>
      </c>
      <c r="L27" s="251">
        <v>2.8</v>
      </c>
      <c r="M27" s="251">
        <v>2.13</v>
      </c>
      <c r="N27" s="251">
        <v>2.4300000000000002</v>
      </c>
      <c r="O27" s="251">
        <v>0.67</v>
      </c>
      <c r="P27" s="251">
        <v>0.37</v>
      </c>
      <c r="Q27" s="251">
        <v>1.04</v>
      </c>
      <c r="R27" s="251">
        <v>0</v>
      </c>
      <c r="S27" s="251">
        <v>0</v>
      </c>
      <c r="T27" s="251">
        <v>0</v>
      </c>
      <c r="U27" s="251">
        <v>0</v>
      </c>
      <c r="V27" s="251">
        <v>0</v>
      </c>
      <c r="W27" s="251">
        <v>0</v>
      </c>
      <c r="X27" s="251">
        <v>0</v>
      </c>
      <c r="Y27" s="251">
        <v>139</v>
      </c>
      <c r="Z27" s="251">
        <v>267</v>
      </c>
      <c r="AA27" s="251">
        <v>66.989999999999995</v>
      </c>
      <c r="AB27" s="251">
        <v>40.200000000000003</v>
      </c>
      <c r="AC27" s="251">
        <v>26.79</v>
      </c>
      <c r="AD27" s="251">
        <v>42.57</v>
      </c>
      <c r="AE27" s="251">
        <v>25.54</v>
      </c>
      <c r="AF27" s="251">
        <v>17.03</v>
      </c>
      <c r="AG27" s="251">
        <v>81.34</v>
      </c>
      <c r="AH27" s="251">
        <v>46.34</v>
      </c>
      <c r="AI27" s="251">
        <v>35</v>
      </c>
      <c r="AJ27" s="251">
        <v>-6.14</v>
      </c>
      <c r="AK27" s="251">
        <v>14.66</v>
      </c>
      <c r="AL27" s="247">
        <v>1.55</v>
      </c>
      <c r="AM27" s="247">
        <v>9.76</v>
      </c>
      <c r="AN27" s="247">
        <v>-8.2100000000000009</v>
      </c>
      <c r="AO27" s="247">
        <v>1.55</v>
      </c>
    </row>
    <row r="28" spans="1:41" ht="23.1" customHeight="1">
      <c r="A28" s="564"/>
      <c r="B28" s="197" t="s">
        <v>34</v>
      </c>
      <c r="C28" s="427" t="s">
        <v>490</v>
      </c>
      <c r="D28" s="248">
        <v>118</v>
      </c>
      <c r="E28" s="249">
        <v>163.41999999999999</v>
      </c>
      <c r="F28" s="249">
        <v>140.08000000000001</v>
      </c>
      <c r="G28" s="248">
        <v>141.78</v>
      </c>
      <c r="H28" s="250">
        <v>23.34</v>
      </c>
      <c r="I28" s="249">
        <v>21.64</v>
      </c>
      <c r="J28" s="250">
        <v>44.98</v>
      </c>
      <c r="K28" s="248">
        <v>0</v>
      </c>
      <c r="L28" s="249">
        <v>0</v>
      </c>
      <c r="M28" s="249">
        <v>0.71</v>
      </c>
      <c r="N28" s="248">
        <v>0</v>
      </c>
      <c r="O28" s="250">
        <v>-0.71</v>
      </c>
      <c r="P28" s="249">
        <v>0</v>
      </c>
      <c r="Q28" s="250">
        <v>-0.71</v>
      </c>
      <c r="R28" s="248">
        <v>0</v>
      </c>
      <c r="S28" s="249">
        <v>0</v>
      </c>
      <c r="T28" s="249">
        <v>0</v>
      </c>
      <c r="U28" s="249">
        <v>0</v>
      </c>
      <c r="V28" s="250">
        <v>0</v>
      </c>
      <c r="W28" s="249">
        <v>0</v>
      </c>
      <c r="X28" s="250">
        <v>0</v>
      </c>
      <c r="Y28" s="248">
        <v>81</v>
      </c>
      <c r="Z28" s="248">
        <v>93</v>
      </c>
      <c r="AA28" s="248">
        <v>28.71</v>
      </c>
      <c r="AB28" s="248">
        <v>17.23</v>
      </c>
      <c r="AC28" s="248">
        <v>11.48</v>
      </c>
      <c r="AD28" s="250">
        <v>22.77</v>
      </c>
      <c r="AE28" s="250">
        <v>13.66</v>
      </c>
      <c r="AF28" s="248">
        <v>9.11</v>
      </c>
      <c r="AG28" s="248">
        <v>28.22</v>
      </c>
      <c r="AH28" s="248">
        <v>16.22</v>
      </c>
      <c r="AI28" s="248">
        <v>12</v>
      </c>
      <c r="AJ28" s="248">
        <v>1.01</v>
      </c>
      <c r="AK28" s="248">
        <v>3.57</v>
      </c>
      <c r="AL28" s="247">
        <v>1.85</v>
      </c>
      <c r="AM28" s="247">
        <v>2.37</v>
      </c>
      <c r="AN28" s="247">
        <v>-0.52</v>
      </c>
      <c r="AO28" s="247">
        <v>1.85</v>
      </c>
    </row>
    <row r="29" spans="1:41" ht="23.1" customHeight="1">
      <c r="A29" s="564"/>
      <c r="B29" s="197" t="s">
        <v>35</v>
      </c>
      <c r="C29" s="427" t="s">
        <v>490</v>
      </c>
      <c r="D29" s="248">
        <v>121</v>
      </c>
      <c r="E29" s="249">
        <v>212.6</v>
      </c>
      <c r="F29" s="249">
        <v>132</v>
      </c>
      <c r="G29" s="248">
        <v>184.45</v>
      </c>
      <c r="H29" s="250">
        <v>80.599999999999994</v>
      </c>
      <c r="I29" s="249">
        <v>28.15</v>
      </c>
      <c r="J29" s="250">
        <v>108.75</v>
      </c>
      <c r="K29" s="248">
        <v>4</v>
      </c>
      <c r="L29" s="249">
        <v>2.8</v>
      </c>
      <c r="M29" s="249">
        <v>1.42</v>
      </c>
      <c r="N29" s="248">
        <v>2.4300000000000002</v>
      </c>
      <c r="O29" s="250">
        <v>1.38</v>
      </c>
      <c r="P29" s="249">
        <v>0.37</v>
      </c>
      <c r="Q29" s="250">
        <v>1.75</v>
      </c>
      <c r="R29" s="248">
        <v>0</v>
      </c>
      <c r="S29" s="249">
        <v>0</v>
      </c>
      <c r="T29" s="249">
        <v>0</v>
      </c>
      <c r="U29" s="249">
        <v>0</v>
      </c>
      <c r="V29" s="250">
        <v>0</v>
      </c>
      <c r="W29" s="249">
        <v>0</v>
      </c>
      <c r="X29" s="250">
        <v>0</v>
      </c>
      <c r="Y29" s="248">
        <v>58</v>
      </c>
      <c r="Z29" s="248">
        <v>174</v>
      </c>
      <c r="AA29" s="248">
        <v>38.28</v>
      </c>
      <c r="AB29" s="248">
        <v>22.97</v>
      </c>
      <c r="AC29" s="248">
        <v>15.31</v>
      </c>
      <c r="AD29" s="250">
        <v>19.8</v>
      </c>
      <c r="AE29" s="250">
        <v>11.88</v>
      </c>
      <c r="AF29" s="248">
        <v>7.92</v>
      </c>
      <c r="AG29" s="248">
        <v>53.12</v>
      </c>
      <c r="AH29" s="248">
        <v>30.12</v>
      </c>
      <c r="AI29" s="248">
        <v>23</v>
      </c>
      <c r="AJ29" s="248">
        <v>-7.1500000000000101</v>
      </c>
      <c r="AK29" s="248">
        <v>11.09</v>
      </c>
      <c r="AL29" s="247">
        <v>-0.29999999999999899</v>
      </c>
      <c r="AM29" s="247">
        <v>7.39</v>
      </c>
      <c r="AN29" s="247">
        <v>-7.69</v>
      </c>
      <c r="AO29" s="247">
        <v>-0.29999999999999899</v>
      </c>
    </row>
    <row r="30" spans="1:41" s="241" customFormat="1" ht="23.1" customHeight="1">
      <c r="A30" s="564"/>
      <c r="B30" s="428" t="s">
        <v>13</v>
      </c>
      <c r="C30" s="428"/>
      <c r="D30" s="251">
        <v>82</v>
      </c>
      <c r="E30" s="251">
        <v>84.78</v>
      </c>
      <c r="F30" s="251">
        <v>91.26</v>
      </c>
      <c r="G30" s="251">
        <v>73.55</v>
      </c>
      <c r="H30" s="251">
        <v>-6.4800000000000102</v>
      </c>
      <c r="I30" s="251">
        <v>11.23</v>
      </c>
      <c r="J30" s="251">
        <v>4.7499999999999796</v>
      </c>
      <c r="K30" s="251">
        <v>0</v>
      </c>
      <c r="L30" s="251">
        <v>0</v>
      </c>
      <c r="M30" s="251">
        <v>0</v>
      </c>
      <c r="N30" s="251">
        <v>0</v>
      </c>
      <c r="O30" s="251">
        <v>0</v>
      </c>
      <c r="P30" s="251">
        <v>0</v>
      </c>
      <c r="Q30" s="251">
        <v>0</v>
      </c>
      <c r="R30" s="251">
        <v>0</v>
      </c>
      <c r="S30" s="251">
        <v>0</v>
      </c>
      <c r="T30" s="251">
        <v>0</v>
      </c>
      <c r="U30" s="251">
        <v>0</v>
      </c>
      <c r="V30" s="251">
        <v>0</v>
      </c>
      <c r="W30" s="251">
        <v>0</v>
      </c>
      <c r="X30" s="251">
        <v>0</v>
      </c>
      <c r="Y30" s="251">
        <v>89</v>
      </c>
      <c r="Z30" s="251">
        <v>130</v>
      </c>
      <c r="AA30" s="251">
        <v>36.130000000000003</v>
      </c>
      <c r="AB30" s="251">
        <v>21.68</v>
      </c>
      <c r="AC30" s="251">
        <v>14.45</v>
      </c>
      <c r="AD30" s="251">
        <v>25.25</v>
      </c>
      <c r="AE30" s="251">
        <v>15.15</v>
      </c>
      <c r="AF30" s="251">
        <v>10.1</v>
      </c>
      <c r="AG30" s="251">
        <v>38.450000000000003</v>
      </c>
      <c r="AH30" s="251">
        <v>21.45</v>
      </c>
      <c r="AI30" s="251">
        <v>17</v>
      </c>
      <c r="AJ30" s="251">
        <v>0.23000000000000101</v>
      </c>
      <c r="AK30" s="251">
        <v>6.53</v>
      </c>
      <c r="AL30" s="247">
        <v>1.8</v>
      </c>
      <c r="AM30" s="247">
        <v>4.3499999999999996</v>
      </c>
      <c r="AN30" s="247">
        <v>-2.5499999999999998</v>
      </c>
      <c r="AO30" s="247">
        <v>1.8</v>
      </c>
    </row>
    <row r="31" spans="1:41" ht="23.1" customHeight="1">
      <c r="A31" s="564"/>
      <c r="B31" s="197" t="s">
        <v>36</v>
      </c>
      <c r="C31" s="427" t="s">
        <v>490</v>
      </c>
      <c r="D31" s="248">
        <v>49</v>
      </c>
      <c r="E31" s="249">
        <v>54.3</v>
      </c>
      <c r="F31" s="249">
        <v>67.260000000000005</v>
      </c>
      <c r="G31" s="248">
        <v>47.11</v>
      </c>
      <c r="H31" s="250">
        <v>-12.96</v>
      </c>
      <c r="I31" s="249">
        <v>7.19</v>
      </c>
      <c r="J31" s="250">
        <v>-5.7700000000000102</v>
      </c>
      <c r="K31" s="248">
        <v>0</v>
      </c>
      <c r="L31" s="249">
        <v>0</v>
      </c>
      <c r="M31" s="249">
        <v>0</v>
      </c>
      <c r="N31" s="248">
        <v>0</v>
      </c>
      <c r="O31" s="250">
        <v>0</v>
      </c>
      <c r="P31" s="249">
        <v>0</v>
      </c>
      <c r="Q31" s="250">
        <v>0</v>
      </c>
      <c r="R31" s="248">
        <v>0</v>
      </c>
      <c r="S31" s="249">
        <v>0</v>
      </c>
      <c r="T31" s="249">
        <v>0</v>
      </c>
      <c r="U31" s="249">
        <v>0</v>
      </c>
      <c r="V31" s="250">
        <v>0</v>
      </c>
      <c r="W31" s="249">
        <v>0</v>
      </c>
      <c r="X31" s="250">
        <v>0</v>
      </c>
      <c r="Y31" s="248">
        <v>58</v>
      </c>
      <c r="Z31" s="248">
        <v>89</v>
      </c>
      <c r="AA31" s="248">
        <v>24.25</v>
      </c>
      <c r="AB31" s="248">
        <v>14.55</v>
      </c>
      <c r="AC31" s="248">
        <v>9.6999999999999993</v>
      </c>
      <c r="AD31" s="250">
        <v>15.84</v>
      </c>
      <c r="AE31" s="250">
        <v>9.5</v>
      </c>
      <c r="AF31" s="248">
        <v>6.34</v>
      </c>
      <c r="AG31" s="248">
        <v>26.89</v>
      </c>
      <c r="AH31" s="248">
        <v>14.89</v>
      </c>
      <c r="AI31" s="248">
        <v>12</v>
      </c>
      <c r="AJ31" s="248">
        <v>-0.34</v>
      </c>
      <c r="AK31" s="248">
        <v>5.05</v>
      </c>
      <c r="AL31" s="247">
        <v>1.06</v>
      </c>
      <c r="AM31" s="247">
        <v>3.36</v>
      </c>
      <c r="AN31" s="247">
        <v>-2.2999999999999998</v>
      </c>
      <c r="AO31" s="247">
        <v>1.06</v>
      </c>
    </row>
    <row r="32" spans="1:41" ht="23.1" customHeight="1">
      <c r="A32" s="564"/>
      <c r="B32" s="197" t="s">
        <v>37</v>
      </c>
      <c r="C32" s="427" t="s">
        <v>490</v>
      </c>
      <c r="D32" s="248">
        <v>33</v>
      </c>
      <c r="E32" s="249">
        <v>30.48</v>
      </c>
      <c r="F32" s="249">
        <v>24</v>
      </c>
      <c r="G32" s="248">
        <v>26.44</v>
      </c>
      <c r="H32" s="250">
        <v>6.48</v>
      </c>
      <c r="I32" s="249">
        <v>4.04</v>
      </c>
      <c r="J32" s="250">
        <v>10.52</v>
      </c>
      <c r="K32" s="248">
        <v>0</v>
      </c>
      <c r="L32" s="249">
        <v>0</v>
      </c>
      <c r="M32" s="249">
        <v>0</v>
      </c>
      <c r="N32" s="248">
        <v>0</v>
      </c>
      <c r="O32" s="250">
        <v>0</v>
      </c>
      <c r="P32" s="249">
        <v>0</v>
      </c>
      <c r="Q32" s="250">
        <v>0</v>
      </c>
      <c r="R32" s="248">
        <v>0</v>
      </c>
      <c r="S32" s="249">
        <v>0</v>
      </c>
      <c r="T32" s="249">
        <v>0</v>
      </c>
      <c r="U32" s="249">
        <v>0</v>
      </c>
      <c r="V32" s="250">
        <v>0</v>
      </c>
      <c r="W32" s="249">
        <v>0</v>
      </c>
      <c r="X32" s="250">
        <v>0</v>
      </c>
      <c r="Y32" s="248">
        <v>31</v>
      </c>
      <c r="Z32" s="248">
        <v>41</v>
      </c>
      <c r="AA32" s="248">
        <v>11.88</v>
      </c>
      <c r="AB32" s="248">
        <v>7.13</v>
      </c>
      <c r="AC32" s="248">
        <v>4.75</v>
      </c>
      <c r="AD32" s="250">
        <v>9.41</v>
      </c>
      <c r="AE32" s="250">
        <v>5.65</v>
      </c>
      <c r="AF32" s="248">
        <v>3.76</v>
      </c>
      <c r="AG32" s="248">
        <v>11.56</v>
      </c>
      <c r="AH32" s="248">
        <v>6.56</v>
      </c>
      <c r="AI32" s="248">
        <v>5</v>
      </c>
      <c r="AJ32" s="248">
        <v>0.57000000000000095</v>
      </c>
      <c r="AK32" s="248">
        <v>1.48</v>
      </c>
      <c r="AL32" s="247">
        <v>0.74</v>
      </c>
      <c r="AM32" s="247">
        <v>0.99</v>
      </c>
      <c r="AN32" s="247">
        <v>-0.25</v>
      </c>
      <c r="AO32" s="247">
        <v>0.74</v>
      </c>
    </row>
    <row r="33" spans="1:41" s="241" customFormat="1" ht="23.1" customHeight="1">
      <c r="A33" s="564"/>
      <c r="B33" s="428" t="s">
        <v>13</v>
      </c>
      <c r="C33" s="428"/>
      <c r="D33" s="251">
        <v>107</v>
      </c>
      <c r="E33" s="251">
        <v>149.34</v>
      </c>
      <c r="F33" s="251">
        <v>96.73</v>
      </c>
      <c r="G33" s="251">
        <v>130.09</v>
      </c>
      <c r="H33" s="251">
        <v>52.61</v>
      </c>
      <c r="I33" s="251">
        <v>19.25</v>
      </c>
      <c r="J33" s="251">
        <v>71.86</v>
      </c>
      <c r="K33" s="251">
        <v>4</v>
      </c>
      <c r="L33" s="251">
        <v>3.08</v>
      </c>
      <c r="M33" s="251">
        <v>0</v>
      </c>
      <c r="N33" s="251">
        <v>2.67</v>
      </c>
      <c r="O33" s="251">
        <v>3.08</v>
      </c>
      <c r="P33" s="251">
        <v>0.41</v>
      </c>
      <c r="Q33" s="251">
        <v>3.49</v>
      </c>
      <c r="R33" s="251">
        <v>1</v>
      </c>
      <c r="S33" s="251">
        <v>3.2</v>
      </c>
      <c r="T33" s="251">
        <v>0</v>
      </c>
      <c r="U33" s="251">
        <v>2.78</v>
      </c>
      <c r="V33" s="251">
        <v>3.2</v>
      </c>
      <c r="W33" s="251">
        <v>0.42</v>
      </c>
      <c r="X33" s="251">
        <v>3.62</v>
      </c>
      <c r="Y33" s="251">
        <v>54</v>
      </c>
      <c r="Z33" s="251">
        <v>76</v>
      </c>
      <c r="AA33" s="251">
        <v>21.45</v>
      </c>
      <c r="AB33" s="251">
        <v>12.87</v>
      </c>
      <c r="AC33" s="251">
        <v>8.58</v>
      </c>
      <c r="AD33" s="251">
        <v>15.51</v>
      </c>
      <c r="AE33" s="251">
        <v>9.31</v>
      </c>
      <c r="AF33" s="251">
        <v>6.2</v>
      </c>
      <c r="AG33" s="251">
        <v>21.46</v>
      </c>
      <c r="AH33" s="251">
        <v>12.46</v>
      </c>
      <c r="AI33" s="251">
        <v>9</v>
      </c>
      <c r="AJ33" s="251">
        <v>0.41000000000000603</v>
      </c>
      <c r="AK33" s="251">
        <v>3.56</v>
      </c>
      <c r="AL33" s="247">
        <v>1.96</v>
      </c>
      <c r="AM33" s="247">
        <v>2.38</v>
      </c>
      <c r="AN33" s="247">
        <v>-0.42</v>
      </c>
      <c r="AO33" s="247">
        <v>1.96</v>
      </c>
    </row>
    <row r="34" spans="1:41" ht="23.1" customHeight="1">
      <c r="A34" s="564"/>
      <c r="B34" s="197" t="s">
        <v>38</v>
      </c>
      <c r="C34" s="427" t="s">
        <v>490</v>
      </c>
      <c r="D34" s="248">
        <v>64</v>
      </c>
      <c r="E34" s="249">
        <v>80.819999999999993</v>
      </c>
      <c r="F34" s="249">
        <v>58.33</v>
      </c>
      <c r="G34" s="248">
        <v>70.12</v>
      </c>
      <c r="H34" s="250">
        <v>22.49</v>
      </c>
      <c r="I34" s="249">
        <v>10.7</v>
      </c>
      <c r="J34" s="250">
        <v>33.19</v>
      </c>
      <c r="K34" s="248">
        <v>4</v>
      </c>
      <c r="L34" s="249">
        <v>3.08</v>
      </c>
      <c r="M34" s="249">
        <v>0</v>
      </c>
      <c r="N34" s="248">
        <v>2.67</v>
      </c>
      <c r="O34" s="250">
        <v>3.08</v>
      </c>
      <c r="P34" s="249">
        <v>0.41</v>
      </c>
      <c r="Q34" s="250">
        <v>3.49</v>
      </c>
      <c r="R34" s="248">
        <v>0</v>
      </c>
      <c r="S34" s="249">
        <v>0</v>
      </c>
      <c r="T34" s="249">
        <v>0</v>
      </c>
      <c r="U34" s="249">
        <v>0</v>
      </c>
      <c r="V34" s="250">
        <v>0</v>
      </c>
      <c r="W34" s="249">
        <v>0</v>
      </c>
      <c r="X34" s="250">
        <v>0</v>
      </c>
      <c r="Y34" s="248">
        <v>31</v>
      </c>
      <c r="Z34" s="248">
        <v>42</v>
      </c>
      <c r="AA34" s="248">
        <v>12.05</v>
      </c>
      <c r="AB34" s="248">
        <v>7.23</v>
      </c>
      <c r="AC34" s="248">
        <v>4.82</v>
      </c>
      <c r="AD34" s="250">
        <v>8.58</v>
      </c>
      <c r="AE34" s="250">
        <v>5.15</v>
      </c>
      <c r="AF34" s="248">
        <v>3.43</v>
      </c>
      <c r="AG34" s="248">
        <v>12.21</v>
      </c>
      <c r="AH34" s="248">
        <v>7.2099999999999902</v>
      </c>
      <c r="AI34" s="248">
        <v>5</v>
      </c>
      <c r="AJ34" s="248">
        <v>2.00000000000067E-2</v>
      </c>
      <c r="AK34" s="248">
        <v>2.08</v>
      </c>
      <c r="AL34" s="247">
        <v>1.21</v>
      </c>
      <c r="AM34" s="247">
        <v>1.39</v>
      </c>
      <c r="AN34" s="247">
        <v>-0.18</v>
      </c>
      <c r="AO34" s="247">
        <v>1.21</v>
      </c>
    </row>
    <row r="35" spans="1:41" ht="23.1" customHeight="1">
      <c r="A35" s="564"/>
      <c r="B35" s="197" t="s">
        <v>39</v>
      </c>
      <c r="C35" s="427" t="s">
        <v>490</v>
      </c>
      <c r="D35" s="248">
        <v>43</v>
      </c>
      <c r="E35" s="249">
        <v>68.52</v>
      </c>
      <c r="F35" s="249">
        <v>38.4</v>
      </c>
      <c r="G35" s="248">
        <v>59.97</v>
      </c>
      <c r="H35" s="250">
        <v>30.12</v>
      </c>
      <c r="I35" s="249">
        <v>8.5500000000000096</v>
      </c>
      <c r="J35" s="250">
        <v>38.67</v>
      </c>
      <c r="K35" s="248">
        <v>0</v>
      </c>
      <c r="L35" s="249">
        <v>0</v>
      </c>
      <c r="M35" s="249">
        <v>0</v>
      </c>
      <c r="N35" s="248">
        <v>0</v>
      </c>
      <c r="O35" s="250">
        <v>0</v>
      </c>
      <c r="P35" s="249">
        <v>0</v>
      </c>
      <c r="Q35" s="250">
        <v>0</v>
      </c>
      <c r="R35" s="248">
        <v>1</v>
      </c>
      <c r="S35" s="249">
        <v>3.2</v>
      </c>
      <c r="T35" s="249">
        <v>0</v>
      </c>
      <c r="U35" s="249">
        <v>2.78</v>
      </c>
      <c r="V35" s="250">
        <v>3.2</v>
      </c>
      <c r="W35" s="249">
        <v>0.42</v>
      </c>
      <c r="X35" s="250">
        <v>3.62</v>
      </c>
      <c r="Y35" s="248">
        <v>23</v>
      </c>
      <c r="Z35" s="248">
        <v>34</v>
      </c>
      <c r="AA35" s="248">
        <v>9.4</v>
      </c>
      <c r="AB35" s="248">
        <v>5.64</v>
      </c>
      <c r="AC35" s="248">
        <v>3.76</v>
      </c>
      <c r="AD35" s="250">
        <v>6.93</v>
      </c>
      <c r="AE35" s="250">
        <v>4.16</v>
      </c>
      <c r="AF35" s="248">
        <v>2.77</v>
      </c>
      <c r="AG35" s="248">
        <v>9.25</v>
      </c>
      <c r="AH35" s="248">
        <v>5.25</v>
      </c>
      <c r="AI35" s="248">
        <v>4</v>
      </c>
      <c r="AJ35" s="248">
        <v>0.39</v>
      </c>
      <c r="AK35" s="248">
        <v>1.48</v>
      </c>
      <c r="AL35" s="247">
        <v>0.75</v>
      </c>
      <c r="AM35" s="247">
        <v>0.99</v>
      </c>
      <c r="AN35" s="247">
        <v>-0.24</v>
      </c>
      <c r="AO35" s="247">
        <v>0.75</v>
      </c>
    </row>
    <row r="36" spans="1:41" s="241" customFormat="1" ht="23.1" customHeight="1">
      <c r="A36" s="564"/>
      <c r="B36" s="428" t="s">
        <v>13</v>
      </c>
      <c r="C36" s="428"/>
      <c r="D36" s="251">
        <v>278</v>
      </c>
      <c r="E36" s="251">
        <v>358.46</v>
      </c>
      <c r="F36" s="251">
        <v>160.61000000000001</v>
      </c>
      <c r="G36" s="251">
        <v>311</v>
      </c>
      <c r="H36" s="251">
        <v>197.85</v>
      </c>
      <c r="I36" s="251">
        <v>47.46</v>
      </c>
      <c r="J36" s="251">
        <v>245.31</v>
      </c>
      <c r="K36" s="251">
        <v>4</v>
      </c>
      <c r="L36" s="251">
        <v>2.57</v>
      </c>
      <c r="M36" s="251">
        <v>1.23</v>
      </c>
      <c r="N36" s="251">
        <v>2.23</v>
      </c>
      <c r="O36" s="251">
        <v>1.34</v>
      </c>
      <c r="P36" s="251">
        <v>0.34</v>
      </c>
      <c r="Q36" s="251">
        <v>1.68</v>
      </c>
      <c r="R36" s="251">
        <v>3</v>
      </c>
      <c r="S36" s="251">
        <v>7.92</v>
      </c>
      <c r="T36" s="251">
        <v>17.440000000000001</v>
      </c>
      <c r="U36" s="251">
        <v>6.88</v>
      </c>
      <c r="V36" s="251">
        <v>-9.52</v>
      </c>
      <c r="W36" s="251">
        <v>1.04</v>
      </c>
      <c r="X36" s="251">
        <v>-8.48</v>
      </c>
      <c r="Y36" s="251">
        <v>155</v>
      </c>
      <c r="Z36" s="251">
        <v>219</v>
      </c>
      <c r="AA36" s="251">
        <v>61.71</v>
      </c>
      <c r="AB36" s="251">
        <v>37.020000000000003</v>
      </c>
      <c r="AC36" s="251">
        <v>24.69</v>
      </c>
      <c r="AD36" s="251">
        <v>42.91</v>
      </c>
      <c r="AE36" s="251">
        <v>25.75</v>
      </c>
      <c r="AF36" s="251">
        <v>17.16</v>
      </c>
      <c r="AG36" s="251">
        <v>66.89</v>
      </c>
      <c r="AH36" s="251">
        <v>37.89</v>
      </c>
      <c r="AI36" s="251">
        <v>29</v>
      </c>
      <c r="AJ36" s="251">
        <v>-0.87000000000001698</v>
      </c>
      <c r="AK36" s="251">
        <v>11.27</v>
      </c>
      <c r="AL36" s="247">
        <v>3.22</v>
      </c>
      <c r="AM36" s="247">
        <v>7.53</v>
      </c>
      <c r="AN36" s="247">
        <v>-4.3099999999999996</v>
      </c>
      <c r="AO36" s="247">
        <v>3.22</v>
      </c>
    </row>
    <row r="37" spans="1:41" ht="23.1" customHeight="1">
      <c r="A37" s="564"/>
      <c r="B37" s="197" t="s">
        <v>40</v>
      </c>
      <c r="C37" s="427" t="s">
        <v>490</v>
      </c>
      <c r="D37" s="248">
        <v>197</v>
      </c>
      <c r="E37" s="249">
        <v>236.74</v>
      </c>
      <c r="F37" s="249">
        <v>122.21</v>
      </c>
      <c r="G37" s="248">
        <v>205.4</v>
      </c>
      <c r="H37" s="250">
        <v>114.53</v>
      </c>
      <c r="I37" s="249">
        <v>31.34</v>
      </c>
      <c r="J37" s="250">
        <v>145.87</v>
      </c>
      <c r="K37" s="248">
        <v>4</v>
      </c>
      <c r="L37" s="249">
        <v>2.57</v>
      </c>
      <c r="M37" s="249">
        <v>1.23</v>
      </c>
      <c r="N37" s="248">
        <v>2.23</v>
      </c>
      <c r="O37" s="250">
        <v>1.34</v>
      </c>
      <c r="P37" s="249">
        <v>0.34</v>
      </c>
      <c r="Q37" s="250">
        <v>1.68</v>
      </c>
      <c r="R37" s="248">
        <v>2</v>
      </c>
      <c r="S37" s="249">
        <v>4.72</v>
      </c>
      <c r="T37" s="249">
        <v>14.24</v>
      </c>
      <c r="U37" s="249">
        <v>4.0999999999999996</v>
      </c>
      <c r="V37" s="250">
        <v>-9.52</v>
      </c>
      <c r="W37" s="249">
        <v>0.62</v>
      </c>
      <c r="X37" s="250">
        <v>-8.9</v>
      </c>
      <c r="Y37" s="248">
        <v>112</v>
      </c>
      <c r="Z37" s="248">
        <v>154</v>
      </c>
      <c r="AA37" s="248">
        <v>43.89</v>
      </c>
      <c r="AB37" s="248">
        <v>26.33</v>
      </c>
      <c r="AC37" s="248">
        <v>17.559999999999999</v>
      </c>
      <c r="AD37" s="250">
        <v>30.86</v>
      </c>
      <c r="AE37" s="250">
        <v>18.52</v>
      </c>
      <c r="AF37" s="248">
        <v>12.34</v>
      </c>
      <c r="AG37" s="248">
        <v>46.27</v>
      </c>
      <c r="AH37" s="248">
        <v>26.27</v>
      </c>
      <c r="AI37" s="248">
        <v>20</v>
      </c>
      <c r="AJ37" s="248">
        <v>5.9999999999988098E-2</v>
      </c>
      <c r="AK37" s="248">
        <v>7.81</v>
      </c>
      <c r="AL37" s="247">
        <v>2.78</v>
      </c>
      <c r="AM37" s="247">
        <v>5.22</v>
      </c>
      <c r="AN37" s="247">
        <v>-2.44</v>
      </c>
      <c r="AO37" s="247">
        <v>2.78</v>
      </c>
    </row>
    <row r="38" spans="1:41" ht="23.1" customHeight="1">
      <c r="A38" s="564"/>
      <c r="B38" s="197" t="s">
        <v>41</v>
      </c>
      <c r="C38" s="427" t="s">
        <v>490</v>
      </c>
      <c r="D38" s="248">
        <v>81</v>
      </c>
      <c r="E38" s="249">
        <v>121.72</v>
      </c>
      <c r="F38" s="249">
        <v>38.4</v>
      </c>
      <c r="G38" s="248">
        <v>105.6</v>
      </c>
      <c r="H38" s="250">
        <v>83.32</v>
      </c>
      <c r="I38" s="249">
        <v>16.12</v>
      </c>
      <c r="J38" s="250">
        <v>99.44</v>
      </c>
      <c r="K38" s="248">
        <v>0</v>
      </c>
      <c r="L38" s="249">
        <v>0</v>
      </c>
      <c r="M38" s="249">
        <v>0</v>
      </c>
      <c r="N38" s="248">
        <v>0</v>
      </c>
      <c r="O38" s="250">
        <v>0</v>
      </c>
      <c r="P38" s="249">
        <v>0</v>
      </c>
      <c r="Q38" s="250">
        <v>0</v>
      </c>
      <c r="R38" s="248">
        <v>1</v>
      </c>
      <c r="S38" s="249">
        <v>3.2</v>
      </c>
      <c r="T38" s="249">
        <v>3.2</v>
      </c>
      <c r="U38" s="249">
        <v>2.78</v>
      </c>
      <c r="V38" s="250">
        <v>0</v>
      </c>
      <c r="W38" s="249">
        <v>0.42</v>
      </c>
      <c r="X38" s="250">
        <v>0.42</v>
      </c>
      <c r="Y38" s="248">
        <v>43</v>
      </c>
      <c r="Z38" s="248">
        <v>65</v>
      </c>
      <c r="AA38" s="248">
        <v>17.82</v>
      </c>
      <c r="AB38" s="248">
        <v>10.69</v>
      </c>
      <c r="AC38" s="248">
        <v>7.13</v>
      </c>
      <c r="AD38" s="250">
        <v>12.05</v>
      </c>
      <c r="AE38" s="250">
        <v>7.23</v>
      </c>
      <c r="AF38" s="248">
        <v>4.82</v>
      </c>
      <c r="AG38" s="248">
        <v>20.62</v>
      </c>
      <c r="AH38" s="248">
        <v>11.62</v>
      </c>
      <c r="AI38" s="248">
        <v>9</v>
      </c>
      <c r="AJ38" s="248">
        <v>-0.93000000000000504</v>
      </c>
      <c r="AK38" s="248">
        <v>3.46</v>
      </c>
      <c r="AL38" s="247">
        <v>0.44</v>
      </c>
      <c r="AM38" s="247">
        <v>2.31</v>
      </c>
      <c r="AN38" s="247">
        <v>-1.87</v>
      </c>
      <c r="AO38" s="247">
        <v>0.44</v>
      </c>
    </row>
    <row r="39" spans="1:41" s="241" customFormat="1" ht="23.1" customHeight="1">
      <c r="A39" s="564"/>
      <c r="B39" s="428" t="s">
        <v>13</v>
      </c>
      <c r="C39" s="428"/>
      <c r="D39" s="251">
        <v>423</v>
      </c>
      <c r="E39" s="251">
        <v>594.66999999999996</v>
      </c>
      <c r="F39" s="251">
        <v>420.02</v>
      </c>
      <c r="G39" s="251">
        <v>508.1</v>
      </c>
      <c r="H39" s="251">
        <v>174.65</v>
      </c>
      <c r="I39" s="251">
        <v>86.569999999999894</v>
      </c>
      <c r="J39" s="251">
        <v>261.22000000000003</v>
      </c>
      <c r="K39" s="251">
        <v>6</v>
      </c>
      <c r="L39" s="251">
        <v>3.89</v>
      </c>
      <c r="M39" s="251">
        <v>11.31</v>
      </c>
      <c r="N39" s="251">
        <v>3.38</v>
      </c>
      <c r="O39" s="251">
        <v>-7.42</v>
      </c>
      <c r="P39" s="251">
        <v>0.51</v>
      </c>
      <c r="Q39" s="251">
        <v>-6.91</v>
      </c>
      <c r="R39" s="251">
        <v>5</v>
      </c>
      <c r="S39" s="251">
        <v>13.92</v>
      </c>
      <c r="T39" s="251">
        <v>5.12</v>
      </c>
      <c r="U39" s="251">
        <v>12.08</v>
      </c>
      <c r="V39" s="251">
        <v>8.8000000000000007</v>
      </c>
      <c r="W39" s="251">
        <v>1.84</v>
      </c>
      <c r="X39" s="251">
        <v>10.64</v>
      </c>
      <c r="Y39" s="251">
        <v>293</v>
      </c>
      <c r="Z39" s="251">
        <v>291</v>
      </c>
      <c r="AA39" s="251">
        <v>96.36</v>
      </c>
      <c r="AB39" s="251">
        <v>57.82</v>
      </c>
      <c r="AC39" s="251">
        <v>38.54</v>
      </c>
      <c r="AD39" s="251">
        <v>83.66</v>
      </c>
      <c r="AE39" s="251">
        <v>50.19</v>
      </c>
      <c r="AF39" s="251">
        <v>33.47</v>
      </c>
      <c r="AG39" s="251">
        <v>86.44</v>
      </c>
      <c r="AH39" s="251">
        <v>48.44</v>
      </c>
      <c r="AI39" s="251">
        <v>38</v>
      </c>
      <c r="AJ39" s="251">
        <v>9.3800000000000008</v>
      </c>
      <c r="AK39" s="251">
        <v>7.63</v>
      </c>
      <c r="AL39" s="247">
        <v>5.61</v>
      </c>
      <c r="AM39" s="247">
        <v>5.07</v>
      </c>
      <c r="AN39" s="247">
        <v>0.53999999999999904</v>
      </c>
      <c r="AO39" s="247">
        <v>5.61</v>
      </c>
    </row>
    <row r="40" spans="1:41" ht="23.1" customHeight="1">
      <c r="A40" s="564"/>
      <c r="B40" s="197" t="s">
        <v>42</v>
      </c>
      <c r="C40" s="427" t="s">
        <v>490</v>
      </c>
      <c r="D40" s="248">
        <v>283</v>
      </c>
      <c r="E40" s="249">
        <v>373.16</v>
      </c>
      <c r="F40" s="249">
        <v>315.22000000000003</v>
      </c>
      <c r="G40" s="248">
        <v>323.41000000000003</v>
      </c>
      <c r="H40" s="250">
        <v>57.939999999999898</v>
      </c>
      <c r="I40" s="249">
        <v>49.749999999999901</v>
      </c>
      <c r="J40" s="250">
        <v>107.69</v>
      </c>
      <c r="K40" s="248">
        <v>2</v>
      </c>
      <c r="L40" s="249">
        <v>1.0900000000000001</v>
      </c>
      <c r="M40" s="249">
        <v>1.42</v>
      </c>
      <c r="N40" s="248">
        <v>0.95</v>
      </c>
      <c r="O40" s="250">
        <v>-0.33</v>
      </c>
      <c r="P40" s="249">
        <v>0.14000000000000001</v>
      </c>
      <c r="Q40" s="250">
        <v>-0.19</v>
      </c>
      <c r="R40" s="248">
        <v>4</v>
      </c>
      <c r="S40" s="249">
        <v>9.44</v>
      </c>
      <c r="T40" s="249">
        <v>1.92</v>
      </c>
      <c r="U40" s="249">
        <v>8.19</v>
      </c>
      <c r="V40" s="250">
        <v>7.52</v>
      </c>
      <c r="W40" s="249">
        <v>1.25</v>
      </c>
      <c r="X40" s="250">
        <v>8.77</v>
      </c>
      <c r="Y40" s="248">
        <v>208</v>
      </c>
      <c r="Z40" s="248">
        <v>191</v>
      </c>
      <c r="AA40" s="248">
        <v>65.83</v>
      </c>
      <c r="AB40" s="248">
        <v>39.5</v>
      </c>
      <c r="AC40" s="248">
        <v>26.33</v>
      </c>
      <c r="AD40" s="250">
        <v>61.22</v>
      </c>
      <c r="AE40" s="250">
        <v>36.729999999999997</v>
      </c>
      <c r="AF40" s="248">
        <v>24.49</v>
      </c>
      <c r="AG40" s="248">
        <v>57.45</v>
      </c>
      <c r="AH40" s="248">
        <v>32.450000000000003</v>
      </c>
      <c r="AI40" s="248">
        <v>25</v>
      </c>
      <c r="AJ40" s="248">
        <v>7.0500000000000096</v>
      </c>
      <c r="AK40" s="248">
        <v>2.77</v>
      </c>
      <c r="AL40" s="247">
        <v>3.1699999999999902</v>
      </c>
      <c r="AM40" s="247">
        <v>1.84</v>
      </c>
      <c r="AN40" s="247">
        <v>1.33</v>
      </c>
      <c r="AO40" s="247">
        <v>3.1699999999999902</v>
      </c>
    </row>
    <row r="41" spans="1:41" ht="23.1" customHeight="1">
      <c r="A41" s="564"/>
      <c r="B41" s="197" t="s">
        <v>43</v>
      </c>
      <c r="C41" s="427" t="s">
        <v>490</v>
      </c>
      <c r="D41" s="248">
        <v>140</v>
      </c>
      <c r="E41" s="249">
        <v>221.51</v>
      </c>
      <c r="F41" s="249">
        <v>104.8</v>
      </c>
      <c r="G41" s="248">
        <v>184.69</v>
      </c>
      <c r="H41" s="250">
        <v>116.71</v>
      </c>
      <c r="I41" s="249">
        <v>36.82</v>
      </c>
      <c r="J41" s="250">
        <v>153.53</v>
      </c>
      <c r="K41" s="248">
        <v>4</v>
      </c>
      <c r="L41" s="249">
        <v>2.8</v>
      </c>
      <c r="M41" s="249">
        <v>9.89</v>
      </c>
      <c r="N41" s="248">
        <v>2.4300000000000002</v>
      </c>
      <c r="O41" s="250">
        <v>-7.09</v>
      </c>
      <c r="P41" s="249">
        <v>0.37</v>
      </c>
      <c r="Q41" s="250">
        <v>-6.72</v>
      </c>
      <c r="R41" s="248">
        <v>1</v>
      </c>
      <c r="S41" s="249">
        <v>4.4800000000000004</v>
      </c>
      <c r="T41" s="249">
        <v>3.2</v>
      </c>
      <c r="U41" s="249">
        <v>3.89</v>
      </c>
      <c r="V41" s="250">
        <v>1.28</v>
      </c>
      <c r="W41" s="249">
        <v>0.59</v>
      </c>
      <c r="X41" s="250">
        <v>1.87</v>
      </c>
      <c r="Y41" s="248">
        <v>85</v>
      </c>
      <c r="Z41" s="248">
        <v>100</v>
      </c>
      <c r="AA41" s="248">
        <v>30.53</v>
      </c>
      <c r="AB41" s="248">
        <v>18.32</v>
      </c>
      <c r="AC41" s="248">
        <v>12.21</v>
      </c>
      <c r="AD41" s="250">
        <v>22.44</v>
      </c>
      <c r="AE41" s="250">
        <v>13.46</v>
      </c>
      <c r="AF41" s="248">
        <v>8.98</v>
      </c>
      <c r="AG41" s="248">
        <v>28.99</v>
      </c>
      <c r="AH41" s="248">
        <v>15.99</v>
      </c>
      <c r="AI41" s="248">
        <v>13</v>
      </c>
      <c r="AJ41" s="248">
        <v>2.3299999999999899</v>
      </c>
      <c r="AK41" s="248">
        <v>4.8600000000000003</v>
      </c>
      <c r="AL41" s="247">
        <v>2.44</v>
      </c>
      <c r="AM41" s="247">
        <v>3.23</v>
      </c>
      <c r="AN41" s="247">
        <v>-0.78999999999999904</v>
      </c>
      <c r="AO41" s="247">
        <v>2.44</v>
      </c>
    </row>
    <row r="42" spans="1:41" s="241" customFormat="1" ht="23.1" customHeight="1">
      <c r="A42" s="564"/>
      <c r="B42" s="428" t="s">
        <v>13</v>
      </c>
      <c r="C42" s="428"/>
      <c r="D42" s="251">
        <v>182</v>
      </c>
      <c r="E42" s="251">
        <v>291.23</v>
      </c>
      <c r="F42" s="251">
        <v>167.82</v>
      </c>
      <c r="G42" s="251">
        <v>254.49</v>
      </c>
      <c r="H42" s="251">
        <v>123.41</v>
      </c>
      <c r="I42" s="251">
        <v>36.74</v>
      </c>
      <c r="J42" s="251">
        <v>160.15</v>
      </c>
      <c r="K42" s="251">
        <v>1</v>
      </c>
      <c r="L42" s="251">
        <v>0.59</v>
      </c>
      <c r="M42" s="251">
        <v>0.52</v>
      </c>
      <c r="N42" s="251">
        <v>0.6</v>
      </c>
      <c r="O42" s="251">
        <v>7.0000000000000007E-2</v>
      </c>
      <c r="P42" s="251">
        <v>-0.01</v>
      </c>
      <c r="Q42" s="251">
        <v>5.9999999999999901E-2</v>
      </c>
      <c r="R42" s="251">
        <v>0</v>
      </c>
      <c r="S42" s="251">
        <v>0</v>
      </c>
      <c r="T42" s="251">
        <v>9.56</v>
      </c>
      <c r="U42" s="251">
        <v>0</v>
      </c>
      <c r="V42" s="251">
        <v>-9.56</v>
      </c>
      <c r="W42" s="251">
        <v>0</v>
      </c>
      <c r="X42" s="251">
        <v>-9.56</v>
      </c>
      <c r="Y42" s="251">
        <v>115</v>
      </c>
      <c r="Z42" s="251">
        <v>104</v>
      </c>
      <c r="AA42" s="251">
        <v>36.14</v>
      </c>
      <c r="AB42" s="251">
        <v>21.68</v>
      </c>
      <c r="AC42" s="251">
        <v>14.46</v>
      </c>
      <c r="AD42" s="251">
        <v>30.2</v>
      </c>
      <c r="AE42" s="251">
        <v>18.12</v>
      </c>
      <c r="AF42" s="251">
        <v>12.08</v>
      </c>
      <c r="AG42" s="251">
        <v>27.91</v>
      </c>
      <c r="AH42" s="251">
        <v>15.91</v>
      </c>
      <c r="AI42" s="251">
        <v>12</v>
      </c>
      <c r="AJ42" s="251">
        <v>5.7700000000000102</v>
      </c>
      <c r="AK42" s="251">
        <v>3.56</v>
      </c>
      <c r="AL42" s="247">
        <v>4.84</v>
      </c>
      <c r="AM42" s="247">
        <v>2.38</v>
      </c>
      <c r="AN42" s="247">
        <v>2.46</v>
      </c>
      <c r="AO42" s="247">
        <v>4.84</v>
      </c>
    </row>
    <row r="43" spans="1:41" ht="23.1" customHeight="1">
      <c r="A43" s="564"/>
      <c r="B43" s="197" t="s">
        <v>44</v>
      </c>
      <c r="C43" s="427" t="s">
        <v>490</v>
      </c>
      <c r="D43" s="248">
        <v>110</v>
      </c>
      <c r="E43" s="249">
        <v>164.67</v>
      </c>
      <c r="F43" s="249">
        <v>96.62</v>
      </c>
      <c r="G43" s="248">
        <v>143.30000000000001</v>
      </c>
      <c r="H43" s="250">
        <v>68.05</v>
      </c>
      <c r="I43" s="249">
        <v>21.37</v>
      </c>
      <c r="J43" s="250">
        <v>89.42</v>
      </c>
      <c r="K43" s="248">
        <v>1</v>
      </c>
      <c r="L43" s="249">
        <v>0.59</v>
      </c>
      <c r="M43" s="249">
        <v>0.52</v>
      </c>
      <c r="N43" s="248">
        <v>0.6</v>
      </c>
      <c r="O43" s="250">
        <v>7.0000000000000007E-2</v>
      </c>
      <c r="P43" s="249">
        <v>-0.01</v>
      </c>
      <c r="Q43" s="250">
        <v>5.9999999999999901E-2</v>
      </c>
      <c r="R43" s="248">
        <v>0</v>
      </c>
      <c r="S43" s="249">
        <v>0</v>
      </c>
      <c r="T43" s="249">
        <v>9.56</v>
      </c>
      <c r="U43" s="249">
        <v>0</v>
      </c>
      <c r="V43" s="250">
        <v>-9.56</v>
      </c>
      <c r="W43" s="249">
        <v>0</v>
      </c>
      <c r="X43" s="250">
        <v>-9.56</v>
      </c>
      <c r="Y43" s="248">
        <v>80</v>
      </c>
      <c r="Z43" s="248">
        <v>78</v>
      </c>
      <c r="AA43" s="248">
        <v>26.07</v>
      </c>
      <c r="AB43" s="248">
        <v>15.64</v>
      </c>
      <c r="AC43" s="248">
        <v>10.43</v>
      </c>
      <c r="AD43" s="250">
        <v>19.64</v>
      </c>
      <c r="AE43" s="250">
        <v>11.78</v>
      </c>
      <c r="AF43" s="248">
        <v>7.86</v>
      </c>
      <c r="AG43" s="248">
        <v>14.1</v>
      </c>
      <c r="AH43" s="248">
        <v>8.0999999999999908</v>
      </c>
      <c r="AI43" s="248">
        <v>6</v>
      </c>
      <c r="AJ43" s="248">
        <v>7.5400000000000098</v>
      </c>
      <c r="AK43" s="248">
        <v>3.86</v>
      </c>
      <c r="AL43" s="247">
        <v>7</v>
      </c>
      <c r="AM43" s="247">
        <v>2.57</v>
      </c>
      <c r="AN43" s="247">
        <v>4.43</v>
      </c>
      <c r="AO43" s="247">
        <v>7</v>
      </c>
    </row>
    <row r="44" spans="1:41" ht="23.1" customHeight="1">
      <c r="A44" s="564"/>
      <c r="B44" s="197" t="s">
        <v>45</v>
      </c>
      <c r="C44" s="427" t="s">
        <v>490</v>
      </c>
      <c r="D44" s="248">
        <v>72</v>
      </c>
      <c r="E44" s="249">
        <v>126.56</v>
      </c>
      <c r="F44" s="249">
        <v>71.2</v>
      </c>
      <c r="G44" s="248">
        <v>111.19</v>
      </c>
      <c r="H44" s="250">
        <v>55.36</v>
      </c>
      <c r="I44" s="249">
        <v>15.37</v>
      </c>
      <c r="J44" s="250">
        <v>70.73</v>
      </c>
      <c r="K44" s="248">
        <v>0</v>
      </c>
      <c r="L44" s="249">
        <v>0</v>
      </c>
      <c r="M44" s="249">
        <v>0</v>
      </c>
      <c r="N44" s="248">
        <v>0</v>
      </c>
      <c r="O44" s="250">
        <v>0</v>
      </c>
      <c r="P44" s="249">
        <v>0</v>
      </c>
      <c r="Q44" s="250">
        <v>0</v>
      </c>
      <c r="R44" s="248">
        <v>0</v>
      </c>
      <c r="S44" s="249">
        <v>0</v>
      </c>
      <c r="T44" s="249">
        <v>0</v>
      </c>
      <c r="U44" s="249">
        <v>0</v>
      </c>
      <c r="V44" s="250">
        <v>0</v>
      </c>
      <c r="W44" s="249">
        <v>0</v>
      </c>
      <c r="X44" s="250">
        <v>0</v>
      </c>
      <c r="Y44" s="248">
        <v>35</v>
      </c>
      <c r="Z44" s="248">
        <v>26</v>
      </c>
      <c r="AA44" s="248">
        <v>10.07</v>
      </c>
      <c r="AB44" s="248">
        <v>6.04</v>
      </c>
      <c r="AC44" s="248">
        <v>4.03</v>
      </c>
      <c r="AD44" s="250">
        <v>10.56</v>
      </c>
      <c r="AE44" s="250">
        <v>6.34</v>
      </c>
      <c r="AF44" s="248">
        <v>4.22</v>
      </c>
      <c r="AG44" s="248">
        <v>13.81</v>
      </c>
      <c r="AH44" s="248">
        <v>7.81</v>
      </c>
      <c r="AI44" s="248">
        <v>6</v>
      </c>
      <c r="AJ44" s="248">
        <v>-1.77</v>
      </c>
      <c r="AK44" s="248">
        <v>-0.3</v>
      </c>
      <c r="AL44" s="247">
        <v>-2.16</v>
      </c>
      <c r="AM44" s="247">
        <v>-0.19</v>
      </c>
      <c r="AN44" s="247">
        <v>-1.97</v>
      </c>
      <c r="AO44" s="247">
        <v>-2.16</v>
      </c>
    </row>
    <row r="45" spans="1:41" s="241" customFormat="1" ht="23.1" customHeight="1">
      <c r="A45" s="564"/>
      <c r="B45" s="428" t="s">
        <v>13</v>
      </c>
      <c r="C45" s="428"/>
      <c r="D45" s="251">
        <v>192</v>
      </c>
      <c r="E45" s="251">
        <v>307.49</v>
      </c>
      <c r="F45" s="251">
        <v>270.70999999999998</v>
      </c>
      <c r="G45" s="251">
        <v>268.35000000000002</v>
      </c>
      <c r="H45" s="251">
        <v>36.78</v>
      </c>
      <c r="I45" s="251">
        <v>39.14</v>
      </c>
      <c r="J45" s="251">
        <v>75.920000000000101</v>
      </c>
      <c r="K45" s="251">
        <v>2</v>
      </c>
      <c r="L45" s="251">
        <v>1.4</v>
      </c>
      <c r="M45" s="251">
        <v>1.1399999999999999</v>
      </c>
      <c r="N45" s="251">
        <v>1.39</v>
      </c>
      <c r="O45" s="251">
        <v>0.26</v>
      </c>
      <c r="P45" s="251">
        <v>0.01</v>
      </c>
      <c r="Q45" s="251">
        <v>0.27</v>
      </c>
      <c r="R45" s="251">
        <v>4</v>
      </c>
      <c r="S45" s="251">
        <v>9</v>
      </c>
      <c r="T45" s="251">
        <v>10.32</v>
      </c>
      <c r="U45" s="251">
        <v>7.81</v>
      </c>
      <c r="V45" s="251">
        <v>-1.32</v>
      </c>
      <c r="W45" s="251">
        <v>1.19</v>
      </c>
      <c r="X45" s="251">
        <v>-0.13</v>
      </c>
      <c r="Y45" s="251">
        <v>130</v>
      </c>
      <c r="Z45" s="251">
        <v>173</v>
      </c>
      <c r="AA45" s="251">
        <v>50</v>
      </c>
      <c r="AB45" s="251">
        <v>30</v>
      </c>
      <c r="AC45" s="251">
        <v>20</v>
      </c>
      <c r="AD45" s="251">
        <v>37.130000000000003</v>
      </c>
      <c r="AE45" s="251">
        <v>22.28</v>
      </c>
      <c r="AF45" s="251">
        <v>14.85</v>
      </c>
      <c r="AG45" s="251">
        <v>52.45</v>
      </c>
      <c r="AH45" s="251">
        <v>29.45</v>
      </c>
      <c r="AI45" s="251">
        <v>23</v>
      </c>
      <c r="AJ45" s="251">
        <v>0.55000000000001104</v>
      </c>
      <c r="AK45" s="251">
        <v>7.72</v>
      </c>
      <c r="AL45" s="247">
        <v>2.15</v>
      </c>
      <c r="AM45" s="247">
        <v>5.15</v>
      </c>
      <c r="AN45" s="247">
        <v>-3</v>
      </c>
      <c r="AO45" s="247">
        <v>2.15</v>
      </c>
    </row>
    <row r="46" spans="1:41" ht="23.1" customHeight="1">
      <c r="A46" s="564"/>
      <c r="B46" s="197" t="s">
        <v>46</v>
      </c>
      <c r="C46" s="427" t="s">
        <v>490</v>
      </c>
      <c r="D46" s="248">
        <v>121</v>
      </c>
      <c r="E46" s="249">
        <v>178.14</v>
      </c>
      <c r="F46" s="249">
        <v>161.11000000000001</v>
      </c>
      <c r="G46" s="248">
        <v>154.56</v>
      </c>
      <c r="H46" s="250">
        <v>17.03</v>
      </c>
      <c r="I46" s="249">
        <v>23.58</v>
      </c>
      <c r="J46" s="250">
        <v>40.61</v>
      </c>
      <c r="K46" s="248">
        <v>0</v>
      </c>
      <c r="L46" s="249">
        <v>0</v>
      </c>
      <c r="M46" s="249">
        <v>0.43</v>
      </c>
      <c r="N46" s="248">
        <v>0</v>
      </c>
      <c r="O46" s="250">
        <v>-0.43</v>
      </c>
      <c r="P46" s="249">
        <v>0</v>
      </c>
      <c r="Q46" s="250">
        <v>-0.43</v>
      </c>
      <c r="R46" s="248">
        <v>4</v>
      </c>
      <c r="S46" s="249">
        <v>9</v>
      </c>
      <c r="T46" s="249">
        <v>3.92</v>
      </c>
      <c r="U46" s="249">
        <v>7.81</v>
      </c>
      <c r="V46" s="250">
        <v>5.08</v>
      </c>
      <c r="W46" s="249">
        <v>1.19</v>
      </c>
      <c r="X46" s="250">
        <v>6.27</v>
      </c>
      <c r="Y46" s="248">
        <v>92</v>
      </c>
      <c r="Z46" s="248">
        <v>123</v>
      </c>
      <c r="AA46" s="248">
        <v>35.479999999999997</v>
      </c>
      <c r="AB46" s="248">
        <v>21.29</v>
      </c>
      <c r="AC46" s="248">
        <v>14.19</v>
      </c>
      <c r="AD46" s="250">
        <v>26.73</v>
      </c>
      <c r="AE46" s="250">
        <v>16.04</v>
      </c>
      <c r="AF46" s="248">
        <v>10.69</v>
      </c>
      <c r="AG46" s="248">
        <v>36.630000000000003</v>
      </c>
      <c r="AH46" s="248">
        <v>20.63</v>
      </c>
      <c r="AI46" s="248">
        <v>16</v>
      </c>
      <c r="AJ46" s="248">
        <v>0.66000000000000403</v>
      </c>
      <c r="AK46" s="248">
        <v>5.25</v>
      </c>
      <c r="AL46" s="247">
        <v>1.69</v>
      </c>
      <c r="AM46" s="247">
        <v>3.5</v>
      </c>
      <c r="AN46" s="247">
        <v>-1.81</v>
      </c>
      <c r="AO46" s="247">
        <v>1.69</v>
      </c>
    </row>
    <row r="47" spans="1:41" ht="23.1" customHeight="1">
      <c r="A47" s="564"/>
      <c r="B47" s="197" t="s">
        <v>47</v>
      </c>
      <c r="C47" s="427" t="s">
        <v>490</v>
      </c>
      <c r="D47" s="248">
        <v>71</v>
      </c>
      <c r="E47" s="249">
        <v>129.35</v>
      </c>
      <c r="F47" s="249">
        <v>109.6</v>
      </c>
      <c r="G47" s="248">
        <v>113.79</v>
      </c>
      <c r="H47" s="250">
        <v>19.75</v>
      </c>
      <c r="I47" s="249">
        <v>15.56</v>
      </c>
      <c r="J47" s="250">
        <v>35.31</v>
      </c>
      <c r="K47" s="248">
        <v>2</v>
      </c>
      <c r="L47" s="249">
        <v>1.4</v>
      </c>
      <c r="M47" s="249">
        <v>0.71</v>
      </c>
      <c r="N47" s="248">
        <v>1.39</v>
      </c>
      <c r="O47" s="250">
        <v>0.69</v>
      </c>
      <c r="P47" s="249">
        <v>0.01</v>
      </c>
      <c r="Q47" s="250">
        <v>0.7</v>
      </c>
      <c r="R47" s="248">
        <v>0</v>
      </c>
      <c r="S47" s="249">
        <v>0</v>
      </c>
      <c r="T47" s="249">
        <v>6.4</v>
      </c>
      <c r="U47" s="249">
        <v>0</v>
      </c>
      <c r="V47" s="250">
        <v>-6.4</v>
      </c>
      <c r="W47" s="249">
        <v>0</v>
      </c>
      <c r="X47" s="250">
        <v>-6.4</v>
      </c>
      <c r="Y47" s="248">
        <v>38</v>
      </c>
      <c r="Z47" s="248">
        <v>50</v>
      </c>
      <c r="AA47" s="248">
        <v>14.52</v>
      </c>
      <c r="AB47" s="248">
        <v>8.7100000000000009</v>
      </c>
      <c r="AC47" s="248">
        <v>5.81</v>
      </c>
      <c r="AD47" s="250">
        <v>10.4</v>
      </c>
      <c r="AE47" s="250">
        <v>6.24</v>
      </c>
      <c r="AF47" s="248">
        <v>4.16</v>
      </c>
      <c r="AG47" s="248">
        <v>15.82</v>
      </c>
      <c r="AH47" s="248">
        <v>8.8199999999999896</v>
      </c>
      <c r="AI47" s="248">
        <v>7</v>
      </c>
      <c r="AJ47" s="248">
        <v>-0.10999999999999199</v>
      </c>
      <c r="AK47" s="248">
        <v>2.4700000000000002</v>
      </c>
      <c r="AL47" s="247">
        <v>0.45999999999999902</v>
      </c>
      <c r="AM47" s="247">
        <v>1.65</v>
      </c>
      <c r="AN47" s="247">
        <v>-1.19</v>
      </c>
      <c r="AO47" s="247">
        <v>0.45999999999999902</v>
      </c>
    </row>
    <row r="48" spans="1:41" s="241" customFormat="1" ht="23.1" customHeight="1">
      <c r="A48" s="564"/>
      <c r="B48" s="428" t="s">
        <v>13</v>
      </c>
      <c r="C48" s="428"/>
      <c r="D48" s="251">
        <v>204</v>
      </c>
      <c r="E48" s="251">
        <v>290.08</v>
      </c>
      <c r="F48" s="251">
        <v>434.26</v>
      </c>
      <c r="G48" s="251">
        <v>251.67</v>
      </c>
      <c r="H48" s="251">
        <v>-144.18</v>
      </c>
      <c r="I48" s="251">
        <v>38.409999999999997</v>
      </c>
      <c r="J48" s="251">
        <v>-105.77</v>
      </c>
      <c r="K48" s="251">
        <v>0</v>
      </c>
      <c r="L48" s="251">
        <v>0</v>
      </c>
      <c r="M48" s="251">
        <v>1.24</v>
      </c>
      <c r="N48" s="251">
        <v>0</v>
      </c>
      <c r="O48" s="251">
        <v>-1.24</v>
      </c>
      <c r="P48" s="251">
        <v>0</v>
      </c>
      <c r="Q48" s="251">
        <v>-1.24</v>
      </c>
      <c r="R48" s="251">
        <v>0</v>
      </c>
      <c r="S48" s="251">
        <v>0</v>
      </c>
      <c r="T48" s="251">
        <v>9.84</v>
      </c>
      <c r="U48" s="251">
        <v>0</v>
      </c>
      <c r="V48" s="251">
        <v>-9.84</v>
      </c>
      <c r="W48" s="251">
        <v>0</v>
      </c>
      <c r="X48" s="251">
        <v>-9.84</v>
      </c>
      <c r="Y48" s="251">
        <v>175</v>
      </c>
      <c r="Z48" s="251">
        <v>215</v>
      </c>
      <c r="AA48" s="251">
        <v>64.349999999999994</v>
      </c>
      <c r="AB48" s="251">
        <v>38.61</v>
      </c>
      <c r="AC48" s="251">
        <v>25.74</v>
      </c>
      <c r="AD48" s="251">
        <v>52.14</v>
      </c>
      <c r="AE48" s="251">
        <v>31.28</v>
      </c>
      <c r="AF48" s="251">
        <v>20.86</v>
      </c>
      <c r="AG48" s="251">
        <v>64.33</v>
      </c>
      <c r="AH48" s="251">
        <v>36.33</v>
      </c>
      <c r="AI48" s="251">
        <v>28</v>
      </c>
      <c r="AJ48" s="251">
        <v>2.2799999999999998</v>
      </c>
      <c r="AK48" s="251">
        <v>7.33</v>
      </c>
      <c r="AL48" s="247">
        <v>2.62</v>
      </c>
      <c r="AM48" s="247">
        <v>4.88</v>
      </c>
      <c r="AN48" s="247">
        <v>-2.2599999999999998</v>
      </c>
      <c r="AO48" s="247">
        <v>2.62</v>
      </c>
    </row>
    <row r="49" spans="1:41" ht="23.1" customHeight="1">
      <c r="A49" s="564"/>
      <c r="B49" s="197" t="s">
        <v>48</v>
      </c>
      <c r="C49" s="427" t="s">
        <v>490</v>
      </c>
      <c r="D49" s="248">
        <v>143</v>
      </c>
      <c r="E49" s="249">
        <v>180.6</v>
      </c>
      <c r="F49" s="249">
        <v>264.85000000000002</v>
      </c>
      <c r="G49" s="248">
        <v>156.69</v>
      </c>
      <c r="H49" s="250">
        <v>-84.25</v>
      </c>
      <c r="I49" s="249">
        <v>23.91</v>
      </c>
      <c r="J49" s="250">
        <v>-60.34</v>
      </c>
      <c r="K49" s="248">
        <v>0</v>
      </c>
      <c r="L49" s="249">
        <v>0</v>
      </c>
      <c r="M49" s="249">
        <v>0.53</v>
      </c>
      <c r="N49" s="248">
        <v>0</v>
      </c>
      <c r="O49" s="250">
        <v>-0.53</v>
      </c>
      <c r="P49" s="249">
        <v>0</v>
      </c>
      <c r="Q49" s="250">
        <v>-0.53</v>
      </c>
      <c r="R49" s="248">
        <v>0</v>
      </c>
      <c r="S49" s="249">
        <v>0</v>
      </c>
      <c r="T49" s="249">
        <v>6.64</v>
      </c>
      <c r="U49" s="249">
        <v>0</v>
      </c>
      <c r="V49" s="250">
        <v>-6.64</v>
      </c>
      <c r="W49" s="249">
        <v>0</v>
      </c>
      <c r="X49" s="250">
        <v>-6.64</v>
      </c>
      <c r="Y49" s="248">
        <v>117</v>
      </c>
      <c r="Z49" s="248">
        <v>155</v>
      </c>
      <c r="AA49" s="248">
        <v>44.88</v>
      </c>
      <c r="AB49" s="248">
        <v>26.93</v>
      </c>
      <c r="AC49" s="248">
        <v>17.95</v>
      </c>
      <c r="AD49" s="250">
        <v>35.64</v>
      </c>
      <c r="AE49" s="250">
        <v>21.38</v>
      </c>
      <c r="AF49" s="248">
        <v>14.26</v>
      </c>
      <c r="AG49" s="248">
        <v>46.31</v>
      </c>
      <c r="AH49" s="248">
        <v>26.31</v>
      </c>
      <c r="AI49" s="248">
        <v>20</v>
      </c>
      <c r="AJ49" s="248">
        <v>0.619999999999997</v>
      </c>
      <c r="AK49" s="248">
        <v>5.55</v>
      </c>
      <c r="AL49" s="247">
        <v>1.64</v>
      </c>
      <c r="AM49" s="247">
        <v>3.69</v>
      </c>
      <c r="AN49" s="247">
        <v>-2.0499999999999998</v>
      </c>
      <c r="AO49" s="247">
        <v>1.64</v>
      </c>
    </row>
    <row r="50" spans="1:41" ht="23.1" customHeight="1">
      <c r="A50" s="564"/>
      <c r="B50" s="197" t="s">
        <v>49</v>
      </c>
      <c r="C50" s="427" t="s">
        <v>490</v>
      </c>
      <c r="D50" s="248">
        <v>61</v>
      </c>
      <c r="E50" s="249">
        <v>109.48</v>
      </c>
      <c r="F50" s="249">
        <v>169.41</v>
      </c>
      <c r="G50" s="248">
        <v>94.98</v>
      </c>
      <c r="H50" s="250">
        <v>-59.93</v>
      </c>
      <c r="I50" s="249">
        <v>14.5</v>
      </c>
      <c r="J50" s="250">
        <v>-45.43</v>
      </c>
      <c r="K50" s="248">
        <v>0</v>
      </c>
      <c r="L50" s="249">
        <v>0</v>
      </c>
      <c r="M50" s="249">
        <v>0.71</v>
      </c>
      <c r="N50" s="248">
        <v>0</v>
      </c>
      <c r="O50" s="250">
        <v>-0.71</v>
      </c>
      <c r="P50" s="249">
        <v>0</v>
      </c>
      <c r="Q50" s="250">
        <v>-0.71</v>
      </c>
      <c r="R50" s="248">
        <v>0</v>
      </c>
      <c r="S50" s="249">
        <v>0</v>
      </c>
      <c r="T50" s="249">
        <v>3.2</v>
      </c>
      <c r="U50" s="249">
        <v>0</v>
      </c>
      <c r="V50" s="250">
        <v>-3.2</v>
      </c>
      <c r="W50" s="249">
        <v>0</v>
      </c>
      <c r="X50" s="250">
        <v>-3.2</v>
      </c>
      <c r="Y50" s="248">
        <v>58</v>
      </c>
      <c r="Z50" s="248">
        <v>60</v>
      </c>
      <c r="AA50" s="248">
        <v>19.47</v>
      </c>
      <c r="AB50" s="248">
        <v>11.68</v>
      </c>
      <c r="AC50" s="248">
        <v>7.79</v>
      </c>
      <c r="AD50" s="250">
        <v>16.5</v>
      </c>
      <c r="AE50" s="250">
        <v>9.9</v>
      </c>
      <c r="AF50" s="248">
        <v>6.6</v>
      </c>
      <c r="AG50" s="248">
        <v>18.02</v>
      </c>
      <c r="AH50" s="248">
        <v>10.02</v>
      </c>
      <c r="AI50" s="248">
        <v>8</v>
      </c>
      <c r="AJ50" s="248">
        <v>1.66</v>
      </c>
      <c r="AK50" s="248">
        <v>1.78</v>
      </c>
      <c r="AL50" s="247">
        <v>0.98</v>
      </c>
      <c r="AM50" s="247">
        <v>1.19</v>
      </c>
      <c r="AN50" s="247">
        <v>-0.21</v>
      </c>
      <c r="AO50" s="247">
        <v>0.98</v>
      </c>
    </row>
    <row r="51" spans="1:41" ht="23.1" customHeight="1">
      <c r="A51" s="564"/>
      <c r="B51" s="197" t="s">
        <v>50</v>
      </c>
      <c r="C51" s="427" t="s">
        <v>490</v>
      </c>
      <c r="D51" s="248">
        <v>80</v>
      </c>
      <c r="E51" s="249">
        <v>106.76</v>
      </c>
      <c r="F51" s="249">
        <v>165.9</v>
      </c>
      <c r="G51" s="248">
        <v>92.64</v>
      </c>
      <c r="H51" s="250">
        <v>-59.14</v>
      </c>
      <c r="I51" s="249">
        <v>14.12</v>
      </c>
      <c r="J51" s="250">
        <v>-45.02</v>
      </c>
      <c r="K51" s="248">
        <v>0</v>
      </c>
      <c r="L51" s="249">
        <v>0</v>
      </c>
      <c r="M51" s="249">
        <v>0.37</v>
      </c>
      <c r="N51" s="248">
        <v>0</v>
      </c>
      <c r="O51" s="250">
        <v>-0.37</v>
      </c>
      <c r="P51" s="249">
        <v>0</v>
      </c>
      <c r="Q51" s="250">
        <v>-0.37</v>
      </c>
      <c r="R51" s="248">
        <v>2</v>
      </c>
      <c r="S51" s="249">
        <v>3.02</v>
      </c>
      <c r="T51" s="249">
        <v>14.44</v>
      </c>
      <c r="U51" s="249">
        <v>2.62</v>
      </c>
      <c r="V51" s="250">
        <v>-11.42</v>
      </c>
      <c r="W51" s="249">
        <v>0.4</v>
      </c>
      <c r="X51" s="250">
        <v>-11.02</v>
      </c>
      <c r="Y51" s="248">
        <v>99</v>
      </c>
      <c r="Z51" s="248">
        <v>139</v>
      </c>
      <c r="AA51" s="248">
        <v>39.270000000000003</v>
      </c>
      <c r="AB51" s="248">
        <v>23.56</v>
      </c>
      <c r="AC51" s="248">
        <v>15.71</v>
      </c>
      <c r="AD51" s="250">
        <v>29.04</v>
      </c>
      <c r="AE51" s="250">
        <v>17.420000000000002</v>
      </c>
      <c r="AF51" s="248">
        <v>11.62</v>
      </c>
      <c r="AG51" s="248">
        <v>9.7399999999999896</v>
      </c>
      <c r="AH51" s="248">
        <v>5.7399999999999904</v>
      </c>
      <c r="AI51" s="248">
        <v>4</v>
      </c>
      <c r="AJ51" s="248">
        <v>17.82</v>
      </c>
      <c r="AK51" s="248">
        <v>6.14</v>
      </c>
      <c r="AL51" s="247">
        <v>15.8</v>
      </c>
      <c r="AM51" s="247">
        <v>4.09</v>
      </c>
      <c r="AN51" s="247">
        <v>11.71</v>
      </c>
      <c r="AO51" s="247">
        <v>15.8</v>
      </c>
    </row>
    <row r="52" spans="1:41" s="241" customFormat="1" ht="23.1" customHeight="1">
      <c r="A52" s="564"/>
      <c r="B52" s="428" t="s">
        <v>13</v>
      </c>
      <c r="C52" s="428"/>
      <c r="D52" s="251">
        <v>123</v>
      </c>
      <c r="E52" s="251">
        <v>172.96</v>
      </c>
      <c r="F52" s="251">
        <v>169.05</v>
      </c>
      <c r="G52" s="251">
        <v>150.08000000000001</v>
      </c>
      <c r="H52" s="251">
        <v>3.9099999999999802</v>
      </c>
      <c r="I52" s="251">
        <v>22.88</v>
      </c>
      <c r="J52" s="251">
        <v>26.79</v>
      </c>
      <c r="K52" s="251">
        <v>8</v>
      </c>
      <c r="L52" s="251">
        <v>4.9400000000000004</v>
      </c>
      <c r="M52" s="251">
        <v>3.35</v>
      </c>
      <c r="N52" s="251">
        <v>4.28</v>
      </c>
      <c r="O52" s="251">
        <v>1.59</v>
      </c>
      <c r="P52" s="251">
        <v>0.66</v>
      </c>
      <c r="Q52" s="251">
        <v>2.25</v>
      </c>
      <c r="R52" s="251">
        <v>1</v>
      </c>
      <c r="S52" s="251">
        <v>2.36</v>
      </c>
      <c r="T52" s="251">
        <v>0</v>
      </c>
      <c r="U52" s="251">
        <v>2.0499999999999998</v>
      </c>
      <c r="V52" s="251">
        <v>2.36</v>
      </c>
      <c r="W52" s="251">
        <v>0.31</v>
      </c>
      <c r="X52" s="251">
        <v>2.67</v>
      </c>
      <c r="Y52" s="251">
        <v>85</v>
      </c>
      <c r="Z52" s="251">
        <v>109</v>
      </c>
      <c r="AA52" s="251">
        <v>32.020000000000003</v>
      </c>
      <c r="AB52" s="251">
        <v>19.21</v>
      </c>
      <c r="AC52" s="251">
        <v>12.81</v>
      </c>
      <c r="AD52" s="251">
        <v>25.42</v>
      </c>
      <c r="AE52" s="251">
        <v>15.25</v>
      </c>
      <c r="AF52" s="251">
        <v>10.17</v>
      </c>
      <c r="AG52" s="251">
        <v>33.590000000000003</v>
      </c>
      <c r="AH52" s="251">
        <v>18.59</v>
      </c>
      <c r="AI52" s="251">
        <v>15</v>
      </c>
      <c r="AJ52" s="251">
        <v>0.619999999999997</v>
      </c>
      <c r="AK52" s="251">
        <v>3.96</v>
      </c>
      <c r="AL52" s="247">
        <v>0.44999999999999901</v>
      </c>
      <c r="AM52" s="247">
        <v>2.64</v>
      </c>
      <c r="AN52" s="247">
        <v>-2.19</v>
      </c>
      <c r="AO52" s="247">
        <v>0.44999999999999901</v>
      </c>
    </row>
    <row r="53" spans="1:41" ht="23.1" customHeight="1">
      <c r="A53" s="564"/>
      <c r="B53" s="197" t="s">
        <v>51</v>
      </c>
      <c r="C53" s="427" t="s">
        <v>490</v>
      </c>
      <c r="D53" s="248">
        <v>70</v>
      </c>
      <c r="E53" s="249">
        <v>76.290000000000006</v>
      </c>
      <c r="F53" s="249">
        <v>121.05</v>
      </c>
      <c r="G53" s="248">
        <v>66.209999999999994</v>
      </c>
      <c r="H53" s="250">
        <v>-44.76</v>
      </c>
      <c r="I53" s="249">
        <v>10.08</v>
      </c>
      <c r="J53" s="250">
        <v>-34.68</v>
      </c>
      <c r="K53" s="248">
        <v>1</v>
      </c>
      <c r="L53" s="249">
        <v>0.59</v>
      </c>
      <c r="M53" s="249">
        <v>0.52</v>
      </c>
      <c r="N53" s="248">
        <v>0.51</v>
      </c>
      <c r="O53" s="250">
        <v>7.0000000000000007E-2</v>
      </c>
      <c r="P53" s="249">
        <v>0.08</v>
      </c>
      <c r="Q53" s="250">
        <v>0.15</v>
      </c>
      <c r="R53" s="248">
        <v>1</v>
      </c>
      <c r="S53" s="249">
        <v>2.36</v>
      </c>
      <c r="T53" s="249">
        <v>0</v>
      </c>
      <c r="U53" s="249">
        <v>2.0499999999999998</v>
      </c>
      <c r="V53" s="250">
        <v>2.36</v>
      </c>
      <c r="W53" s="249">
        <v>0.31</v>
      </c>
      <c r="X53" s="250">
        <v>2.67</v>
      </c>
      <c r="Y53" s="248">
        <v>60</v>
      </c>
      <c r="Z53" s="248">
        <v>81</v>
      </c>
      <c r="AA53" s="248">
        <v>23.27</v>
      </c>
      <c r="AB53" s="248">
        <v>13.96</v>
      </c>
      <c r="AC53" s="248">
        <v>9.31</v>
      </c>
      <c r="AD53" s="250">
        <v>16.670000000000002</v>
      </c>
      <c r="AE53" s="250">
        <v>10</v>
      </c>
      <c r="AF53" s="248">
        <v>6.67</v>
      </c>
      <c r="AG53" s="248">
        <v>25.23</v>
      </c>
      <c r="AH53" s="248">
        <v>14.23</v>
      </c>
      <c r="AI53" s="248">
        <v>11</v>
      </c>
      <c r="AJ53" s="248">
        <v>-0.27000000000000302</v>
      </c>
      <c r="AK53" s="248">
        <v>3.96</v>
      </c>
      <c r="AL53" s="247">
        <v>0.94999999999999896</v>
      </c>
      <c r="AM53" s="247">
        <v>2.64</v>
      </c>
      <c r="AN53" s="247">
        <v>-1.69</v>
      </c>
      <c r="AO53" s="247">
        <v>0.94999999999999896</v>
      </c>
    </row>
    <row r="54" spans="1:41" ht="23.1" customHeight="1">
      <c r="A54" s="564"/>
      <c r="B54" s="197" t="s">
        <v>53</v>
      </c>
      <c r="C54" s="427" t="s">
        <v>490</v>
      </c>
      <c r="D54" s="248">
        <v>53</v>
      </c>
      <c r="E54" s="249">
        <v>96.67</v>
      </c>
      <c r="F54" s="249">
        <v>48</v>
      </c>
      <c r="G54" s="248">
        <v>83.87</v>
      </c>
      <c r="H54" s="250">
        <v>48.67</v>
      </c>
      <c r="I54" s="249">
        <v>12.8</v>
      </c>
      <c r="J54" s="250">
        <v>61.47</v>
      </c>
      <c r="K54" s="248">
        <v>7</v>
      </c>
      <c r="L54" s="249">
        <v>4.3499999999999996</v>
      </c>
      <c r="M54" s="249">
        <v>2.83</v>
      </c>
      <c r="N54" s="248">
        <v>3.77</v>
      </c>
      <c r="O54" s="250">
        <v>1.52</v>
      </c>
      <c r="P54" s="249">
        <v>0.57999999999999996</v>
      </c>
      <c r="Q54" s="250">
        <v>2.1</v>
      </c>
      <c r="R54" s="248">
        <v>0</v>
      </c>
      <c r="S54" s="249">
        <v>0</v>
      </c>
      <c r="T54" s="249">
        <v>0</v>
      </c>
      <c r="U54" s="249">
        <v>0</v>
      </c>
      <c r="V54" s="250">
        <v>0</v>
      </c>
      <c r="W54" s="249">
        <v>0</v>
      </c>
      <c r="X54" s="250">
        <v>0</v>
      </c>
      <c r="Y54" s="248">
        <v>25</v>
      </c>
      <c r="Z54" s="248">
        <v>28</v>
      </c>
      <c r="AA54" s="248">
        <v>8.75</v>
      </c>
      <c r="AB54" s="248">
        <v>5.25</v>
      </c>
      <c r="AC54" s="248">
        <v>3.5</v>
      </c>
      <c r="AD54" s="250">
        <v>8.75</v>
      </c>
      <c r="AE54" s="250">
        <v>5.25</v>
      </c>
      <c r="AF54" s="248">
        <v>3.5</v>
      </c>
      <c r="AG54" s="248">
        <v>8.36</v>
      </c>
      <c r="AH54" s="248">
        <v>4.3600000000000003</v>
      </c>
      <c r="AI54" s="248">
        <v>4</v>
      </c>
      <c r="AJ54" s="248">
        <v>0.89000000000000101</v>
      </c>
      <c r="AK54" s="248">
        <v>0</v>
      </c>
      <c r="AL54" s="247">
        <v>-0.5</v>
      </c>
      <c r="AM54" s="247">
        <v>0</v>
      </c>
      <c r="AN54" s="247">
        <v>-0.5</v>
      </c>
      <c r="AO54" s="247">
        <v>-0.5</v>
      </c>
    </row>
    <row r="55" spans="1:41" ht="23.1" customHeight="1">
      <c r="A55" s="564"/>
      <c r="B55" s="197" t="s">
        <v>54</v>
      </c>
      <c r="C55" s="427" t="s">
        <v>490</v>
      </c>
      <c r="D55" s="248">
        <v>201</v>
      </c>
      <c r="E55" s="249">
        <v>259.11</v>
      </c>
      <c r="F55" s="249">
        <v>236.02</v>
      </c>
      <c r="G55" s="248">
        <v>223.08</v>
      </c>
      <c r="H55" s="250">
        <v>23.09</v>
      </c>
      <c r="I55" s="249">
        <v>36.03</v>
      </c>
      <c r="J55" s="250">
        <v>59.12</v>
      </c>
      <c r="K55" s="248">
        <v>1</v>
      </c>
      <c r="L55" s="249">
        <v>0.4</v>
      </c>
      <c r="M55" s="249">
        <v>0.35</v>
      </c>
      <c r="N55" s="248">
        <v>0.35</v>
      </c>
      <c r="O55" s="250">
        <v>0.05</v>
      </c>
      <c r="P55" s="249">
        <v>0.05</v>
      </c>
      <c r="Q55" s="250">
        <v>0.1</v>
      </c>
      <c r="R55" s="248">
        <v>5</v>
      </c>
      <c r="S55" s="249">
        <v>10.199999999999999</v>
      </c>
      <c r="T55" s="249">
        <v>23.28</v>
      </c>
      <c r="U55" s="249">
        <v>8.85</v>
      </c>
      <c r="V55" s="250">
        <v>-13.08</v>
      </c>
      <c r="W55" s="249">
        <v>1.35</v>
      </c>
      <c r="X55" s="250">
        <v>-11.73</v>
      </c>
      <c r="Y55" s="248">
        <v>176</v>
      </c>
      <c r="Z55" s="248">
        <v>193</v>
      </c>
      <c r="AA55" s="248">
        <v>60.88</v>
      </c>
      <c r="AB55" s="248">
        <v>36.53</v>
      </c>
      <c r="AC55" s="248">
        <v>24.35</v>
      </c>
      <c r="AD55" s="250">
        <v>49.17</v>
      </c>
      <c r="AE55" s="250">
        <v>29.5</v>
      </c>
      <c r="AF55" s="248">
        <v>19.670000000000002</v>
      </c>
      <c r="AG55" s="248">
        <v>57.72</v>
      </c>
      <c r="AH55" s="248">
        <v>32.72</v>
      </c>
      <c r="AI55" s="248">
        <v>25</v>
      </c>
      <c r="AJ55" s="248">
        <v>3.8100000000000298</v>
      </c>
      <c r="AK55" s="248">
        <v>7.03</v>
      </c>
      <c r="AL55" s="247">
        <v>4.03</v>
      </c>
      <c r="AM55" s="247">
        <v>4.68</v>
      </c>
      <c r="AN55" s="247">
        <v>-0.64999999999999902</v>
      </c>
      <c r="AO55" s="247">
        <v>4.03</v>
      </c>
    </row>
    <row r="56" spans="1:41" ht="23.1" customHeight="1">
      <c r="A56" s="564"/>
      <c r="B56" s="197" t="s">
        <v>55</v>
      </c>
      <c r="C56" s="427" t="s">
        <v>490</v>
      </c>
      <c r="D56" s="248">
        <v>120</v>
      </c>
      <c r="E56" s="249">
        <v>139.01</v>
      </c>
      <c r="F56" s="249">
        <v>188.4</v>
      </c>
      <c r="G56" s="248">
        <v>120.61</v>
      </c>
      <c r="H56" s="250">
        <v>-49.39</v>
      </c>
      <c r="I56" s="249">
        <v>18.399999999999999</v>
      </c>
      <c r="J56" s="250">
        <v>-30.99</v>
      </c>
      <c r="K56" s="248">
        <v>0</v>
      </c>
      <c r="L56" s="249">
        <v>0</v>
      </c>
      <c r="M56" s="249">
        <v>0</v>
      </c>
      <c r="N56" s="248">
        <v>0</v>
      </c>
      <c r="O56" s="250">
        <v>0</v>
      </c>
      <c r="P56" s="249">
        <v>0</v>
      </c>
      <c r="Q56" s="250">
        <v>0</v>
      </c>
      <c r="R56" s="248">
        <v>3</v>
      </c>
      <c r="S56" s="249">
        <v>5.46</v>
      </c>
      <c r="T56" s="249">
        <v>15.04</v>
      </c>
      <c r="U56" s="249">
        <v>4.74</v>
      </c>
      <c r="V56" s="250">
        <v>-9.58</v>
      </c>
      <c r="W56" s="249">
        <v>0.72</v>
      </c>
      <c r="X56" s="250">
        <v>-8.86</v>
      </c>
      <c r="Y56" s="248">
        <v>92</v>
      </c>
      <c r="Z56" s="248">
        <v>148</v>
      </c>
      <c r="AA56" s="248">
        <v>39.6</v>
      </c>
      <c r="AB56" s="248">
        <v>23.76</v>
      </c>
      <c r="AC56" s="248">
        <v>15.84</v>
      </c>
      <c r="AD56" s="250">
        <v>29.54</v>
      </c>
      <c r="AE56" s="250">
        <v>17.72</v>
      </c>
      <c r="AF56" s="248">
        <v>11.82</v>
      </c>
      <c r="AG56" s="248">
        <v>18.649999999999999</v>
      </c>
      <c r="AH56" s="248">
        <v>10.65</v>
      </c>
      <c r="AI56" s="248">
        <v>8</v>
      </c>
      <c r="AJ56" s="248">
        <v>13.11</v>
      </c>
      <c r="AK56" s="248">
        <v>6.04</v>
      </c>
      <c r="AL56" s="247">
        <v>11.86</v>
      </c>
      <c r="AM56" s="247">
        <v>4.0199999999999996</v>
      </c>
      <c r="AN56" s="247">
        <v>7.84</v>
      </c>
      <c r="AO56" s="247">
        <v>11.86</v>
      </c>
    </row>
    <row r="57" spans="1:41" s="241" customFormat="1" ht="23.1" customHeight="1">
      <c r="A57" s="564"/>
      <c r="B57" s="428" t="s">
        <v>13</v>
      </c>
      <c r="C57" s="428"/>
      <c r="D57" s="251">
        <v>231</v>
      </c>
      <c r="E57" s="251">
        <v>323.31</v>
      </c>
      <c r="F57" s="251">
        <v>215.77</v>
      </c>
      <c r="G57" s="251">
        <v>280.68</v>
      </c>
      <c r="H57" s="251">
        <v>107.54</v>
      </c>
      <c r="I57" s="251">
        <v>42.63</v>
      </c>
      <c r="J57" s="251">
        <v>150.16999999999999</v>
      </c>
      <c r="K57" s="251">
        <v>1</v>
      </c>
      <c r="L57" s="251">
        <v>0.2</v>
      </c>
      <c r="M57" s="251">
        <v>0</v>
      </c>
      <c r="N57" s="251">
        <v>0.17</v>
      </c>
      <c r="O57" s="251">
        <v>0.2</v>
      </c>
      <c r="P57" s="251">
        <v>0.03</v>
      </c>
      <c r="Q57" s="251">
        <v>0.23</v>
      </c>
      <c r="R57" s="251">
        <v>5</v>
      </c>
      <c r="S57" s="251">
        <v>15.7</v>
      </c>
      <c r="T57" s="251">
        <v>6.2</v>
      </c>
      <c r="U57" s="251">
        <v>13.62</v>
      </c>
      <c r="V57" s="251">
        <v>9.5</v>
      </c>
      <c r="W57" s="251">
        <v>2.08</v>
      </c>
      <c r="X57" s="251">
        <v>11.58</v>
      </c>
      <c r="Y57" s="251">
        <v>150</v>
      </c>
      <c r="Z57" s="251">
        <v>208</v>
      </c>
      <c r="AA57" s="251">
        <v>59.07</v>
      </c>
      <c r="AB57" s="251">
        <v>35.44</v>
      </c>
      <c r="AC57" s="251">
        <v>23.63</v>
      </c>
      <c r="AD57" s="251">
        <v>39.270000000000003</v>
      </c>
      <c r="AE57" s="251">
        <v>23.56</v>
      </c>
      <c r="AF57" s="251">
        <v>15.71</v>
      </c>
      <c r="AG57" s="251">
        <v>62.53</v>
      </c>
      <c r="AH57" s="251">
        <v>35.53</v>
      </c>
      <c r="AI57" s="251">
        <v>27</v>
      </c>
      <c r="AJ57" s="251">
        <v>-9.0000000000001606E-2</v>
      </c>
      <c r="AK57" s="251">
        <v>11.88</v>
      </c>
      <c r="AL57" s="247">
        <v>4.5500000000000096</v>
      </c>
      <c r="AM57" s="247">
        <v>7.9200000000000097</v>
      </c>
      <c r="AN57" s="247">
        <v>-3.37</v>
      </c>
      <c r="AO57" s="247">
        <v>4.5500000000000096</v>
      </c>
    </row>
    <row r="58" spans="1:41" ht="23.1" customHeight="1">
      <c r="A58" s="564"/>
      <c r="B58" s="197" t="s">
        <v>56</v>
      </c>
      <c r="C58" s="427" t="s">
        <v>490</v>
      </c>
      <c r="D58" s="248">
        <v>142</v>
      </c>
      <c r="E58" s="249">
        <v>189.59</v>
      </c>
      <c r="F58" s="249">
        <v>171.77</v>
      </c>
      <c r="G58" s="248">
        <v>164.49</v>
      </c>
      <c r="H58" s="250">
        <v>17.82</v>
      </c>
      <c r="I58" s="249">
        <v>25.1</v>
      </c>
      <c r="J58" s="250">
        <v>42.919999999999902</v>
      </c>
      <c r="K58" s="248">
        <v>0</v>
      </c>
      <c r="L58" s="249">
        <v>0</v>
      </c>
      <c r="M58" s="249">
        <v>0</v>
      </c>
      <c r="N58" s="248">
        <v>0</v>
      </c>
      <c r="O58" s="250">
        <v>0</v>
      </c>
      <c r="P58" s="249">
        <v>0</v>
      </c>
      <c r="Q58" s="250">
        <v>0</v>
      </c>
      <c r="R58" s="248">
        <v>2</v>
      </c>
      <c r="S58" s="249">
        <v>3.84</v>
      </c>
      <c r="T58" s="249">
        <v>6.2</v>
      </c>
      <c r="U58" s="249">
        <v>3.33</v>
      </c>
      <c r="V58" s="250">
        <v>-2.36</v>
      </c>
      <c r="W58" s="249">
        <v>0.51</v>
      </c>
      <c r="X58" s="250">
        <v>-1.85</v>
      </c>
      <c r="Y58" s="248">
        <v>96</v>
      </c>
      <c r="Z58" s="248">
        <v>132</v>
      </c>
      <c r="AA58" s="248">
        <v>37.619999999999997</v>
      </c>
      <c r="AB58" s="248">
        <v>22.57</v>
      </c>
      <c r="AC58" s="248">
        <v>15.05</v>
      </c>
      <c r="AD58" s="250">
        <v>28.38</v>
      </c>
      <c r="AE58" s="250">
        <v>17.03</v>
      </c>
      <c r="AF58" s="248">
        <v>11.35</v>
      </c>
      <c r="AG58" s="248">
        <v>39.18</v>
      </c>
      <c r="AH58" s="248">
        <v>22.18</v>
      </c>
      <c r="AI58" s="248">
        <v>17</v>
      </c>
      <c r="AJ58" s="248">
        <v>0.390000000000022</v>
      </c>
      <c r="AK58" s="248">
        <v>5.54</v>
      </c>
      <c r="AL58" s="247">
        <v>1.75</v>
      </c>
      <c r="AM58" s="247">
        <v>3.7</v>
      </c>
      <c r="AN58" s="247">
        <v>-1.95</v>
      </c>
      <c r="AO58" s="247">
        <v>1.75</v>
      </c>
    </row>
    <row r="59" spans="1:41" ht="23.1" customHeight="1">
      <c r="A59" s="564"/>
      <c r="B59" s="197" t="s">
        <v>57</v>
      </c>
      <c r="C59" s="427" t="s">
        <v>490</v>
      </c>
      <c r="D59" s="248">
        <v>89</v>
      </c>
      <c r="E59" s="249">
        <v>133.72</v>
      </c>
      <c r="F59" s="249">
        <v>44</v>
      </c>
      <c r="G59" s="248">
        <v>116.19</v>
      </c>
      <c r="H59" s="250">
        <v>89.72</v>
      </c>
      <c r="I59" s="249">
        <v>17.53</v>
      </c>
      <c r="J59" s="250">
        <v>107.25</v>
      </c>
      <c r="K59" s="248">
        <v>1</v>
      </c>
      <c r="L59" s="249">
        <v>0.2</v>
      </c>
      <c r="M59" s="249">
        <v>0</v>
      </c>
      <c r="N59" s="248">
        <v>0.17</v>
      </c>
      <c r="O59" s="250">
        <v>0.2</v>
      </c>
      <c r="P59" s="249">
        <v>0.03</v>
      </c>
      <c r="Q59" s="250">
        <v>0.23</v>
      </c>
      <c r="R59" s="248">
        <v>3</v>
      </c>
      <c r="S59" s="249">
        <v>11.86</v>
      </c>
      <c r="T59" s="249">
        <v>0</v>
      </c>
      <c r="U59" s="249">
        <v>10.29</v>
      </c>
      <c r="V59" s="250">
        <v>11.86</v>
      </c>
      <c r="W59" s="249">
        <v>1.57</v>
      </c>
      <c r="X59" s="250">
        <v>13.43</v>
      </c>
      <c r="Y59" s="248">
        <v>54</v>
      </c>
      <c r="Z59" s="248">
        <v>76</v>
      </c>
      <c r="AA59" s="248">
        <v>21.45</v>
      </c>
      <c r="AB59" s="248">
        <v>12.87</v>
      </c>
      <c r="AC59" s="248">
        <v>8.58</v>
      </c>
      <c r="AD59" s="250">
        <v>10.89</v>
      </c>
      <c r="AE59" s="250">
        <v>6.53</v>
      </c>
      <c r="AF59" s="248">
        <v>4.3600000000000003</v>
      </c>
      <c r="AG59" s="248">
        <v>23.35</v>
      </c>
      <c r="AH59" s="248">
        <v>13.35</v>
      </c>
      <c r="AI59" s="248">
        <v>10</v>
      </c>
      <c r="AJ59" s="248">
        <v>-0.48000000000002402</v>
      </c>
      <c r="AK59" s="248">
        <v>6.34</v>
      </c>
      <c r="AL59" s="247">
        <v>2.8</v>
      </c>
      <c r="AM59" s="247">
        <v>4.22</v>
      </c>
      <c r="AN59" s="247">
        <v>-1.42</v>
      </c>
      <c r="AO59" s="247">
        <v>2.8</v>
      </c>
    </row>
    <row r="60" spans="1:41" ht="23.1" customHeight="1">
      <c r="A60" s="564"/>
      <c r="B60" s="197" t="s">
        <v>58</v>
      </c>
      <c r="C60" s="427" t="s">
        <v>490</v>
      </c>
      <c r="D60" s="248">
        <v>149</v>
      </c>
      <c r="E60" s="249">
        <v>176.51</v>
      </c>
      <c r="F60" s="249">
        <v>191.93</v>
      </c>
      <c r="G60" s="248">
        <v>153.66</v>
      </c>
      <c r="H60" s="250">
        <v>-15.42</v>
      </c>
      <c r="I60" s="249">
        <v>22.85</v>
      </c>
      <c r="J60" s="250">
        <v>7.4299999999999802</v>
      </c>
      <c r="K60" s="248">
        <v>2</v>
      </c>
      <c r="L60" s="249">
        <v>0.76</v>
      </c>
      <c r="M60" s="249">
        <v>0</v>
      </c>
      <c r="N60" s="248">
        <v>0.66</v>
      </c>
      <c r="O60" s="250">
        <v>0.76</v>
      </c>
      <c r="P60" s="249">
        <v>0.1</v>
      </c>
      <c r="Q60" s="250">
        <v>0.86</v>
      </c>
      <c r="R60" s="248">
        <v>1</v>
      </c>
      <c r="S60" s="249">
        <v>1.92</v>
      </c>
      <c r="T60" s="249">
        <v>7.48</v>
      </c>
      <c r="U60" s="249">
        <v>1.67</v>
      </c>
      <c r="V60" s="250">
        <v>-5.56</v>
      </c>
      <c r="W60" s="249">
        <v>0.25</v>
      </c>
      <c r="X60" s="250">
        <v>-5.31</v>
      </c>
      <c r="Y60" s="248">
        <v>99</v>
      </c>
      <c r="Z60" s="248">
        <v>128</v>
      </c>
      <c r="AA60" s="248">
        <v>37.450000000000003</v>
      </c>
      <c r="AB60" s="248">
        <v>22.47</v>
      </c>
      <c r="AC60" s="248">
        <v>14.98</v>
      </c>
      <c r="AD60" s="250">
        <v>28.38</v>
      </c>
      <c r="AE60" s="250">
        <v>17.03</v>
      </c>
      <c r="AF60" s="248">
        <v>11.35</v>
      </c>
      <c r="AG60" s="248">
        <v>39.01</v>
      </c>
      <c r="AH60" s="248">
        <v>22.01</v>
      </c>
      <c r="AI60" s="248">
        <v>17</v>
      </c>
      <c r="AJ60" s="248">
        <v>0.45999999999997998</v>
      </c>
      <c r="AK60" s="248">
        <v>5.44</v>
      </c>
      <c r="AL60" s="247">
        <v>1.61</v>
      </c>
      <c r="AM60" s="247">
        <v>3.63</v>
      </c>
      <c r="AN60" s="247">
        <v>-2.02</v>
      </c>
      <c r="AO60" s="247">
        <v>1.61</v>
      </c>
    </row>
    <row r="61" spans="1:41" ht="23.1" customHeight="1">
      <c r="A61" s="564"/>
      <c r="B61" s="197" t="s">
        <v>59</v>
      </c>
      <c r="C61" s="427" t="s">
        <v>490</v>
      </c>
      <c r="D61" s="248">
        <v>156</v>
      </c>
      <c r="E61" s="249">
        <v>180.7</v>
      </c>
      <c r="F61" s="249">
        <v>187.81</v>
      </c>
      <c r="G61" s="248">
        <v>156.78</v>
      </c>
      <c r="H61" s="250">
        <v>-7.1100000000000101</v>
      </c>
      <c r="I61" s="249">
        <v>23.92</v>
      </c>
      <c r="J61" s="250">
        <v>16.809999999999999</v>
      </c>
      <c r="K61" s="248">
        <v>0</v>
      </c>
      <c r="L61" s="249">
        <v>0</v>
      </c>
      <c r="M61" s="249">
        <v>0.32</v>
      </c>
      <c r="N61" s="248">
        <v>0</v>
      </c>
      <c r="O61" s="250">
        <v>-0.32</v>
      </c>
      <c r="P61" s="249">
        <v>0</v>
      </c>
      <c r="Q61" s="250">
        <v>-0.32</v>
      </c>
      <c r="R61" s="248">
        <v>3</v>
      </c>
      <c r="S61" s="249">
        <v>6.64</v>
      </c>
      <c r="T61" s="249">
        <v>20.16</v>
      </c>
      <c r="U61" s="249">
        <v>5.76</v>
      </c>
      <c r="V61" s="250">
        <v>-13.52</v>
      </c>
      <c r="W61" s="249">
        <v>0.88</v>
      </c>
      <c r="X61" s="250">
        <v>-12.64</v>
      </c>
      <c r="Y61" s="248">
        <v>99</v>
      </c>
      <c r="Z61" s="248">
        <v>144</v>
      </c>
      <c r="AA61" s="248">
        <v>40.1</v>
      </c>
      <c r="AB61" s="248">
        <v>24.06</v>
      </c>
      <c r="AC61" s="248">
        <v>16.04</v>
      </c>
      <c r="AD61" s="250">
        <v>29.21</v>
      </c>
      <c r="AE61" s="250">
        <v>17.53</v>
      </c>
      <c r="AF61" s="248">
        <v>11.68</v>
      </c>
      <c r="AG61" s="248">
        <v>43.46</v>
      </c>
      <c r="AH61" s="248">
        <v>24.46</v>
      </c>
      <c r="AI61" s="248">
        <v>19</v>
      </c>
      <c r="AJ61" s="248">
        <v>-0.40000000000000902</v>
      </c>
      <c r="AK61" s="248">
        <v>6.53</v>
      </c>
      <c r="AL61" s="247">
        <v>1.4</v>
      </c>
      <c r="AM61" s="247">
        <v>4.3600000000000003</v>
      </c>
      <c r="AN61" s="247">
        <v>-2.96</v>
      </c>
      <c r="AO61" s="247">
        <v>1.4</v>
      </c>
    </row>
    <row r="62" spans="1:41" ht="23.1" customHeight="1">
      <c r="A62" s="564"/>
      <c r="B62" s="197" t="s">
        <v>60</v>
      </c>
      <c r="C62" s="427" t="s">
        <v>490</v>
      </c>
      <c r="D62" s="248">
        <v>46</v>
      </c>
      <c r="E62" s="249">
        <v>49.59</v>
      </c>
      <c r="F62" s="249">
        <v>51.41</v>
      </c>
      <c r="G62" s="248">
        <v>43.02</v>
      </c>
      <c r="H62" s="250">
        <v>-1.8199999999999901</v>
      </c>
      <c r="I62" s="249">
        <v>6.57</v>
      </c>
      <c r="J62" s="250">
        <v>4.7500000000000098</v>
      </c>
      <c r="K62" s="248">
        <v>0</v>
      </c>
      <c r="L62" s="249">
        <v>0</v>
      </c>
      <c r="M62" s="249">
        <v>0</v>
      </c>
      <c r="N62" s="248">
        <v>0</v>
      </c>
      <c r="O62" s="250">
        <v>0</v>
      </c>
      <c r="P62" s="249">
        <v>0</v>
      </c>
      <c r="Q62" s="250">
        <v>0</v>
      </c>
      <c r="R62" s="248">
        <v>0</v>
      </c>
      <c r="S62" s="249">
        <v>0</v>
      </c>
      <c r="T62" s="249">
        <v>0</v>
      </c>
      <c r="U62" s="249">
        <v>0</v>
      </c>
      <c r="V62" s="250">
        <v>0</v>
      </c>
      <c r="W62" s="249">
        <v>0</v>
      </c>
      <c r="X62" s="250">
        <v>0</v>
      </c>
      <c r="Y62" s="248">
        <v>35</v>
      </c>
      <c r="Z62" s="248">
        <v>48</v>
      </c>
      <c r="AA62" s="248">
        <v>13.7</v>
      </c>
      <c r="AB62" s="248">
        <v>8.2200000000000006</v>
      </c>
      <c r="AC62" s="248">
        <v>5.48</v>
      </c>
      <c r="AD62" s="250">
        <v>10.4</v>
      </c>
      <c r="AE62" s="250">
        <v>6.24</v>
      </c>
      <c r="AF62" s="248">
        <v>4.16</v>
      </c>
      <c r="AG62" s="248">
        <v>13.98</v>
      </c>
      <c r="AH62" s="248">
        <v>7.98</v>
      </c>
      <c r="AI62" s="248">
        <v>6</v>
      </c>
      <c r="AJ62" s="248">
        <v>0.24000000000000399</v>
      </c>
      <c r="AK62" s="248">
        <v>1.98</v>
      </c>
      <c r="AL62" s="247">
        <v>0.80000000000000104</v>
      </c>
      <c r="AM62" s="247">
        <v>1.32</v>
      </c>
      <c r="AN62" s="247">
        <v>-0.52</v>
      </c>
      <c r="AO62" s="247">
        <v>0.80000000000000104</v>
      </c>
    </row>
    <row r="63" spans="1:41" ht="23.1" customHeight="1">
      <c r="A63" s="564"/>
      <c r="B63" s="197" t="s">
        <v>61</v>
      </c>
      <c r="C63" s="427" t="s">
        <v>490</v>
      </c>
      <c r="D63" s="248">
        <v>156</v>
      </c>
      <c r="E63" s="249">
        <v>175.95</v>
      </c>
      <c r="F63" s="249">
        <v>133.16</v>
      </c>
      <c r="G63" s="248">
        <v>154.72</v>
      </c>
      <c r="H63" s="250">
        <v>42.79</v>
      </c>
      <c r="I63" s="249">
        <v>21.23</v>
      </c>
      <c r="J63" s="250">
        <v>64.02</v>
      </c>
      <c r="K63" s="248">
        <v>0</v>
      </c>
      <c r="L63" s="249">
        <v>0</v>
      </c>
      <c r="M63" s="249">
        <v>0.52</v>
      </c>
      <c r="N63" s="248">
        <v>0</v>
      </c>
      <c r="O63" s="250">
        <v>-0.52</v>
      </c>
      <c r="P63" s="249">
        <v>0</v>
      </c>
      <c r="Q63" s="250">
        <v>-0.52</v>
      </c>
      <c r="R63" s="248">
        <v>4</v>
      </c>
      <c r="S63" s="249">
        <v>7.68</v>
      </c>
      <c r="T63" s="249">
        <v>12.4</v>
      </c>
      <c r="U63" s="249">
        <v>6.66</v>
      </c>
      <c r="V63" s="250">
        <v>-4.72</v>
      </c>
      <c r="W63" s="249">
        <v>1.02</v>
      </c>
      <c r="X63" s="250">
        <v>-3.7</v>
      </c>
      <c r="Y63" s="248">
        <v>130</v>
      </c>
      <c r="Z63" s="248">
        <v>169</v>
      </c>
      <c r="AA63" s="248">
        <v>49.33</v>
      </c>
      <c r="AB63" s="248">
        <v>29.6</v>
      </c>
      <c r="AC63" s="248">
        <v>19.73</v>
      </c>
      <c r="AD63" s="250">
        <v>38.28</v>
      </c>
      <c r="AE63" s="250">
        <v>22.97</v>
      </c>
      <c r="AF63" s="248">
        <v>15.31</v>
      </c>
      <c r="AG63" s="248">
        <v>24.62</v>
      </c>
      <c r="AH63" s="248">
        <v>13.62</v>
      </c>
      <c r="AI63" s="248">
        <v>11</v>
      </c>
      <c r="AJ63" s="248">
        <v>15.98</v>
      </c>
      <c r="AK63" s="248">
        <v>6.63</v>
      </c>
      <c r="AL63" s="247">
        <v>13.15</v>
      </c>
      <c r="AM63" s="247">
        <v>4.42</v>
      </c>
      <c r="AN63" s="247">
        <v>8.73</v>
      </c>
      <c r="AO63" s="247">
        <v>13.15</v>
      </c>
    </row>
    <row r="64" spans="1:41" ht="23.1" customHeight="1">
      <c r="A64" s="564"/>
      <c r="B64" s="197" t="s">
        <v>62</v>
      </c>
      <c r="C64" s="427" t="s">
        <v>492</v>
      </c>
      <c r="D64" s="248">
        <v>317</v>
      </c>
      <c r="E64" s="249">
        <v>352.85</v>
      </c>
      <c r="F64" s="249">
        <v>229.54</v>
      </c>
      <c r="G64" s="248">
        <v>306.08999999999997</v>
      </c>
      <c r="H64" s="250">
        <v>123.31</v>
      </c>
      <c r="I64" s="249">
        <v>46.76</v>
      </c>
      <c r="J64" s="250">
        <v>170.07</v>
      </c>
      <c r="K64" s="248">
        <v>46</v>
      </c>
      <c r="L64" s="249">
        <v>23.05</v>
      </c>
      <c r="M64" s="249">
        <v>6.66</v>
      </c>
      <c r="N64" s="248">
        <v>20.05</v>
      </c>
      <c r="O64" s="250">
        <v>16.39</v>
      </c>
      <c r="P64" s="249">
        <v>3</v>
      </c>
      <c r="Q64" s="250">
        <v>19.39</v>
      </c>
      <c r="R64" s="248">
        <v>1</v>
      </c>
      <c r="S64" s="249">
        <v>1.64</v>
      </c>
      <c r="T64" s="249">
        <v>0</v>
      </c>
      <c r="U64" s="249">
        <v>1.42</v>
      </c>
      <c r="V64" s="250">
        <v>1.64</v>
      </c>
      <c r="W64" s="249">
        <v>0.22</v>
      </c>
      <c r="X64" s="250">
        <v>1.86</v>
      </c>
      <c r="Y64" s="248">
        <v>165</v>
      </c>
      <c r="Z64" s="248">
        <v>192</v>
      </c>
      <c r="AA64" s="248">
        <v>58.9</v>
      </c>
      <c r="AB64" s="248">
        <v>35.340000000000003</v>
      </c>
      <c r="AC64" s="248">
        <v>23.56</v>
      </c>
      <c r="AD64" s="250">
        <v>46.86</v>
      </c>
      <c r="AE64" s="250">
        <v>28.12</v>
      </c>
      <c r="AF64" s="248">
        <v>18.739999999999998</v>
      </c>
      <c r="AG64" s="248">
        <v>57.44</v>
      </c>
      <c r="AH64" s="248">
        <v>32.44</v>
      </c>
      <c r="AI64" s="248">
        <v>25</v>
      </c>
      <c r="AJ64" s="248">
        <v>2.9000000000000101</v>
      </c>
      <c r="AK64" s="248">
        <v>7.22</v>
      </c>
      <c r="AL64" s="247">
        <v>3.38</v>
      </c>
      <c r="AM64" s="247">
        <v>4.82</v>
      </c>
      <c r="AN64" s="247">
        <v>-1.44</v>
      </c>
      <c r="AO64" s="247">
        <v>3.38</v>
      </c>
    </row>
    <row r="65" spans="1:41" ht="23.1" customHeight="1">
      <c r="A65" s="564"/>
      <c r="B65" s="197" t="s">
        <v>64</v>
      </c>
      <c r="C65" s="427" t="s">
        <v>490</v>
      </c>
      <c r="D65" s="248">
        <v>161</v>
      </c>
      <c r="E65" s="249">
        <v>181.74</v>
      </c>
      <c r="F65" s="249">
        <v>133.31</v>
      </c>
      <c r="G65" s="248">
        <v>158.16</v>
      </c>
      <c r="H65" s="250">
        <v>48.43</v>
      </c>
      <c r="I65" s="249">
        <v>23.58</v>
      </c>
      <c r="J65" s="250">
        <v>72.010000000000005</v>
      </c>
      <c r="K65" s="248">
        <v>0</v>
      </c>
      <c r="L65" s="249">
        <v>0</v>
      </c>
      <c r="M65" s="249">
        <v>1.05</v>
      </c>
      <c r="N65" s="248">
        <v>0</v>
      </c>
      <c r="O65" s="250">
        <v>-1.05</v>
      </c>
      <c r="P65" s="249">
        <v>0</v>
      </c>
      <c r="Q65" s="250">
        <v>-1.05</v>
      </c>
      <c r="R65" s="248">
        <v>5</v>
      </c>
      <c r="S65" s="249">
        <v>10.039999999999999</v>
      </c>
      <c r="T65" s="249">
        <v>1.92</v>
      </c>
      <c r="U65" s="249">
        <v>8.7100000000000009</v>
      </c>
      <c r="V65" s="250">
        <v>8.1199999999999992</v>
      </c>
      <c r="W65" s="249">
        <v>1.33</v>
      </c>
      <c r="X65" s="250">
        <v>9.4499999999999993</v>
      </c>
      <c r="Y65" s="248">
        <v>153</v>
      </c>
      <c r="Z65" s="248">
        <v>210</v>
      </c>
      <c r="AA65" s="248">
        <v>59.9</v>
      </c>
      <c r="AB65" s="248">
        <v>35.94</v>
      </c>
      <c r="AC65" s="248">
        <v>23.96</v>
      </c>
      <c r="AD65" s="250">
        <v>37.130000000000003</v>
      </c>
      <c r="AE65" s="250">
        <v>22.28</v>
      </c>
      <c r="AF65" s="248">
        <v>14.85</v>
      </c>
      <c r="AG65" s="248">
        <v>60.13</v>
      </c>
      <c r="AH65" s="248">
        <v>34.130000000000003</v>
      </c>
      <c r="AI65" s="248">
        <v>26</v>
      </c>
      <c r="AJ65" s="248">
        <v>1.81</v>
      </c>
      <c r="AK65" s="248">
        <v>13.66</v>
      </c>
      <c r="AL65" s="247">
        <v>7.07</v>
      </c>
      <c r="AM65" s="247">
        <v>9.11</v>
      </c>
      <c r="AN65" s="247">
        <v>-2.04</v>
      </c>
      <c r="AO65" s="247">
        <v>7.07</v>
      </c>
    </row>
    <row r="66" spans="1:41" ht="23.1" customHeight="1">
      <c r="A66" s="564"/>
      <c r="B66" s="197" t="s">
        <v>65</v>
      </c>
      <c r="C66" s="427" t="s">
        <v>490</v>
      </c>
      <c r="D66" s="248">
        <v>84</v>
      </c>
      <c r="E66" s="249">
        <v>92.55</v>
      </c>
      <c r="F66" s="249">
        <v>54.2</v>
      </c>
      <c r="G66" s="248">
        <v>80.3</v>
      </c>
      <c r="H66" s="250">
        <v>38.35</v>
      </c>
      <c r="I66" s="249">
        <v>12.25</v>
      </c>
      <c r="J66" s="250">
        <v>50.6</v>
      </c>
      <c r="K66" s="248">
        <v>0</v>
      </c>
      <c r="L66" s="249">
        <v>0</v>
      </c>
      <c r="M66" s="249">
        <v>0</v>
      </c>
      <c r="N66" s="248">
        <v>0</v>
      </c>
      <c r="O66" s="250">
        <v>0</v>
      </c>
      <c r="P66" s="249">
        <v>0</v>
      </c>
      <c r="Q66" s="250">
        <v>0</v>
      </c>
      <c r="R66" s="248">
        <v>0</v>
      </c>
      <c r="S66" s="249">
        <v>0</v>
      </c>
      <c r="T66" s="249">
        <v>3.84</v>
      </c>
      <c r="U66" s="249">
        <v>0</v>
      </c>
      <c r="V66" s="250">
        <v>-3.84</v>
      </c>
      <c r="W66" s="249">
        <v>0</v>
      </c>
      <c r="X66" s="250">
        <v>-3.84</v>
      </c>
      <c r="Y66" s="248">
        <v>77</v>
      </c>
      <c r="Z66" s="248">
        <v>137</v>
      </c>
      <c r="AA66" s="248">
        <v>35.31</v>
      </c>
      <c r="AB66" s="248">
        <v>21.19</v>
      </c>
      <c r="AC66" s="248">
        <v>14.12</v>
      </c>
      <c r="AD66" s="250">
        <v>16.670000000000002</v>
      </c>
      <c r="AE66" s="250">
        <v>10</v>
      </c>
      <c r="AF66" s="248">
        <v>6.67</v>
      </c>
      <c r="AG66" s="248">
        <v>41.7</v>
      </c>
      <c r="AH66" s="248">
        <v>23.7</v>
      </c>
      <c r="AI66" s="248">
        <v>18</v>
      </c>
      <c r="AJ66" s="248">
        <v>-2.5099999999999998</v>
      </c>
      <c r="AK66" s="248">
        <v>11.19</v>
      </c>
      <c r="AL66" s="247">
        <v>3.57</v>
      </c>
      <c r="AM66" s="247">
        <v>7.45</v>
      </c>
      <c r="AN66" s="247">
        <v>-3.88</v>
      </c>
      <c r="AO66" s="247">
        <v>3.57</v>
      </c>
    </row>
    <row r="67" spans="1:41" ht="23.1" customHeight="1">
      <c r="A67" s="564"/>
      <c r="B67" s="197" t="s">
        <v>66</v>
      </c>
      <c r="C67" s="427" t="s">
        <v>490</v>
      </c>
      <c r="D67" s="248">
        <v>24</v>
      </c>
      <c r="E67" s="249">
        <v>22.55</v>
      </c>
      <c r="F67" s="249">
        <v>12.24</v>
      </c>
      <c r="G67" s="248">
        <v>19.559999999999999</v>
      </c>
      <c r="H67" s="250">
        <v>10.31</v>
      </c>
      <c r="I67" s="249">
        <v>2.99</v>
      </c>
      <c r="J67" s="250">
        <v>13.3</v>
      </c>
      <c r="K67" s="248">
        <v>0</v>
      </c>
      <c r="L67" s="249">
        <v>0</v>
      </c>
      <c r="M67" s="249">
        <v>0</v>
      </c>
      <c r="N67" s="248">
        <v>0</v>
      </c>
      <c r="O67" s="250">
        <v>0</v>
      </c>
      <c r="P67" s="249">
        <v>0</v>
      </c>
      <c r="Q67" s="250">
        <v>0</v>
      </c>
      <c r="R67" s="248">
        <v>0</v>
      </c>
      <c r="S67" s="249">
        <v>0</v>
      </c>
      <c r="T67" s="249">
        <v>0</v>
      </c>
      <c r="U67" s="249">
        <v>0</v>
      </c>
      <c r="V67" s="250">
        <v>0</v>
      </c>
      <c r="W67" s="249">
        <v>0</v>
      </c>
      <c r="X67" s="250">
        <v>0</v>
      </c>
      <c r="Y67" s="248">
        <v>17</v>
      </c>
      <c r="Z67" s="248">
        <v>48</v>
      </c>
      <c r="AA67" s="248">
        <v>10.73</v>
      </c>
      <c r="AB67" s="248">
        <v>6.44</v>
      </c>
      <c r="AC67" s="248">
        <v>4.29</v>
      </c>
      <c r="AD67" s="250">
        <v>5.12</v>
      </c>
      <c r="AE67" s="250">
        <v>3.07</v>
      </c>
      <c r="AF67" s="248">
        <v>2.0499999999999998</v>
      </c>
      <c r="AG67" s="248">
        <v>4.4400000000000004</v>
      </c>
      <c r="AH67" s="248">
        <v>2.44</v>
      </c>
      <c r="AI67" s="248">
        <v>2</v>
      </c>
      <c r="AJ67" s="248">
        <v>4</v>
      </c>
      <c r="AK67" s="248">
        <v>3.37</v>
      </c>
      <c r="AL67" s="247">
        <v>4.53</v>
      </c>
      <c r="AM67" s="247">
        <v>2.2400000000000002</v>
      </c>
      <c r="AN67" s="247">
        <v>2.29</v>
      </c>
      <c r="AO67" s="247">
        <v>4.53</v>
      </c>
    </row>
    <row r="68" spans="1:41" ht="23.1" customHeight="1">
      <c r="A68" s="564"/>
      <c r="B68" s="197" t="s">
        <v>67</v>
      </c>
      <c r="C68" s="427" t="s">
        <v>490</v>
      </c>
      <c r="D68" s="248">
        <v>71</v>
      </c>
      <c r="E68" s="249">
        <v>102.98</v>
      </c>
      <c r="F68" s="249">
        <v>103.17</v>
      </c>
      <c r="G68" s="248">
        <v>89.35</v>
      </c>
      <c r="H68" s="250">
        <v>-0.189999999999998</v>
      </c>
      <c r="I68" s="249">
        <v>13.63</v>
      </c>
      <c r="J68" s="250">
        <v>13.44</v>
      </c>
      <c r="K68" s="248">
        <v>1</v>
      </c>
      <c r="L68" s="249">
        <v>0.48</v>
      </c>
      <c r="M68" s="249">
        <v>0.43</v>
      </c>
      <c r="N68" s="248">
        <v>0.42</v>
      </c>
      <c r="O68" s="250">
        <v>0.05</v>
      </c>
      <c r="P68" s="249">
        <v>0.06</v>
      </c>
      <c r="Q68" s="250">
        <v>0.11</v>
      </c>
      <c r="R68" s="248">
        <v>0</v>
      </c>
      <c r="S68" s="249">
        <v>0</v>
      </c>
      <c r="T68" s="249">
        <v>0</v>
      </c>
      <c r="U68" s="249">
        <v>0</v>
      </c>
      <c r="V68" s="250">
        <v>0</v>
      </c>
      <c r="W68" s="249">
        <v>0</v>
      </c>
      <c r="X68" s="250">
        <v>0</v>
      </c>
      <c r="Y68" s="248">
        <v>35</v>
      </c>
      <c r="Z68" s="248">
        <v>44</v>
      </c>
      <c r="AA68" s="248">
        <v>13.03</v>
      </c>
      <c r="AB68" s="248">
        <v>7.82</v>
      </c>
      <c r="AC68" s="248">
        <v>5.21</v>
      </c>
      <c r="AD68" s="250">
        <v>9.08</v>
      </c>
      <c r="AE68" s="250">
        <v>5.45</v>
      </c>
      <c r="AF68" s="248">
        <v>3.63</v>
      </c>
      <c r="AG68" s="248">
        <v>13.23</v>
      </c>
      <c r="AH68" s="248">
        <v>7.23</v>
      </c>
      <c r="AI68" s="248">
        <v>6</v>
      </c>
      <c r="AJ68" s="248">
        <v>0.58999999999999597</v>
      </c>
      <c r="AK68" s="248">
        <v>2.37</v>
      </c>
      <c r="AL68" s="247">
        <v>0.79</v>
      </c>
      <c r="AM68" s="247">
        <v>1.58</v>
      </c>
      <c r="AN68" s="247">
        <v>-0.79</v>
      </c>
      <c r="AO68" s="247">
        <v>0.79</v>
      </c>
    </row>
    <row r="69" spans="1:41" ht="23.1" customHeight="1">
      <c r="A69" s="564"/>
      <c r="B69" s="197" t="s">
        <v>68</v>
      </c>
      <c r="C69" s="427" t="s">
        <v>492</v>
      </c>
      <c r="D69" s="248">
        <v>236</v>
      </c>
      <c r="E69" s="249">
        <v>304.35000000000002</v>
      </c>
      <c r="F69" s="249">
        <v>320.3</v>
      </c>
      <c r="G69" s="248">
        <v>264.05</v>
      </c>
      <c r="H69" s="250">
        <v>-15.95</v>
      </c>
      <c r="I69" s="249">
        <v>40.299999999999997</v>
      </c>
      <c r="J69" s="250">
        <v>24.35</v>
      </c>
      <c r="K69" s="248">
        <v>7</v>
      </c>
      <c r="L69" s="249">
        <v>3.67</v>
      </c>
      <c r="M69" s="249">
        <v>3.09</v>
      </c>
      <c r="N69" s="248">
        <v>3.18</v>
      </c>
      <c r="O69" s="250">
        <v>0.57999999999999996</v>
      </c>
      <c r="P69" s="249">
        <v>0.49</v>
      </c>
      <c r="Q69" s="250">
        <v>1.07</v>
      </c>
      <c r="R69" s="248">
        <v>2</v>
      </c>
      <c r="S69" s="249">
        <v>3.86</v>
      </c>
      <c r="T69" s="249">
        <v>5.94</v>
      </c>
      <c r="U69" s="249">
        <v>3.35</v>
      </c>
      <c r="V69" s="250">
        <v>-2.08</v>
      </c>
      <c r="W69" s="249">
        <v>0.51</v>
      </c>
      <c r="X69" s="250">
        <v>-1.57</v>
      </c>
      <c r="Y69" s="248">
        <v>121</v>
      </c>
      <c r="Z69" s="248">
        <v>132</v>
      </c>
      <c r="AA69" s="248">
        <v>41.75</v>
      </c>
      <c r="AB69" s="248">
        <v>25.05</v>
      </c>
      <c r="AC69" s="248">
        <v>16.7</v>
      </c>
      <c r="AD69" s="250">
        <v>38.61</v>
      </c>
      <c r="AE69" s="250">
        <v>23.17</v>
      </c>
      <c r="AF69" s="248">
        <v>15.44</v>
      </c>
      <c r="AG69" s="248">
        <v>41.42</v>
      </c>
      <c r="AH69" s="248">
        <v>23.42</v>
      </c>
      <c r="AI69" s="248">
        <v>18</v>
      </c>
      <c r="AJ69" s="248">
        <v>1.6300000000000401</v>
      </c>
      <c r="AK69" s="248">
        <v>1.88</v>
      </c>
      <c r="AL69" s="247">
        <v>-3.9999999999999099E-2</v>
      </c>
      <c r="AM69" s="247">
        <v>1.26</v>
      </c>
      <c r="AN69" s="247">
        <v>-1.3</v>
      </c>
      <c r="AO69" s="247">
        <v>-3.9999999999999099E-2</v>
      </c>
    </row>
    <row r="70" spans="1:41" ht="23.1" customHeight="1">
      <c r="A70" s="564"/>
      <c r="B70" s="197" t="s">
        <v>69</v>
      </c>
      <c r="C70" s="427" t="s">
        <v>492</v>
      </c>
      <c r="D70" s="248">
        <v>241</v>
      </c>
      <c r="E70" s="249">
        <v>267.11</v>
      </c>
      <c r="F70" s="249">
        <v>231.44</v>
      </c>
      <c r="G70" s="248">
        <v>231.74</v>
      </c>
      <c r="H70" s="250">
        <v>35.67</v>
      </c>
      <c r="I70" s="249">
        <v>35.369999999999997</v>
      </c>
      <c r="J70" s="250">
        <v>71.040000000000006</v>
      </c>
      <c r="K70" s="248">
        <v>14</v>
      </c>
      <c r="L70" s="249">
        <v>8.1</v>
      </c>
      <c r="M70" s="249">
        <v>6.45</v>
      </c>
      <c r="N70" s="248">
        <v>7.03</v>
      </c>
      <c r="O70" s="250">
        <v>1.65</v>
      </c>
      <c r="P70" s="249">
        <v>1.07</v>
      </c>
      <c r="Q70" s="250">
        <v>2.72</v>
      </c>
      <c r="R70" s="248">
        <v>0</v>
      </c>
      <c r="S70" s="249">
        <v>0</v>
      </c>
      <c r="T70" s="249">
        <v>0</v>
      </c>
      <c r="U70" s="249">
        <v>0</v>
      </c>
      <c r="V70" s="250">
        <v>0</v>
      </c>
      <c r="W70" s="249">
        <v>0</v>
      </c>
      <c r="X70" s="250">
        <v>0</v>
      </c>
      <c r="Y70" s="248">
        <v>159</v>
      </c>
      <c r="Z70" s="248">
        <v>136</v>
      </c>
      <c r="AA70" s="248">
        <v>48.68</v>
      </c>
      <c r="AB70" s="248">
        <v>29.21</v>
      </c>
      <c r="AC70" s="248">
        <v>19.47</v>
      </c>
      <c r="AD70" s="250">
        <v>45.38</v>
      </c>
      <c r="AE70" s="250">
        <v>27.23</v>
      </c>
      <c r="AF70" s="248">
        <v>18.149999999999999</v>
      </c>
      <c r="AG70" s="248">
        <v>37.229999999999997</v>
      </c>
      <c r="AH70" s="248">
        <v>21.23</v>
      </c>
      <c r="AI70" s="248">
        <v>16</v>
      </c>
      <c r="AJ70" s="248">
        <v>7.9800000000000102</v>
      </c>
      <c r="AK70" s="248">
        <v>1.98</v>
      </c>
      <c r="AL70" s="247">
        <v>4.79</v>
      </c>
      <c r="AM70" s="247">
        <v>1.32</v>
      </c>
      <c r="AN70" s="247">
        <v>3.47</v>
      </c>
      <c r="AO70" s="247">
        <v>4.79</v>
      </c>
    </row>
    <row r="71" spans="1:41" ht="23.1" customHeight="1">
      <c r="A71" s="564"/>
      <c r="B71" s="197" t="s">
        <v>70</v>
      </c>
      <c r="C71" s="427" t="s">
        <v>492</v>
      </c>
      <c r="D71" s="248">
        <v>193</v>
      </c>
      <c r="E71" s="249">
        <v>179.09</v>
      </c>
      <c r="F71" s="249">
        <v>161.76</v>
      </c>
      <c r="G71" s="248">
        <v>155.38</v>
      </c>
      <c r="H71" s="250">
        <v>17.329999999999998</v>
      </c>
      <c r="I71" s="249">
        <v>23.71</v>
      </c>
      <c r="J71" s="250">
        <v>41.04</v>
      </c>
      <c r="K71" s="248">
        <v>98</v>
      </c>
      <c r="L71" s="249">
        <v>36</v>
      </c>
      <c r="M71" s="249">
        <v>152.80000000000001</v>
      </c>
      <c r="N71" s="248">
        <v>31.24</v>
      </c>
      <c r="O71" s="250">
        <v>-116.8</v>
      </c>
      <c r="P71" s="249">
        <v>4.76</v>
      </c>
      <c r="Q71" s="250">
        <v>-112.04</v>
      </c>
      <c r="R71" s="248">
        <v>1</v>
      </c>
      <c r="S71" s="249">
        <v>1.64</v>
      </c>
      <c r="T71" s="249">
        <v>0</v>
      </c>
      <c r="U71" s="249">
        <v>1.42</v>
      </c>
      <c r="V71" s="250">
        <v>1.64</v>
      </c>
      <c r="W71" s="249">
        <v>0.22</v>
      </c>
      <c r="X71" s="250">
        <v>1.86</v>
      </c>
      <c r="Y71" s="248">
        <v>716</v>
      </c>
      <c r="Z71" s="248">
        <v>183</v>
      </c>
      <c r="AA71" s="248">
        <v>148.33000000000001</v>
      </c>
      <c r="AB71" s="248">
        <v>89</v>
      </c>
      <c r="AC71" s="248">
        <v>59.33</v>
      </c>
      <c r="AD71" s="250">
        <v>223.25</v>
      </c>
      <c r="AE71" s="250">
        <v>133.94999999999999</v>
      </c>
      <c r="AF71" s="248">
        <v>89.3</v>
      </c>
      <c r="AG71" s="248">
        <v>48.96</v>
      </c>
      <c r="AH71" s="248">
        <v>27.96</v>
      </c>
      <c r="AI71" s="248">
        <v>21</v>
      </c>
      <c r="AJ71" s="248">
        <v>61.04</v>
      </c>
      <c r="AK71" s="248">
        <v>-44.95</v>
      </c>
      <c r="AL71" s="247">
        <v>8.3599999999999905</v>
      </c>
      <c r="AM71" s="247">
        <v>-29.97</v>
      </c>
      <c r="AN71" s="247">
        <v>38.33</v>
      </c>
      <c r="AO71" s="247">
        <v>8.3599999999999905</v>
      </c>
    </row>
    <row r="72" spans="1:41" ht="23.1" customHeight="1">
      <c r="A72" s="564"/>
      <c r="B72" s="197" t="s">
        <v>71</v>
      </c>
      <c r="C72" s="427" t="s">
        <v>492</v>
      </c>
      <c r="D72" s="248">
        <v>100</v>
      </c>
      <c r="E72" s="249">
        <v>145.15</v>
      </c>
      <c r="F72" s="249">
        <v>133.87</v>
      </c>
      <c r="G72" s="248">
        <v>125.87</v>
      </c>
      <c r="H72" s="250">
        <v>11.28</v>
      </c>
      <c r="I72" s="249">
        <v>19.28</v>
      </c>
      <c r="J72" s="250">
        <v>30.56</v>
      </c>
      <c r="K72" s="248">
        <v>27</v>
      </c>
      <c r="L72" s="249">
        <v>17.75</v>
      </c>
      <c r="M72" s="249">
        <v>12.26</v>
      </c>
      <c r="N72" s="248">
        <v>15.4</v>
      </c>
      <c r="O72" s="250">
        <v>5.49</v>
      </c>
      <c r="P72" s="249">
        <v>2.35</v>
      </c>
      <c r="Q72" s="250">
        <v>7.84</v>
      </c>
      <c r="R72" s="248">
        <v>0</v>
      </c>
      <c r="S72" s="249">
        <v>0</v>
      </c>
      <c r="T72" s="249">
        <v>0</v>
      </c>
      <c r="U72" s="249">
        <v>0</v>
      </c>
      <c r="V72" s="250">
        <v>0</v>
      </c>
      <c r="W72" s="249">
        <v>0</v>
      </c>
      <c r="X72" s="250">
        <v>0</v>
      </c>
      <c r="Y72" s="248">
        <v>70</v>
      </c>
      <c r="Z72" s="248">
        <v>92</v>
      </c>
      <c r="AA72" s="248">
        <v>26.73</v>
      </c>
      <c r="AB72" s="248">
        <v>16.04</v>
      </c>
      <c r="AC72" s="248">
        <v>10.69</v>
      </c>
      <c r="AD72" s="250">
        <v>19.309999999999999</v>
      </c>
      <c r="AE72" s="250">
        <v>11.59</v>
      </c>
      <c r="AF72" s="248">
        <v>7.72</v>
      </c>
      <c r="AG72" s="248">
        <v>20.73</v>
      </c>
      <c r="AH72" s="248">
        <v>11.73</v>
      </c>
      <c r="AI72" s="248">
        <v>9</v>
      </c>
      <c r="AJ72" s="248">
        <v>4.3100000000000103</v>
      </c>
      <c r="AK72" s="248">
        <v>4.45</v>
      </c>
      <c r="AL72" s="247">
        <v>4.66</v>
      </c>
      <c r="AM72" s="247">
        <v>2.97</v>
      </c>
      <c r="AN72" s="247">
        <v>1.69</v>
      </c>
      <c r="AO72" s="247">
        <v>4.66</v>
      </c>
    </row>
    <row r="73" spans="1:41" ht="23.1" customHeight="1">
      <c r="A73" s="564"/>
      <c r="B73" s="252" t="s">
        <v>72</v>
      </c>
      <c r="C73" s="427" t="s">
        <v>492</v>
      </c>
      <c r="D73" s="248">
        <v>128</v>
      </c>
      <c r="E73" s="249">
        <v>150.78</v>
      </c>
      <c r="F73" s="249">
        <v>143.16999999999999</v>
      </c>
      <c r="G73" s="248">
        <v>131.52000000000001</v>
      </c>
      <c r="H73" s="250">
        <v>7.6099999999999897</v>
      </c>
      <c r="I73" s="249">
        <v>19.260000000000002</v>
      </c>
      <c r="J73" s="250">
        <v>26.87</v>
      </c>
      <c r="K73" s="248">
        <v>599</v>
      </c>
      <c r="L73" s="249">
        <v>223.86</v>
      </c>
      <c r="M73" s="249">
        <v>122.81</v>
      </c>
      <c r="N73" s="248">
        <v>194.23</v>
      </c>
      <c r="O73" s="250">
        <v>101.05</v>
      </c>
      <c r="P73" s="249">
        <v>29.63</v>
      </c>
      <c r="Q73" s="250">
        <v>130.68</v>
      </c>
      <c r="R73" s="248">
        <v>0</v>
      </c>
      <c r="S73" s="249">
        <v>0</v>
      </c>
      <c r="T73" s="249">
        <v>0.92</v>
      </c>
      <c r="U73" s="249">
        <v>0</v>
      </c>
      <c r="V73" s="250">
        <v>-0.92</v>
      </c>
      <c r="W73" s="249">
        <v>0</v>
      </c>
      <c r="X73" s="250">
        <v>-0.92</v>
      </c>
      <c r="Y73" s="248">
        <v>694</v>
      </c>
      <c r="Z73" s="248">
        <v>729</v>
      </c>
      <c r="AA73" s="248">
        <v>234.8</v>
      </c>
      <c r="AB73" s="248">
        <v>140.88</v>
      </c>
      <c r="AC73" s="248">
        <v>93.92</v>
      </c>
      <c r="AD73" s="250">
        <v>228.2</v>
      </c>
      <c r="AE73" s="250">
        <v>136.91999999999999</v>
      </c>
      <c r="AF73" s="248">
        <v>91.28</v>
      </c>
      <c r="AG73" s="248">
        <v>232.25</v>
      </c>
      <c r="AH73" s="248">
        <v>131.25</v>
      </c>
      <c r="AI73" s="248">
        <v>101</v>
      </c>
      <c r="AJ73" s="248">
        <v>9.6300000000000203</v>
      </c>
      <c r="AK73" s="248">
        <v>3.9600000000000102</v>
      </c>
      <c r="AL73" s="247">
        <v>-4.4400000000000004</v>
      </c>
      <c r="AM73" s="247">
        <v>2.64</v>
      </c>
      <c r="AN73" s="247">
        <v>-7.08</v>
      </c>
      <c r="AO73" s="247">
        <v>-4.4400000000000004</v>
      </c>
    </row>
    <row r="74" spans="1:41" ht="23.1" customHeight="1">
      <c r="A74" s="564"/>
      <c r="B74" s="197" t="s">
        <v>73</v>
      </c>
      <c r="C74" s="253" t="s">
        <v>492</v>
      </c>
      <c r="D74" s="248">
        <v>278</v>
      </c>
      <c r="E74" s="249">
        <v>299.95999999999998</v>
      </c>
      <c r="F74" s="249">
        <v>268.11</v>
      </c>
      <c r="G74" s="248">
        <v>260.38</v>
      </c>
      <c r="H74" s="250">
        <v>31.85</v>
      </c>
      <c r="I74" s="249">
        <v>39.58</v>
      </c>
      <c r="J74" s="250">
        <v>71.429999999999893</v>
      </c>
      <c r="K74" s="248">
        <v>31</v>
      </c>
      <c r="L74" s="249">
        <v>19.7</v>
      </c>
      <c r="M74" s="249">
        <v>0</v>
      </c>
      <c r="N74" s="248">
        <v>17.100000000000001</v>
      </c>
      <c r="O74" s="250">
        <v>19.7</v>
      </c>
      <c r="P74" s="249">
        <v>2.6</v>
      </c>
      <c r="Q74" s="250">
        <v>22.3</v>
      </c>
      <c r="R74" s="248">
        <v>4</v>
      </c>
      <c r="S74" s="249">
        <v>5.93</v>
      </c>
      <c r="T74" s="249">
        <v>5.88</v>
      </c>
      <c r="U74" s="249">
        <v>5.14</v>
      </c>
      <c r="V74" s="250">
        <v>4.9999999999999802E-2</v>
      </c>
      <c r="W74" s="249">
        <v>0.79</v>
      </c>
      <c r="X74" s="250">
        <v>0.84</v>
      </c>
      <c r="Y74" s="248">
        <v>120</v>
      </c>
      <c r="Z74" s="248">
        <v>136</v>
      </c>
      <c r="AA74" s="248">
        <v>42.24</v>
      </c>
      <c r="AB74" s="248">
        <v>25.34</v>
      </c>
      <c r="AC74" s="248">
        <v>16.899999999999999</v>
      </c>
      <c r="AD74" s="250">
        <v>37.130000000000003</v>
      </c>
      <c r="AE74" s="250">
        <v>22.28</v>
      </c>
      <c r="AF74" s="248">
        <v>14.85</v>
      </c>
      <c r="AG74" s="248">
        <v>41.38</v>
      </c>
      <c r="AH74" s="248">
        <v>23.38</v>
      </c>
      <c r="AI74" s="248">
        <v>18</v>
      </c>
      <c r="AJ74" s="248">
        <v>1.96</v>
      </c>
      <c r="AK74" s="248">
        <v>3.06</v>
      </c>
      <c r="AL74" s="247">
        <v>0.94999999999999596</v>
      </c>
      <c r="AM74" s="247">
        <v>2.0499999999999998</v>
      </c>
      <c r="AN74" s="247">
        <v>-1.1000000000000001</v>
      </c>
      <c r="AO74" s="247">
        <v>0.94999999999999596</v>
      </c>
    </row>
    <row r="75" spans="1:41" ht="23.1" customHeight="1">
      <c r="A75" s="564"/>
      <c r="B75" s="197" t="s">
        <v>74</v>
      </c>
      <c r="C75" s="253" t="s">
        <v>490</v>
      </c>
      <c r="D75" s="248">
        <v>57</v>
      </c>
      <c r="E75" s="249">
        <v>53.55</v>
      </c>
      <c r="F75" s="249">
        <v>51.93</v>
      </c>
      <c r="G75" s="248">
        <v>46.47</v>
      </c>
      <c r="H75" s="250">
        <v>1.62</v>
      </c>
      <c r="I75" s="249">
        <v>7.0800000000000098</v>
      </c>
      <c r="J75" s="250">
        <v>8.7000000000000099</v>
      </c>
      <c r="K75" s="248">
        <v>1</v>
      </c>
      <c r="L75" s="249">
        <v>0.55000000000000004</v>
      </c>
      <c r="M75" s="249">
        <v>0.49</v>
      </c>
      <c r="N75" s="248">
        <v>0.48</v>
      </c>
      <c r="O75" s="250">
        <v>6.0000000000000102E-2</v>
      </c>
      <c r="P75" s="249">
        <v>7.0000000000000104E-2</v>
      </c>
      <c r="Q75" s="250">
        <v>0.13</v>
      </c>
      <c r="R75" s="248">
        <v>0</v>
      </c>
      <c r="S75" s="249">
        <v>0</v>
      </c>
      <c r="T75" s="249">
        <v>0</v>
      </c>
      <c r="U75" s="249">
        <v>0</v>
      </c>
      <c r="V75" s="250">
        <v>0</v>
      </c>
      <c r="W75" s="249">
        <v>0</v>
      </c>
      <c r="X75" s="250">
        <v>0</v>
      </c>
      <c r="Y75" s="248">
        <v>45</v>
      </c>
      <c r="Z75" s="248">
        <v>62</v>
      </c>
      <c r="AA75" s="248">
        <v>17.649999999999999</v>
      </c>
      <c r="AB75" s="248">
        <v>10.59</v>
      </c>
      <c r="AC75" s="248">
        <v>7.06</v>
      </c>
      <c r="AD75" s="250">
        <v>13.04</v>
      </c>
      <c r="AE75" s="250">
        <v>7.82</v>
      </c>
      <c r="AF75" s="248">
        <v>5.22</v>
      </c>
      <c r="AG75" s="248">
        <v>30.05</v>
      </c>
      <c r="AH75" s="248">
        <v>17.05</v>
      </c>
      <c r="AI75" s="248">
        <v>13</v>
      </c>
      <c r="AJ75" s="248">
        <v>-6.46</v>
      </c>
      <c r="AK75" s="248">
        <v>2.77</v>
      </c>
      <c r="AL75" s="247">
        <v>-4.0999999999999996</v>
      </c>
      <c r="AM75" s="247">
        <v>1.84</v>
      </c>
      <c r="AN75" s="247">
        <v>-5.94</v>
      </c>
      <c r="AO75" s="247">
        <v>-4.0999999999999996</v>
      </c>
    </row>
    <row r="76" spans="1:41" ht="23.1" customHeight="1">
      <c r="A76" s="564"/>
      <c r="B76" s="197" t="s">
        <v>75</v>
      </c>
      <c r="C76" s="427" t="s">
        <v>492</v>
      </c>
      <c r="D76" s="248">
        <v>99</v>
      </c>
      <c r="E76" s="249">
        <v>177.75</v>
      </c>
      <c r="F76" s="249">
        <v>86.4</v>
      </c>
      <c r="G76" s="248">
        <v>154.22</v>
      </c>
      <c r="H76" s="250">
        <v>91.35</v>
      </c>
      <c r="I76" s="249">
        <v>23.53</v>
      </c>
      <c r="J76" s="250">
        <v>114.88</v>
      </c>
      <c r="K76" s="248">
        <v>0</v>
      </c>
      <c r="L76" s="249">
        <v>0</v>
      </c>
      <c r="M76" s="249">
        <v>0</v>
      </c>
      <c r="N76" s="248">
        <v>0</v>
      </c>
      <c r="O76" s="250">
        <v>0</v>
      </c>
      <c r="P76" s="249">
        <v>0</v>
      </c>
      <c r="Q76" s="250">
        <v>0</v>
      </c>
      <c r="R76" s="248">
        <v>0</v>
      </c>
      <c r="S76" s="249">
        <v>0</v>
      </c>
      <c r="T76" s="249">
        <v>0</v>
      </c>
      <c r="U76" s="249">
        <v>0</v>
      </c>
      <c r="V76" s="250">
        <v>0</v>
      </c>
      <c r="W76" s="249">
        <v>0</v>
      </c>
      <c r="X76" s="250">
        <v>0</v>
      </c>
      <c r="Y76" s="248">
        <v>53</v>
      </c>
      <c r="Z76" s="248">
        <v>61</v>
      </c>
      <c r="AA76" s="248">
        <v>18.809999999999999</v>
      </c>
      <c r="AB76" s="248">
        <v>11.29</v>
      </c>
      <c r="AC76" s="248">
        <v>7.52</v>
      </c>
      <c r="AD76" s="250">
        <v>10.4</v>
      </c>
      <c r="AE76" s="250">
        <v>6.24</v>
      </c>
      <c r="AF76" s="248">
        <v>4.16</v>
      </c>
      <c r="AG76" s="248">
        <v>11.78</v>
      </c>
      <c r="AH76" s="248">
        <v>6.78</v>
      </c>
      <c r="AI76" s="248">
        <v>5</v>
      </c>
      <c r="AJ76" s="248">
        <v>4.51</v>
      </c>
      <c r="AK76" s="248">
        <v>5.05</v>
      </c>
      <c r="AL76" s="247">
        <v>5.88</v>
      </c>
      <c r="AM76" s="247">
        <v>3.36</v>
      </c>
      <c r="AN76" s="247">
        <v>2.52</v>
      </c>
      <c r="AO76" s="247">
        <v>5.88</v>
      </c>
    </row>
    <row r="77" spans="1:41" ht="23.1" customHeight="1">
      <c r="A77" s="564"/>
      <c r="B77" s="197" t="s">
        <v>76</v>
      </c>
      <c r="C77" s="427" t="s">
        <v>492</v>
      </c>
      <c r="D77" s="248">
        <v>329</v>
      </c>
      <c r="E77" s="249">
        <v>371.01</v>
      </c>
      <c r="F77" s="249">
        <v>353.15</v>
      </c>
      <c r="G77" s="248">
        <v>321.89999999999998</v>
      </c>
      <c r="H77" s="250">
        <v>17.86</v>
      </c>
      <c r="I77" s="249">
        <v>49.11</v>
      </c>
      <c r="J77" s="250">
        <v>66.97</v>
      </c>
      <c r="K77" s="248">
        <v>45</v>
      </c>
      <c r="L77" s="249">
        <v>18.86</v>
      </c>
      <c r="M77" s="249">
        <v>17.920000000000002</v>
      </c>
      <c r="N77" s="248">
        <v>16.37</v>
      </c>
      <c r="O77" s="250">
        <v>0.93999999999999795</v>
      </c>
      <c r="P77" s="249">
        <v>2.4900000000000002</v>
      </c>
      <c r="Q77" s="250">
        <v>3.43</v>
      </c>
      <c r="R77" s="248">
        <v>0</v>
      </c>
      <c r="S77" s="249">
        <v>0</v>
      </c>
      <c r="T77" s="249">
        <v>3.04</v>
      </c>
      <c r="U77" s="249">
        <v>0</v>
      </c>
      <c r="V77" s="250">
        <v>-3.04</v>
      </c>
      <c r="W77" s="249">
        <v>0</v>
      </c>
      <c r="X77" s="250">
        <v>-3.04</v>
      </c>
      <c r="Y77" s="248">
        <v>180</v>
      </c>
      <c r="Z77" s="248">
        <v>152</v>
      </c>
      <c r="AA77" s="248">
        <v>54.78</v>
      </c>
      <c r="AB77" s="248">
        <v>32.869999999999997</v>
      </c>
      <c r="AC77" s="248">
        <v>21.91</v>
      </c>
      <c r="AD77" s="250">
        <v>45.38</v>
      </c>
      <c r="AE77" s="250">
        <v>27.23</v>
      </c>
      <c r="AF77" s="248">
        <v>18.149999999999999</v>
      </c>
      <c r="AG77" s="248">
        <v>45.73</v>
      </c>
      <c r="AH77" s="248">
        <v>25.73</v>
      </c>
      <c r="AI77" s="248">
        <v>20</v>
      </c>
      <c r="AJ77" s="248">
        <v>7.1399999999999801</v>
      </c>
      <c r="AK77" s="248">
        <v>5.64</v>
      </c>
      <c r="AL77" s="247">
        <v>5.67</v>
      </c>
      <c r="AM77" s="247">
        <v>3.76</v>
      </c>
      <c r="AN77" s="247">
        <v>1.91</v>
      </c>
      <c r="AO77" s="247">
        <v>5.67</v>
      </c>
    </row>
    <row r="78" spans="1:41" ht="23.1" customHeight="1">
      <c r="A78" s="564"/>
      <c r="B78" s="197" t="s">
        <v>77</v>
      </c>
      <c r="C78" s="427" t="s">
        <v>492</v>
      </c>
      <c r="D78" s="248">
        <v>367</v>
      </c>
      <c r="E78" s="249">
        <v>336.74</v>
      </c>
      <c r="F78" s="249">
        <v>310.67</v>
      </c>
      <c r="G78" s="248">
        <v>292.16000000000003</v>
      </c>
      <c r="H78" s="250">
        <v>26.0700000000001</v>
      </c>
      <c r="I78" s="249">
        <v>44.58</v>
      </c>
      <c r="J78" s="250">
        <v>70.650000000000006</v>
      </c>
      <c r="K78" s="248">
        <v>2</v>
      </c>
      <c r="L78" s="249">
        <v>1.28</v>
      </c>
      <c r="M78" s="249">
        <v>0.45</v>
      </c>
      <c r="N78" s="248">
        <v>1.1200000000000001</v>
      </c>
      <c r="O78" s="250">
        <v>0.83</v>
      </c>
      <c r="P78" s="249">
        <v>0.16</v>
      </c>
      <c r="Q78" s="250">
        <v>0.99</v>
      </c>
      <c r="R78" s="248">
        <v>3</v>
      </c>
      <c r="S78" s="249">
        <v>4.28</v>
      </c>
      <c r="T78" s="249">
        <v>0</v>
      </c>
      <c r="U78" s="249">
        <v>3.71</v>
      </c>
      <c r="V78" s="250">
        <v>4.28</v>
      </c>
      <c r="W78" s="249">
        <v>0.56999999999999995</v>
      </c>
      <c r="X78" s="250">
        <v>4.8499999999999996</v>
      </c>
      <c r="Y78" s="248">
        <v>120</v>
      </c>
      <c r="Z78" s="248">
        <v>143</v>
      </c>
      <c r="AA78" s="248">
        <v>43.4</v>
      </c>
      <c r="AB78" s="248">
        <v>26.04</v>
      </c>
      <c r="AC78" s="248">
        <v>17.36</v>
      </c>
      <c r="AD78" s="250">
        <v>32.67</v>
      </c>
      <c r="AE78" s="250">
        <v>19.600000000000001</v>
      </c>
      <c r="AF78" s="248">
        <v>13.07</v>
      </c>
      <c r="AG78" s="248">
        <v>44.01</v>
      </c>
      <c r="AH78" s="248">
        <v>25.01</v>
      </c>
      <c r="AI78" s="248">
        <v>19</v>
      </c>
      <c r="AJ78" s="248">
        <v>1.03000000000001</v>
      </c>
      <c r="AK78" s="248">
        <v>6.44</v>
      </c>
      <c r="AL78" s="247">
        <v>2.65</v>
      </c>
      <c r="AM78" s="247">
        <v>4.29</v>
      </c>
      <c r="AN78" s="247">
        <v>-1.64</v>
      </c>
      <c r="AO78" s="247">
        <v>2.65</v>
      </c>
    </row>
    <row r="79" spans="1:41" ht="23.1" customHeight="1">
      <c r="A79" s="564"/>
      <c r="B79" s="197" t="s">
        <v>78</v>
      </c>
      <c r="C79" s="427" t="s">
        <v>492</v>
      </c>
      <c r="D79" s="248">
        <v>43</v>
      </c>
      <c r="E79" s="249">
        <v>22.7</v>
      </c>
      <c r="F79" s="249">
        <v>59.3</v>
      </c>
      <c r="G79" s="248">
        <v>112.96</v>
      </c>
      <c r="H79" s="250">
        <v>-36.6</v>
      </c>
      <c r="I79" s="249">
        <v>-90.26</v>
      </c>
      <c r="J79" s="250">
        <v>-126.86</v>
      </c>
      <c r="K79" s="248">
        <v>18</v>
      </c>
      <c r="L79" s="249">
        <v>8.61</v>
      </c>
      <c r="M79" s="249">
        <v>3.27</v>
      </c>
      <c r="N79" s="248">
        <v>7.47</v>
      </c>
      <c r="O79" s="250">
        <v>5.34</v>
      </c>
      <c r="P79" s="249">
        <v>1.1399999999999999</v>
      </c>
      <c r="Q79" s="250">
        <v>6.48</v>
      </c>
      <c r="R79" s="248">
        <v>0</v>
      </c>
      <c r="S79" s="249">
        <v>0</v>
      </c>
      <c r="T79" s="249">
        <v>1.38</v>
      </c>
      <c r="U79" s="249">
        <v>0</v>
      </c>
      <c r="V79" s="250">
        <v>-1.38</v>
      </c>
      <c r="W79" s="249">
        <v>0</v>
      </c>
      <c r="X79" s="250">
        <v>-1.38</v>
      </c>
      <c r="Y79" s="248">
        <v>41</v>
      </c>
      <c r="Z79" s="248">
        <v>64</v>
      </c>
      <c r="AA79" s="248">
        <v>17.329999999999998</v>
      </c>
      <c r="AB79" s="248">
        <v>10.4</v>
      </c>
      <c r="AC79" s="248">
        <v>6.93</v>
      </c>
      <c r="AD79" s="250">
        <v>12.21</v>
      </c>
      <c r="AE79" s="250">
        <v>7.33</v>
      </c>
      <c r="AF79" s="248">
        <v>4.88</v>
      </c>
      <c r="AG79" s="248">
        <v>20.57</v>
      </c>
      <c r="AH79" s="248">
        <v>11.57</v>
      </c>
      <c r="AI79" s="248">
        <v>9</v>
      </c>
      <c r="AJ79" s="248">
        <v>-1.1700000000000099</v>
      </c>
      <c r="AK79" s="248">
        <v>3.07</v>
      </c>
      <c r="AL79" s="247">
        <v>-2.0000000000001399E-2</v>
      </c>
      <c r="AM79" s="247">
        <v>2.0499999999999998</v>
      </c>
      <c r="AN79" s="247">
        <v>-2.0699999999999998</v>
      </c>
      <c r="AO79" s="247">
        <v>-2.0000000000001399E-2</v>
      </c>
    </row>
    <row r="80" spans="1:41" s="241" customFormat="1" ht="23.1" customHeight="1">
      <c r="A80" s="564"/>
      <c r="B80" s="205" t="s">
        <v>79</v>
      </c>
      <c r="C80" s="424" t="s">
        <v>492</v>
      </c>
      <c r="D80" s="248">
        <v>199</v>
      </c>
      <c r="E80" s="249">
        <v>232.36</v>
      </c>
      <c r="F80" s="249">
        <v>170.99</v>
      </c>
      <c r="G80" s="248">
        <v>201.6</v>
      </c>
      <c r="H80" s="250">
        <v>61.37</v>
      </c>
      <c r="I80" s="249">
        <v>30.76</v>
      </c>
      <c r="J80" s="250">
        <v>92.13</v>
      </c>
      <c r="K80" s="248">
        <v>6</v>
      </c>
      <c r="L80" s="249">
        <v>2.76</v>
      </c>
      <c r="M80" s="249">
        <v>3.26</v>
      </c>
      <c r="N80" s="248">
        <v>2.39</v>
      </c>
      <c r="O80" s="250">
        <v>-0.5</v>
      </c>
      <c r="P80" s="249">
        <v>0.37</v>
      </c>
      <c r="Q80" s="250">
        <v>-0.13</v>
      </c>
      <c r="R80" s="248">
        <v>758</v>
      </c>
      <c r="S80" s="249">
        <v>1763.04</v>
      </c>
      <c r="T80" s="249">
        <v>1816.63</v>
      </c>
      <c r="U80" s="249">
        <v>1529.61</v>
      </c>
      <c r="V80" s="250">
        <v>-53.590000000000103</v>
      </c>
      <c r="W80" s="249">
        <v>233.43</v>
      </c>
      <c r="X80" s="250">
        <v>179.84</v>
      </c>
      <c r="Y80" s="248">
        <v>65</v>
      </c>
      <c r="Z80" s="248">
        <v>69</v>
      </c>
      <c r="AA80" s="248">
        <v>22.11</v>
      </c>
      <c r="AB80" s="248">
        <v>13.27</v>
      </c>
      <c r="AC80" s="248">
        <v>8.84</v>
      </c>
      <c r="AD80" s="250">
        <v>21.29</v>
      </c>
      <c r="AE80" s="250">
        <v>12.77</v>
      </c>
      <c r="AF80" s="248">
        <v>8.52</v>
      </c>
      <c r="AG80" s="248">
        <v>16.400000000000102</v>
      </c>
      <c r="AH80" s="248">
        <v>9.4000000000001194</v>
      </c>
      <c r="AI80" s="248">
        <v>7</v>
      </c>
      <c r="AJ80" s="248">
        <v>3.8699999999998802</v>
      </c>
      <c r="AK80" s="248">
        <v>0.5</v>
      </c>
      <c r="AL80" s="247">
        <v>2.16</v>
      </c>
      <c r="AM80" s="247">
        <v>0.32</v>
      </c>
      <c r="AN80" s="247">
        <v>1.84</v>
      </c>
      <c r="AO80" s="247">
        <v>2.16</v>
      </c>
    </row>
    <row r="81" spans="1:41" ht="23.1" customHeight="1">
      <c r="A81" s="564"/>
      <c r="B81" s="210" t="s">
        <v>82</v>
      </c>
      <c r="C81" s="426" t="s">
        <v>492</v>
      </c>
      <c r="D81" s="248">
        <v>189</v>
      </c>
      <c r="E81" s="249">
        <v>187.24</v>
      </c>
      <c r="F81" s="249">
        <v>154.05000000000001</v>
      </c>
      <c r="G81" s="248">
        <v>162.44999999999999</v>
      </c>
      <c r="H81" s="250">
        <v>33.19</v>
      </c>
      <c r="I81" s="249">
        <v>24.79</v>
      </c>
      <c r="J81" s="250">
        <v>57.98</v>
      </c>
      <c r="K81" s="248">
        <v>12</v>
      </c>
      <c r="L81" s="249">
        <v>5.52</v>
      </c>
      <c r="M81" s="249">
        <v>2.85</v>
      </c>
      <c r="N81" s="248">
        <v>4.79</v>
      </c>
      <c r="O81" s="250">
        <v>2.67</v>
      </c>
      <c r="P81" s="249">
        <v>0.73</v>
      </c>
      <c r="Q81" s="250">
        <v>3.4</v>
      </c>
      <c r="R81" s="248">
        <v>1</v>
      </c>
      <c r="S81" s="249">
        <v>0.92</v>
      </c>
      <c r="T81" s="249">
        <v>0</v>
      </c>
      <c r="U81" s="249">
        <v>0.8</v>
      </c>
      <c r="V81" s="250">
        <v>0.92</v>
      </c>
      <c r="W81" s="249">
        <v>0.12</v>
      </c>
      <c r="X81" s="250">
        <v>1.04</v>
      </c>
      <c r="Y81" s="248">
        <v>164</v>
      </c>
      <c r="Z81" s="248">
        <v>191</v>
      </c>
      <c r="AA81" s="248">
        <v>58.58</v>
      </c>
      <c r="AB81" s="248">
        <v>35.15</v>
      </c>
      <c r="AC81" s="248">
        <v>23.43</v>
      </c>
      <c r="AD81" s="250">
        <v>36.14</v>
      </c>
      <c r="AE81" s="250">
        <v>21.68</v>
      </c>
      <c r="AF81" s="248">
        <v>14.46</v>
      </c>
      <c r="AG81" s="248">
        <v>57.96</v>
      </c>
      <c r="AH81" s="248">
        <v>32.96</v>
      </c>
      <c r="AI81" s="248">
        <v>25</v>
      </c>
      <c r="AJ81" s="248">
        <v>2.1899999999999902</v>
      </c>
      <c r="AK81" s="248">
        <v>13.47</v>
      </c>
      <c r="AL81" s="247">
        <v>7.4</v>
      </c>
      <c r="AM81" s="247">
        <v>8.9700000000000006</v>
      </c>
      <c r="AN81" s="247">
        <v>-1.57</v>
      </c>
      <c r="AO81" s="247">
        <v>7.4</v>
      </c>
    </row>
    <row r="82" spans="1:41" ht="23.1" customHeight="1">
      <c r="A82" s="564"/>
      <c r="B82" s="197" t="s">
        <v>83</v>
      </c>
      <c r="C82" s="253" t="s">
        <v>492</v>
      </c>
      <c r="D82" s="248">
        <v>189</v>
      </c>
      <c r="E82" s="249">
        <v>207.48</v>
      </c>
      <c r="F82" s="249">
        <v>200.45</v>
      </c>
      <c r="G82" s="248">
        <v>180.02</v>
      </c>
      <c r="H82" s="250">
        <v>7.03</v>
      </c>
      <c r="I82" s="249">
        <v>27.46</v>
      </c>
      <c r="J82" s="250">
        <v>34.49</v>
      </c>
      <c r="K82" s="248">
        <v>3</v>
      </c>
      <c r="L82" s="249">
        <v>1.47</v>
      </c>
      <c r="M82" s="249">
        <v>1.26</v>
      </c>
      <c r="N82" s="248">
        <v>1.28</v>
      </c>
      <c r="O82" s="250">
        <v>0.21</v>
      </c>
      <c r="P82" s="249">
        <v>0.19</v>
      </c>
      <c r="Q82" s="250">
        <v>0.4</v>
      </c>
      <c r="R82" s="248">
        <v>0</v>
      </c>
      <c r="S82" s="249">
        <v>0</v>
      </c>
      <c r="T82" s="249">
        <v>2.9</v>
      </c>
      <c r="U82" s="249">
        <v>0</v>
      </c>
      <c r="V82" s="250">
        <v>-2.9</v>
      </c>
      <c r="W82" s="249">
        <v>0</v>
      </c>
      <c r="X82" s="250">
        <v>-2.9</v>
      </c>
      <c r="Y82" s="248">
        <v>98</v>
      </c>
      <c r="Z82" s="248">
        <v>88</v>
      </c>
      <c r="AA82" s="248">
        <v>30.69</v>
      </c>
      <c r="AB82" s="248">
        <v>18.41</v>
      </c>
      <c r="AC82" s="248">
        <v>12.28</v>
      </c>
      <c r="AD82" s="250">
        <v>33</v>
      </c>
      <c r="AE82" s="250">
        <v>19.8</v>
      </c>
      <c r="AF82" s="248">
        <v>13.2</v>
      </c>
      <c r="AG82" s="248">
        <v>27.7</v>
      </c>
      <c r="AH82" s="248">
        <v>15.7</v>
      </c>
      <c r="AI82" s="248">
        <v>12</v>
      </c>
      <c r="AJ82" s="248">
        <v>2.7100000000000102</v>
      </c>
      <c r="AK82" s="248">
        <v>-1.39</v>
      </c>
      <c r="AL82" s="247">
        <v>-0.64000000000000101</v>
      </c>
      <c r="AM82" s="247">
        <v>-0.92</v>
      </c>
      <c r="AN82" s="247">
        <v>0.27999999999999903</v>
      </c>
      <c r="AO82" s="247">
        <v>-0.64000000000000101</v>
      </c>
    </row>
    <row r="83" spans="1:41" s="241" customFormat="1" ht="23.1" customHeight="1">
      <c r="A83" s="564"/>
      <c r="B83" s="197" t="s">
        <v>86</v>
      </c>
      <c r="C83" s="427" t="s">
        <v>492</v>
      </c>
      <c r="D83" s="248">
        <v>110</v>
      </c>
      <c r="E83" s="249">
        <v>109.64</v>
      </c>
      <c r="F83" s="249">
        <v>70.73</v>
      </c>
      <c r="G83" s="248">
        <v>95.14</v>
      </c>
      <c r="H83" s="250">
        <v>38.909999999999997</v>
      </c>
      <c r="I83" s="249">
        <v>14.5</v>
      </c>
      <c r="J83" s="250">
        <v>53.41</v>
      </c>
      <c r="K83" s="248">
        <v>0</v>
      </c>
      <c r="L83" s="249">
        <v>0</v>
      </c>
      <c r="M83" s="249">
        <v>0.62</v>
      </c>
      <c r="N83" s="248">
        <v>0</v>
      </c>
      <c r="O83" s="250">
        <v>-0.62</v>
      </c>
      <c r="P83" s="249">
        <v>0</v>
      </c>
      <c r="Q83" s="250">
        <v>-0.62</v>
      </c>
      <c r="R83" s="248">
        <v>0</v>
      </c>
      <c r="S83" s="249">
        <v>0</v>
      </c>
      <c r="T83" s="249">
        <v>0</v>
      </c>
      <c r="U83" s="249">
        <v>0</v>
      </c>
      <c r="V83" s="250">
        <v>0</v>
      </c>
      <c r="W83" s="249">
        <v>0</v>
      </c>
      <c r="X83" s="250">
        <v>0</v>
      </c>
      <c r="Y83" s="248">
        <v>44</v>
      </c>
      <c r="Z83" s="248">
        <v>39</v>
      </c>
      <c r="AA83" s="248">
        <v>13.7</v>
      </c>
      <c r="AB83" s="248">
        <v>8.2200000000000006</v>
      </c>
      <c r="AC83" s="248">
        <v>5.48</v>
      </c>
      <c r="AD83" s="250">
        <v>14.69</v>
      </c>
      <c r="AE83" s="250">
        <v>8.81</v>
      </c>
      <c r="AF83" s="248">
        <v>5.88</v>
      </c>
      <c r="AG83" s="248">
        <v>11.86</v>
      </c>
      <c r="AH83" s="248">
        <v>6.86</v>
      </c>
      <c r="AI83" s="248">
        <v>5</v>
      </c>
      <c r="AJ83" s="248">
        <v>1.36</v>
      </c>
      <c r="AK83" s="248">
        <v>-0.59</v>
      </c>
      <c r="AL83" s="247">
        <v>8.0000000000001806E-2</v>
      </c>
      <c r="AM83" s="247">
        <v>-0.39999999999999902</v>
      </c>
      <c r="AN83" s="247">
        <v>0.48</v>
      </c>
      <c r="AO83" s="247">
        <v>8.0000000000001806E-2</v>
      </c>
    </row>
    <row r="84" spans="1:41" ht="23.1" customHeight="1">
      <c r="A84" s="564"/>
      <c r="B84" s="197" t="s">
        <v>91</v>
      </c>
      <c r="C84" s="427" t="s">
        <v>492</v>
      </c>
      <c r="D84" s="248">
        <v>188</v>
      </c>
      <c r="E84" s="249">
        <v>199.05</v>
      </c>
      <c r="F84" s="249">
        <v>156.21</v>
      </c>
      <c r="G84" s="248">
        <v>172.71</v>
      </c>
      <c r="H84" s="250">
        <v>42.84</v>
      </c>
      <c r="I84" s="249">
        <v>26.34</v>
      </c>
      <c r="J84" s="250">
        <v>69.180000000000007</v>
      </c>
      <c r="K84" s="248">
        <v>0</v>
      </c>
      <c r="L84" s="249">
        <v>0</v>
      </c>
      <c r="M84" s="249">
        <v>0.41</v>
      </c>
      <c r="N84" s="248">
        <v>0</v>
      </c>
      <c r="O84" s="250">
        <v>-0.41</v>
      </c>
      <c r="P84" s="249">
        <v>0</v>
      </c>
      <c r="Q84" s="250">
        <v>-0.41</v>
      </c>
      <c r="R84" s="248">
        <v>0</v>
      </c>
      <c r="S84" s="249">
        <v>0</v>
      </c>
      <c r="T84" s="249">
        <v>0</v>
      </c>
      <c r="U84" s="249">
        <v>0</v>
      </c>
      <c r="V84" s="250">
        <v>0</v>
      </c>
      <c r="W84" s="249">
        <v>0</v>
      </c>
      <c r="X84" s="250">
        <v>0</v>
      </c>
      <c r="Y84" s="248">
        <v>90</v>
      </c>
      <c r="Z84" s="248">
        <v>86</v>
      </c>
      <c r="AA84" s="248">
        <v>29.04</v>
      </c>
      <c r="AB84" s="248">
        <v>17.420000000000002</v>
      </c>
      <c r="AC84" s="248">
        <v>11.62</v>
      </c>
      <c r="AD84" s="250">
        <v>28.22</v>
      </c>
      <c r="AE84" s="250">
        <v>16.93</v>
      </c>
      <c r="AF84" s="248">
        <v>11.29</v>
      </c>
      <c r="AG84" s="248">
        <v>27.29</v>
      </c>
      <c r="AH84" s="248">
        <v>15.29</v>
      </c>
      <c r="AI84" s="248">
        <v>12</v>
      </c>
      <c r="AJ84" s="248">
        <v>2.1300000000000101</v>
      </c>
      <c r="AK84" s="248">
        <v>0.49000000000000199</v>
      </c>
      <c r="AL84" s="247">
        <v>-5.0000000000000697E-2</v>
      </c>
      <c r="AM84" s="247">
        <v>0.33</v>
      </c>
      <c r="AN84" s="247">
        <v>-0.380000000000001</v>
      </c>
      <c r="AO84" s="247">
        <v>-5.0000000000000697E-2</v>
      </c>
    </row>
    <row r="85" spans="1:41" ht="23.1" customHeight="1">
      <c r="A85" s="564"/>
      <c r="B85" s="197" t="s">
        <v>92</v>
      </c>
      <c r="C85" s="427" t="s">
        <v>492</v>
      </c>
      <c r="D85" s="248">
        <v>269</v>
      </c>
      <c r="E85" s="249">
        <v>304</v>
      </c>
      <c r="F85" s="249">
        <v>214.26</v>
      </c>
      <c r="G85" s="248">
        <v>263.76</v>
      </c>
      <c r="H85" s="250">
        <v>89.74</v>
      </c>
      <c r="I85" s="249">
        <v>40.24</v>
      </c>
      <c r="J85" s="250">
        <v>129.97999999999999</v>
      </c>
      <c r="K85" s="248">
        <v>10</v>
      </c>
      <c r="L85" s="249">
        <v>4.87</v>
      </c>
      <c r="M85" s="249">
        <v>3.42</v>
      </c>
      <c r="N85" s="248">
        <v>4.2300000000000004</v>
      </c>
      <c r="O85" s="250">
        <v>1.45</v>
      </c>
      <c r="P85" s="249">
        <v>0.64</v>
      </c>
      <c r="Q85" s="250">
        <v>2.09</v>
      </c>
      <c r="R85" s="248">
        <v>0</v>
      </c>
      <c r="S85" s="249">
        <v>0</v>
      </c>
      <c r="T85" s="249">
        <v>0</v>
      </c>
      <c r="U85" s="249">
        <v>0</v>
      </c>
      <c r="V85" s="250">
        <v>0</v>
      </c>
      <c r="W85" s="249">
        <v>0</v>
      </c>
      <c r="X85" s="250">
        <v>0</v>
      </c>
      <c r="Y85" s="248">
        <v>135</v>
      </c>
      <c r="Z85" s="248">
        <v>129</v>
      </c>
      <c r="AA85" s="248">
        <v>43.56</v>
      </c>
      <c r="AB85" s="248">
        <v>26.14</v>
      </c>
      <c r="AC85" s="248">
        <v>17.420000000000002</v>
      </c>
      <c r="AD85" s="250">
        <v>41.09</v>
      </c>
      <c r="AE85" s="250">
        <v>24.65</v>
      </c>
      <c r="AF85" s="248">
        <v>16.440000000000001</v>
      </c>
      <c r="AG85" s="248">
        <v>48.01</v>
      </c>
      <c r="AH85" s="248">
        <v>27.01</v>
      </c>
      <c r="AI85" s="248">
        <v>21</v>
      </c>
      <c r="AJ85" s="248">
        <v>-0.86999999999999</v>
      </c>
      <c r="AK85" s="248">
        <v>1.49</v>
      </c>
      <c r="AL85" s="247">
        <v>-2.6</v>
      </c>
      <c r="AM85" s="247">
        <v>0.97999999999999698</v>
      </c>
      <c r="AN85" s="247">
        <v>-3.58</v>
      </c>
      <c r="AO85" s="247">
        <v>-2.6</v>
      </c>
    </row>
    <row r="86" spans="1:41" ht="23.1" customHeight="1">
      <c r="A86" s="564"/>
      <c r="B86" s="197" t="s">
        <v>93</v>
      </c>
      <c r="C86" s="427" t="s">
        <v>492</v>
      </c>
      <c r="D86" s="248">
        <v>268</v>
      </c>
      <c r="E86" s="249">
        <v>262.08</v>
      </c>
      <c r="F86" s="249">
        <v>229.76</v>
      </c>
      <c r="G86" s="248">
        <v>235.61</v>
      </c>
      <c r="H86" s="250">
        <v>32.32</v>
      </c>
      <c r="I86" s="249">
        <v>26.47</v>
      </c>
      <c r="J86" s="250">
        <v>58.79</v>
      </c>
      <c r="K86" s="248">
        <v>23</v>
      </c>
      <c r="L86" s="249">
        <v>11.19</v>
      </c>
      <c r="M86" s="249">
        <v>8.4499999999999993</v>
      </c>
      <c r="N86" s="248">
        <v>9.7100000000000009</v>
      </c>
      <c r="O86" s="250">
        <v>2.74</v>
      </c>
      <c r="P86" s="249">
        <v>1.48</v>
      </c>
      <c r="Q86" s="250">
        <v>4.22</v>
      </c>
      <c r="R86" s="248">
        <v>1</v>
      </c>
      <c r="S86" s="249">
        <v>1.52</v>
      </c>
      <c r="T86" s="249">
        <v>1.52</v>
      </c>
      <c r="U86" s="249">
        <v>1.32</v>
      </c>
      <c r="V86" s="250">
        <v>0</v>
      </c>
      <c r="W86" s="249">
        <v>0.2</v>
      </c>
      <c r="X86" s="250">
        <v>0.2</v>
      </c>
      <c r="Y86" s="248">
        <v>148</v>
      </c>
      <c r="Z86" s="248">
        <v>145</v>
      </c>
      <c r="AA86" s="248">
        <v>48.35</v>
      </c>
      <c r="AB86" s="248">
        <v>29.01</v>
      </c>
      <c r="AC86" s="248">
        <v>19.34</v>
      </c>
      <c r="AD86" s="250">
        <v>41.75</v>
      </c>
      <c r="AE86" s="250">
        <v>25.05</v>
      </c>
      <c r="AF86" s="248">
        <v>16.7</v>
      </c>
      <c r="AG86" s="248">
        <v>48.36</v>
      </c>
      <c r="AH86" s="248">
        <v>27.36</v>
      </c>
      <c r="AI86" s="248">
        <v>21</v>
      </c>
      <c r="AJ86" s="248">
        <v>1.6499999999999899</v>
      </c>
      <c r="AK86" s="248">
        <v>3.96</v>
      </c>
      <c r="AL86" s="247">
        <v>0.98</v>
      </c>
      <c r="AM86" s="247">
        <v>2.64</v>
      </c>
      <c r="AN86" s="247">
        <v>-1.66</v>
      </c>
      <c r="AO86" s="247">
        <v>0.98</v>
      </c>
    </row>
    <row r="87" spans="1:41" ht="23.1" customHeight="1">
      <c r="A87" s="564"/>
      <c r="B87" s="197" t="s">
        <v>94</v>
      </c>
      <c r="C87" s="427" t="s">
        <v>492</v>
      </c>
      <c r="D87" s="248">
        <v>274</v>
      </c>
      <c r="E87" s="249">
        <v>241.87</v>
      </c>
      <c r="F87" s="249">
        <v>178.36</v>
      </c>
      <c r="G87" s="248">
        <v>209.85</v>
      </c>
      <c r="H87" s="250">
        <v>63.51</v>
      </c>
      <c r="I87" s="249">
        <v>32.020000000000003</v>
      </c>
      <c r="J87" s="250">
        <v>95.53</v>
      </c>
      <c r="K87" s="248">
        <v>4</v>
      </c>
      <c r="L87" s="249">
        <v>1.73</v>
      </c>
      <c r="M87" s="249">
        <v>1.94</v>
      </c>
      <c r="N87" s="248">
        <v>1.5</v>
      </c>
      <c r="O87" s="250">
        <v>-0.21</v>
      </c>
      <c r="P87" s="249">
        <v>0.23</v>
      </c>
      <c r="Q87" s="250">
        <v>0.02</v>
      </c>
      <c r="R87" s="248">
        <v>1</v>
      </c>
      <c r="S87" s="249">
        <v>1.38</v>
      </c>
      <c r="T87" s="249">
        <v>1.38</v>
      </c>
      <c r="U87" s="249">
        <v>1.2</v>
      </c>
      <c r="V87" s="250">
        <v>0</v>
      </c>
      <c r="W87" s="249">
        <v>0.18</v>
      </c>
      <c r="X87" s="250">
        <v>0.18</v>
      </c>
      <c r="Y87" s="248">
        <v>106</v>
      </c>
      <c r="Z87" s="248">
        <v>114</v>
      </c>
      <c r="AA87" s="248">
        <v>36.299999999999997</v>
      </c>
      <c r="AB87" s="248">
        <v>21.78</v>
      </c>
      <c r="AC87" s="248">
        <v>14.52</v>
      </c>
      <c r="AD87" s="250">
        <v>30.53</v>
      </c>
      <c r="AE87" s="250">
        <v>18.32</v>
      </c>
      <c r="AF87" s="248">
        <v>12.21</v>
      </c>
      <c r="AG87" s="248">
        <v>41.45</v>
      </c>
      <c r="AH87" s="248">
        <v>23.45</v>
      </c>
      <c r="AI87" s="248">
        <v>18</v>
      </c>
      <c r="AJ87" s="248">
        <v>-1.6700000000000199</v>
      </c>
      <c r="AK87" s="248">
        <v>3.46</v>
      </c>
      <c r="AL87" s="247">
        <v>-1.17</v>
      </c>
      <c r="AM87" s="247">
        <v>2.31</v>
      </c>
      <c r="AN87" s="247">
        <v>-3.48</v>
      </c>
      <c r="AO87" s="247">
        <v>-1.17</v>
      </c>
    </row>
    <row r="88" spans="1:41" ht="23.1" customHeight="1">
      <c r="A88" s="564"/>
      <c r="B88" s="197" t="s">
        <v>95</v>
      </c>
      <c r="C88" s="427" t="s">
        <v>492</v>
      </c>
      <c r="D88" s="248">
        <v>212</v>
      </c>
      <c r="E88" s="249">
        <v>216.59</v>
      </c>
      <c r="F88" s="249">
        <v>203.08</v>
      </c>
      <c r="G88" s="248">
        <v>187.92</v>
      </c>
      <c r="H88" s="250">
        <v>13.51</v>
      </c>
      <c r="I88" s="249">
        <v>28.67</v>
      </c>
      <c r="J88" s="250">
        <v>42.18</v>
      </c>
      <c r="K88" s="248">
        <v>74</v>
      </c>
      <c r="L88" s="249">
        <v>33.700000000000003</v>
      </c>
      <c r="M88" s="249">
        <v>39.200000000000003</v>
      </c>
      <c r="N88" s="248">
        <v>29.25</v>
      </c>
      <c r="O88" s="250">
        <v>-5.5</v>
      </c>
      <c r="P88" s="249">
        <v>4.45</v>
      </c>
      <c r="Q88" s="250">
        <v>-1.05</v>
      </c>
      <c r="R88" s="248">
        <v>3</v>
      </c>
      <c r="S88" s="249">
        <v>4.28</v>
      </c>
      <c r="T88" s="249">
        <v>14.63</v>
      </c>
      <c r="U88" s="249">
        <v>3.71</v>
      </c>
      <c r="V88" s="250">
        <v>-10.35</v>
      </c>
      <c r="W88" s="249">
        <v>0.56999999999999995</v>
      </c>
      <c r="X88" s="250">
        <v>-9.7799999999999994</v>
      </c>
      <c r="Y88" s="248">
        <v>205</v>
      </c>
      <c r="Z88" s="248">
        <v>138</v>
      </c>
      <c r="AA88" s="248">
        <v>56.6</v>
      </c>
      <c r="AB88" s="248">
        <v>33.96</v>
      </c>
      <c r="AC88" s="248">
        <v>22.64</v>
      </c>
      <c r="AD88" s="250">
        <v>64.680000000000007</v>
      </c>
      <c r="AE88" s="250">
        <v>38.81</v>
      </c>
      <c r="AF88" s="248">
        <v>25.87</v>
      </c>
      <c r="AG88" s="248">
        <v>41.12</v>
      </c>
      <c r="AH88" s="248">
        <v>23.12</v>
      </c>
      <c r="AI88" s="248">
        <v>18</v>
      </c>
      <c r="AJ88" s="248">
        <v>10.84</v>
      </c>
      <c r="AK88" s="248">
        <v>-4.8499999999999996</v>
      </c>
      <c r="AL88" s="247">
        <v>1.41</v>
      </c>
      <c r="AM88" s="247">
        <v>-3.23</v>
      </c>
      <c r="AN88" s="247">
        <v>4.6399999999999997</v>
      </c>
      <c r="AO88" s="247">
        <v>1.41</v>
      </c>
    </row>
    <row r="89" spans="1:41" ht="23.1" customHeight="1">
      <c r="A89" s="564"/>
      <c r="B89" s="197" t="s">
        <v>98</v>
      </c>
      <c r="C89" s="427" t="s">
        <v>492</v>
      </c>
      <c r="D89" s="248">
        <v>127</v>
      </c>
      <c r="E89" s="249">
        <v>117.38</v>
      </c>
      <c r="F89" s="249">
        <v>151.51</v>
      </c>
      <c r="G89" s="248">
        <v>101.85</v>
      </c>
      <c r="H89" s="250">
        <v>-34.130000000000003</v>
      </c>
      <c r="I89" s="249">
        <v>15.53</v>
      </c>
      <c r="J89" s="250">
        <v>-18.600000000000001</v>
      </c>
      <c r="K89" s="248">
        <v>2</v>
      </c>
      <c r="L89" s="249">
        <v>0.81</v>
      </c>
      <c r="M89" s="249">
        <v>0.41</v>
      </c>
      <c r="N89" s="248">
        <v>0.71</v>
      </c>
      <c r="O89" s="250">
        <v>0.4</v>
      </c>
      <c r="P89" s="249">
        <v>0.1</v>
      </c>
      <c r="Q89" s="250">
        <v>0.5</v>
      </c>
      <c r="R89" s="248">
        <v>0</v>
      </c>
      <c r="S89" s="249">
        <v>0</v>
      </c>
      <c r="T89" s="249">
        <v>0</v>
      </c>
      <c r="U89" s="249">
        <v>0</v>
      </c>
      <c r="V89" s="250">
        <v>0</v>
      </c>
      <c r="W89" s="249">
        <v>0</v>
      </c>
      <c r="X89" s="250">
        <v>0</v>
      </c>
      <c r="Y89" s="248">
        <v>84</v>
      </c>
      <c r="Z89" s="248">
        <v>52</v>
      </c>
      <c r="AA89" s="248">
        <v>22.44</v>
      </c>
      <c r="AB89" s="248">
        <v>13.46</v>
      </c>
      <c r="AC89" s="248">
        <v>8.98</v>
      </c>
      <c r="AD89" s="250">
        <v>16.170000000000002</v>
      </c>
      <c r="AE89" s="250">
        <v>9.6999999999999993</v>
      </c>
      <c r="AF89" s="248">
        <v>6.47</v>
      </c>
      <c r="AG89" s="248">
        <v>14.44</v>
      </c>
      <c r="AH89" s="248">
        <v>8.4400000000000102</v>
      </c>
      <c r="AI89" s="248">
        <v>6</v>
      </c>
      <c r="AJ89" s="248">
        <v>5.0199999999999898</v>
      </c>
      <c r="AK89" s="248">
        <v>3.76</v>
      </c>
      <c r="AL89" s="247">
        <v>5.49</v>
      </c>
      <c r="AM89" s="247">
        <v>2.5099999999999998</v>
      </c>
      <c r="AN89" s="247">
        <v>2.98</v>
      </c>
      <c r="AO89" s="247">
        <v>5.49</v>
      </c>
    </row>
    <row r="90" spans="1:41" ht="23.1" customHeight="1">
      <c r="A90" s="564"/>
      <c r="B90" s="197" t="s">
        <v>99</v>
      </c>
      <c r="C90" s="427" t="s">
        <v>492</v>
      </c>
      <c r="D90" s="248">
        <v>246</v>
      </c>
      <c r="E90" s="249">
        <v>197.66</v>
      </c>
      <c r="F90" s="249">
        <v>161.11000000000001</v>
      </c>
      <c r="G90" s="248">
        <v>171.49</v>
      </c>
      <c r="H90" s="250">
        <v>36.549999999999997</v>
      </c>
      <c r="I90" s="249">
        <v>26.17</v>
      </c>
      <c r="J90" s="250">
        <v>62.72</v>
      </c>
      <c r="K90" s="248">
        <v>1</v>
      </c>
      <c r="L90" s="249">
        <v>0.5</v>
      </c>
      <c r="M90" s="249">
        <v>2.16</v>
      </c>
      <c r="N90" s="248">
        <v>0.44</v>
      </c>
      <c r="O90" s="250">
        <v>-1.66</v>
      </c>
      <c r="P90" s="249">
        <v>0.06</v>
      </c>
      <c r="Q90" s="250">
        <v>-1.6</v>
      </c>
      <c r="R90" s="248">
        <v>0</v>
      </c>
      <c r="S90" s="249">
        <v>0</v>
      </c>
      <c r="T90" s="249">
        <v>1.38</v>
      </c>
      <c r="U90" s="249">
        <v>0</v>
      </c>
      <c r="V90" s="250">
        <v>-1.38</v>
      </c>
      <c r="W90" s="249">
        <v>0</v>
      </c>
      <c r="X90" s="250">
        <v>-1.38</v>
      </c>
      <c r="Y90" s="248">
        <v>127</v>
      </c>
      <c r="Z90" s="248">
        <v>158</v>
      </c>
      <c r="AA90" s="248">
        <v>47.03</v>
      </c>
      <c r="AB90" s="248">
        <v>28.22</v>
      </c>
      <c r="AC90" s="248">
        <v>18.809999999999999</v>
      </c>
      <c r="AD90" s="250">
        <v>35.81</v>
      </c>
      <c r="AE90" s="250">
        <v>21.49</v>
      </c>
      <c r="AF90" s="248">
        <v>14.32</v>
      </c>
      <c r="AG90" s="248">
        <v>42.07</v>
      </c>
      <c r="AH90" s="248">
        <v>24.07</v>
      </c>
      <c r="AI90" s="248">
        <v>18</v>
      </c>
      <c r="AJ90" s="248">
        <v>4.1500000000000101</v>
      </c>
      <c r="AK90" s="248">
        <v>6.73</v>
      </c>
      <c r="AL90" s="247">
        <v>5.2999999999999901</v>
      </c>
      <c r="AM90" s="247">
        <v>4.4899999999999904</v>
      </c>
      <c r="AN90" s="247">
        <v>0.80999999999999905</v>
      </c>
      <c r="AO90" s="247">
        <v>5.2999999999999901</v>
      </c>
    </row>
    <row r="91" spans="1:41" ht="23.1" customHeight="1">
      <c r="A91" s="564"/>
      <c r="B91" s="197" t="s">
        <v>104</v>
      </c>
      <c r="C91" s="253" t="s">
        <v>490</v>
      </c>
      <c r="D91" s="248">
        <v>87</v>
      </c>
      <c r="E91" s="249">
        <v>86.92</v>
      </c>
      <c r="F91" s="249">
        <v>73.44</v>
      </c>
      <c r="G91" s="248">
        <v>75.41</v>
      </c>
      <c r="H91" s="250">
        <v>13.48</v>
      </c>
      <c r="I91" s="249">
        <v>11.51</v>
      </c>
      <c r="J91" s="250">
        <v>24.99</v>
      </c>
      <c r="K91" s="248">
        <v>7</v>
      </c>
      <c r="L91" s="249">
        <v>3.82</v>
      </c>
      <c r="M91" s="249">
        <v>8.3000000000000007</v>
      </c>
      <c r="N91" s="248">
        <v>3.31</v>
      </c>
      <c r="O91" s="250">
        <v>-4.4800000000000004</v>
      </c>
      <c r="P91" s="249">
        <v>0.51</v>
      </c>
      <c r="Q91" s="250">
        <v>-3.97</v>
      </c>
      <c r="R91" s="248">
        <v>1</v>
      </c>
      <c r="S91" s="249">
        <v>1.64</v>
      </c>
      <c r="T91" s="249">
        <v>1.64</v>
      </c>
      <c r="U91" s="249">
        <v>1.42</v>
      </c>
      <c r="V91" s="250">
        <v>0</v>
      </c>
      <c r="W91" s="249">
        <v>0.22</v>
      </c>
      <c r="X91" s="250">
        <v>0.22</v>
      </c>
      <c r="Y91" s="248">
        <v>52</v>
      </c>
      <c r="Z91" s="248">
        <v>40</v>
      </c>
      <c r="AA91" s="248">
        <v>15.18</v>
      </c>
      <c r="AB91" s="248">
        <v>9.11</v>
      </c>
      <c r="AC91" s="248">
        <v>6.07</v>
      </c>
      <c r="AD91" s="250">
        <v>15.51</v>
      </c>
      <c r="AE91" s="250">
        <v>9.31</v>
      </c>
      <c r="AF91" s="248">
        <v>6.2</v>
      </c>
      <c r="AG91" s="248">
        <v>11.86</v>
      </c>
      <c r="AH91" s="248">
        <v>6.86</v>
      </c>
      <c r="AI91" s="248">
        <v>5</v>
      </c>
      <c r="AJ91" s="248">
        <v>2.25</v>
      </c>
      <c r="AK91" s="248">
        <v>-0.20000000000000101</v>
      </c>
      <c r="AL91" s="247">
        <v>0.94000000000000095</v>
      </c>
      <c r="AM91" s="247">
        <v>-0.12999999999999901</v>
      </c>
      <c r="AN91" s="247">
        <v>1.07</v>
      </c>
      <c r="AO91" s="247">
        <v>0.94000000000000095</v>
      </c>
    </row>
    <row r="92" spans="1:41" s="445" customFormat="1" ht="23.1" customHeight="1">
      <c r="A92" s="565"/>
      <c r="B92" s="197" t="s">
        <v>90</v>
      </c>
      <c r="C92" s="253" t="s">
        <v>492</v>
      </c>
      <c r="D92" s="248">
        <v>195</v>
      </c>
      <c r="E92" s="249">
        <v>160.22</v>
      </c>
      <c r="F92" s="249">
        <v>154.84</v>
      </c>
      <c r="G92" s="248">
        <v>139.02000000000001</v>
      </c>
      <c r="H92" s="250">
        <v>5.38</v>
      </c>
      <c r="I92" s="249">
        <v>21.2</v>
      </c>
      <c r="J92" s="250">
        <v>26.58</v>
      </c>
      <c r="K92" s="248">
        <v>4</v>
      </c>
      <c r="L92" s="249">
        <v>1.84</v>
      </c>
      <c r="M92" s="249">
        <v>56.23</v>
      </c>
      <c r="N92" s="248">
        <v>1.6</v>
      </c>
      <c r="O92" s="250">
        <v>-54.39</v>
      </c>
      <c r="P92" s="249">
        <v>0.24</v>
      </c>
      <c r="Q92" s="250">
        <v>-54.15</v>
      </c>
      <c r="R92" s="248">
        <v>0</v>
      </c>
      <c r="S92" s="249">
        <v>0</v>
      </c>
      <c r="T92" s="249">
        <v>0</v>
      </c>
      <c r="U92" s="249">
        <v>0</v>
      </c>
      <c r="V92" s="250">
        <v>0</v>
      </c>
      <c r="W92" s="249">
        <v>0</v>
      </c>
      <c r="X92" s="250">
        <v>0</v>
      </c>
      <c r="Y92" s="248">
        <v>252</v>
      </c>
      <c r="Z92" s="248">
        <v>117</v>
      </c>
      <c r="AA92" s="248">
        <v>60.88</v>
      </c>
      <c r="AB92" s="248">
        <v>36.53</v>
      </c>
      <c r="AC92" s="248">
        <v>24.35</v>
      </c>
      <c r="AD92" s="250">
        <v>79.53</v>
      </c>
      <c r="AE92" s="250">
        <v>47.72</v>
      </c>
      <c r="AF92" s="248">
        <v>31.81</v>
      </c>
      <c r="AG92" s="248">
        <v>35.380000000000003</v>
      </c>
      <c r="AH92" s="248">
        <v>20.38</v>
      </c>
      <c r="AI92" s="248">
        <v>15</v>
      </c>
      <c r="AJ92" s="248">
        <v>16.149999999999999</v>
      </c>
      <c r="AK92" s="248">
        <v>-11.19</v>
      </c>
      <c r="AL92" s="247">
        <v>1.89</v>
      </c>
      <c r="AM92" s="247">
        <v>-7.46</v>
      </c>
      <c r="AN92" s="247">
        <v>9.35</v>
      </c>
      <c r="AO92" s="247">
        <v>1.89</v>
      </c>
    </row>
    <row r="93" spans="1:41" s="241" customFormat="1" ht="23.1" customHeight="1">
      <c r="A93" s="649" t="s">
        <v>562</v>
      </c>
      <c r="B93" s="650"/>
      <c r="C93" s="651"/>
      <c r="D93" s="334">
        <f>D94+D95+D98+D99+D100+D101+D102+D103+D104+D105+D106</f>
        <v>2440</v>
      </c>
      <c r="E93" s="334">
        <f t="shared" ref="E93:AO93" si="0">E94+E95+E98+E99+E100+E101+E102+E103+E104+E105+E106</f>
        <v>2929.95</v>
      </c>
      <c r="F93" s="334">
        <f t="shared" si="0"/>
        <v>2064.3599999999997</v>
      </c>
      <c r="G93" s="334">
        <f t="shared" si="0"/>
        <v>2542.8399999999997</v>
      </c>
      <c r="H93" s="334">
        <f t="shared" si="0"/>
        <v>865.59</v>
      </c>
      <c r="I93" s="334">
        <f t="shared" si="0"/>
        <v>387.11</v>
      </c>
      <c r="J93" s="334">
        <f t="shared" si="0"/>
        <v>1252.6999999999998</v>
      </c>
      <c r="K93" s="334">
        <f t="shared" si="0"/>
        <v>92</v>
      </c>
      <c r="L93" s="334">
        <f t="shared" si="0"/>
        <v>41.43</v>
      </c>
      <c r="M93" s="334">
        <f t="shared" si="0"/>
        <v>84.089999999999989</v>
      </c>
      <c r="N93" s="334">
        <f t="shared" si="0"/>
        <v>34.909999999999997</v>
      </c>
      <c r="O93" s="334">
        <f t="shared" si="0"/>
        <v>-42.66</v>
      </c>
      <c r="P93" s="334">
        <f t="shared" si="0"/>
        <v>6.5200000000000005</v>
      </c>
      <c r="Q93" s="334">
        <f t="shared" si="0"/>
        <v>-36.139999999999986</v>
      </c>
      <c r="R93" s="334">
        <f t="shared" si="0"/>
        <v>786</v>
      </c>
      <c r="S93" s="334">
        <f t="shared" si="0"/>
        <v>1822.68</v>
      </c>
      <c r="T93" s="334">
        <f t="shared" si="0"/>
        <v>1436.09</v>
      </c>
      <c r="U93" s="334">
        <f t="shared" si="0"/>
        <v>1581.36</v>
      </c>
      <c r="V93" s="334">
        <f t="shared" si="0"/>
        <v>386.59000000000003</v>
      </c>
      <c r="W93" s="334">
        <f t="shared" si="0"/>
        <v>241.32000000000008</v>
      </c>
      <c r="X93" s="334">
        <f t="shared" si="0"/>
        <v>627.91</v>
      </c>
      <c r="Y93" s="334">
        <f t="shared" si="0"/>
        <v>1402</v>
      </c>
      <c r="Z93" s="334">
        <f t="shared" si="0"/>
        <v>1485</v>
      </c>
      <c r="AA93" s="334">
        <f t="shared" si="0"/>
        <v>476.36</v>
      </c>
      <c r="AB93" s="334">
        <f t="shared" si="0"/>
        <v>285.83000000000004</v>
      </c>
      <c r="AC93" s="334">
        <f t="shared" si="0"/>
        <v>190.53</v>
      </c>
      <c r="AD93" s="334">
        <f t="shared" si="0"/>
        <v>417.32</v>
      </c>
      <c r="AE93" s="334">
        <f t="shared" si="0"/>
        <v>250.39</v>
      </c>
      <c r="AF93" s="334">
        <f t="shared" si="0"/>
        <v>166.92999999999998</v>
      </c>
      <c r="AG93" s="334">
        <f t="shared" si="0"/>
        <v>401.89000000000004</v>
      </c>
      <c r="AH93" s="334">
        <f t="shared" si="0"/>
        <v>227.89000000000001</v>
      </c>
      <c r="AI93" s="334">
        <f t="shared" si="0"/>
        <v>174</v>
      </c>
      <c r="AJ93" s="334">
        <f t="shared" si="0"/>
        <v>57.93999999999987</v>
      </c>
      <c r="AK93" s="334">
        <f t="shared" si="0"/>
        <v>35.44</v>
      </c>
      <c r="AL93" s="334">
        <f t="shared" si="0"/>
        <v>40.129999999999995</v>
      </c>
      <c r="AM93" s="334">
        <f t="shared" si="0"/>
        <v>23.599999999999998</v>
      </c>
      <c r="AN93" s="334">
        <f t="shared" si="0"/>
        <v>16.53</v>
      </c>
      <c r="AO93" s="334">
        <f t="shared" si="0"/>
        <v>40.129999999999995</v>
      </c>
    </row>
    <row r="94" spans="1:41" ht="23.1" customHeight="1">
      <c r="A94" s="197" t="s">
        <v>84</v>
      </c>
      <c r="B94" s="197" t="s">
        <v>85</v>
      </c>
      <c r="C94" s="253" t="s">
        <v>490</v>
      </c>
      <c r="D94" s="248">
        <v>57</v>
      </c>
      <c r="E94" s="249">
        <v>43.05</v>
      </c>
      <c r="F94" s="249">
        <v>35.61</v>
      </c>
      <c r="G94" s="248">
        <v>37.36</v>
      </c>
      <c r="H94" s="250">
        <v>7.44</v>
      </c>
      <c r="I94" s="249">
        <v>5.69</v>
      </c>
      <c r="J94" s="250">
        <v>13.13</v>
      </c>
      <c r="K94" s="248">
        <v>1</v>
      </c>
      <c r="L94" s="249">
        <v>0.71</v>
      </c>
      <c r="M94" s="249">
        <v>0.63</v>
      </c>
      <c r="N94" s="248">
        <v>0.62</v>
      </c>
      <c r="O94" s="250">
        <v>0.08</v>
      </c>
      <c r="P94" s="249">
        <v>0.09</v>
      </c>
      <c r="Q94" s="250">
        <v>0.17</v>
      </c>
      <c r="R94" s="248">
        <v>1</v>
      </c>
      <c r="S94" s="249">
        <v>1.92</v>
      </c>
      <c r="T94" s="249">
        <v>1.52</v>
      </c>
      <c r="U94" s="249">
        <v>1.67</v>
      </c>
      <c r="V94" s="250">
        <v>0.4</v>
      </c>
      <c r="W94" s="249">
        <v>0.25</v>
      </c>
      <c r="X94" s="250">
        <v>0.65</v>
      </c>
      <c r="Y94" s="248">
        <v>43</v>
      </c>
      <c r="Z94" s="248">
        <v>48</v>
      </c>
      <c r="AA94" s="248">
        <v>15.02</v>
      </c>
      <c r="AB94" s="248">
        <v>9.01</v>
      </c>
      <c r="AC94" s="248">
        <v>6.01</v>
      </c>
      <c r="AD94" s="250">
        <v>13.52</v>
      </c>
      <c r="AE94" s="250">
        <v>8.11</v>
      </c>
      <c r="AF94" s="248">
        <v>5.41</v>
      </c>
      <c r="AG94" s="248">
        <v>13.35</v>
      </c>
      <c r="AH94" s="248">
        <v>7.35</v>
      </c>
      <c r="AI94" s="248">
        <v>6</v>
      </c>
      <c r="AJ94" s="248">
        <v>1.66</v>
      </c>
      <c r="AK94" s="248">
        <v>0.9</v>
      </c>
      <c r="AL94" s="247">
        <v>0.60999999999999899</v>
      </c>
      <c r="AM94" s="247">
        <v>0.6</v>
      </c>
      <c r="AN94" s="247">
        <v>9.9999999999997903E-3</v>
      </c>
      <c r="AO94" s="247">
        <v>0.60999999999999899</v>
      </c>
    </row>
    <row r="95" spans="1:41" s="241" customFormat="1" ht="23.1" customHeight="1">
      <c r="A95" s="563" t="s">
        <v>494</v>
      </c>
      <c r="B95" s="428" t="s">
        <v>13</v>
      </c>
      <c r="D95" s="251">
        <v>493</v>
      </c>
      <c r="E95" s="251">
        <v>477.04</v>
      </c>
      <c r="F95" s="251">
        <v>447.58</v>
      </c>
      <c r="G95" s="251">
        <v>413.88</v>
      </c>
      <c r="H95" s="251">
        <v>29.46</v>
      </c>
      <c r="I95" s="251">
        <v>63.16</v>
      </c>
      <c r="J95" s="251">
        <v>92.62</v>
      </c>
      <c r="K95" s="251">
        <v>26</v>
      </c>
      <c r="L95" s="251">
        <v>9.9</v>
      </c>
      <c r="M95" s="251">
        <v>69.069999999999993</v>
      </c>
      <c r="N95" s="251">
        <v>8.59</v>
      </c>
      <c r="O95" s="251">
        <v>-59.17</v>
      </c>
      <c r="P95" s="251">
        <v>1.31</v>
      </c>
      <c r="Q95" s="251">
        <v>-57.86</v>
      </c>
      <c r="R95" s="251">
        <v>512</v>
      </c>
      <c r="S95" s="251">
        <v>1159.22</v>
      </c>
      <c r="T95" s="251">
        <v>1153</v>
      </c>
      <c r="U95" s="251">
        <v>1005.74</v>
      </c>
      <c r="V95" s="251">
        <v>6.2200000000000299</v>
      </c>
      <c r="W95" s="251">
        <v>153.47999999999999</v>
      </c>
      <c r="X95" s="251">
        <v>159.69999999999999</v>
      </c>
      <c r="Y95" s="251">
        <v>433</v>
      </c>
      <c r="Z95" s="251">
        <v>238</v>
      </c>
      <c r="AA95" s="251">
        <v>110.71</v>
      </c>
      <c r="AB95" s="251">
        <v>66.430000000000007</v>
      </c>
      <c r="AC95" s="251">
        <v>44.28</v>
      </c>
      <c r="AD95" s="251">
        <v>132.5</v>
      </c>
      <c r="AE95" s="251">
        <v>79.5</v>
      </c>
      <c r="AF95" s="251">
        <v>53</v>
      </c>
      <c r="AG95" s="251">
        <v>65.790000000000006</v>
      </c>
      <c r="AH95" s="251">
        <v>37.79</v>
      </c>
      <c r="AI95" s="251">
        <v>28</v>
      </c>
      <c r="AJ95" s="251">
        <v>28.64</v>
      </c>
      <c r="AK95" s="251">
        <v>-13.07</v>
      </c>
      <c r="AL95" s="247">
        <v>7.56</v>
      </c>
      <c r="AM95" s="247">
        <v>-8.7200000000000006</v>
      </c>
      <c r="AN95" s="247">
        <v>16.28</v>
      </c>
      <c r="AO95" s="247">
        <v>7.56</v>
      </c>
    </row>
    <row r="96" spans="1:41" ht="23.1" customHeight="1">
      <c r="A96" s="564"/>
      <c r="B96" s="197" t="s">
        <v>88</v>
      </c>
      <c r="C96" s="427" t="s">
        <v>492</v>
      </c>
      <c r="D96" s="248">
        <v>324</v>
      </c>
      <c r="E96" s="249">
        <v>323.61</v>
      </c>
      <c r="F96" s="249">
        <v>253.86</v>
      </c>
      <c r="G96" s="248">
        <v>280.76</v>
      </c>
      <c r="H96" s="250">
        <v>69.75</v>
      </c>
      <c r="I96" s="249">
        <v>42.85</v>
      </c>
      <c r="J96" s="250">
        <v>112.6</v>
      </c>
      <c r="K96" s="248">
        <v>26</v>
      </c>
      <c r="L96" s="249">
        <v>9.9</v>
      </c>
      <c r="M96" s="249">
        <v>64.59</v>
      </c>
      <c r="N96" s="248">
        <v>8.59</v>
      </c>
      <c r="O96" s="250">
        <v>-54.69</v>
      </c>
      <c r="P96" s="249">
        <v>1.31</v>
      </c>
      <c r="Q96" s="250">
        <v>-53.38</v>
      </c>
      <c r="R96" s="248">
        <v>512</v>
      </c>
      <c r="S96" s="249">
        <v>1159.22</v>
      </c>
      <c r="T96" s="249">
        <v>1153</v>
      </c>
      <c r="U96" s="249">
        <v>1005.74</v>
      </c>
      <c r="V96" s="250">
        <v>6.2200000000000299</v>
      </c>
      <c r="W96" s="249">
        <v>153.47999999999999</v>
      </c>
      <c r="X96" s="250">
        <v>159.69999999999999</v>
      </c>
      <c r="Y96" s="248">
        <v>319</v>
      </c>
      <c r="Z96" s="248">
        <v>145</v>
      </c>
      <c r="AA96" s="248">
        <v>76.56</v>
      </c>
      <c r="AB96" s="248">
        <v>45.94</v>
      </c>
      <c r="AC96" s="248">
        <v>30.62</v>
      </c>
      <c r="AD96" s="250">
        <v>97.35</v>
      </c>
      <c r="AE96" s="250">
        <v>58.41</v>
      </c>
      <c r="AF96" s="248">
        <v>38.94</v>
      </c>
      <c r="AG96" s="248">
        <v>41.91</v>
      </c>
      <c r="AH96" s="248">
        <v>23.91</v>
      </c>
      <c r="AI96" s="248">
        <v>18</v>
      </c>
      <c r="AJ96" s="248">
        <v>22.03</v>
      </c>
      <c r="AK96" s="248">
        <v>-12.47</v>
      </c>
      <c r="AL96" s="247">
        <v>4.3</v>
      </c>
      <c r="AM96" s="247">
        <v>-8.32</v>
      </c>
      <c r="AN96" s="247">
        <v>12.62</v>
      </c>
      <c r="AO96" s="247">
        <v>4.3</v>
      </c>
    </row>
    <row r="97" spans="1:41" ht="23.1" customHeight="1">
      <c r="A97" s="565"/>
      <c r="B97" s="197" t="s">
        <v>89</v>
      </c>
      <c r="C97" s="427" t="s">
        <v>492</v>
      </c>
      <c r="D97" s="248">
        <v>169</v>
      </c>
      <c r="E97" s="249">
        <v>153.43</v>
      </c>
      <c r="F97" s="249">
        <v>193.72</v>
      </c>
      <c r="G97" s="248">
        <v>133.12</v>
      </c>
      <c r="H97" s="250">
        <v>-40.29</v>
      </c>
      <c r="I97" s="249">
        <v>20.309999999999999</v>
      </c>
      <c r="J97" s="250">
        <v>-19.98</v>
      </c>
      <c r="K97" s="248">
        <v>0</v>
      </c>
      <c r="L97" s="249">
        <v>0</v>
      </c>
      <c r="M97" s="249">
        <v>4.4800000000000004</v>
      </c>
      <c r="N97" s="248">
        <v>0</v>
      </c>
      <c r="O97" s="250">
        <v>-4.4800000000000004</v>
      </c>
      <c r="P97" s="249">
        <v>0</v>
      </c>
      <c r="Q97" s="250">
        <v>-4.4800000000000004</v>
      </c>
      <c r="R97" s="248">
        <v>0</v>
      </c>
      <c r="S97" s="249">
        <v>0</v>
      </c>
      <c r="T97" s="249">
        <v>0</v>
      </c>
      <c r="U97" s="249">
        <v>0</v>
      </c>
      <c r="V97" s="250">
        <v>0</v>
      </c>
      <c r="W97" s="249">
        <v>0</v>
      </c>
      <c r="X97" s="250">
        <v>0</v>
      </c>
      <c r="Y97" s="248">
        <v>114</v>
      </c>
      <c r="Z97" s="248">
        <v>93</v>
      </c>
      <c r="AA97" s="248">
        <v>34.15</v>
      </c>
      <c r="AB97" s="248">
        <v>20.49</v>
      </c>
      <c r="AC97" s="248">
        <v>13.66</v>
      </c>
      <c r="AD97" s="250">
        <v>35.15</v>
      </c>
      <c r="AE97" s="250">
        <v>21.09</v>
      </c>
      <c r="AF97" s="248">
        <v>14.06</v>
      </c>
      <c r="AG97" s="248">
        <v>23.88</v>
      </c>
      <c r="AH97" s="248">
        <v>13.88</v>
      </c>
      <c r="AI97" s="248">
        <v>10</v>
      </c>
      <c r="AJ97" s="248">
        <v>6.61</v>
      </c>
      <c r="AK97" s="248">
        <v>-0.60000000000000098</v>
      </c>
      <c r="AL97" s="247">
        <v>3.26</v>
      </c>
      <c r="AM97" s="247">
        <v>-0.39999999999999902</v>
      </c>
      <c r="AN97" s="247">
        <v>3.66</v>
      </c>
      <c r="AO97" s="247">
        <v>3.26</v>
      </c>
    </row>
    <row r="98" spans="1:41" ht="23.1" customHeight="1">
      <c r="A98" s="425" t="s">
        <v>96</v>
      </c>
      <c r="B98" s="197" t="s">
        <v>97</v>
      </c>
      <c r="C98" s="427" t="s">
        <v>492</v>
      </c>
      <c r="D98" s="248">
        <v>130</v>
      </c>
      <c r="E98" s="249">
        <v>128.33000000000001</v>
      </c>
      <c r="F98" s="249">
        <v>108.59</v>
      </c>
      <c r="G98" s="248">
        <v>110.69</v>
      </c>
      <c r="H98" s="250">
        <v>19.739999999999998</v>
      </c>
      <c r="I98" s="249">
        <v>17.64</v>
      </c>
      <c r="J98" s="250">
        <v>37.380000000000003</v>
      </c>
      <c r="K98" s="248">
        <v>2</v>
      </c>
      <c r="L98" s="249">
        <v>0.92</v>
      </c>
      <c r="M98" s="249">
        <v>0.81</v>
      </c>
      <c r="N98" s="248">
        <v>0.8</v>
      </c>
      <c r="O98" s="250">
        <v>0.11</v>
      </c>
      <c r="P98" s="249">
        <v>0.12</v>
      </c>
      <c r="Q98" s="250">
        <v>0.23</v>
      </c>
      <c r="R98" s="248">
        <v>0</v>
      </c>
      <c r="S98" s="249">
        <v>0</v>
      </c>
      <c r="T98" s="249">
        <v>0</v>
      </c>
      <c r="U98" s="249">
        <v>0</v>
      </c>
      <c r="V98" s="250">
        <v>0</v>
      </c>
      <c r="W98" s="249">
        <v>0</v>
      </c>
      <c r="X98" s="250">
        <v>0</v>
      </c>
      <c r="Y98" s="248">
        <v>47</v>
      </c>
      <c r="Z98" s="248">
        <v>45</v>
      </c>
      <c r="AA98" s="248">
        <v>15.18</v>
      </c>
      <c r="AB98" s="248">
        <v>9.11</v>
      </c>
      <c r="AC98" s="248">
        <v>6.07</v>
      </c>
      <c r="AD98" s="250">
        <v>15.35</v>
      </c>
      <c r="AE98" s="250">
        <v>9.2100000000000009</v>
      </c>
      <c r="AF98" s="248">
        <v>6.14</v>
      </c>
      <c r="AG98" s="248">
        <v>12.51</v>
      </c>
      <c r="AH98" s="248">
        <v>7.5100000000000096</v>
      </c>
      <c r="AI98" s="248">
        <v>5</v>
      </c>
      <c r="AJ98" s="248">
        <v>1.5999999999999901</v>
      </c>
      <c r="AK98" s="248">
        <v>-0.100000000000001</v>
      </c>
      <c r="AL98" s="247">
        <v>1</v>
      </c>
      <c r="AM98" s="247">
        <v>-6.9999999999998494E-2</v>
      </c>
      <c r="AN98" s="247">
        <v>1.07</v>
      </c>
      <c r="AO98" s="247">
        <v>1</v>
      </c>
    </row>
    <row r="99" spans="1:41" ht="23.1" customHeight="1">
      <c r="A99" s="197" t="s">
        <v>100</v>
      </c>
      <c r="B99" s="197" t="s">
        <v>101</v>
      </c>
      <c r="C99" s="427" t="s">
        <v>492</v>
      </c>
      <c r="D99" s="248">
        <v>128</v>
      </c>
      <c r="E99" s="249">
        <v>116.75</v>
      </c>
      <c r="F99" s="249">
        <v>119.37</v>
      </c>
      <c r="G99" s="248">
        <v>101.31</v>
      </c>
      <c r="H99" s="250">
        <v>-2.62</v>
      </c>
      <c r="I99" s="249">
        <v>15.44</v>
      </c>
      <c r="J99" s="250">
        <v>12.82</v>
      </c>
      <c r="K99" s="248">
        <v>14</v>
      </c>
      <c r="L99" s="249">
        <v>7.64</v>
      </c>
      <c r="M99" s="249">
        <v>3.52</v>
      </c>
      <c r="N99" s="248">
        <v>6.63</v>
      </c>
      <c r="O99" s="250">
        <v>4.12</v>
      </c>
      <c r="P99" s="249">
        <v>1.01</v>
      </c>
      <c r="Q99" s="250">
        <v>5.13</v>
      </c>
      <c r="R99" s="248">
        <v>0</v>
      </c>
      <c r="S99" s="249">
        <v>0</v>
      </c>
      <c r="T99" s="249">
        <v>0</v>
      </c>
      <c r="U99" s="249">
        <v>0</v>
      </c>
      <c r="V99" s="250">
        <v>0</v>
      </c>
      <c r="W99" s="249">
        <v>0</v>
      </c>
      <c r="X99" s="250">
        <v>0</v>
      </c>
      <c r="Y99" s="248">
        <v>92</v>
      </c>
      <c r="Z99" s="248">
        <v>98</v>
      </c>
      <c r="AA99" s="248">
        <v>31.35</v>
      </c>
      <c r="AB99" s="248">
        <v>18.809999999999999</v>
      </c>
      <c r="AC99" s="248">
        <v>12.54</v>
      </c>
      <c r="AD99" s="250">
        <v>28.88</v>
      </c>
      <c r="AE99" s="250">
        <v>17.329999999999998</v>
      </c>
      <c r="AF99" s="248">
        <v>11.55</v>
      </c>
      <c r="AG99" s="248">
        <v>30.06</v>
      </c>
      <c r="AH99" s="248">
        <v>17.059999999999999</v>
      </c>
      <c r="AI99" s="248">
        <v>13</v>
      </c>
      <c r="AJ99" s="248">
        <v>1.75</v>
      </c>
      <c r="AK99" s="248">
        <v>1.48</v>
      </c>
      <c r="AL99" s="247">
        <v>0.52999999999999803</v>
      </c>
      <c r="AM99" s="247">
        <v>0.98999999999999799</v>
      </c>
      <c r="AN99" s="247">
        <v>-0.46000000000000102</v>
      </c>
      <c r="AO99" s="247">
        <v>0.52999999999999803</v>
      </c>
    </row>
    <row r="100" spans="1:41" ht="23.1" customHeight="1">
      <c r="A100" s="197" t="s">
        <v>102</v>
      </c>
      <c r="B100" s="197" t="s">
        <v>103</v>
      </c>
      <c r="C100" s="253" t="s">
        <v>492</v>
      </c>
      <c r="D100" s="248">
        <v>155</v>
      </c>
      <c r="E100" s="249">
        <v>116.43</v>
      </c>
      <c r="F100" s="249">
        <v>109.16</v>
      </c>
      <c r="G100" s="248">
        <v>101.01</v>
      </c>
      <c r="H100" s="250">
        <v>7.2700000000000102</v>
      </c>
      <c r="I100" s="249">
        <v>15.42</v>
      </c>
      <c r="J100" s="250">
        <v>22.69</v>
      </c>
      <c r="K100" s="248">
        <v>8</v>
      </c>
      <c r="L100" s="249">
        <v>3.46</v>
      </c>
      <c r="M100" s="249">
        <v>0.81</v>
      </c>
      <c r="N100" s="248">
        <v>3</v>
      </c>
      <c r="O100" s="250">
        <v>2.65</v>
      </c>
      <c r="P100" s="249">
        <v>0.46</v>
      </c>
      <c r="Q100" s="250">
        <v>3.11</v>
      </c>
      <c r="R100" s="248">
        <v>249</v>
      </c>
      <c r="S100" s="249">
        <v>581.95000000000005</v>
      </c>
      <c r="T100" s="249">
        <v>207.83</v>
      </c>
      <c r="U100" s="249">
        <v>504.9</v>
      </c>
      <c r="V100" s="250">
        <v>374.12</v>
      </c>
      <c r="W100" s="249">
        <v>77.050000000000097</v>
      </c>
      <c r="X100" s="250">
        <v>451.17</v>
      </c>
      <c r="Y100" s="248">
        <v>64</v>
      </c>
      <c r="Z100" s="248">
        <v>90</v>
      </c>
      <c r="AA100" s="248">
        <v>25.41</v>
      </c>
      <c r="AB100" s="248">
        <v>15.25</v>
      </c>
      <c r="AC100" s="248">
        <v>10.16</v>
      </c>
      <c r="AD100" s="250">
        <v>19.14</v>
      </c>
      <c r="AE100" s="250">
        <v>11.48</v>
      </c>
      <c r="AF100" s="248">
        <v>7.66</v>
      </c>
      <c r="AG100" s="248">
        <v>30.09</v>
      </c>
      <c r="AH100" s="248">
        <v>17.09</v>
      </c>
      <c r="AI100" s="248">
        <v>13</v>
      </c>
      <c r="AJ100" s="248">
        <v>-1.8400000000000201</v>
      </c>
      <c r="AK100" s="248">
        <v>3.77</v>
      </c>
      <c r="AL100" s="247">
        <v>-0.34</v>
      </c>
      <c r="AM100" s="247">
        <v>2.5</v>
      </c>
      <c r="AN100" s="247">
        <v>-2.84</v>
      </c>
      <c r="AO100" s="247">
        <v>-0.34</v>
      </c>
    </row>
    <row r="101" spans="1:41" ht="23.1" customHeight="1">
      <c r="A101" s="197" t="s">
        <v>105</v>
      </c>
      <c r="B101" s="197" t="s">
        <v>106</v>
      </c>
      <c r="C101" s="427" t="s">
        <v>492</v>
      </c>
      <c r="D101" s="248">
        <v>69</v>
      </c>
      <c r="E101" s="249">
        <v>105.62</v>
      </c>
      <c r="F101" s="249">
        <v>114.87</v>
      </c>
      <c r="G101" s="248">
        <v>90.99</v>
      </c>
      <c r="H101" s="250">
        <v>-9.2500000000000107</v>
      </c>
      <c r="I101" s="249">
        <v>14.63</v>
      </c>
      <c r="J101" s="250">
        <v>5.3799999999999804</v>
      </c>
      <c r="K101" s="248">
        <v>0</v>
      </c>
      <c r="L101" s="249">
        <v>0</v>
      </c>
      <c r="M101" s="249">
        <v>0.41</v>
      </c>
      <c r="N101" s="248">
        <v>0</v>
      </c>
      <c r="O101" s="250">
        <v>-0.41</v>
      </c>
      <c r="P101" s="249">
        <v>0</v>
      </c>
      <c r="Q101" s="250">
        <v>-0.41</v>
      </c>
      <c r="R101" s="248">
        <v>0</v>
      </c>
      <c r="S101" s="249">
        <v>0</v>
      </c>
      <c r="T101" s="249">
        <v>0</v>
      </c>
      <c r="U101" s="249">
        <v>0</v>
      </c>
      <c r="V101" s="250">
        <v>0</v>
      </c>
      <c r="W101" s="249">
        <v>0</v>
      </c>
      <c r="X101" s="250">
        <v>0</v>
      </c>
      <c r="Y101" s="248">
        <v>35</v>
      </c>
      <c r="Z101" s="248">
        <v>39</v>
      </c>
      <c r="AA101" s="248">
        <v>12.21</v>
      </c>
      <c r="AB101" s="248">
        <v>7.33</v>
      </c>
      <c r="AC101" s="248">
        <v>4.88</v>
      </c>
      <c r="AD101" s="250">
        <v>8.75</v>
      </c>
      <c r="AE101" s="250">
        <v>5.25</v>
      </c>
      <c r="AF101" s="248">
        <v>3.5</v>
      </c>
      <c r="AG101" s="248">
        <v>5.0100000000000096</v>
      </c>
      <c r="AH101" s="248">
        <v>3.01</v>
      </c>
      <c r="AI101" s="248">
        <v>2</v>
      </c>
      <c r="AJ101" s="248">
        <v>4.3199999999999896</v>
      </c>
      <c r="AK101" s="248">
        <v>2.08</v>
      </c>
      <c r="AL101" s="247">
        <v>4.26</v>
      </c>
      <c r="AM101" s="247">
        <v>1.38</v>
      </c>
      <c r="AN101" s="247">
        <v>2.88</v>
      </c>
      <c r="AO101" s="247">
        <v>4.26</v>
      </c>
    </row>
    <row r="102" spans="1:41" ht="23.1" customHeight="1">
      <c r="A102" s="197" t="s">
        <v>107</v>
      </c>
      <c r="B102" s="197" t="s">
        <v>108</v>
      </c>
      <c r="C102" s="427" t="s">
        <v>492</v>
      </c>
      <c r="D102" s="248">
        <v>156</v>
      </c>
      <c r="E102" s="249">
        <v>111.64</v>
      </c>
      <c r="F102" s="249">
        <v>87.53</v>
      </c>
      <c r="G102" s="248">
        <v>96.86</v>
      </c>
      <c r="H102" s="250">
        <v>24.11</v>
      </c>
      <c r="I102" s="249">
        <v>14.78</v>
      </c>
      <c r="J102" s="250">
        <v>38.89</v>
      </c>
      <c r="K102" s="248">
        <v>4</v>
      </c>
      <c r="L102" s="249">
        <v>1.73</v>
      </c>
      <c r="M102" s="249">
        <v>1.03</v>
      </c>
      <c r="N102" s="248">
        <v>1.5</v>
      </c>
      <c r="O102" s="250">
        <v>0.7</v>
      </c>
      <c r="P102" s="249">
        <v>0.23</v>
      </c>
      <c r="Q102" s="250">
        <v>0.93</v>
      </c>
      <c r="R102" s="248">
        <v>0</v>
      </c>
      <c r="S102" s="249">
        <v>0</v>
      </c>
      <c r="T102" s="249">
        <v>0</v>
      </c>
      <c r="U102" s="249">
        <v>0</v>
      </c>
      <c r="V102" s="250">
        <v>0</v>
      </c>
      <c r="W102" s="249">
        <v>0</v>
      </c>
      <c r="X102" s="250">
        <v>0</v>
      </c>
      <c r="Y102" s="248">
        <v>57</v>
      </c>
      <c r="Z102" s="248">
        <v>76</v>
      </c>
      <c r="AA102" s="248">
        <v>21.95</v>
      </c>
      <c r="AB102" s="248">
        <v>13.17</v>
      </c>
      <c r="AC102" s="248">
        <v>8.7799999999999994</v>
      </c>
      <c r="AD102" s="250">
        <v>14.69</v>
      </c>
      <c r="AE102" s="250">
        <v>8.81</v>
      </c>
      <c r="AF102" s="248">
        <v>5.88</v>
      </c>
      <c r="AG102" s="248">
        <v>22.64</v>
      </c>
      <c r="AH102" s="248">
        <v>12.64</v>
      </c>
      <c r="AI102" s="248">
        <v>10</v>
      </c>
      <c r="AJ102" s="248">
        <v>0.52999999999999903</v>
      </c>
      <c r="AK102" s="248">
        <v>4.3600000000000003</v>
      </c>
      <c r="AL102" s="247">
        <v>1.68</v>
      </c>
      <c r="AM102" s="247">
        <v>2.9</v>
      </c>
      <c r="AN102" s="247">
        <v>-1.22</v>
      </c>
      <c r="AO102" s="247">
        <v>1.68</v>
      </c>
    </row>
    <row r="103" spans="1:41" ht="23.1" customHeight="1">
      <c r="A103" s="197" t="s">
        <v>109</v>
      </c>
      <c r="B103" s="197" t="s">
        <v>110</v>
      </c>
      <c r="C103" s="427" t="s">
        <v>492</v>
      </c>
      <c r="D103" s="248">
        <v>94</v>
      </c>
      <c r="E103" s="249">
        <v>84.4</v>
      </c>
      <c r="F103" s="249">
        <v>51.92</v>
      </c>
      <c r="G103" s="248">
        <v>73.23</v>
      </c>
      <c r="H103" s="250">
        <v>32.479999999999997</v>
      </c>
      <c r="I103" s="249">
        <v>11.17</v>
      </c>
      <c r="J103" s="250">
        <v>43.65</v>
      </c>
      <c r="K103" s="248">
        <v>0</v>
      </c>
      <c r="L103" s="249">
        <v>0</v>
      </c>
      <c r="M103" s="249">
        <v>0.48</v>
      </c>
      <c r="N103" s="248">
        <v>0</v>
      </c>
      <c r="O103" s="250">
        <v>-0.48</v>
      </c>
      <c r="P103" s="249">
        <v>0</v>
      </c>
      <c r="Q103" s="250">
        <v>-0.48</v>
      </c>
      <c r="R103" s="248">
        <v>0</v>
      </c>
      <c r="S103" s="249">
        <v>0</v>
      </c>
      <c r="T103" s="249">
        <v>0</v>
      </c>
      <c r="U103" s="249">
        <v>0</v>
      </c>
      <c r="V103" s="250">
        <v>0</v>
      </c>
      <c r="W103" s="249">
        <v>0</v>
      </c>
      <c r="X103" s="250">
        <v>0</v>
      </c>
      <c r="Y103" s="248">
        <v>28</v>
      </c>
      <c r="Z103" s="248">
        <v>39</v>
      </c>
      <c r="AA103" s="248">
        <v>11.05</v>
      </c>
      <c r="AB103" s="248">
        <v>6.63</v>
      </c>
      <c r="AC103" s="248">
        <v>4.42</v>
      </c>
      <c r="AD103" s="250">
        <v>7.76</v>
      </c>
      <c r="AE103" s="250">
        <v>4.66</v>
      </c>
      <c r="AF103" s="248">
        <v>3.1</v>
      </c>
      <c r="AG103" s="248">
        <v>11.77</v>
      </c>
      <c r="AH103" s="248">
        <v>6.77</v>
      </c>
      <c r="AI103" s="248">
        <v>5</v>
      </c>
      <c r="AJ103" s="248">
        <v>-0.13999999999999599</v>
      </c>
      <c r="AK103" s="248">
        <v>1.97</v>
      </c>
      <c r="AL103" s="247">
        <v>0.74</v>
      </c>
      <c r="AM103" s="247">
        <v>1.32</v>
      </c>
      <c r="AN103" s="247">
        <v>-0.57999999999999996</v>
      </c>
      <c r="AO103" s="247">
        <v>0.74</v>
      </c>
    </row>
    <row r="104" spans="1:41" ht="24" customHeight="1">
      <c r="A104" s="446"/>
      <c r="B104" s="197" t="s">
        <v>113</v>
      </c>
      <c r="C104" s="427" t="s">
        <v>492</v>
      </c>
      <c r="D104" s="248">
        <v>22</v>
      </c>
      <c r="E104" s="249">
        <v>18.86</v>
      </c>
      <c r="F104" s="249">
        <v>25.19</v>
      </c>
      <c r="G104" s="248">
        <v>16.36</v>
      </c>
      <c r="H104" s="250">
        <v>-6.33</v>
      </c>
      <c r="I104" s="249">
        <v>2.5</v>
      </c>
      <c r="J104" s="250">
        <v>-3.83</v>
      </c>
      <c r="K104" s="248">
        <v>11</v>
      </c>
      <c r="L104" s="249">
        <v>5.0599999999999996</v>
      </c>
      <c r="M104" s="249">
        <v>0.81</v>
      </c>
      <c r="N104" s="248">
        <v>4.3899999999999997</v>
      </c>
      <c r="O104" s="250">
        <v>4.25</v>
      </c>
      <c r="P104" s="249">
        <v>0.67</v>
      </c>
      <c r="Q104" s="250">
        <v>4.92</v>
      </c>
      <c r="R104" s="248">
        <v>0</v>
      </c>
      <c r="S104" s="249">
        <v>0</v>
      </c>
      <c r="T104" s="249">
        <v>0</v>
      </c>
      <c r="U104" s="249">
        <v>0</v>
      </c>
      <c r="V104" s="250">
        <v>0</v>
      </c>
      <c r="W104" s="249">
        <v>0</v>
      </c>
      <c r="X104" s="250">
        <v>0</v>
      </c>
      <c r="Y104" s="248">
        <v>22</v>
      </c>
      <c r="Z104" s="248">
        <v>28</v>
      </c>
      <c r="AA104" s="248">
        <v>8.25</v>
      </c>
      <c r="AB104" s="248">
        <v>4.95</v>
      </c>
      <c r="AC104" s="248">
        <v>3.3</v>
      </c>
      <c r="AD104" s="250">
        <v>6.27</v>
      </c>
      <c r="AE104" s="250">
        <v>3.76</v>
      </c>
      <c r="AF104" s="248">
        <v>2.5099999999999998</v>
      </c>
      <c r="AG104" s="248">
        <v>9.25</v>
      </c>
      <c r="AH104" s="248">
        <v>5.25</v>
      </c>
      <c r="AI104" s="248">
        <v>4</v>
      </c>
      <c r="AJ104" s="248">
        <v>-0.3</v>
      </c>
      <c r="AK104" s="248">
        <v>1.19</v>
      </c>
      <c r="AL104" s="247">
        <v>8.99999999999999E-2</v>
      </c>
      <c r="AM104" s="247">
        <v>0.79</v>
      </c>
      <c r="AN104" s="247">
        <v>-0.7</v>
      </c>
      <c r="AO104" s="247">
        <v>8.99999999999999E-2</v>
      </c>
    </row>
    <row r="105" spans="1:41" ht="24.75" customHeight="1">
      <c r="A105" s="446"/>
      <c r="B105" s="197" t="s">
        <v>114</v>
      </c>
      <c r="C105" s="427" t="s">
        <v>492</v>
      </c>
      <c r="D105" s="248">
        <v>110</v>
      </c>
      <c r="E105" s="249">
        <v>111.33</v>
      </c>
      <c r="F105" s="249">
        <v>81.99</v>
      </c>
      <c r="G105" s="248">
        <v>96.59</v>
      </c>
      <c r="H105" s="250">
        <v>29.34</v>
      </c>
      <c r="I105" s="249">
        <v>14.74</v>
      </c>
      <c r="J105" s="250">
        <v>44.08</v>
      </c>
      <c r="K105" s="248">
        <v>2</v>
      </c>
      <c r="L105" s="249">
        <v>1.01</v>
      </c>
      <c r="M105" s="249">
        <v>0</v>
      </c>
      <c r="N105" s="248">
        <v>0.88</v>
      </c>
      <c r="O105" s="250">
        <v>1.01</v>
      </c>
      <c r="P105" s="249">
        <v>0.13</v>
      </c>
      <c r="Q105" s="250">
        <v>1.1399999999999999</v>
      </c>
      <c r="R105" s="248">
        <v>5</v>
      </c>
      <c r="S105" s="249">
        <v>7.59</v>
      </c>
      <c r="T105" s="249">
        <v>14.54</v>
      </c>
      <c r="U105" s="249">
        <v>6.59</v>
      </c>
      <c r="V105" s="250">
        <v>-6.95</v>
      </c>
      <c r="W105" s="249">
        <v>1</v>
      </c>
      <c r="X105" s="250">
        <v>-5.95</v>
      </c>
      <c r="Y105" s="248">
        <v>22</v>
      </c>
      <c r="Z105" s="248">
        <v>44</v>
      </c>
      <c r="AA105" s="248">
        <v>10.89</v>
      </c>
      <c r="AB105" s="248">
        <v>6.53</v>
      </c>
      <c r="AC105" s="248">
        <v>4.3600000000000003</v>
      </c>
      <c r="AD105" s="250">
        <v>9.08</v>
      </c>
      <c r="AE105" s="250">
        <v>5.45</v>
      </c>
      <c r="AF105" s="248">
        <v>3.63</v>
      </c>
      <c r="AG105" s="248">
        <v>10.94</v>
      </c>
      <c r="AH105" s="248">
        <v>5.94</v>
      </c>
      <c r="AI105" s="248">
        <v>5</v>
      </c>
      <c r="AJ105" s="248">
        <v>0.59000000000000297</v>
      </c>
      <c r="AK105" s="248">
        <v>1.08</v>
      </c>
      <c r="AL105" s="247">
        <v>9.0000000000000704E-2</v>
      </c>
      <c r="AM105" s="247">
        <v>0.73</v>
      </c>
      <c r="AN105" s="247">
        <v>-0.64</v>
      </c>
      <c r="AO105" s="247">
        <v>9.0000000000000704E-2</v>
      </c>
    </row>
    <row r="106" spans="1:41" ht="23.1" customHeight="1">
      <c r="A106" s="563" t="s">
        <v>432</v>
      </c>
      <c r="B106" s="428" t="s">
        <v>13</v>
      </c>
      <c r="C106" s="427"/>
      <c r="D106" s="251">
        <v>1026</v>
      </c>
      <c r="E106" s="251">
        <v>1616.5</v>
      </c>
      <c r="F106" s="251">
        <v>882.55</v>
      </c>
      <c r="G106" s="251">
        <v>1404.56</v>
      </c>
      <c r="H106" s="251">
        <v>733.95</v>
      </c>
      <c r="I106" s="251">
        <v>211.94</v>
      </c>
      <c r="J106" s="251">
        <v>945.89</v>
      </c>
      <c r="K106" s="251">
        <v>24</v>
      </c>
      <c r="L106" s="251">
        <v>11</v>
      </c>
      <c r="M106" s="251">
        <v>6.52</v>
      </c>
      <c r="N106" s="251">
        <v>8.5</v>
      </c>
      <c r="O106" s="251">
        <v>4.4800000000000004</v>
      </c>
      <c r="P106" s="251">
        <v>2.5</v>
      </c>
      <c r="Q106" s="251">
        <v>6.98</v>
      </c>
      <c r="R106" s="251">
        <v>19</v>
      </c>
      <c r="S106" s="251">
        <v>72</v>
      </c>
      <c r="T106" s="251">
        <v>59.2</v>
      </c>
      <c r="U106" s="251">
        <v>62.46</v>
      </c>
      <c r="V106" s="251">
        <v>12.8</v>
      </c>
      <c r="W106" s="251">
        <v>9.5399999999999903</v>
      </c>
      <c r="X106" s="251">
        <v>22.34</v>
      </c>
      <c r="Y106" s="251">
        <v>559</v>
      </c>
      <c r="Z106" s="251">
        <v>740</v>
      </c>
      <c r="AA106" s="251">
        <v>214.34</v>
      </c>
      <c r="AB106" s="251">
        <v>128.61000000000001</v>
      </c>
      <c r="AC106" s="251">
        <v>85.73</v>
      </c>
      <c r="AD106" s="251">
        <v>161.38</v>
      </c>
      <c r="AE106" s="251">
        <v>96.83</v>
      </c>
      <c r="AF106" s="251">
        <v>64.55</v>
      </c>
      <c r="AG106" s="251">
        <v>190.48</v>
      </c>
      <c r="AH106" s="251">
        <v>107.48</v>
      </c>
      <c r="AI106" s="251">
        <v>83</v>
      </c>
      <c r="AJ106" s="251">
        <v>21.1299999999999</v>
      </c>
      <c r="AK106" s="251">
        <v>31.78</v>
      </c>
      <c r="AL106" s="247">
        <v>23.91</v>
      </c>
      <c r="AM106" s="247">
        <v>21.18</v>
      </c>
      <c r="AN106" s="247">
        <v>2.73</v>
      </c>
      <c r="AO106" s="247">
        <v>23.91</v>
      </c>
    </row>
    <row r="107" spans="1:41" s="243" customFormat="1" ht="23.1" customHeight="1">
      <c r="A107" s="564"/>
      <c r="B107" s="197" t="s">
        <v>117</v>
      </c>
      <c r="C107" s="427" t="s">
        <v>490</v>
      </c>
      <c r="D107" s="248">
        <v>466</v>
      </c>
      <c r="E107" s="249">
        <v>736.83</v>
      </c>
      <c r="F107" s="249">
        <v>394.4</v>
      </c>
      <c r="G107" s="248">
        <v>639.79</v>
      </c>
      <c r="H107" s="250">
        <v>342.43</v>
      </c>
      <c r="I107" s="249">
        <v>97.040000000000106</v>
      </c>
      <c r="J107" s="250">
        <v>439.47</v>
      </c>
      <c r="K107" s="248">
        <v>3</v>
      </c>
      <c r="L107" s="249">
        <v>0.6</v>
      </c>
      <c r="M107" s="249">
        <v>2.13</v>
      </c>
      <c r="N107" s="248">
        <v>0.52</v>
      </c>
      <c r="O107" s="250">
        <v>-1.53</v>
      </c>
      <c r="P107" s="249">
        <v>0.08</v>
      </c>
      <c r="Q107" s="250">
        <v>-1.45</v>
      </c>
      <c r="R107" s="248">
        <v>11</v>
      </c>
      <c r="S107" s="249">
        <v>42.8</v>
      </c>
      <c r="T107" s="249">
        <v>8.8000000000000007</v>
      </c>
      <c r="U107" s="249">
        <v>37.130000000000003</v>
      </c>
      <c r="V107" s="250">
        <v>34</v>
      </c>
      <c r="W107" s="249">
        <v>5.6699999999999902</v>
      </c>
      <c r="X107" s="250">
        <v>39.67</v>
      </c>
      <c r="Y107" s="248">
        <v>262</v>
      </c>
      <c r="Z107" s="248">
        <v>347</v>
      </c>
      <c r="AA107" s="248">
        <v>100.48</v>
      </c>
      <c r="AB107" s="248">
        <v>60.29</v>
      </c>
      <c r="AC107" s="248">
        <v>40.19</v>
      </c>
      <c r="AD107" s="250">
        <v>75.239999999999995</v>
      </c>
      <c r="AE107" s="250">
        <v>45.14</v>
      </c>
      <c r="AF107" s="248">
        <v>30.1</v>
      </c>
      <c r="AG107" s="248">
        <v>105.56</v>
      </c>
      <c r="AH107" s="248">
        <v>59.560000000000102</v>
      </c>
      <c r="AI107" s="248">
        <v>46</v>
      </c>
      <c r="AJ107" s="248">
        <v>0.72999999999994003</v>
      </c>
      <c r="AK107" s="248">
        <v>15.15</v>
      </c>
      <c r="AL107" s="247">
        <v>4.28</v>
      </c>
      <c r="AM107" s="247">
        <v>10.09</v>
      </c>
      <c r="AN107" s="247">
        <v>-5.81</v>
      </c>
      <c r="AO107" s="247">
        <v>4.28</v>
      </c>
    </row>
    <row r="108" spans="1:41" ht="23.1" customHeight="1">
      <c r="A108" s="564"/>
      <c r="B108" s="197" t="s">
        <v>118</v>
      </c>
      <c r="C108" s="253" t="s">
        <v>490</v>
      </c>
      <c r="D108" s="248">
        <v>237</v>
      </c>
      <c r="E108" s="249">
        <v>378.84</v>
      </c>
      <c r="F108" s="249">
        <v>182.4</v>
      </c>
      <c r="G108" s="248">
        <v>327.9</v>
      </c>
      <c r="H108" s="250">
        <v>196.44</v>
      </c>
      <c r="I108" s="249">
        <v>50.940000000000097</v>
      </c>
      <c r="J108" s="250">
        <v>247.38</v>
      </c>
      <c r="K108" s="248">
        <v>0</v>
      </c>
      <c r="L108" s="249">
        <v>0</v>
      </c>
      <c r="M108" s="249">
        <v>0</v>
      </c>
      <c r="N108" s="248">
        <v>0</v>
      </c>
      <c r="O108" s="250">
        <v>0</v>
      </c>
      <c r="P108" s="249">
        <v>0</v>
      </c>
      <c r="Q108" s="250">
        <v>0</v>
      </c>
      <c r="R108" s="248">
        <v>3</v>
      </c>
      <c r="S108" s="249">
        <v>13.2</v>
      </c>
      <c r="T108" s="249">
        <v>29.6</v>
      </c>
      <c r="U108" s="249">
        <v>11.45</v>
      </c>
      <c r="V108" s="250">
        <v>-16.399999999999999</v>
      </c>
      <c r="W108" s="249">
        <v>1.75</v>
      </c>
      <c r="X108" s="250">
        <v>-14.65</v>
      </c>
      <c r="Y108" s="248">
        <v>145</v>
      </c>
      <c r="Z108" s="248">
        <v>188</v>
      </c>
      <c r="AA108" s="248">
        <v>54.95</v>
      </c>
      <c r="AB108" s="248">
        <v>32.97</v>
      </c>
      <c r="AC108" s="248">
        <v>21.98</v>
      </c>
      <c r="AD108" s="250">
        <v>40.26</v>
      </c>
      <c r="AE108" s="250">
        <v>24.16</v>
      </c>
      <c r="AF108" s="248">
        <v>16.100000000000001</v>
      </c>
      <c r="AG108" s="248">
        <v>38.65</v>
      </c>
      <c r="AH108" s="248">
        <v>21.65</v>
      </c>
      <c r="AI108" s="248">
        <v>17</v>
      </c>
      <c r="AJ108" s="248">
        <v>11.32</v>
      </c>
      <c r="AK108" s="248">
        <v>8.81</v>
      </c>
      <c r="AL108" s="247">
        <v>10.86</v>
      </c>
      <c r="AM108" s="247">
        <v>5.88</v>
      </c>
      <c r="AN108" s="247">
        <v>4.9800000000000004</v>
      </c>
      <c r="AO108" s="247">
        <v>10.86</v>
      </c>
    </row>
    <row r="109" spans="1:41" ht="23.1" customHeight="1">
      <c r="A109" s="564"/>
      <c r="B109" s="197" t="s">
        <v>119</v>
      </c>
      <c r="C109" s="253" t="s">
        <v>490</v>
      </c>
      <c r="D109" s="248">
        <v>255</v>
      </c>
      <c r="E109" s="249">
        <v>431.8</v>
      </c>
      <c r="F109" s="249">
        <v>231.2</v>
      </c>
      <c r="G109" s="248">
        <v>376.97</v>
      </c>
      <c r="H109" s="250">
        <v>200.6</v>
      </c>
      <c r="I109" s="249">
        <v>54.829999999999899</v>
      </c>
      <c r="J109" s="250">
        <v>255.43</v>
      </c>
      <c r="K109" s="248">
        <v>4</v>
      </c>
      <c r="L109" s="249">
        <v>1.8</v>
      </c>
      <c r="M109" s="249">
        <v>2.13</v>
      </c>
      <c r="N109" s="248">
        <v>0.52</v>
      </c>
      <c r="O109" s="250">
        <v>-0.33</v>
      </c>
      <c r="P109" s="249">
        <v>1.28</v>
      </c>
      <c r="Q109" s="250">
        <v>0.95</v>
      </c>
      <c r="R109" s="248">
        <v>5</v>
      </c>
      <c r="S109" s="249">
        <v>16</v>
      </c>
      <c r="T109" s="249">
        <v>20.8</v>
      </c>
      <c r="U109" s="249">
        <v>13.88</v>
      </c>
      <c r="V109" s="250">
        <v>-4.8</v>
      </c>
      <c r="W109" s="249">
        <v>2.12</v>
      </c>
      <c r="X109" s="250">
        <v>-2.68</v>
      </c>
      <c r="Y109" s="248">
        <v>104</v>
      </c>
      <c r="Z109" s="248">
        <v>151</v>
      </c>
      <c r="AA109" s="248">
        <v>42.08</v>
      </c>
      <c r="AB109" s="248">
        <v>25.25</v>
      </c>
      <c r="AC109" s="248">
        <v>16.829999999999998</v>
      </c>
      <c r="AD109" s="250">
        <v>32.18</v>
      </c>
      <c r="AE109" s="250">
        <v>19.309999999999999</v>
      </c>
      <c r="AF109" s="248">
        <v>12.87</v>
      </c>
      <c r="AG109" s="248">
        <v>31.63</v>
      </c>
      <c r="AH109" s="248">
        <v>17.63</v>
      </c>
      <c r="AI109" s="248">
        <v>14</v>
      </c>
      <c r="AJ109" s="248">
        <v>7.62</v>
      </c>
      <c r="AK109" s="248">
        <v>5.94</v>
      </c>
      <c r="AL109" s="247">
        <v>6.79</v>
      </c>
      <c r="AM109" s="247">
        <v>3.96</v>
      </c>
      <c r="AN109" s="247">
        <v>2.83</v>
      </c>
      <c r="AO109" s="247">
        <v>6.79</v>
      </c>
    </row>
    <row r="110" spans="1:41" s="241" customFormat="1" ht="31.5" customHeight="1">
      <c r="A110" s="565"/>
      <c r="B110" s="197" t="s">
        <v>120</v>
      </c>
      <c r="C110" s="427" t="s">
        <v>492</v>
      </c>
      <c r="D110" s="248">
        <v>68</v>
      </c>
      <c r="E110" s="249">
        <v>69.03</v>
      </c>
      <c r="F110" s="249">
        <v>74.55</v>
      </c>
      <c r="G110" s="248">
        <v>59.9</v>
      </c>
      <c r="H110" s="250">
        <v>-5.52</v>
      </c>
      <c r="I110" s="249">
        <v>9.1300000000000008</v>
      </c>
      <c r="J110" s="250">
        <v>3.6100000000000101</v>
      </c>
      <c r="K110" s="248">
        <v>17</v>
      </c>
      <c r="L110" s="249">
        <v>8.6</v>
      </c>
      <c r="M110" s="249">
        <v>2.2599999999999998</v>
      </c>
      <c r="N110" s="248">
        <v>7.46</v>
      </c>
      <c r="O110" s="250">
        <v>6.34</v>
      </c>
      <c r="P110" s="249">
        <v>1.1399999999999999</v>
      </c>
      <c r="Q110" s="250">
        <v>7.48</v>
      </c>
      <c r="R110" s="248">
        <v>0</v>
      </c>
      <c r="S110" s="249">
        <v>0</v>
      </c>
      <c r="T110" s="249">
        <v>0</v>
      </c>
      <c r="U110" s="249">
        <v>0</v>
      </c>
      <c r="V110" s="250">
        <v>0</v>
      </c>
      <c r="W110" s="249">
        <v>0</v>
      </c>
      <c r="X110" s="250">
        <v>0</v>
      </c>
      <c r="Y110" s="248">
        <v>48</v>
      </c>
      <c r="Z110" s="248">
        <v>54</v>
      </c>
      <c r="AA110" s="248">
        <v>16.829999999999998</v>
      </c>
      <c r="AB110" s="248">
        <v>10.1</v>
      </c>
      <c r="AC110" s="248">
        <v>6.73</v>
      </c>
      <c r="AD110" s="250">
        <v>13.7</v>
      </c>
      <c r="AE110" s="250">
        <v>8.2200000000000006</v>
      </c>
      <c r="AF110" s="248">
        <v>5.48</v>
      </c>
      <c r="AG110" s="248">
        <v>14.64</v>
      </c>
      <c r="AH110" s="248">
        <v>8.6400000000000095</v>
      </c>
      <c r="AI110" s="248">
        <v>6</v>
      </c>
      <c r="AJ110" s="248">
        <v>1.45999999999999</v>
      </c>
      <c r="AK110" s="248">
        <v>1.88</v>
      </c>
      <c r="AL110" s="247">
        <v>1.98</v>
      </c>
      <c r="AM110" s="247">
        <v>1.25</v>
      </c>
      <c r="AN110" s="247">
        <v>0.73</v>
      </c>
      <c r="AO110" s="247">
        <v>1.98</v>
      </c>
    </row>
  </sheetData>
  <mergeCells count="61">
    <mergeCell ref="A93:C93"/>
    <mergeCell ref="AN8:AN9"/>
    <mergeCell ref="AH8:AH9"/>
    <mergeCell ref="O8:O9"/>
    <mergeCell ref="P8:P9"/>
    <mergeCell ref="Q8:Q9"/>
    <mergeCell ref="R7:R9"/>
    <mergeCell ref="S7:S9"/>
    <mergeCell ref="B5:B9"/>
    <mergeCell ref="AF8:AF9"/>
    <mergeCell ref="AG8:AG9"/>
    <mergeCell ref="A11:C11"/>
    <mergeCell ref="A5:A9"/>
    <mergeCell ref="C5:C9"/>
    <mergeCell ref="A12:A92"/>
    <mergeCell ref="AG7:AI7"/>
    <mergeCell ref="A95:A97"/>
    <mergeCell ref="A106:A110"/>
    <mergeCell ref="AO5:AO7"/>
    <mergeCell ref="AO8:AO9"/>
    <mergeCell ref="A2:AO4"/>
    <mergeCell ref="D5:J6"/>
    <mergeCell ref="K5:Q6"/>
    <mergeCell ref="R5:X6"/>
    <mergeCell ref="Y5:AN6"/>
    <mergeCell ref="AI8:AI9"/>
    <mergeCell ref="AJ8:AJ9"/>
    <mergeCell ref="AK8:AK9"/>
    <mergeCell ref="AL8:AL9"/>
    <mergeCell ref="AM8:AM9"/>
    <mergeCell ref="AD8:AD9"/>
    <mergeCell ref="AE8:AE9"/>
    <mergeCell ref="AJ7:AK7"/>
    <mergeCell ref="AL7:AN7"/>
    <mergeCell ref="A10:C10"/>
    <mergeCell ref="D7:D9"/>
    <mergeCell ref="E7:E9"/>
    <mergeCell ref="F7:F9"/>
    <mergeCell ref="G7:G9"/>
    <mergeCell ref="H8:H9"/>
    <mergeCell ref="I8:I9"/>
    <mergeCell ref="J8:J9"/>
    <mergeCell ref="K7:K9"/>
    <mergeCell ref="L7:L9"/>
    <mergeCell ref="M7:M9"/>
    <mergeCell ref="N7:N9"/>
    <mergeCell ref="H7:J7"/>
    <mergeCell ref="O7:Q7"/>
    <mergeCell ref="V7:X7"/>
    <mergeCell ref="AA7:AC7"/>
    <mergeCell ref="AD7:AF7"/>
    <mergeCell ref="T7:T9"/>
    <mergeCell ref="U7:U9"/>
    <mergeCell ref="V8:V9"/>
    <mergeCell ref="W8:W9"/>
    <mergeCell ref="X8:X9"/>
    <mergeCell ref="Y7:Y9"/>
    <mergeCell ref="Z7:Z9"/>
    <mergeCell ref="AA8:AA9"/>
    <mergeCell ref="AB8:AB9"/>
    <mergeCell ref="AC8:AC9"/>
  </mergeCells>
  <phoneticPr fontId="154" type="noConversion"/>
  <printOptions horizontalCentered="1"/>
  <pageMargins left="0.15748031496063" right="0.15748031496063" top="0.39370078740157499" bottom="0.39370078740157499" header="0.511811023622047" footer="0.511811023622047"/>
  <pageSetup paperSize="8" scale="63" fitToHeight="0" orientation="landscape"/>
  <headerFooter scaleWithDoc="0" alignWithMargins="0">
    <oddFooter>&amp;C&amp;P</oddFooter>
  </headerFooter>
  <colBreaks count="1" manualBreakCount="1">
    <brk id="19" max="171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"/>
  <sheetViews>
    <sheetView workbookViewId="0">
      <selection activeCell="A2" sqref="A2:F2"/>
    </sheetView>
  </sheetViews>
  <sheetFormatPr defaultColWidth="9" defaultRowHeight="13.5"/>
  <cols>
    <col min="1" max="1" width="8.875" style="217" customWidth="1"/>
    <col min="2" max="2" width="12.125" style="217" customWidth="1"/>
    <col min="3" max="3" width="20.625" style="217" customWidth="1"/>
    <col min="4" max="4" width="18.25" style="217" customWidth="1"/>
    <col min="5" max="5" width="16" style="217" customWidth="1"/>
    <col min="6" max="6" width="11.125" style="115" customWidth="1"/>
    <col min="7" max="16384" width="9" style="115"/>
  </cols>
  <sheetData>
    <row r="1" spans="1:6" ht="30" customHeight="1">
      <c r="A1" s="218" t="s">
        <v>612</v>
      </c>
      <c r="B1" s="218"/>
      <c r="C1" s="656"/>
      <c r="D1" s="656"/>
      <c r="E1" s="656"/>
    </row>
    <row r="2" spans="1:6" ht="66" customHeight="1">
      <c r="A2" s="657" t="s">
        <v>613</v>
      </c>
      <c r="B2" s="657"/>
      <c r="C2" s="657"/>
      <c r="D2" s="657"/>
      <c r="E2" s="657"/>
      <c r="F2" s="657"/>
    </row>
    <row r="3" spans="1:6" ht="30" customHeight="1">
      <c r="A3" s="219"/>
      <c r="B3" s="219"/>
      <c r="C3" s="220"/>
      <c r="D3" s="221"/>
      <c r="E3" s="222"/>
    </row>
    <row r="4" spans="1:6" ht="30" customHeight="1">
      <c r="A4" s="223"/>
      <c r="B4" s="223" t="s">
        <v>575</v>
      </c>
      <c r="C4" s="223" t="s">
        <v>614</v>
      </c>
      <c r="D4" s="224" t="s">
        <v>615</v>
      </c>
      <c r="E4" s="225" t="s">
        <v>616</v>
      </c>
      <c r="F4" s="225" t="s">
        <v>617</v>
      </c>
    </row>
    <row r="5" spans="1:6" ht="30" customHeight="1">
      <c r="A5" s="654" t="s">
        <v>346</v>
      </c>
      <c r="B5" s="655"/>
      <c r="C5" s="223"/>
      <c r="D5" s="224"/>
      <c r="E5" s="658">
        <v>835</v>
      </c>
      <c r="F5" s="659"/>
    </row>
    <row r="6" spans="1:6" ht="30" customHeight="1">
      <c r="A6" s="654" t="s">
        <v>392</v>
      </c>
      <c r="B6" s="655"/>
      <c r="C6" s="223"/>
      <c r="D6" s="224"/>
      <c r="E6" s="225"/>
      <c r="F6" s="225">
        <v>5</v>
      </c>
    </row>
    <row r="7" spans="1:6" ht="30" customHeight="1">
      <c r="A7" s="654" t="s">
        <v>407</v>
      </c>
      <c r="B7" s="655"/>
      <c r="C7" s="223"/>
      <c r="D7" s="224"/>
      <c r="E7" s="225"/>
      <c r="F7" s="225">
        <v>5</v>
      </c>
    </row>
    <row r="8" spans="1:6" ht="30" customHeight="1">
      <c r="A8" s="226"/>
      <c r="B8" s="223"/>
      <c r="C8" s="227" t="s">
        <v>38</v>
      </c>
      <c r="D8" s="224"/>
      <c r="E8" s="225"/>
      <c r="F8" s="225">
        <v>1</v>
      </c>
    </row>
    <row r="9" spans="1:6" ht="30" customHeight="1">
      <c r="A9" s="226"/>
      <c r="B9" s="223"/>
      <c r="C9" s="227" t="s">
        <v>23</v>
      </c>
      <c r="D9" s="224"/>
      <c r="E9" s="225"/>
      <c r="F9" s="225">
        <v>1</v>
      </c>
    </row>
    <row r="10" spans="1:6" ht="30" customHeight="1">
      <c r="A10" s="226"/>
      <c r="B10" s="223"/>
      <c r="C10" s="227" t="s">
        <v>46</v>
      </c>
      <c r="D10" s="224"/>
      <c r="E10" s="225"/>
      <c r="F10" s="225">
        <v>1</v>
      </c>
    </row>
    <row r="11" spans="1:6" ht="30" customHeight="1">
      <c r="A11" s="226"/>
      <c r="B11" s="223"/>
      <c r="C11" s="227" t="s">
        <v>42</v>
      </c>
      <c r="D11" s="224"/>
      <c r="E11" s="225"/>
      <c r="F11" s="225">
        <v>1</v>
      </c>
    </row>
    <row r="12" spans="1:6" ht="30" customHeight="1">
      <c r="A12" s="226"/>
      <c r="B12" s="223"/>
      <c r="C12" s="227" t="s">
        <v>69</v>
      </c>
      <c r="D12" s="224"/>
      <c r="E12" s="225"/>
      <c r="F12" s="225">
        <v>1</v>
      </c>
    </row>
    <row r="13" spans="1:6" ht="30" customHeight="1">
      <c r="A13" s="228"/>
      <c r="B13" s="228"/>
      <c r="C13" s="229" t="s">
        <v>449</v>
      </c>
      <c r="D13" s="229"/>
      <c r="E13" s="230">
        <f>E14+E22+E30+E35+E49+E64+E78+E94+E103+E116+E129+E136+E151+E157</f>
        <v>830</v>
      </c>
      <c r="F13" s="153"/>
    </row>
    <row r="14" spans="1:6" ht="30" customHeight="1">
      <c r="A14" s="231" t="s">
        <v>165</v>
      </c>
      <c r="B14" s="231" t="s">
        <v>165</v>
      </c>
      <c r="C14" s="232" t="s">
        <v>13</v>
      </c>
      <c r="D14" s="233"/>
      <c r="E14" s="230">
        <f>SUM(E20:E21)+E15</f>
        <v>23.14</v>
      </c>
      <c r="F14" s="153"/>
    </row>
    <row r="15" spans="1:6" ht="30" customHeight="1">
      <c r="A15" s="231"/>
      <c r="B15" s="231"/>
      <c r="C15" s="232" t="s">
        <v>410</v>
      </c>
      <c r="D15" s="233"/>
      <c r="E15" s="230">
        <f>E16+E18+E19</f>
        <v>9.620000000000001</v>
      </c>
      <c r="F15" s="153"/>
    </row>
    <row r="16" spans="1:6" ht="30" customHeight="1">
      <c r="A16" s="231"/>
      <c r="B16" s="231"/>
      <c r="C16" s="232" t="s">
        <v>618</v>
      </c>
      <c r="D16" s="233"/>
      <c r="E16" s="230">
        <f>SUM(E17:E17)</f>
        <v>3.54</v>
      </c>
      <c r="F16" s="153"/>
    </row>
    <row r="17" spans="1:6" ht="30" customHeight="1">
      <c r="A17" s="231"/>
      <c r="B17" s="231"/>
      <c r="C17" s="234" t="s">
        <v>167</v>
      </c>
      <c r="D17" s="235" t="s">
        <v>619</v>
      </c>
      <c r="E17" s="236">
        <f>VLOOKUP(C17,[33]匹配表!C1:D124,2,0)</f>
        <v>3.54</v>
      </c>
      <c r="F17" s="153"/>
    </row>
    <row r="18" spans="1:6" ht="30" customHeight="1">
      <c r="A18" s="231"/>
      <c r="B18" s="231"/>
      <c r="C18" s="227" t="s">
        <v>169</v>
      </c>
      <c r="D18" s="235" t="s">
        <v>619</v>
      </c>
      <c r="E18" s="236">
        <f>VLOOKUP(C18,[33]匹配表!C1:D126,2,0)</f>
        <v>1.79</v>
      </c>
      <c r="F18" s="153"/>
    </row>
    <row r="19" spans="1:6" ht="30" customHeight="1">
      <c r="A19" s="231"/>
      <c r="B19" s="231"/>
      <c r="C19" s="227" t="s">
        <v>168</v>
      </c>
      <c r="D19" s="235" t="s">
        <v>619</v>
      </c>
      <c r="E19" s="236">
        <f>VLOOKUP(C19,[33]匹配表!C1:D124,2,0)</f>
        <v>4.29</v>
      </c>
      <c r="F19" s="153"/>
    </row>
    <row r="20" spans="1:6" ht="30" customHeight="1">
      <c r="A20" s="231"/>
      <c r="B20" s="231"/>
      <c r="C20" s="227" t="s">
        <v>175</v>
      </c>
      <c r="D20" s="235" t="s">
        <v>619</v>
      </c>
      <c r="E20" s="236">
        <f>VLOOKUP(C20,[33]匹配表!C4:D127,2,0)</f>
        <v>9.67</v>
      </c>
      <c r="F20" s="153"/>
    </row>
    <row r="21" spans="1:6" ht="30" customHeight="1">
      <c r="A21" s="231"/>
      <c r="B21" s="231"/>
      <c r="C21" s="227" t="s">
        <v>176</v>
      </c>
      <c r="D21" s="235" t="s">
        <v>619</v>
      </c>
      <c r="E21" s="236">
        <f>VLOOKUP(C21,[33]匹配表!C1:D124,2,0)</f>
        <v>3.85</v>
      </c>
      <c r="F21" s="153"/>
    </row>
    <row r="22" spans="1:6" ht="30" customHeight="1">
      <c r="A22" s="231" t="s">
        <v>177</v>
      </c>
      <c r="B22" s="231" t="s">
        <v>177</v>
      </c>
      <c r="C22" s="232" t="s">
        <v>13</v>
      </c>
      <c r="D22" s="233"/>
      <c r="E22" s="230">
        <f>SUM(E26:E29)+E23</f>
        <v>32.269999999999996</v>
      </c>
      <c r="F22" s="153"/>
    </row>
    <row r="23" spans="1:6" ht="30" customHeight="1">
      <c r="A23" s="231"/>
      <c r="B23" s="231"/>
      <c r="C23" s="232" t="s">
        <v>410</v>
      </c>
      <c r="D23" s="233"/>
      <c r="E23" s="230">
        <f>SUM(E24:E25)</f>
        <v>7.89</v>
      </c>
      <c r="F23" s="153"/>
    </row>
    <row r="24" spans="1:6" ht="30" customHeight="1">
      <c r="A24" s="231"/>
      <c r="B24" s="231"/>
      <c r="C24" s="234" t="s">
        <v>179</v>
      </c>
      <c r="D24" s="235" t="s">
        <v>619</v>
      </c>
      <c r="E24" s="236">
        <f>VLOOKUP(C24,[33]匹配表!C1:D124,2,0)</f>
        <v>5.64</v>
      </c>
      <c r="F24" s="153"/>
    </row>
    <row r="25" spans="1:6" ht="30" customHeight="1">
      <c r="A25" s="231"/>
      <c r="B25" s="231"/>
      <c r="C25" s="234" t="s">
        <v>184</v>
      </c>
      <c r="D25" s="235" t="s">
        <v>619</v>
      </c>
      <c r="E25" s="236">
        <f>VLOOKUP(C25,[33]匹配表!C2:D125,2,0)</f>
        <v>2.25</v>
      </c>
      <c r="F25" s="153"/>
    </row>
    <row r="26" spans="1:6" ht="30" customHeight="1">
      <c r="A26" s="231"/>
      <c r="B26" s="231"/>
      <c r="C26" s="234" t="s">
        <v>187</v>
      </c>
      <c r="D26" s="235" t="s">
        <v>619</v>
      </c>
      <c r="E26" s="236">
        <f>VLOOKUP(C26,[33]匹配表!C3:D126,2,0)</f>
        <v>4.7</v>
      </c>
      <c r="F26" s="153"/>
    </row>
    <row r="27" spans="1:6" ht="30" customHeight="1">
      <c r="A27" s="231"/>
      <c r="B27" s="231"/>
      <c r="C27" s="234" t="s">
        <v>185</v>
      </c>
      <c r="D27" s="235" t="s">
        <v>619</v>
      </c>
      <c r="E27" s="236">
        <f>VLOOKUP(C27,[33]匹配表!C4:D127,2,0)</f>
        <v>6.8</v>
      </c>
      <c r="F27" s="153"/>
    </row>
    <row r="28" spans="1:6" ht="30" customHeight="1">
      <c r="A28" s="231"/>
      <c r="B28" s="231"/>
      <c r="C28" s="234" t="s">
        <v>188</v>
      </c>
      <c r="D28" s="235" t="s">
        <v>619</v>
      </c>
      <c r="E28" s="236">
        <f>VLOOKUP(C28,[33]匹配表!C5:D128,2,0)</f>
        <v>7.91</v>
      </c>
      <c r="F28" s="153"/>
    </row>
    <row r="29" spans="1:6" ht="30" customHeight="1">
      <c r="A29" s="231"/>
      <c r="B29" s="231"/>
      <c r="C29" s="234" t="s">
        <v>186</v>
      </c>
      <c r="D29" s="235" t="s">
        <v>619</v>
      </c>
      <c r="E29" s="236">
        <f>VLOOKUP(C29,[33]匹配表!C6:D129,2,0)</f>
        <v>4.97</v>
      </c>
      <c r="F29" s="153"/>
    </row>
    <row r="30" spans="1:6" ht="30" customHeight="1">
      <c r="A30" s="231" t="s">
        <v>189</v>
      </c>
      <c r="B30" s="231" t="s">
        <v>189</v>
      </c>
      <c r="C30" s="232" t="s">
        <v>13</v>
      </c>
      <c r="D30" s="237"/>
      <c r="E30" s="230">
        <f>SUM(E32:E34)+E31</f>
        <v>19.3</v>
      </c>
      <c r="F30" s="153"/>
    </row>
    <row r="31" spans="1:6" ht="30" customHeight="1">
      <c r="A31" s="231"/>
      <c r="B31" s="231"/>
      <c r="C31" s="227" t="s">
        <v>191</v>
      </c>
      <c r="D31" s="235" t="s">
        <v>619</v>
      </c>
      <c r="E31" s="236">
        <f>VLOOKUP(C31,[33]匹配表!C1:D124,2,0)</f>
        <v>3.32</v>
      </c>
      <c r="F31" s="153"/>
    </row>
    <row r="32" spans="1:6" ht="30" customHeight="1">
      <c r="A32" s="231"/>
      <c r="B32" s="231"/>
      <c r="C32" s="227" t="s">
        <v>196</v>
      </c>
      <c r="D32" s="235" t="s">
        <v>619</v>
      </c>
      <c r="E32" s="236">
        <f>VLOOKUP(C32,[33]匹配表!C2:D125,2,0)</f>
        <v>6.71</v>
      </c>
      <c r="F32" s="153"/>
    </row>
    <row r="33" spans="1:6" ht="30" customHeight="1">
      <c r="A33" s="231"/>
      <c r="B33" s="231"/>
      <c r="C33" s="227" t="s">
        <v>194</v>
      </c>
      <c r="D33" s="235" t="s">
        <v>619</v>
      </c>
      <c r="E33" s="236">
        <f>VLOOKUP(C33,[33]匹配表!C3:D126,2,0)</f>
        <v>4.87</v>
      </c>
      <c r="F33" s="153"/>
    </row>
    <row r="34" spans="1:6" ht="30" customHeight="1">
      <c r="A34" s="231"/>
      <c r="B34" s="231"/>
      <c r="C34" s="227" t="s">
        <v>195</v>
      </c>
      <c r="D34" s="235" t="s">
        <v>619</v>
      </c>
      <c r="E34" s="236">
        <f>VLOOKUP(C34,[33]匹配表!C4:D127,2,0)</f>
        <v>4.4000000000000004</v>
      </c>
      <c r="F34" s="153"/>
    </row>
    <row r="35" spans="1:6" ht="30" customHeight="1">
      <c r="A35" s="231" t="s">
        <v>197</v>
      </c>
      <c r="B35" s="231" t="s">
        <v>197</v>
      </c>
      <c r="C35" s="232" t="s">
        <v>13</v>
      </c>
      <c r="D35" s="237"/>
      <c r="E35" s="230">
        <f>SUM(E42:E48)+E36</f>
        <v>59.679999999999993</v>
      </c>
      <c r="F35" s="153"/>
    </row>
    <row r="36" spans="1:6" ht="30" customHeight="1">
      <c r="A36" s="231"/>
      <c r="B36" s="231"/>
      <c r="C36" s="232" t="s">
        <v>410</v>
      </c>
      <c r="D36" s="237"/>
      <c r="E36" s="230">
        <f>SUM(E37:E41)</f>
        <v>17.91</v>
      </c>
      <c r="F36" s="153"/>
    </row>
    <row r="37" spans="1:6" ht="30" customHeight="1">
      <c r="A37" s="231"/>
      <c r="B37" s="231"/>
      <c r="C37" s="227" t="s">
        <v>203</v>
      </c>
      <c r="D37" s="235" t="s">
        <v>619</v>
      </c>
      <c r="E37" s="236">
        <f>VLOOKUP(C37,[33]匹配表!C1:D124,2,0)</f>
        <v>1.73</v>
      </c>
      <c r="F37" s="153"/>
    </row>
    <row r="38" spans="1:6" ht="30" customHeight="1">
      <c r="A38" s="231"/>
      <c r="B38" s="231"/>
      <c r="C38" s="227" t="s">
        <v>202</v>
      </c>
      <c r="D38" s="235" t="s">
        <v>619</v>
      </c>
      <c r="E38" s="236">
        <f>VLOOKUP(C38,[33]匹配表!C2:D125,2,0)</f>
        <v>3.75</v>
      </c>
      <c r="F38" s="153"/>
    </row>
    <row r="39" spans="1:6" ht="30" customHeight="1">
      <c r="A39" s="231"/>
      <c r="B39" s="231"/>
      <c r="C39" s="227" t="s">
        <v>204</v>
      </c>
      <c r="D39" s="235" t="s">
        <v>619</v>
      </c>
      <c r="E39" s="236">
        <f>VLOOKUP(C39,[33]匹配表!C3:D126,2,0)</f>
        <v>1.85</v>
      </c>
      <c r="F39" s="153"/>
    </row>
    <row r="40" spans="1:6" ht="30" customHeight="1">
      <c r="A40" s="231"/>
      <c r="B40" s="231"/>
      <c r="C40" s="227" t="s">
        <v>201</v>
      </c>
      <c r="D40" s="235" t="s">
        <v>619</v>
      </c>
      <c r="E40" s="236">
        <f>VLOOKUP(C40,[33]匹配表!C4:D127,2,0)</f>
        <v>3.79</v>
      </c>
      <c r="F40" s="153"/>
    </row>
    <row r="41" spans="1:6" ht="30" customHeight="1">
      <c r="A41" s="231"/>
      <c r="B41" s="231"/>
      <c r="C41" s="227" t="s">
        <v>200</v>
      </c>
      <c r="D41" s="235" t="s">
        <v>619</v>
      </c>
      <c r="E41" s="236">
        <f>VLOOKUP(C41,[33]匹配表!C5:D128,2,0)</f>
        <v>6.79</v>
      </c>
      <c r="F41" s="153"/>
    </row>
    <row r="42" spans="1:6" ht="30" customHeight="1">
      <c r="A42" s="231"/>
      <c r="B42" s="231"/>
      <c r="C42" s="227" t="s">
        <v>209</v>
      </c>
      <c r="D42" s="235" t="s">
        <v>619</v>
      </c>
      <c r="E42" s="236">
        <f>VLOOKUP(C42,[33]匹配表!C6:D129,2,0)</f>
        <v>6.07</v>
      </c>
      <c r="F42" s="153"/>
    </row>
    <row r="43" spans="1:6" ht="30" customHeight="1">
      <c r="A43" s="231"/>
      <c r="B43" s="231"/>
      <c r="C43" s="227" t="s">
        <v>208</v>
      </c>
      <c r="D43" s="235" t="s">
        <v>619</v>
      </c>
      <c r="E43" s="236">
        <f>VLOOKUP(C43,[33]匹配表!C7:D130,2,0)</f>
        <v>3.83</v>
      </c>
      <c r="F43" s="153"/>
    </row>
    <row r="44" spans="1:6" ht="30" customHeight="1">
      <c r="A44" s="231"/>
      <c r="B44" s="231"/>
      <c r="C44" s="227" t="s">
        <v>205</v>
      </c>
      <c r="D44" s="235" t="s">
        <v>619</v>
      </c>
      <c r="E44" s="236">
        <f>VLOOKUP(C44,[33]匹配表!C8:D131,2,0)</f>
        <v>3.86</v>
      </c>
      <c r="F44" s="153"/>
    </row>
    <row r="45" spans="1:6" ht="30" customHeight="1">
      <c r="A45" s="231"/>
      <c r="B45" s="231"/>
      <c r="C45" s="227" t="s">
        <v>207</v>
      </c>
      <c r="D45" s="235" t="s">
        <v>619</v>
      </c>
      <c r="E45" s="236">
        <f>VLOOKUP(C45,[33]匹配表!C9:D132,2,0)</f>
        <v>3.7</v>
      </c>
      <c r="F45" s="153"/>
    </row>
    <row r="46" spans="1:6" ht="30" customHeight="1">
      <c r="A46" s="231"/>
      <c r="B46" s="231"/>
      <c r="C46" s="227" t="s">
        <v>206</v>
      </c>
      <c r="D46" s="235" t="s">
        <v>619</v>
      </c>
      <c r="E46" s="236">
        <f>VLOOKUP(C46,[33]匹配表!C10:D133,2,0)</f>
        <v>6.98</v>
      </c>
      <c r="F46" s="153"/>
    </row>
    <row r="47" spans="1:6" ht="30" customHeight="1">
      <c r="A47" s="231"/>
      <c r="B47" s="231"/>
      <c r="C47" s="227" t="s">
        <v>211</v>
      </c>
      <c r="D47" s="235" t="s">
        <v>619</v>
      </c>
      <c r="E47" s="236">
        <f>VLOOKUP(C47,[33]匹配表!C11:D134,2,0)</f>
        <v>9.6</v>
      </c>
      <c r="F47" s="153"/>
    </row>
    <row r="48" spans="1:6" ht="30" customHeight="1">
      <c r="A48" s="231"/>
      <c r="B48" s="231"/>
      <c r="C48" s="227" t="s">
        <v>210</v>
      </c>
      <c r="D48" s="235" t="s">
        <v>619</v>
      </c>
      <c r="E48" s="236">
        <f>VLOOKUP(C48,[33]匹配表!C12:D135,2,0)</f>
        <v>7.73</v>
      </c>
      <c r="F48" s="153"/>
    </row>
    <row r="49" spans="1:6" ht="30" customHeight="1">
      <c r="A49" s="231" t="s">
        <v>212</v>
      </c>
      <c r="B49" s="231" t="s">
        <v>212</v>
      </c>
      <c r="C49" s="232" t="s">
        <v>13</v>
      </c>
      <c r="D49" s="237"/>
      <c r="E49" s="230">
        <f>SUM(E55:E63)+E50</f>
        <v>99.92</v>
      </c>
      <c r="F49" s="153"/>
    </row>
    <row r="50" spans="1:6" ht="30" customHeight="1">
      <c r="A50" s="231"/>
      <c r="B50" s="231"/>
      <c r="C50" s="232" t="s">
        <v>410</v>
      </c>
      <c r="D50" s="237"/>
      <c r="E50" s="230">
        <f>SUM(E51:E54)</f>
        <v>20.74</v>
      </c>
      <c r="F50" s="153"/>
    </row>
    <row r="51" spans="1:6" ht="30" customHeight="1">
      <c r="A51" s="231"/>
      <c r="B51" s="231"/>
      <c r="C51" s="227" t="s">
        <v>214</v>
      </c>
      <c r="D51" s="235" t="s">
        <v>619</v>
      </c>
      <c r="E51" s="236">
        <f>VLOOKUP(C51,[33]匹配表!C1:D126,2,0)</f>
        <v>1.65</v>
      </c>
      <c r="F51" s="153"/>
    </row>
    <row r="52" spans="1:6" ht="30" customHeight="1">
      <c r="A52" s="231"/>
      <c r="B52" s="231"/>
      <c r="C52" s="227" t="s">
        <v>215</v>
      </c>
      <c r="D52" s="235" t="s">
        <v>619</v>
      </c>
      <c r="E52" s="236">
        <f>VLOOKUP(C52,[33]匹配表!C1:D124,2,0)</f>
        <v>7.53</v>
      </c>
      <c r="F52" s="153"/>
    </row>
    <row r="53" spans="1:6" ht="30" customHeight="1">
      <c r="A53" s="231"/>
      <c r="B53" s="231"/>
      <c r="C53" s="227" t="s">
        <v>217</v>
      </c>
      <c r="D53" s="235" t="s">
        <v>619</v>
      </c>
      <c r="E53" s="236">
        <f>VLOOKUP(C53,[33]匹配表!C2:D125,2,0)</f>
        <v>3.93</v>
      </c>
      <c r="F53" s="153"/>
    </row>
    <row r="54" spans="1:6" ht="30" customHeight="1">
      <c r="A54" s="231"/>
      <c r="B54" s="231"/>
      <c r="C54" s="227" t="s">
        <v>216</v>
      </c>
      <c r="D54" s="235" t="s">
        <v>619</v>
      </c>
      <c r="E54" s="236">
        <f>VLOOKUP(C54,[33]匹配表!C3:D126,2,0)</f>
        <v>7.63</v>
      </c>
      <c r="F54" s="153"/>
    </row>
    <row r="55" spans="1:6" ht="30" customHeight="1">
      <c r="A55" s="231"/>
      <c r="B55" s="231"/>
      <c r="C55" s="227" t="s">
        <v>225</v>
      </c>
      <c r="D55" s="235" t="s">
        <v>619</v>
      </c>
      <c r="E55" s="236">
        <f>VLOOKUP(C55,[33]匹配表!C4:D127,2,0)</f>
        <v>11.06</v>
      </c>
      <c r="F55" s="153"/>
    </row>
    <row r="56" spans="1:6" ht="30" customHeight="1">
      <c r="A56" s="231"/>
      <c r="B56" s="231"/>
      <c r="C56" s="227" t="s">
        <v>222</v>
      </c>
      <c r="D56" s="235" t="s">
        <v>619</v>
      </c>
      <c r="E56" s="236">
        <f>VLOOKUP(C56,[33]匹配表!C5:D128,2,0)</f>
        <v>12.13</v>
      </c>
      <c r="F56" s="153"/>
    </row>
    <row r="57" spans="1:6" ht="30" customHeight="1">
      <c r="A57" s="231"/>
      <c r="B57" s="231"/>
      <c r="C57" s="227" t="s">
        <v>220</v>
      </c>
      <c r="D57" s="235" t="s">
        <v>619</v>
      </c>
      <c r="E57" s="236">
        <f>VLOOKUP(C57,[33]匹配表!C6:D129,2,0)</f>
        <v>10.46</v>
      </c>
      <c r="F57" s="153"/>
    </row>
    <row r="58" spans="1:6" ht="30" customHeight="1">
      <c r="A58" s="231"/>
      <c r="B58" s="231"/>
      <c r="C58" s="227" t="s">
        <v>218</v>
      </c>
      <c r="D58" s="235" t="s">
        <v>619</v>
      </c>
      <c r="E58" s="236">
        <f>VLOOKUP(C58,[33]匹配表!C7:D130,2,0)</f>
        <v>7.28</v>
      </c>
      <c r="F58" s="153"/>
    </row>
    <row r="59" spans="1:6" ht="30" customHeight="1">
      <c r="A59" s="231"/>
      <c r="B59" s="231"/>
      <c r="C59" s="227" t="s">
        <v>224</v>
      </c>
      <c r="D59" s="235" t="s">
        <v>619</v>
      </c>
      <c r="E59" s="236">
        <f>VLOOKUP(C59,[33]匹配表!C8:D131,2,0)</f>
        <v>10.73</v>
      </c>
      <c r="F59" s="153"/>
    </row>
    <row r="60" spans="1:6" ht="30" customHeight="1">
      <c r="A60" s="231"/>
      <c r="B60" s="231"/>
      <c r="C60" s="227" t="s">
        <v>226</v>
      </c>
      <c r="D60" s="235" t="s">
        <v>619</v>
      </c>
      <c r="E60" s="236">
        <f>VLOOKUP(C60,[33]匹配表!C9:D132,2,0)</f>
        <v>6.35</v>
      </c>
      <c r="F60" s="153"/>
    </row>
    <row r="61" spans="1:6" ht="30" customHeight="1">
      <c r="A61" s="231"/>
      <c r="B61" s="231"/>
      <c r="C61" s="227" t="s">
        <v>221</v>
      </c>
      <c r="D61" s="235" t="s">
        <v>619</v>
      </c>
      <c r="E61" s="236">
        <f>VLOOKUP(C61,[33]匹配表!C10:D133,2,0)</f>
        <v>8.1999999999999993</v>
      </c>
      <c r="F61" s="153"/>
    </row>
    <row r="62" spans="1:6" ht="30" customHeight="1">
      <c r="A62" s="231"/>
      <c r="B62" s="231"/>
      <c r="C62" s="227" t="s">
        <v>223</v>
      </c>
      <c r="D62" s="235" t="s">
        <v>619</v>
      </c>
      <c r="E62" s="236">
        <f>VLOOKUP(C62,[33]匹配表!C11:D134,2,0)</f>
        <v>6.84</v>
      </c>
      <c r="F62" s="153"/>
    </row>
    <row r="63" spans="1:6" ht="30" customHeight="1">
      <c r="A63" s="231"/>
      <c r="B63" s="231"/>
      <c r="C63" s="227" t="s">
        <v>219</v>
      </c>
      <c r="D63" s="235" t="s">
        <v>619</v>
      </c>
      <c r="E63" s="236">
        <f>VLOOKUP(C63,[33]匹配表!C12:D135,2,0)</f>
        <v>6.13</v>
      </c>
      <c r="F63" s="153"/>
    </row>
    <row r="64" spans="1:6" ht="30" customHeight="1">
      <c r="A64" s="231" t="s">
        <v>227</v>
      </c>
      <c r="B64" s="231" t="s">
        <v>227</v>
      </c>
      <c r="C64" s="232" t="s">
        <v>13</v>
      </c>
      <c r="D64" s="237"/>
      <c r="E64" s="230">
        <f>SUM(E72:E77)+E65</f>
        <v>80.13</v>
      </c>
      <c r="F64" s="153"/>
    </row>
    <row r="65" spans="1:6" ht="30" customHeight="1">
      <c r="A65" s="231"/>
      <c r="B65" s="231"/>
      <c r="C65" s="232" t="s">
        <v>352</v>
      </c>
      <c r="D65" s="237"/>
      <c r="E65" s="230">
        <f>SUM(E66:E71)</f>
        <v>22.950000000000003</v>
      </c>
      <c r="F65" s="153"/>
    </row>
    <row r="66" spans="1:6" ht="30" customHeight="1">
      <c r="A66" s="231"/>
      <c r="B66" s="231"/>
      <c r="C66" s="227" t="s">
        <v>231</v>
      </c>
      <c r="D66" s="235" t="s">
        <v>619</v>
      </c>
      <c r="E66" s="236">
        <f>VLOOKUP(C66,[33]匹配表!C1:D124,2,0)</f>
        <v>3.9</v>
      </c>
      <c r="F66" s="153"/>
    </row>
    <row r="67" spans="1:6" ht="30" customHeight="1">
      <c r="A67" s="231"/>
      <c r="B67" s="231"/>
      <c r="C67" s="227" t="s">
        <v>230</v>
      </c>
      <c r="D67" s="235" t="s">
        <v>619</v>
      </c>
      <c r="E67" s="236">
        <f>VLOOKUP(C67,[33]匹配表!C2:D125,2,0)</f>
        <v>4.47</v>
      </c>
      <c r="F67" s="153"/>
    </row>
    <row r="68" spans="1:6" ht="30" customHeight="1">
      <c r="A68" s="231"/>
      <c r="B68" s="231"/>
      <c r="C68" s="227" t="s">
        <v>233</v>
      </c>
      <c r="D68" s="235" t="s">
        <v>619</v>
      </c>
      <c r="E68" s="236">
        <f>VLOOKUP(C68,[33]匹配表!C3:D126,2,0)</f>
        <v>5.07</v>
      </c>
      <c r="F68" s="153"/>
    </row>
    <row r="69" spans="1:6" ht="30" customHeight="1">
      <c r="A69" s="231"/>
      <c r="B69" s="231"/>
      <c r="C69" s="227" t="s">
        <v>521</v>
      </c>
      <c r="D69" s="235" t="s">
        <v>619</v>
      </c>
      <c r="E69" s="236">
        <f>VLOOKUP(C69,[33]匹配表!C4:D127,2,0)</f>
        <v>1.56</v>
      </c>
      <c r="F69" s="153"/>
    </row>
    <row r="70" spans="1:6" ht="30" customHeight="1">
      <c r="A70" s="231"/>
      <c r="B70" s="231"/>
      <c r="C70" s="227" t="s">
        <v>522</v>
      </c>
      <c r="D70" s="235" t="s">
        <v>619</v>
      </c>
      <c r="E70" s="236">
        <f>VLOOKUP(C70,[33]匹配表!C5:D128,2,0)</f>
        <v>3.94</v>
      </c>
      <c r="F70" s="153"/>
    </row>
    <row r="71" spans="1:6" ht="30" customHeight="1">
      <c r="A71" s="231"/>
      <c r="B71" s="231"/>
      <c r="C71" s="227" t="s">
        <v>232</v>
      </c>
      <c r="D71" s="235" t="s">
        <v>619</v>
      </c>
      <c r="E71" s="236">
        <f>VLOOKUP(C71,[33]匹配表!C6:D129,2,0)</f>
        <v>4.01</v>
      </c>
      <c r="F71" s="153"/>
    </row>
    <row r="72" spans="1:6" ht="30" customHeight="1">
      <c r="A72" s="231"/>
      <c r="B72" s="231"/>
      <c r="C72" s="227" t="s">
        <v>238</v>
      </c>
      <c r="D72" s="235" t="s">
        <v>619</v>
      </c>
      <c r="E72" s="236">
        <f>VLOOKUP(C72,[33]匹配表!C7:D130,2,0)</f>
        <v>6.01</v>
      </c>
      <c r="F72" s="153"/>
    </row>
    <row r="73" spans="1:6" ht="30" customHeight="1">
      <c r="A73" s="231"/>
      <c r="B73" s="231"/>
      <c r="C73" s="227" t="s">
        <v>237</v>
      </c>
      <c r="D73" s="235" t="s">
        <v>619</v>
      </c>
      <c r="E73" s="236">
        <f>VLOOKUP(C73,[33]匹配表!C8:D131,2,0)</f>
        <v>6.67</v>
      </c>
      <c r="F73" s="153"/>
    </row>
    <row r="74" spans="1:6" ht="30" customHeight="1">
      <c r="A74" s="231"/>
      <c r="B74" s="231"/>
      <c r="C74" s="227" t="s">
        <v>234</v>
      </c>
      <c r="D74" s="235" t="s">
        <v>619</v>
      </c>
      <c r="E74" s="236">
        <f>VLOOKUP(C74,[33]匹配表!C9:D132,2,0)</f>
        <v>7.64</v>
      </c>
      <c r="F74" s="153"/>
    </row>
    <row r="75" spans="1:6" ht="30" customHeight="1">
      <c r="A75" s="231"/>
      <c r="B75" s="231"/>
      <c r="C75" s="227" t="s">
        <v>235</v>
      </c>
      <c r="D75" s="235" t="s">
        <v>619</v>
      </c>
      <c r="E75" s="236">
        <f>VLOOKUP(C75,[33]匹配表!C10:D133,2,0)</f>
        <v>23.26</v>
      </c>
      <c r="F75" s="153"/>
    </row>
    <row r="76" spans="1:6" ht="30" customHeight="1">
      <c r="A76" s="231"/>
      <c r="B76" s="231"/>
      <c r="C76" s="227" t="s">
        <v>236</v>
      </c>
      <c r="D76" s="235" t="s">
        <v>619</v>
      </c>
      <c r="E76" s="236">
        <f>VLOOKUP(C76,[33]匹配表!C11:D134,2,0)</f>
        <v>6.95</v>
      </c>
      <c r="F76" s="153"/>
    </row>
    <row r="77" spans="1:6" ht="30" customHeight="1">
      <c r="A77" s="231"/>
      <c r="B77" s="231"/>
      <c r="C77" s="227" t="s">
        <v>239</v>
      </c>
      <c r="D77" s="235" t="s">
        <v>619</v>
      </c>
      <c r="E77" s="236">
        <f>VLOOKUP(C77,[33]匹配表!C12:D135,2,0)</f>
        <v>6.65</v>
      </c>
      <c r="F77" s="153"/>
    </row>
    <row r="78" spans="1:6" ht="30" customHeight="1">
      <c r="A78" s="231" t="s">
        <v>240</v>
      </c>
      <c r="B78" s="231" t="s">
        <v>240</v>
      </c>
      <c r="C78" s="232" t="s">
        <v>13</v>
      </c>
      <c r="D78" s="237"/>
      <c r="E78" s="230">
        <f>SUM(E87:E93)+E79</f>
        <v>60.81</v>
      </c>
      <c r="F78" s="153"/>
    </row>
    <row r="79" spans="1:6" ht="30" customHeight="1">
      <c r="A79" s="231"/>
      <c r="B79" s="231"/>
      <c r="C79" s="232" t="s">
        <v>353</v>
      </c>
      <c r="D79" s="237"/>
      <c r="E79" s="230">
        <f>SUM(E80:E86)</f>
        <v>24.349999999999998</v>
      </c>
      <c r="F79" s="153"/>
    </row>
    <row r="80" spans="1:6" ht="30" customHeight="1">
      <c r="A80" s="231"/>
      <c r="B80" s="231"/>
      <c r="C80" s="227" t="s">
        <v>247</v>
      </c>
      <c r="D80" s="235" t="s">
        <v>619</v>
      </c>
      <c r="E80" s="236">
        <f>VLOOKUP(C80,[33]匹配表!C1:D124,2,0)</f>
        <v>3.03</v>
      </c>
      <c r="F80" s="153"/>
    </row>
    <row r="81" spans="1:6" ht="30" customHeight="1">
      <c r="A81" s="231"/>
      <c r="B81" s="231"/>
      <c r="C81" s="227" t="s">
        <v>527</v>
      </c>
      <c r="D81" s="235" t="s">
        <v>619</v>
      </c>
      <c r="E81" s="236">
        <f>VLOOKUP(C81,[33]匹配表!C2:D125,2,0)</f>
        <v>2.64</v>
      </c>
      <c r="F81" s="153"/>
    </row>
    <row r="82" spans="1:6" ht="30" customHeight="1">
      <c r="A82" s="231"/>
      <c r="B82" s="231"/>
      <c r="C82" s="227" t="s">
        <v>246</v>
      </c>
      <c r="D82" s="235" t="s">
        <v>619</v>
      </c>
      <c r="E82" s="236">
        <f>VLOOKUP(C82,[33]匹配表!C3:D126,2,0)</f>
        <v>4.0999999999999996</v>
      </c>
      <c r="F82" s="153"/>
    </row>
    <row r="83" spans="1:6" ht="30" customHeight="1">
      <c r="A83" s="231"/>
      <c r="B83" s="231"/>
      <c r="C83" s="227" t="s">
        <v>528</v>
      </c>
      <c r="D83" s="235" t="s">
        <v>619</v>
      </c>
      <c r="E83" s="236">
        <f>VLOOKUP(C83,[33]匹配表!C4:D127,2,0)</f>
        <v>3.65</v>
      </c>
      <c r="F83" s="153"/>
    </row>
    <row r="84" spans="1:6" ht="30" customHeight="1">
      <c r="A84" s="231"/>
      <c r="B84" s="231"/>
      <c r="C84" s="227" t="s">
        <v>529</v>
      </c>
      <c r="D84" s="235" t="s">
        <v>619</v>
      </c>
      <c r="E84" s="236">
        <f>VLOOKUP(C84,[33]匹配表!C5:D128,2,0)</f>
        <v>3.49</v>
      </c>
      <c r="F84" s="153"/>
    </row>
    <row r="85" spans="1:6" ht="30" customHeight="1">
      <c r="A85" s="231"/>
      <c r="B85" s="231"/>
      <c r="C85" s="227" t="s">
        <v>245</v>
      </c>
      <c r="D85" s="235" t="s">
        <v>619</v>
      </c>
      <c r="E85" s="236">
        <f>VLOOKUP(C85,[33]匹配表!C6:D129,2,0)</f>
        <v>3.72</v>
      </c>
      <c r="F85" s="153"/>
    </row>
    <row r="86" spans="1:6" ht="30" customHeight="1">
      <c r="A86" s="231"/>
      <c r="B86" s="231"/>
      <c r="C86" s="227" t="s">
        <v>244</v>
      </c>
      <c r="D86" s="235" t="s">
        <v>619</v>
      </c>
      <c r="E86" s="236">
        <f>VLOOKUP(C86,[33]匹配表!C7:D130,2,0)</f>
        <v>3.72</v>
      </c>
      <c r="F86" s="153"/>
    </row>
    <row r="87" spans="1:6" ht="30" customHeight="1">
      <c r="A87" s="231"/>
      <c r="B87" s="231"/>
      <c r="C87" s="227" t="s">
        <v>249</v>
      </c>
      <c r="D87" s="235" t="s">
        <v>619</v>
      </c>
      <c r="E87" s="236">
        <f>VLOOKUP(C87,[33]匹配表!C8:D131,2,0)</f>
        <v>4.2699999999999996</v>
      </c>
      <c r="F87" s="153"/>
    </row>
    <row r="88" spans="1:6" ht="30" customHeight="1">
      <c r="A88" s="231"/>
      <c r="B88" s="231"/>
      <c r="C88" s="227" t="s">
        <v>250</v>
      </c>
      <c r="D88" s="235" t="s">
        <v>619</v>
      </c>
      <c r="E88" s="236">
        <f>VLOOKUP(C88,[33]匹配表!C9:D132,2,0)</f>
        <v>6.62</v>
      </c>
      <c r="F88" s="153"/>
    </row>
    <row r="89" spans="1:6" ht="30" customHeight="1">
      <c r="A89" s="231"/>
      <c r="B89" s="231"/>
      <c r="C89" s="227" t="s">
        <v>248</v>
      </c>
      <c r="D89" s="235" t="s">
        <v>619</v>
      </c>
      <c r="E89" s="236">
        <f>VLOOKUP(C89,[33]匹配表!C10:D133,2,0)</f>
        <v>4.0199999999999996</v>
      </c>
      <c r="F89" s="153"/>
    </row>
    <row r="90" spans="1:6" ht="30" customHeight="1">
      <c r="A90" s="231"/>
      <c r="B90" s="231"/>
      <c r="C90" s="227" t="s">
        <v>251</v>
      </c>
      <c r="D90" s="235" t="s">
        <v>619</v>
      </c>
      <c r="E90" s="236">
        <f>VLOOKUP(C90,[33]匹配表!C11:D134,2,0)</f>
        <v>8.1199999999999992</v>
      </c>
      <c r="F90" s="153"/>
    </row>
    <row r="91" spans="1:6" ht="30" customHeight="1">
      <c r="A91" s="231"/>
      <c r="B91" s="231"/>
      <c r="C91" s="227" t="s">
        <v>252</v>
      </c>
      <c r="D91" s="235" t="s">
        <v>619</v>
      </c>
      <c r="E91" s="236">
        <f>VLOOKUP(C91,[33]匹配表!C12:D135,2,0)</f>
        <v>2.06</v>
      </c>
      <c r="F91" s="153"/>
    </row>
    <row r="92" spans="1:6" ht="30" customHeight="1">
      <c r="A92" s="231"/>
      <c r="B92" s="231"/>
      <c r="C92" s="227" t="s">
        <v>254</v>
      </c>
      <c r="D92" s="235" t="s">
        <v>619</v>
      </c>
      <c r="E92" s="236">
        <f>VLOOKUP(C92,[33]匹配表!C13:D136,2,0)</f>
        <v>5.09</v>
      </c>
      <c r="F92" s="153"/>
    </row>
    <row r="93" spans="1:6" ht="30" customHeight="1">
      <c r="A93" s="231"/>
      <c r="B93" s="231"/>
      <c r="C93" s="227" t="s">
        <v>253</v>
      </c>
      <c r="D93" s="235" t="s">
        <v>619</v>
      </c>
      <c r="E93" s="236">
        <f>VLOOKUP(C93,[33]匹配表!C14:D137,2,0)</f>
        <v>6.28</v>
      </c>
      <c r="F93" s="153"/>
    </row>
    <row r="94" spans="1:6" ht="30" customHeight="1">
      <c r="A94" s="231" t="s">
        <v>262</v>
      </c>
      <c r="B94" s="231" t="s">
        <v>262</v>
      </c>
      <c r="C94" s="232" t="s">
        <v>13</v>
      </c>
      <c r="D94" s="237"/>
      <c r="E94" s="230">
        <f>SUM(E99:E102)+E95</f>
        <v>51.620000000000005</v>
      </c>
      <c r="F94" s="153"/>
    </row>
    <row r="95" spans="1:6" ht="30" customHeight="1">
      <c r="A95" s="231"/>
      <c r="B95" s="231"/>
      <c r="C95" s="232" t="s">
        <v>355</v>
      </c>
      <c r="D95" s="237"/>
      <c r="E95" s="230">
        <f>SUM(E96:E98)</f>
        <v>19.16</v>
      </c>
      <c r="F95" s="153"/>
    </row>
    <row r="96" spans="1:6" ht="30" customHeight="1">
      <c r="A96" s="231"/>
      <c r="B96" s="231"/>
      <c r="C96" s="227" t="s">
        <v>265</v>
      </c>
      <c r="D96" s="235" t="s">
        <v>619</v>
      </c>
      <c r="E96" s="236">
        <f>VLOOKUP(C96,[33]匹配表!C1:D124,2,0)</f>
        <v>7.08</v>
      </c>
      <c r="F96" s="153"/>
    </row>
    <row r="97" spans="1:6" ht="30" customHeight="1">
      <c r="A97" s="231"/>
      <c r="B97" s="231"/>
      <c r="C97" s="227" t="s">
        <v>267</v>
      </c>
      <c r="D97" s="235" t="s">
        <v>619</v>
      </c>
      <c r="E97" s="236">
        <f>VLOOKUP(C97,[33]匹配表!C2:D125,2,0)</f>
        <v>8.4</v>
      </c>
      <c r="F97" s="153"/>
    </row>
    <row r="98" spans="1:6" ht="30" customHeight="1">
      <c r="A98" s="231"/>
      <c r="B98" s="231"/>
      <c r="C98" s="227" t="s">
        <v>620</v>
      </c>
      <c r="D98" s="235" t="s">
        <v>619</v>
      </c>
      <c r="E98" s="236">
        <f>VLOOKUP(C98,[33]匹配表!C3:D126,2,0)</f>
        <v>3.68</v>
      </c>
      <c r="F98" s="153"/>
    </row>
    <row r="99" spans="1:6" ht="30" customHeight="1">
      <c r="A99" s="231"/>
      <c r="B99" s="231"/>
      <c r="C99" s="227" t="s">
        <v>271</v>
      </c>
      <c r="D99" s="235" t="s">
        <v>619</v>
      </c>
      <c r="E99" s="236">
        <f>VLOOKUP(C99,[33]匹配表!C4:D127,2,0)</f>
        <v>10.97</v>
      </c>
      <c r="F99" s="153"/>
    </row>
    <row r="100" spans="1:6" ht="30" customHeight="1">
      <c r="A100" s="231"/>
      <c r="B100" s="231"/>
      <c r="C100" s="227" t="s">
        <v>269</v>
      </c>
      <c r="D100" s="235" t="s">
        <v>619</v>
      </c>
      <c r="E100" s="236">
        <f>VLOOKUP(C100,[33]匹配表!C5:D128,2,0)</f>
        <v>7.83</v>
      </c>
      <c r="F100" s="153"/>
    </row>
    <row r="101" spans="1:6" ht="30" customHeight="1">
      <c r="A101" s="231"/>
      <c r="B101" s="231"/>
      <c r="C101" s="227" t="s">
        <v>270</v>
      </c>
      <c r="D101" s="235" t="s">
        <v>619</v>
      </c>
      <c r="E101" s="236">
        <f>VLOOKUP(C101,[33]匹配表!C6:D129,2,0)</f>
        <v>9.2100000000000009</v>
      </c>
      <c r="F101" s="153"/>
    </row>
    <row r="102" spans="1:6" ht="30" customHeight="1">
      <c r="A102" s="231"/>
      <c r="B102" s="231"/>
      <c r="C102" s="227" t="s">
        <v>268</v>
      </c>
      <c r="D102" s="235" t="s">
        <v>619</v>
      </c>
      <c r="E102" s="236">
        <f>VLOOKUP(C102,[33]匹配表!C7:D130,2,0)</f>
        <v>4.45</v>
      </c>
      <c r="F102" s="153"/>
    </row>
    <row r="103" spans="1:6" ht="30" customHeight="1">
      <c r="A103" s="231" t="s">
        <v>272</v>
      </c>
      <c r="B103" s="231" t="s">
        <v>272</v>
      </c>
      <c r="C103" s="232" t="s">
        <v>13</v>
      </c>
      <c r="D103" s="237"/>
      <c r="E103" s="230">
        <f>SUM(E107:E115)+E104</f>
        <v>110.95</v>
      </c>
      <c r="F103" s="153"/>
    </row>
    <row r="104" spans="1:6" ht="30" customHeight="1">
      <c r="A104" s="231"/>
      <c r="B104" s="231"/>
      <c r="C104" s="232" t="s">
        <v>410</v>
      </c>
      <c r="D104" s="237"/>
      <c r="E104" s="230">
        <f>SUM(E105:E106)</f>
        <v>12.39</v>
      </c>
      <c r="F104" s="153"/>
    </row>
    <row r="105" spans="1:6" ht="30" customHeight="1">
      <c r="A105" s="231"/>
      <c r="B105" s="231"/>
      <c r="C105" s="227" t="s">
        <v>278</v>
      </c>
      <c r="D105" s="235" t="s">
        <v>619</v>
      </c>
      <c r="E105" s="236">
        <f>VLOOKUP(C105,[33]匹配表!C1:D124,2,0)</f>
        <v>7.1</v>
      </c>
      <c r="F105" s="153"/>
    </row>
    <row r="106" spans="1:6" ht="30" customHeight="1">
      <c r="A106" s="231"/>
      <c r="B106" s="231"/>
      <c r="C106" s="227" t="s">
        <v>277</v>
      </c>
      <c r="D106" s="235" t="s">
        <v>619</v>
      </c>
      <c r="E106" s="236">
        <f>VLOOKUP(C106,[33]匹配表!C2:D125,2,0)</f>
        <v>5.29</v>
      </c>
      <c r="F106" s="153"/>
    </row>
    <row r="107" spans="1:6" ht="30" customHeight="1">
      <c r="A107" s="231"/>
      <c r="B107" s="231"/>
      <c r="C107" s="227" t="s">
        <v>280</v>
      </c>
      <c r="D107" s="235" t="s">
        <v>619</v>
      </c>
      <c r="E107" s="236">
        <f>VLOOKUP(C107,[33]匹配表!C3:D126,2,0)</f>
        <v>11.05</v>
      </c>
      <c r="F107" s="153"/>
    </row>
    <row r="108" spans="1:6" ht="30" customHeight="1">
      <c r="A108" s="231"/>
      <c r="B108" s="231"/>
      <c r="C108" s="227" t="s">
        <v>279</v>
      </c>
      <c r="D108" s="235" t="s">
        <v>619</v>
      </c>
      <c r="E108" s="236">
        <f>VLOOKUP(C108,[33]匹配表!C4:D127,2,0)</f>
        <v>7.67</v>
      </c>
      <c r="F108" s="153"/>
    </row>
    <row r="109" spans="1:6" ht="30" customHeight="1">
      <c r="A109" s="231"/>
      <c r="B109" s="231"/>
      <c r="C109" s="227" t="s">
        <v>283</v>
      </c>
      <c r="D109" s="235" t="s">
        <v>619</v>
      </c>
      <c r="E109" s="236">
        <f>VLOOKUP(C109,[33]匹配表!C5:D128,2,0)</f>
        <v>14.45</v>
      </c>
      <c r="F109" s="153"/>
    </row>
    <row r="110" spans="1:6" ht="30" customHeight="1">
      <c r="A110" s="231"/>
      <c r="B110" s="231"/>
      <c r="C110" s="227" t="s">
        <v>282</v>
      </c>
      <c r="D110" s="235" t="s">
        <v>619</v>
      </c>
      <c r="E110" s="236">
        <f>VLOOKUP(C110,[33]匹配表!C6:D129,2,0)</f>
        <v>7.03</v>
      </c>
      <c r="F110" s="153"/>
    </row>
    <row r="111" spans="1:6" ht="30" customHeight="1">
      <c r="A111" s="231"/>
      <c r="B111" s="231"/>
      <c r="C111" s="227" t="s">
        <v>284</v>
      </c>
      <c r="D111" s="235" t="s">
        <v>619</v>
      </c>
      <c r="E111" s="236">
        <f>VLOOKUP(C111,[33]匹配表!C7:D130,2,0)</f>
        <v>9.11</v>
      </c>
      <c r="F111" s="153"/>
    </row>
    <row r="112" spans="1:6" ht="30" customHeight="1">
      <c r="A112" s="231"/>
      <c r="B112" s="231"/>
      <c r="C112" s="227" t="s">
        <v>281</v>
      </c>
      <c r="D112" s="235" t="s">
        <v>619</v>
      </c>
      <c r="E112" s="236">
        <f>VLOOKUP(C112,[33]匹配表!C8:D131,2,0)</f>
        <v>20.420000000000002</v>
      </c>
      <c r="F112" s="153"/>
    </row>
    <row r="113" spans="1:6" ht="30" customHeight="1">
      <c r="A113" s="231"/>
      <c r="B113" s="231"/>
      <c r="C113" s="227" t="s">
        <v>535</v>
      </c>
      <c r="D113" s="235" t="s">
        <v>619</v>
      </c>
      <c r="E113" s="236">
        <f>VLOOKUP(C113,[33]匹配表!C9:D132,2,0)</f>
        <v>11.08</v>
      </c>
      <c r="F113" s="153"/>
    </row>
    <row r="114" spans="1:6" ht="30" customHeight="1">
      <c r="A114" s="231"/>
      <c r="B114" s="231"/>
      <c r="C114" s="227" t="s">
        <v>286</v>
      </c>
      <c r="D114" s="235" t="s">
        <v>619</v>
      </c>
      <c r="E114" s="236">
        <f>VLOOKUP(C114,[33]匹配表!C10:D133,2,0)</f>
        <v>7.8</v>
      </c>
      <c r="F114" s="153"/>
    </row>
    <row r="115" spans="1:6" ht="30" customHeight="1">
      <c r="A115" s="231"/>
      <c r="B115" s="231"/>
      <c r="C115" s="227" t="s">
        <v>285</v>
      </c>
      <c r="D115" s="235" t="s">
        <v>619</v>
      </c>
      <c r="E115" s="236">
        <f>VLOOKUP(C115,[33]匹配表!C11:D134,2,0)</f>
        <v>9.9499999999999993</v>
      </c>
      <c r="F115" s="153"/>
    </row>
    <row r="116" spans="1:6" ht="30" customHeight="1">
      <c r="A116" s="231" t="s">
        <v>288</v>
      </c>
      <c r="B116" s="231" t="s">
        <v>288</v>
      </c>
      <c r="C116" s="232" t="s">
        <v>13</v>
      </c>
      <c r="D116" s="237"/>
      <c r="E116" s="230">
        <f>SUM(E120:E128)+E117</f>
        <v>69.11</v>
      </c>
      <c r="F116" s="153"/>
    </row>
    <row r="117" spans="1:6" ht="30" customHeight="1">
      <c r="A117" s="231"/>
      <c r="B117" s="231"/>
      <c r="C117" s="232" t="s">
        <v>410</v>
      </c>
      <c r="D117" s="237"/>
      <c r="E117" s="230">
        <f>SUM(E118:E119)</f>
        <v>6.21</v>
      </c>
      <c r="F117" s="153"/>
    </row>
    <row r="118" spans="1:6" ht="30" customHeight="1">
      <c r="A118" s="231"/>
      <c r="B118" s="231"/>
      <c r="C118" s="227" t="s">
        <v>291</v>
      </c>
      <c r="D118" s="235" t="s">
        <v>619</v>
      </c>
      <c r="E118" s="236">
        <f>VLOOKUP(C118,[33]匹配表!C1:D124,2,0)</f>
        <v>3.77</v>
      </c>
      <c r="F118" s="153"/>
    </row>
    <row r="119" spans="1:6" ht="30" customHeight="1">
      <c r="A119" s="231"/>
      <c r="B119" s="231"/>
      <c r="C119" s="227" t="s">
        <v>292</v>
      </c>
      <c r="D119" s="235" t="s">
        <v>619</v>
      </c>
      <c r="E119" s="236">
        <f>VLOOKUP(C119,[33]匹配表!C2:D125,2,0)</f>
        <v>2.44</v>
      </c>
      <c r="F119" s="153"/>
    </row>
    <row r="120" spans="1:6" ht="30" customHeight="1">
      <c r="A120" s="231"/>
      <c r="B120" s="231"/>
      <c r="C120" s="227" t="s">
        <v>301</v>
      </c>
      <c r="D120" s="235" t="s">
        <v>619</v>
      </c>
      <c r="E120" s="236">
        <f>VLOOKUP(C120,[33]匹配表!C3:D126,2,0)</f>
        <v>3.59</v>
      </c>
      <c r="F120" s="153"/>
    </row>
    <row r="121" spans="1:6" ht="30" customHeight="1">
      <c r="A121" s="231"/>
      <c r="B121" s="231"/>
      <c r="C121" s="227" t="s">
        <v>300</v>
      </c>
      <c r="D121" s="235" t="s">
        <v>619</v>
      </c>
      <c r="E121" s="236">
        <f>VLOOKUP(C121,[33]匹配表!C4:D127,2,0)</f>
        <v>9.9700000000000006</v>
      </c>
      <c r="F121" s="153"/>
    </row>
    <row r="122" spans="1:6" ht="30" customHeight="1">
      <c r="A122" s="231"/>
      <c r="B122" s="231"/>
      <c r="C122" s="227" t="s">
        <v>294</v>
      </c>
      <c r="D122" s="235" t="s">
        <v>619</v>
      </c>
      <c r="E122" s="236">
        <f>VLOOKUP(C122,[33]匹配表!C5:D128,2,0)</f>
        <v>11.07</v>
      </c>
      <c r="F122" s="153"/>
    </row>
    <row r="123" spans="1:6" ht="30" customHeight="1">
      <c r="A123" s="231"/>
      <c r="B123" s="231"/>
      <c r="C123" s="227" t="s">
        <v>297</v>
      </c>
      <c r="D123" s="235" t="s">
        <v>619</v>
      </c>
      <c r="E123" s="236">
        <f>VLOOKUP(C123,[33]匹配表!C6:D129,2,0)</f>
        <v>8.41</v>
      </c>
      <c r="F123" s="153"/>
    </row>
    <row r="124" spans="1:6" ht="30" customHeight="1">
      <c r="A124" s="231"/>
      <c r="B124" s="231"/>
      <c r="C124" s="227" t="s">
        <v>298</v>
      </c>
      <c r="D124" s="235" t="s">
        <v>619</v>
      </c>
      <c r="E124" s="236">
        <f>VLOOKUP(C124,[33]匹配表!C7:D130,2,0)</f>
        <v>6.3</v>
      </c>
      <c r="F124" s="153"/>
    </row>
    <row r="125" spans="1:6" ht="30" customHeight="1">
      <c r="A125" s="231"/>
      <c r="B125" s="231"/>
      <c r="C125" s="227" t="s">
        <v>299</v>
      </c>
      <c r="D125" s="235" t="s">
        <v>619</v>
      </c>
      <c r="E125" s="236">
        <f>VLOOKUP(C125,[33]匹配表!C8:D131,2,0)</f>
        <v>6.7</v>
      </c>
      <c r="F125" s="153"/>
    </row>
    <row r="126" spans="1:6" ht="30" customHeight="1">
      <c r="A126" s="231"/>
      <c r="B126" s="231"/>
      <c r="C126" s="227" t="s">
        <v>296</v>
      </c>
      <c r="D126" s="235" t="s">
        <v>619</v>
      </c>
      <c r="E126" s="236">
        <f>VLOOKUP(C126,[33]匹配表!C9:D132,2,0)</f>
        <v>7.57</v>
      </c>
      <c r="F126" s="153"/>
    </row>
    <row r="127" spans="1:6" ht="30" customHeight="1">
      <c r="A127" s="231"/>
      <c r="B127" s="231"/>
      <c r="C127" s="227" t="s">
        <v>295</v>
      </c>
      <c r="D127" s="235" t="s">
        <v>619</v>
      </c>
      <c r="E127" s="236">
        <f>VLOOKUP(C127,[33]匹配表!C10:D133,2,0)</f>
        <v>4.4400000000000004</v>
      </c>
      <c r="F127" s="153"/>
    </row>
    <row r="128" spans="1:6" ht="30" customHeight="1">
      <c r="A128" s="231"/>
      <c r="B128" s="231"/>
      <c r="C128" s="227" t="s">
        <v>293</v>
      </c>
      <c r="D128" s="235" t="s">
        <v>619</v>
      </c>
      <c r="E128" s="236">
        <f>VLOOKUP(C128,[33]匹配表!C11:D134,2,0)</f>
        <v>4.8499999999999996</v>
      </c>
      <c r="F128" s="153"/>
    </row>
    <row r="129" spans="1:6" ht="30" customHeight="1">
      <c r="A129" s="231" t="s">
        <v>302</v>
      </c>
      <c r="B129" s="231" t="s">
        <v>302</v>
      </c>
      <c r="C129" s="232" t="s">
        <v>13</v>
      </c>
      <c r="D129" s="237"/>
      <c r="E129" s="230">
        <f>SUM(E133:E135)+E130</f>
        <v>40.93</v>
      </c>
      <c r="F129" s="153"/>
    </row>
    <row r="130" spans="1:6" ht="30" customHeight="1">
      <c r="A130" s="231"/>
      <c r="B130" s="231"/>
      <c r="C130" s="232" t="s">
        <v>410</v>
      </c>
      <c r="D130" s="237"/>
      <c r="E130" s="230">
        <f>E131+E132</f>
        <v>11.030000000000001</v>
      </c>
      <c r="F130" s="153"/>
    </row>
    <row r="131" spans="1:6" ht="30" customHeight="1">
      <c r="A131" s="231"/>
      <c r="B131" s="231"/>
      <c r="C131" s="227" t="s">
        <v>306</v>
      </c>
      <c r="D131" s="235" t="s">
        <v>619</v>
      </c>
      <c r="E131" s="236">
        <f>VLOOKUP(C131,[33]匹配表!C1:D124,2,0)</f>
        <v>5.45</v>
      </c>
      <c r="F131" s="153"/>
    </row>
    <row r="132" spans="1:6" ht="30" customHeight="1">
      <c r="A132" s="231"/>
      <c r="B132" s="231"/>
      <c r="C132" s="227" t="s">
        <v>308</v>
      </c>
      <c r="D132" s="235" t="s">
        <v>619</v>
      </c>
      <c r="E132" s="236">
        <f>VLOOKUP(C132,[33]匹配表!C2:D125,2,0)</f>
        <v>5.58</v>
      </c>
      <c r="F132" s="153"/>
    </row>
    <row r="133" spans="1:6" ht="30" customHeight="1">
      <c r="A133" s="231"/>
      <c r="B133" s="231"/>
      <c r="C133" s="227" t="s">
        <v>307</v>
      </c>
      <c r="D133" s="235" t="s">
        <v>619</v>
      </c>
      <c r="E133" s="236">
        <f>VLOOKUP(C133,[33]匹配表!C3:D126,2,0)</f>
        <v>16.04</v>
      </c>
      <c r="F133" s="153"/>
    </row>
    <row r="134" spans="1:6" ht="30" customHeight="1">
      <c r="A134" s="231"/>
      <c r="B134" s="231"/>
      <c r="C134" s="227" t="s">
        <v>309</v>
      </c>
      <c r="D134" s="235" t="s">
        <v>619</v>
      </c>
      <c r="E134" s="236">
        <f>VLOOKUP(C134,[33]匹配表!C4:D127,2,0)</f>
        <v>5.17</v>
      </c>
      <c r="F134" s="153"/>
    </row>
    <row r="135" spans="1:6" ht="30" customHeight="1">
      <c r="A135" s="231"/>
      <c r="B135" s="231"/>
      <c r="C135" s="227" t="s">
        <v>310</v>
      </c>
      <c r="D135" s="235" t="s">
        <v>619</v>
      </c>
      <c r="E135" s="236">
        <f>VLOOKUP(C135,[33]匹配表!C5:D128,2,0)</f>
        <v>8.69</v>
      </c>
      <c r="F135" s="153"/>
    </row>
    <row r="136" spans="1:6" ht="30" customHeight="1">
      <c r="A136" s="231" t="s">
        <v>311</v>
      </c>
      <c r="B136" s="231" t="s">
        <v>311</v>
      </c>
      <c r="C136" s="232" t="s">
        <v>13</v>
      </c>
      <c r="D136" s="237"/>
      <c r="E136" s="230">
        <f>SUM(E140:E150)+E137</f>
        <v>71.34</v>
      </c>
      <c r="F136" s="153"/>
    </row>
    <row r="137" spans="1:6" ht="30" customHeight="1">
      <c r="A137" s="231"/>
      <c r="B137" s="231"/>
      <c r="C137" s="232" t="s">
        <v>410</v>
      </c>
      <c r="D137" s="237"/>
      <c r="E137" s="230">
        <f>E138+E139</f>
        <v>6.41</v>
      </c>
      <c r="F137" s="153"/>
    </row>
    <row r="138" spans="1:6" ht="30" customHeight="1">
      <c r="A138" s="231"/>
      <c r="B138" s="231"/>
      <c r="C138" s="227" t="s">
        <v>314</v>
      </c>
      <c r="D138" s="235" t="s">
        <v>619</v>
      </c>
      <c r="E138" s="236">
        <f>VLOOKUP(C138,[33]匹配表!C1:D124,2,0)</f>
        <v>2.48</v>
      </c>
      <c r="F138" s="153"/>
    </row>
    <row r="139" spans="1:6" ht="30" customHeight="1">
      <c r="A139" s="231"/>
      <c r="B139" s="231"/>
      <c r="C139" s="227" t="s">
        <v>323</v>
      </c>
      <c r="D139" s="235" t="s">
        <v>619</v>
      </c>
      <c r="E139" s="236">
        <f>VLOOKUP(C139,[33]匹配表!C2:D125,2,0)</f>
        <v>3.93</v>
      </c>
      <c r="F139" s="153"/>
    </row>
    <row r="140" spans="1:6" ht="30" customHeight="1">
      <c r="A140" s="231"/>
      <c r="B140" s="231"/>
      <c r="C140" s="227" t="s">
        <v>316</v>
      </c>
      <c r="D140" s="235" t="s">
        <v>619</v>
      </c>
      <c r="E140" s="236">
        <f>VLOOKUP(C140,[33]匹配表!C3:D126,2,0)</f>
        <v>8.5</v>
      </c>
      <c r="F140" s="153"/>
    </row>
    <row r="141" spans="1:6" ht="30" customHeight="1">
      <c r="A141" s="231"/>
      <c r="B141" s="231"/>
      <c r="C141" s="227" t="s">
        <v>322</v>
      </c>
      <c r="D141" s="235" t="s">
        <v>619</v>
      </c>
      <c r="E141" s="236">
        <f>VLOOKUP(C141,[33]匹配表!C4:D127,2,0)</f>
        <v>6.35</v>
      </c>
      <c r="F141" s="153"/>
    </row>
    <row r="142" spans="1:6" ht="30" customHeight="1">
      <c r="A142" s="231"/>
      <c r="B142" s="231"/>
      <c r="C142" s="227" t="s">
        <v>324</v>
      </c>
      <c r="D142" s="235" t="s">
        <v>619</v>
      </c>
      <c r="E142" s="236">
        <f>VLOOKUP(C142,[33]匹配表!C5:D128,2,0)</f>
        <v>4.17</v>
      </c>
      <c r="F142" s="153"/>
    </row>
    <row r="143" spans="1:6" ht="30" customHeight="1">
      <c r="A143" s="231"/>
      <c r="B143" s="231"/>
      <c r="C143" s="227" t="s">
        <v>325</v>
      </c>
      <c r="D143" s="235" t="s">
        <v>619</v>
      </c>
      <c r="E143" s="236">
        <f>VLOOKUP(C143,[33]匹配表!C6:D129,2,0)</f>
        <v>5.8</v>
      </c>
      <c r="F143" s="153"/>
    </row>
    <row r="144" spans="1:6" ht="30" customHeight="1">
      <c r="A144" s="231"/>
      <c r="B144" s="231"/>
      <c r="C144" s="227" t="s">
        <v>318</v>
      </c>
      <c r="D144" s="235" t="s">
        <v>619</v>
      </c>
      <c r="E144" s="236">
        <f>VLOOKUP(C144,[33]匹配表!C7:D130,2,0)</f>
        <v>9.56</v>
      </c>
      <c r="F144" s="153"/>
    </row>
    <row r="145" spans="1:6" ht="30" customHeight="1">
      <c r="A145" s="231"/>
      <c r="B145" s="231"/>
      <c r="C145" s="227" t="s">
        <v>326</v>
      </c>
      <c r="D145" s="235" t="s">
        <v>619</v>
      </c>
      <c r="E145" s="236">
        <f>VLOOKUP(C145,[33]匹配表!C8:D131,2,0)</f>
        <v>6.44</v>
      </c>
      <c r="F145" s="153"/>
    </row>
    <row r="146" spans="1:6" ht="30" customHeight="1">
      <c r="A146" s="231"/>
      <c r="B146" s="231"/>
      <c r="C146" s="227" t="s">
        <v>319</v>
      </c>
      <c r="D146" s="235" t="s">
        <v>619</v>
      </c>
      <c r="E146" s="236">
        <f>VLOOKUP(C146,[33]匹配表!C9:D132,2,0)</f>
        <v>4.24</v>
      </c>
      <c r="F146" s="153"/>
    </row>
    <row r="147" spans="1:6" ht="30" customHeight="1">
      <c r="A147" s="231"/>
      <c r="B147" s="231"/>
      <c r="C147" s="227" t="s">
        <v>317</v>
      </c>
      <c r="D147" s="235" t="s">
        <v>619</v>
      </c>
      <c r="E147" s="236">
        <f>VLOOKUP(C147,[33]匹配表!C10:D133,2,0)</f>
        <v>3.86</v>
      </c>
      <c r="F147" s="153"/>
    </row>
    <row r="148" spans="1:6" ht="30" customHeight="1">
      <c r="A148" s="231"/>
      <c r="B148" s="231"/>
      <c r="C148" s="227" t="s">
        <v>315</v>
      </c>
      <c r="D148" s="235" t="s">
        <v>619</v>
      </c>
      <c r="E148" s="236">
        <f>VLOOKUP(C148,[33]匹配表!C11:D134,2,0)</f>
        <v>3.58</v>
      </c>
      <c r="F148" s="153"/>
    </row>
    <row r="149" spans="1:6" ht="30" customHeight="1">
      <c r="A149" s="231"/>
      <c r="B149" s="231"/>
      <c r="C149" s="227" t="s">
        <v>320</v>
      </c>
      <c r="D149" s="235" t="s">
        <v>619</v>
      </c>
      <c r="E149" s="236">
        <f>VLOOKUP(C149,[33]匹配表!C12:D135,2,0)</f>
        <v>7.49</v>
      </c>
      <c r="F149" s="153"/>
    </row>
    <row r="150" spans="1:6" ht="30" customHeight="1">
      <c r="A150" s="231"/>
      <c r="B150" s="231"/>
      <c r="C150" s="227" t="s">
        <v>321</v>
      </c>
      <c r="D150" s="235" t="s">
        <v>619</v>
      </c>
      <c r="E150" s="236">
        <f>VLOOKUP(C150,[33]匹配表!C13:D136,2,0)</f>
        <v>4.9400000000000004</v>
      </c>
      <c r="F150" s="153"/>
    </row>
    <row r="151" spans="1:6" ht="30" customHeight="1">
      <c r="A151" s="231" t="s">
        <v>255</v>
      </c>
      <c r="B151" s="231" t="s">
        <v>255</v>
      </c>
      <c r="C151" s="232" t="s">
        <v>13</v>
      </c>
      <c r="D151" s="237"/>
      <c r="E151" s="230">
        <f>E152+E155+E156</f>
        <v>21.24</v>
      </c>
      <c r="F151" s="153"/>
    </row>
    <row r="152" spans="1:6" ht="30" customHeight="1">
      <c r="A152" s="231"/>
      <c r="B152" s="231"/>
      <c r="C152" s="232" t="s">
        <v>410</v>
      </c>
      <c r="D152" s="237"/>
      <c r="E152" s="230">
        <f>E153+E154</f>
        <v>7.0299999999999994</v>
      </c>
      <c r="F152" s="153"/>
    </row>
    <row r="153" spans="1:6" ht="30" customHeight="1">
      <c r="A153" s="231"/>
      <c r="B153" s="231"/>
      <c r="C153" s="227" t="s">
        <v>259</v>
      </c>
      <c r="D153" s="235" t="s">
        <v>619</v>
      </c>
      <c r="E153" s="236">
        <f>VLOOKUP(C153,[33]匹配表!C1:D124,2,0)</f>
        <v>3.67</v>
      </c>
      <c r="F153" s="153"/>
    </row>
    <row r="154" spans="1:6" ht="30" customHeight="1">
      <c r="A154" s="231"/>
      <c r="B154" s="231"/>
      <c r="C154" s="227" t="s">
        <v>258</v>
      </c>
      <c r="D154" s="235" t="s">
        <v>619</v>
      </c>
      <c r="E154" s="236">
        <f>VLOOKUP(C154,[33]匹配表!C2:D125,2,0)</f>
        <v>3.36</v>
      </c>
      <c r="F154" s="153"/>
    </row>
    <row r="155" spans="1:6" ht="30" customHeight="1">
      <c r="A155" s="231"/>
      <c r="B155" s="231"/>
      <c r="C155" s="227" t="s">
        <v>260</v>
      </c>
      <c r="D155" s="235" t="s">
        <v>619</v>
      </c>
      <c r="E155" s="236">
        <f>VLOOKUP(C155,[33]匹配表!C3:D126,2,0)</f>
        <v>4.71</v>
      </c>
      <c r="F155" s="153"/>
    </row>
    <row r="156" spans="1:6" ht="30" customHeight="1">
      <c r="A156" s="231"/>
      <c r="B156" s="231"/>
      <c r="C156" s="227" t="s">
        <v>261</v>
      </c>
      <c r="D156" s="235" t="s">
        <v>619</v>
      </c>
      <c r="E156" s="236">
        <f>VLOOKUP(C156,[33]匹配表!C4:D127,2,0)</f>
        <v>9.5</v>
      </c>
      <c r="F156" s="153"/>
    </row>
    <row r="157" spans="1:6" ht="30" customHeight="1">
      <c r="A157" s="231" t="s">
        <v>621</v>
      </c>
      <c r="B157" s="231" t="s">
        <v>621</v>
      </c>
      <c r="C157" s="232" t="s">
        <v>13</v>
      </c>
      <c r="D157" s="237"/>
      <c r="E157" s="230">
        <f>SUM(E160:E167)+E158</f>
        <v>89.56</v>
      </c>
      <c r="F157" s="153"/>
    </row>
    <row r="158" spans="1:6" ht="30" customHeight="1">
      <c r="A158" s="231"/>
      <c r="B158" s="231"/>
      <c r="C158" s="232" t="s">
        <v>410</v>
      </c>
      <c r="D158" s="235" t="s">
        <v>619</v>
      </c>
      <c r="E158" s="230">
        <f>E159</f>
        <v>1.65</v>
      </c>
      <c r="F158" s="153"/>
    </row>
    <row r="159" spans="1:6" ht="30" customHeight="1">
      <c r="A159" s="231"/>
      <c r="B159" s="231"/>
      <c r="C159" s="238" t="s">
        <v>329</v>
      </c>
      <c r="D159" s="235" t="s">
        <v>619</v>
      </c>
      <c r="E159" s="236">
        <f>VLOOKUP(C159,[33]匹配表!C1:D126,2,0)</f>
        <v>1.65</v>
      </c>
      <c r="F159" s="153"/>
    </row>
    <row r="160" spans="1:6" ht="30" customHeight="1">
      <c r="A160" s="239"/>
      <c r="B160" s="239"/>
      <c r="C160" s="227" t="s">
        <v>330</v>
      </c>
      <c r="D160" s="235" t="s">
        <v>619</v>
      </c>
      <c r="E160" s="236">
        <f>VLOOKUP(C160,[33]匹配表!C1:D124,2,0)</f>
        <v>7.59</v>
      </c>
      <c r="F160" s="153"/>
    </row>
    <row r="161" spans="1:6" ht="30" customHeight="1">
      <c r="A161" s="239"/>
      <c r="B161" s="239"/>
      <c r="C161" s="227" t="s">
        <v>334</v>
      </c>
      <c r="D161" s="235" t="s">
        <v>619</v>
      </c>
      <c r="E161" s="236">
        <f>VLOOKUP(C161,[33]匹配表!C2:D125,2,0)</f>
        <v>10.49</v>
      </c>
      <c r="F161" s="153"/>
    </row>
    <row r="162" spans="1:6" ht="30" customHeight="1">
      <c r="A162" s="239"/>
      <c r="B162" s="239"/>
      <c r="C162" s="227" t="s">
        <v>332</v>
      </c>
      <c r="D162" s="235" t="s">
        <v>619</v>
      </c>
      <c r="E162" s="236">
        <f>VLOOKUP(C162,[33]匹配表!C3:D126,2,0)</f>
        <v>11.3</v>
      </c>
      <c r="F162" s="153"/>
    </row>
    <row r="163" spans="1:6" ht="30" customHeight="1">
      <c r="A163" s="239"/>
      <c r="B163" s="239"/>
      <c r="C163" s="227" t="s">
        <v>335</v>
      </c>
      <c r="D163" s="235" t="s">
        <v>619</v>
      </c>
      <c r="E163" s="236">
        <f>VLOOKUP(C163,[33]匹配表!C4:D127,2,0)</f>
        <v>9.25</v>
      </c>
      <c r="F163" s="153"/>
    </row>
    <row r="164" spans="1:6" ht="30" customHeight="1">
      <c r="A164" s="239"/>
      <c r="B164" s="239"/>
      <c r="C164" s="227" t="s">
        <v>333</v>
      </c>
      <c r="D164" s="235" t="s">
        <v>619</v>
      </c>
      <c r="E164" s="236">
        <f>VLOOKUP(C164,[33]匹配表!C5:D128,2,0)</f>
        <v>12.47</v>
      </c>
      <c r="F164" s="153"/>
    </row>
    <row r="165" spans="1:6" ht="30" customHeight="1">
      <c r="A165" s="239"/>
      <c r="B165" s="239"/>
      <c r="C165" s="227" t="s">
        <v>337</v>
      </c>
      <c r="D165" s="235" t="s">
        <v>619</v>
      </c>
      <c r="E165" s="236">
        <f>VLOOKUP(C165,[33]匹配表!C6:D129,2,0)</f>
        <v>12.6</v>
      </c>
      <c r="F165" s="153"/>
    </row>
    <row r="166" spans="1:6" ht="30" customHeight="1">
      <c r="A166" s="239"/>
      <c r="B166" s="239"/>
      <c r="C166" s="227" t="s">
        <v>331</v>
      </c>
      <c r="D166" s="235" t="s">
        <v>619</v>
      </c>
      <c r="E166" s="236">
        <f>VLOOKUP(C166,[33]匹配表!C7:D130,2,0)</f>
        <v>10.1</v>
      </c>
      <c r="F166" s="153"/>
    </row>
    <row r="167" spans="1:6" ht="30" customHeight="1">
      <c r="A167" s="239"/>
      <c r="B167" s="239"/>
      <c r="C167" s="227" t="s">
        <v>336</v>
      </c>
      <c r="D167" s="235" t="s">
        <v>619</v>
      </c>
      <c r="E167" s="236">
        <f>VLOOKUP(C167,[33]匹配表!C8:D131,2,0)</f>
        <v>14.11</v>
      </c>
      <c r="F167" s="153"/>
    </row>
  </sheetData>
  <autoFilter ref="A4:E167"/>
  <mergeCells count="6">
    <mergeCell ref="A7:B7"/>
    <mergeCell ref="C1:E1"/>
    <mergeCell ref="A2:F2"/>
    <mergeCell ref="A5:B5"/>
    <mergeCell ref="E5:F5"/>
    <mergeCell ref="A6:B6"/>
  </mergeCells>
  <phoneticPr fontId="154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9"/>
  <sheetViews>
    <sheetView workbookViewId="0">
      <selection activeCell="H3" sqref="H3:J5"/>
    </sheetView>
  </sheetViews>
  <sheetFormatPr defaultColWidth="9" defaultRowHeight="13.5"/>
  <cols>
    <col min="6" max="6" width="9" style="176"/>
  </cols>
  <sheetData>
    <row r="1" spans="1:10" ht="20.25">
      <c r="A1" s="177" t="s">
        <v>622</v>
      </c>
      <c r="B1" s="177"/>
      <c r="C1" s="177"/>
      <c r="D1" s="177"/>
      <c r="E1" s="177"/>
      <c r="F1" s="178"/>
      <c r="G1" s="177"/>
      <c r="H1" s="177"/>
    </row>
    <row r="2" spans="1:10">
      <c r="A2" s="582" t="s">
        <v>483</v>
      </c>
      <c r="B2" s="584" t="s">
        <v>361</v>
      </c>
      <c r="C2" s="673" t="s">
        <v>484</v>
      </c>
      <c r="D2" s="463" t="s">
        <v>8</v>
      </c>
      <c r="E2" s="660"/>
      <c r="F2" s="660"/>
      <c r="G2" s="660"/>
      <c r="H2" s="661"/>
      <c r="I2" s="661"/>
      <c r="J2" s="661"/>
    </row>
    <row r="3" spans="1:10">
      <c r="A3" s="583"/>
      <c r="B3" s="585"/>
      <c r="C3" s="674"/>
      <c r="D3" s="682" t="s">
        <v>608</v>
      </c>
      <c r="E3" s="683"/>
      <c r="F3" s="683"/>
      <c r="G3" s="684"/>
      <c r="H3" s="676" t="s">
        <v>487</v>
      </c>
      <c r="I3" s="677"/>
      <c r="J3" s="678"/>
    </row>
    <row r="4" spans="1:10">
      <c r="A4" s="583"/>
      <c r="B4" s="585"/>
      <c r="C4" s="674"/>
      <c r="D4" s="685"/>
      <c r="E4" s="686"/>
      <c r="F4" s="686"/>
      <c r="G4" s="687"/>
      <c r="H4" s="679"/>
      <c r="I4" s="680"/>
      <c r="J4" s="681"/>
    </row>
    <row r="5" spans="1:10" ht="24">
      <c r="A5" s="666"/>
      <c r="B5" s="631"/>
      <c r="C5" s="675"/>
      <c r="D5" s="179" t="s">
        <v>13</v>
      </c>
      <c r="E5" s="179" t="s">
        <v>15</v>
      </c>
      <c r="F5" s="180" t="s">
        <v>14</v>
      </c>
      <c r="G5" s="179" t="s">
        <v>623</v>
      </c>
      <c r="H5" s="179" t="s">
        <v>13</v>
      </c>
      <c r="I5" s="179" t="s">
        <v>15</v>
      </c>
      <c r="J5" s="179" t="s">
        <v>14</v>
      </c>
    </row>
    <row r="6" spans="1:10">
      <c r="A6" s="662" t="s">
        <v>555</v>
      </c>
      <c r="B6" s="663"/>
      <c r="C6" s="663"/>
      <c r="D6" s="181">
        <f t="shared" ref="D6:J6" si="0">D7+D113</f>
        <v>122503.34</v>
      </c>
      <c r="E6" s="181">
        <f t="shared" si="0"/>
        <v>115808.20000000001</v>
      </c>
      <c r="F6" s="182">
        <f t="shared" si="0"/>
        <v>6695.14</v>
      </c>
      <c r="G6" s="181">
        <f t="shared" si="0"/>
        <v>0</v>
      </c>
      <c r="H6" s="181">
        <f t="shared" si="0"/>
        <v>57068.160000000018</v>
      </c>
      <c r="I6" s="181">
        <f t="shared" si="0"/>
        <v>57068.160000000018</v>
      </c>
      <c r="J6" s="181">
        <f t="shared" si="0"/>
        <v>0</v>
      </c>
    </row>
    <row r="7" spans="1:10">
      <c r="A7" s="664" t="s">
        <v>427</v>
      </c>
      <c r="B7" s="665"/>
      <c r="C7" s="665"/>
      <c r="D7" s="183">
        <f t="shared" ref="D7:J7" si="1">D8+D81</f>
        <v>94818.18</v>
      </c>
      <c r="E7" s="183">
        <f t="shared" si="1"/>
        <v>88123.040000000008</v>
      </c>
      <c r="F7" s="182">
        <f t="shared" si="1"/>
        <v>6695.14</v>
      </c>
      <c r="G7" s="183">
        <f t="shared" si="1"/>
        <v>0</v>
      </c>
      <c r="H7" s="183">
        <f t="shared" si="1"/>
        <v>57068.160000000018</v>
      </c>
      <c r="I7" s="183">
        <f t="shared" si="1"/>
        <v>57068.160000000018</v>
      </c>
      <c r="J7" s="183">
        <f t="shared" si="1"/>
        <v>0</v>
      </c>
    </row>
    <row r="8" spans="1:10">
      <c r="A8" s="662" t="s">
        <v>556</v>
      </c>
      <c r="B8" s="663"/>
      <c r="C8" s="663"/>
      <c r="D8" s="181">
        <f t="shared" ref="D8:J8" si="2">D9+D12+D15+D18+D21+D24+D27+D30+D33+D36+D39+D42+D45+D48+D51+D52+D55+D56+D57+SUM(D60:D80)</f>
        <v>77480.329999999987</v>
      </c>
      <c r="E8" s="181">
        <f t="shared" si="2"/>
        <v>70785.19</v>
      </c>
      <c r="F8" s="182">
        <f t="shared" si="2"/>
        <v>6695.14</v>
      </c>
      <c r="G8" s="181">
        <f t="shared" si="2"/>
        <v>0</v>
      </c>
      <c r="H8" s="181">
        <f t="shared" si="2"/>
        <v>48516.660000000018</v>
      </c>
      <c r="I8" s="181">
        <f t="shared" si="2"/>
        <v>48516.660000000018</v>
      </c>
      <c r="J8" s="181">
        <f t="shared" si="2"/>
        <v>0</v>
      </c>
    </row>
    <row r="9" spans="1:10" ht="22.5">
      <c r="A9" s="563">
        <v>100001</v>
      </c>
      <c r="B9" s="185" t="s">
        <v>578</v>
      </c>
      <c r="C9" s="186"/>
      <c r="D9" s="187">
        <f t="shared" ref="D9:J9" si="3">SUM(D10:D11)</f>
        <v>0</v>
      </c>
      <c r="E9" s="187">
        <f t="shared" si="3"/>
        <v>0</v>
      </c>
      <c r="F9" s="188">
        <f t="shared" si="3"/>
        <v>0</v>
      </c>
      <c r="G9" s="187">
        <f t="shared" si="3"/>
        <v>0</v>
      </c>
      <c r="H9" s="187">
        <f t="shared" si="3"/>
        <v>38.22</v>
      </c>
      <c r="I9" s="187">
        <f t="shared" si="3"/>
        <v>38.22</v>
      </c>
      <c r="J9" s="187">
        <f t="shared" si="3"/>
        <v>0</v>
      </c>
    </row>
    <row r="10" spans="1:10" ht="33.75">
      <c r="A10" s="564"/>
      <c r="B10" s="190" t="s">
        <v>115</v>
      </c>
      <c r="C10" s="191" t="s">
        <v>490</v>
      </c>
      <c r="D10" s="192">
        <f>E10+F10+G10</f>
        <v>0</v>
      </c>
      <c r="E10" s="193">
        <f>IFERROR(VLOOKUP($B10,'[34]  应清算资金  '!$V$4:$Z$127,3,0),0)+IFERROR(VLOOKUP($B10,'[34]  应清算资金  '!$AD$4:$AH$22,3,0),0)</f>
        <v>0</v>
      </c>
      <c r="F10" s="194"/>
      <c r="G10" s="193"/>
      <c r="H10" s="193">
        <f>I10+J10</f>
        <v>22.92</v>
      </c>
      <c r="I10" s="193">
        <f>IFERROR(VLOOKUP($B10,'[34]  应清算资金  '!$V$4:$Z$127,4,0),0)+IFERROR(VLOOKUP($B10,'[34]  应清算资金  '!$AD$4:$AH$22,4,0),0)</f>
        <v>22.92</v>
      </c>
      <c r="J10" s="202"/>
    </row>
    <row r="11" spans="1:10" ht="33.75">
      <c r="A11" s="565"/>
      <c r="B11" s="190" t="s">
        <v>116</v>
      </c>
      <c r="C11" s="191" t="s">
        <v>490</v>
      </c>
      <c r="D11" s="192">
        <f t="shared" ref="D11:D74" si="4">E11+F11+G11</f>
        <v>0</v>
      </c>
      <c r="E11" s="193">
        <f>IFERROR(VLOOKUP($B11,'[34]  应清算资金  '!$V$4:$Z$127,3,0),0)+IFERROR(VLOOKUP($B11,'[34]  应清算资金  '!$AD$4:$AH$22,3,0),0)</f>
        <v>0</v>
      </c>
      <c r="F11" s="194"/>
      <c r="G11" s="193"/>
      <c r="H11" s="193">
        <f t="shared" ref="H11:H74" si="5">I11+J11</f>
        <v>15.3</v>
      </c>
      <c r="I11" s="193">
        <f>IFERROR(VLOOKUP($B11,'[34]  应清算资金  '!$V$4:$Z$127,4,0),0)+IFERROR(VLOOKUP($B11,'[34]  应清算资金  '!$AD$4:$AH$22,4,0),0)</f>
        <v>15.3</v>
      </c>
      <c r="J11" s="202"/>
    </row>
    <row r="12" spans="1:10">
      <c r="A12" s="563">
        <v>100003</v>
      </c>
      <c r="B12" s="185" t="s">
        <v>13</v>
      </c>
      <c r="C12" s="186"/>
      <c r="D12" s="192">
        <f t="shared" si="4"/>
        <v>5314.35</v>
      </c>
      <c r="E12" s="187">
        <f>SUM(E13:E14)</f>
        <v>5256.71</v>
      </c>
      <c r="F12" s="196">
        <v>57.64</v>
      </c>
      <c r="G12" s="187"/>
      <c r="H12" s="193">
        <f t="shared" si="5"/>
        <v>4766.78</v>
      </c>
      <c r="I12" s="187">
        <f>SUM(I13:I14)</f>
        <v>4766.78</v>
      </c>
      <c r="J12" s="202"/>
    </row>
    <row r="13" spans="1:10">
      <c r="A13" s="564"/>
      <c r="B13" s="197" t="s">
        <v>23</v>
      </c>
      <c r="C13" s="191" t="s">
        <v>490</v>
      </c>
      <c r="D13" s="192">
        <f t="shared" si="4"/>
        <v>4997.96</v>
      </c>
      <c r="E13" s="193">
        <f>IFERROR(VLOOKUP($B13,'[34]  应清算资金  '!$V$4:$Z$127,3,0),0)+IFERROR(VLOOKUP($B13,'[34]  应清算资金  '!$AD$4:$AH$22,3,0),0)</f>
        <v>4958.26</v>
      </c>
      <c r="F13" s="196">
        <v>39.700000000000003</v>
      </c>
      <c r="G13" s="193"/>
      <c r="H13" s="193">
        <f t="shared" si="5"/>
        <v>4622.2199999999993</v>
      </c>
      <c r="I13" s="193">
        <f>IFERROR(VLOOKUP($B13,'[34]  应清算资金  '!$V$4:$Z$127,4,0),0)+IFERROR(VLOOKUP($B13,'[34]  应清算资金  '!$AD$4:$AH$22,4,0),0)</f>
        <v>4622.2199999999993</v>
      </c>
      <c r="J13" s="202"/>
    </row>
    <row r="14" spans="1:10" ht="22.5">
      <c r="A14" s="565"/>
      <c r="B14" s="197" t="s">
        <v>25</v>
      </c>
      <c r="C14" s="191" t="s">
        <v>490</v>
      </c>
      <c r="D14" s="192">
        <f t="shared" si="4"/>
        <v>316.39</v>
      </c>
      <c r="E14" s="193">
        <f>IFERROR(VLOOKUP($B14,'[34]  应清算资金  '!$V$4:$Z$127,3,0),0)+IFERROR(VLOOKUP($B14,'[34]  应清算资金  '!$AD$4:$AH$22,3,0),0)</f>
        <v>298.45</v>
      </c>
      <c r="F14" s="196">
        <v>17.940000000000001</v>
      </c>
      <c r="G14" s="193"/>
      <c r="H14" s="193">
        <f t="shared" si="5"/>
        <v>144.56</v>
      </c>
      <c r="I14" s="193">
        <f>IFERROR(VLOOKUP($B14,'[34]  应清算资金  '!$V$4:$Z$127,4,0),0)+IFERROR(VLOOKUP($B14,'[34]  应清算资金  '!$AD$4:$AH$22,4,0),0)</f>
        <v>144.56</v>
      </c>
      <c r="J14" s="202"/>
    </row>
    <row r="15" spans="1:10">
      <c r="A15" s="563">
        <v>100004</v>
      </c>
      <c r="B15" s="185" t="s">
        <v>13</v>
      </c>
      <c r="C15" s="186"/>
      <c r="D15" s="192">
        <f t="shared" si="4"/>
        <v>2676.5499999999997</v>
      </c>
      <c r="E15" s="187">
        <f>SUM(E16:E17)</f>
        <v>2644.47</v>
      </c>
      <c r="F15" s="196">
        <v>32.08</v>
      </c>
      <c r="G15" s="187"/>
      <c r="H15" s="193">
        <f t="shared" si="5"/>
        <v>1765.87</v>
      </c>
      <c r="I15" s="187">
        <f>SUM(I16:I17)</f>
        <v>1765.87</v>
      </c>
      <c r="J15" s="202"/>
    </row>
    <row r="16" spans="1:10">
      <c r="A16" s="564"/>
      <c r="B16" s="197" t="s">
        <v>26</v>
      </c>
      <c r="C16" s="191" t="s">
        <v>490</v>
      </c>
      <c r="D16" s="192">
        <f t="shared" si="4"/>
        <v>2175.6</v>
      </c>
      <c r="E16" s="193">
        <f>IFERROR(VLOOKUP($B16,'[34]  应清算资金  '!$V$4:$Z$127,3,0),0)+IFERROR(VLOOKUP($B16,'[34]  应清算资金  '!$AD$4:$AH$22,3,0),0)</f>
        <v>2113.37</v>
      </c>
      <c r="F16" s="196">
        <v>62.23</v>
      </c>
      <c r="G16" s="193"/>
      <c r="H16" s="193">
        <f t="shared" si="5"/>
        <v>1512.74</v>
      </c>
      <c r="I16" s="193">
        <f>IFERROR(VLOOKUP($B16,'[34]  应清算资金  '!$V$4:$Z$127,4,0),0)+IFERROR(VLOOKUP($B16,'[34]  应清算资金  '!$AD$4:$AH$22,4,0),0)</f>
        <v>1512.74</v>
      </c>
      <c r="J16" s="202"/>
    </row>
    <row r="17" spans="1:10" ht="22.5">
      <c r="A17" s="565"/>
      <c r="B17" s="197" t="s">
        <v>27</v>
      </c>
      <c r="C17" s="191" t="s">
        <v>490</v>
      </c>
      <c r="D17" s="192">
        <f t="shared" si="4"/>
        <v>500.95000000000005</v>
      </c>
      <c r="E17" s="193">
        <f>IFERROR(VLOOKUP($B17,'[34]  应清算资金  '!$V$4:$Z$127,3,0),0)+IFERROR(VLOOKUP($B17,'[34]  应清算资金  '!$AD$4:$AH$22,3,0),0)</f>
        <v>531.1</v>
      </c>
      <c r="F17" s="196">
        <v>-30.15</v>
      </c>
      <c r="G17" s="193"/>
      <c r="H17" s="193">
        <f t="shared" si="5"/>
        <v>253.13</v>
      </c>
      <c r="I17" s="193">
        <f>IFERROR(VLOOKUP($B17,'[34]  应清算资金  '!$V$4:$Z$127,4,0),0)+IFERROR(VLOOKUP($B17,'[34]  应清算资金  '!$AD$4:$AH$22,4,0),0)</f>
        <v>253.13</v>
      </c>
      <c r="J17" s="202"/>
    </row>
    <row r="18" spans="1:10">
      <c r="A18" s="563">
        <v>100005</v>
      </c>
      <c r="B18" s="185" t="s">
        <v>13</v>
      </c>
      <c r="C18" s="186"/>
      <c r="D18" s="192">
        <f t="shared" si="4"/>
        <v>3548.7999999999997</v>
      </c>
      <c r="E18" s="187">
        <f>SUM(E19:E20)</f>
        <v>3564.37</v>
      </c>
      <c r="F18" s="196">
        <v>-15.57</v>
      </c>
      <c r="G18" s="187"/>
      <c r="H18" s="193">
        <f t="shared" si="5"/>
        <v>2690.38</v>
      </c>
      <c r="I18" s="187">
        <f>SUM(I19:I20)</f>
        <v>2690.38</v>
      </c>
      <c r="J18" s="202"/>
    </row>
    <row r="19" spans="1:10" ht="22.5">
      <c r="A19" s="564"/>
      <c r="B19" s="197" t="s">
        <v>28</v>
      </c>
      <c r="C19" s="191" t="s">
        <v>490</v>
      </c>
      <c r="D19" s="192">
        <f t="shared" si="4"/>
        <v>3227.84</v>
      </c>
      <c r="E19" s="193">
        <f>IFERROR(VLOOKUP($B19,'[34]  应清算资金  '!$V$4:$Z$127,3,0),0)+IFERROR(VLOOKUP($B19,'[34]  应清算资金  '!$AD$4:$AH$22,3,0),0)</f>
        <v>3249.38</v>
      </c>
      <c r="F19" s="196">
        <v>-21.54</v>
      </c>
      <c r="G19" s="193"/>
      <c r="H19" s="193">
        <f t="shared" si="5"/>
        <v>2537.46</v>
      </c>
      <c r="I19" s="193">
        <f>IFERROR(VLOOKUP($B19,'[34]  应清算资金  '!$V$4:$Z$127,4,0),0)+IFERROR(VLOOKUP($B19,'[34]  应清算资金  '!$AD$4:$AH$22,4,0),0)</f>
        <v>2537.46</v>
      </c>
      <c r="J19" s="202"/>
    </row>
    <row r="20" spans="1:10" ht="22.5">
      <c r="A20" s="565"/>
      <c r="B20" s="197" t="s">
        <v>29</v>
      </c>
      <c r="C20" s="191" t="s">
        <v>490</v>
      </c>
      <c r="D20" s="192">
        <f t="shared" si="4"/>
        <v>320.96000000000004</v>
      </c>
      <c r="E20" s="193">
        <f>IFERROR(VLOOKUP($B20,'[34]  应清算资金  '!$V$4:$Z$127,3,0),0)+IFERROR(VLOOKUP($B20,'[34]  应清算资金  '!$AD$4:$AH$22,3,0),0)</f>
        <v>314.99</v>
      </c>
      <c r="F20" s="196">
        <v>5.97</v>
      </c>
      <c r="G20" s="193"/>
      <c r="H20" s="193">
        <f t="shared" si="5"/>
        <v>152.91999999999999</v>
      </c>
      <c r="I20" s="193">
        <f>IFERROR(VLOOKUP($B20,'[34]  应清算资金  '!$V$4:$Z$127,4,0),0)+IFERROR(VLOOKUP($B20,'[34]  应清算资金  '!$AD$4:$AH$22,4,0),0)</f>
        <v>152.91999999999999</v>
      </c>
      <c r="J20" s="202"/>
    </row>
    <row r="21" spans="1:10">
      <c r="A21" s="563">
        <v>100006</v>
      </c>
      <c r="B21" s="185" t="s">
        <v>13</v>
      </c>
      <c r="C21" s="186"/>
      <c r="D21" s="192">
        <f t="shared" si="4"/>
        <v>4353</v>
      </c>
      <c r="E21" s="187">
        <f>SUM(E22:E23)</f>
        <v>4414.08</v>
      </c>
      <c r="F21" s="196">
        <v>-61.08</v>
      </c>
      <c r="G21" s="187"/>
      <c r="H21" s="193">
        <f t="shared" si="5"/>
        <v>3704.15</v>
      </c>
      <c r="I21" s="187">
        <f>SUM(I22:I23)</f>
        <v>3704.15</v>
      </c>
      <c r="J21" s="202"/>
    </row>
    <row r="22" spans="1:10" ht="22.5">
      <c r="A22" s="564"/>
      <c r="B22" s="197" t="s">
        <v>30</v>
      </c>
      <c r="C22" s="191" t="s">
        <v>490</v>
      </c>
      <c r="D22" s="192">
        <f t="shared" si="4"/>
        <v>3976.5599999999995</v>
      </c>
      <c r="E22" s="193">
        <f>IFERROR(VLOOKUP($B22,'[34]  应清算资金  '!$V$4:$Z$127,3,0),0)+IFERROR(VLOOKUP($B22,'[34]  应清算资金  '!$AD$4:$AH$22,3,0),0)</f>
        <v>4037.8199999999997</v>
      </c>
      <c r="F22" s="196">
        <v>-61.26</v>
      </c>
      <c r="G22" s="193"/>
      <c r="H22" s="193">
        <f t="shared" si="5"/>
        <v>3523.44</v>
      </c>
      <c r="I22" s="193">
        <f>IFERROR(VLOOKUP($B22,'[34]  应清算资金  '!$V$4:$Z$127,4,0),0)+IFERROR(VLOOKUP($B22,'[34]  应清算资金  '!$AD$4:$AH$22,4,0),0)</f>
        <v>3523.44</v>
      </c>
      <c r="J22" s="202"/>
    </row>
    <row r="23" spans="1:10" ht="22.5">
      <c r="A23" s="565"/>
      <c r="B23" s="197" t="s">
        <v>31</v>
      </c>
      <c r="C23" s="191" t="s">
        <v>490</v>
      </c>
      <c r="D23" s="192">
        <f t="shared" si="4"/>
        <v>376.44</v>
      </c>
      <c r="E23" s="193">
        <f>IFERROR(VLOOKUP($B23,'[34]  应清算资金  '!$V$4:$Z$127,3,0),0)+IFERROR(VLOOKUP($B23,'[34]  应清算资金  '!$AD$4:$AH$22,3,0),0)</f>
        <v>376.26</v>
      </c>
      <c r="F23" s="196">
        <v>0.18</v>
      </c>
      <c r="G23" s="193"/>
      <c r="H23" s="193">
        <f t="shared" si="5"/>
        <v>180.71</v>
      </c>
      <c r="I23" s="193">
        <f>IFERROR(VLOOKUP($B23,'[34]  应清算资金  '!$V$4:$Z$127,4,0),0)+IFERROR(VLOOKUP($B23,'[34]  应清算资金  '!$AD$4:$AH$22,4,0),0)</f>
        <v>180.71</v>
      </c>
      <c r="J23" s="202"/>
    </row>
    <row r="24" spans="1:10">
      <c r="A24" s="563">
        <v>100007</v>
      </c>
      <c r="B24" s="185" t="s">
        <v>13</v>
      </c>
      <c r="C24" s="186"/>
      <c r="D24" s="192">
        <f t="shared" si="4"/>
        <v>4118.7199999999993</v>
      </c>
      <c r="E24" s="187">
        <f>SUM(E25:E26)</f>
        <v>4109.49</v>
      </c>
      <c r="F24" s="196">
        <v>9.2299999999999898</v>
      </c>
      <c r="G24" s="187"/>
      <c r="H24" s="193">
        <f t="shared" si="5"/>
        <v>3331.5199999999995</v>
      </c>
      <c r="I24" s="187">
        <f>SUM(I25:I26)</f>
        <v>3331.5199999999995</v>
      </c>
      <c r="J24" s="202"/>
    </row>
    <row r="25" spans="1:10" ht="22.5">
      <c r="A25" s="667"/>
      <c r="B25" s="198" t="s">
        <v>32</v>
      </c>
      <c r="C25" s="199" t="s">
        <v>490</v>
      </c>
      <c r="D25" s="192">
        <f t="shared" si="4"/>
        <v>3899.6099999999997</v>
      </c>
      <c r="E25" s="193">
        <f>IFERROR(VLOOKUP($B25,'[34]  应清算资金  '!$V$4:$Z$127,3,0),0)+IFERROR(VLOOKUP($B25,'[34]  应清算资金  '!$AD$4:$AH$22,3,0),0)</f>
        <v>3795.49</v>
      </c>
      <c r="F25" s="196">
        <v>104.12</v>
      </c>
      <c r="G25" s="193"/>
      <c r="H25" s="193">
        <f t="shared" si="5"/>
        <v>3179.2599999999998</v>
      </c>
      <c r="I25" s="193">
        <f>IFERROR(VLOOKUP($B25,'[34]  应清算资金  '!$V$4:$Z$127,4,0),0)+IFERROR(VLOOKUP($B25,'[34]  应清算资金  '!$AD$4:$AH$22,4,0),0)</f>
        <v>3179.2599999999998</v>
      </c>
      <c r="J25" s="202"/>
    </row>
    <row r="26" spans="1:10" ht="33.75">
      <c r="A26" s="668"/>
      <c r="B26" s="198" t="s">
        <v>33</v>
      </c>
      <c r="C26" s="199" t="s">
        <v>490</v>
      </c>
      <c r="D26" s="192">
        <f t="shared" si="4"/>
        <v>219.11</v>
      </c>
      <c r="E26" s="193">
        <f>IFERROR(VLOOKUP($B26,'[34]  应清算资金  '!$V$4:$Z$127,3,0),0)+IFERROR(VLOOKUP($B26,'[34]  应清算资金  '!$AD$4:$AH$22,3,0),0)</f>
        <v>314</v>
      </c>
      <c r="F26" s="196">
        <v>-94.89</v>
      </c>
      <c r="G26" s="193"/>
      <c r="H26" s="193">
        <f t="shared" si="5"/>
        <v>152.26</v>
      </c>
      <c r="I26" s="193">
        <f>IFERROR(VLOOKUP($B26,'[34]  应清算资金  '!$V$4:$Z$127,4,0),0)+IFERROR(VLOOKUP($B26,'[34]  应清算资金  '!$AD$4:$AH$22,4,0),0)</f>
        <v>152.26</v>
      </c>
      <c r="J26" s="202"/>
    </row>
    <row r="27" spans="1:10">
      <c r="A27" s="563">
        <v>100008</v>
      </c>
      <c r="B27" s="185" t="s">
        <v>13</v>
      </c>
      <c r="C27" s="186"/>
      <c r="D27" s="192">
        <f t="shared" si="4"/>
        <v>4108.8</v>
      </c>
      <c r="E27" s="187">
        <f>SUM(E28:E29)</f>
        <v>4069.2000000000003</v>
      </c>
      <c r="F27" s="196">
        <v>39.6</v>
      </c>
      <c r="G27" s="187"/>
      <c r="H27" s="193">
        <f t="shared" si="5"/>
        <v>3068.82</v>
      </c>
      <c r="I27" s="187">
        <f>SUM(I28:I29)</f>
        <v>3068.82</v>
      </c>
      <c r="J27" s="202"/>
    </row>
    <row r="28" spans="1:10" ht="22.5">
      <c r="A28" s="564"/>
      <c r="B28" s="197" t="s">
        <v>34</v>
      </c>
      <c r="C28" s="191" t="s">
        <v>490</v>
      </c>
      <c r="D28" s="192">
        <f t="shared" si="4"/>
        <v>3445.55</v>
      </c>
      <c r="E28" s="193">
        <f>IFERROR(VLOOKUP($B28,'[34]  应清算资金  '!$V$4:$Z$127,3,0),0)+IFERROR(VLOOKUP($B28,'[34]  应清算资金  '!$AD$4:$AH$22,3,0),0)</f>
        <v>3421.38</v>
      </c>
      <c r="F28" s="196">
        <v>24.17</v>
      </c>
      <c r="G28" s="193"/>
      <c r="H28" s="193">
        <f t="shared" si="5"/>
        <v>2759.48</v>
      </c>
      <c r="I28" s="193">
        <f>IFERROR(VLOOKUP($B28,'[34]  应清算资金  '!$V$4:$Z$127,4,0),0)+IFERROR(VLOOKUP($B28,'[34]  应清算资金  '!$AD$4:$AH$22,4,0),0)</f>
        <v>2759.48</v>
      </c>
      <c r="J28" s="202"/>
    </row>
    <row r="29" spans="1:10" ht="33.75">
      <c r="A29" s="565"/>
      <c r="B29" s="197" t="s">
        <v>35</v>
      </c>
      <c r="C29" s="191" t="s">
        <v>490</v>
      </c>
      <c r="D29" s="192">
        <f t="shared" si="4"/>
        <v>663.25</v>
      </c>
      <c r="E29" s="193">
        <f>IFERROR(VLOOKUP($B29,'[34]  应清算资金  '!$V$4:$Z$127,3,0),0)+IFERROR(VLOOKUP($B29,'[34]  应清算资金  '!$AD$4:$AH$22,3,0),0)</f>
        <v>647.82000000000005</v>
      </c>
      <c r="F29" s="196">
        <v>15.43</v>
      </c>
      <c r="G29" s="193"/>
      <c r="H29" s="193">
        <f t="shared" si="5"/>
        <v>309.33999999999997</v>
      </c>
      <c r="I29" s="193">
        <f>IFERROR(VLOOKUP($B29,'[34]  应清算资金  '!$V$4:$Z$127,4,0),0)+IFERROR(VLOOKUP($B29,'[34]  应清算资金  '!$AD$4:$AH$22,4,0),0)</f>
        <v>309.33999999999997</v>
      </c>
      <c r="J29" s="202"/>
    </row>
    <row r="30" spans="1:10">
      <c r="A30" s="563">
        <v>100009</v>
      </c>
      <c r="B30" s="185" t="s">
        <v>13</v>
      </c>
      <c r="C30" s="186"/>
      <c r="D30" s="192">
        <f t="shared" si="4"/>
        <v>2500.14</v>
      </c>
      <c r="E30" s="187">
        <f>SUM(E31:E32)</f>
        <v>2534.69</v>
      </c>
      <c r="F30" s="196">
        <v>-34.549999999999997</v>
      </c>
      <c r="G30" s="187"/>
      <c r="H30" s="193">
        <f t="shared" si="5"/>
        <v>2061.8799999999997</v>
      </c>
      <c r="I30" s="187">
        <f>SUM(I31:I32)</f>
        <v>2061.8799999999997</v>
      </c>
      <c r="J30" s="202"/>
    </row>
    <row r="31" spans="1:10" ht="22.5">
      <c r="A31" s="564"/>
      <c r="B31" s="197" t="s">
        <v>36</v>
      </c>
      <c r="C31" s="191" t="s">
        <v>490</v>
      </c>
      <c r="D31" s="192">
        <f t="shared" si="4"/>
        <v>2252.4</v>
      </c>
      <c r="E31" s="193">
        <f>IFERROR(VLOOKUP($B31,'[34]  应清算资金  '!$V$4:$Z$127,3,0),0)+IFERROR(VLOOKUP($B31,'[34]  应清算资金  '!$AD$4:$AH$22,3,0),0)</f>
        <v>2282.08</v>
      </c>
      <c r="F31" s="196">
        <v>-29.68</v>
      </c>
      <c r="G31" s="193"/>
      <c r="H31" s="193">
        <f t="shared" si="5"/>
        <v>1941.6699999999998</v>
      </c>
      <c r="I31" s="193">
        <f>IFERROR(VLOOKUP($B31,'[34]  应清算资金  '!$V$4:$Z$127,4,0),0)+IFERROR(VLOOKUP($B31,'[34]  应清算资金  '!$AD$4:$AH$22,4,0),0)</f>
        <v>1941.6699999999998</v>
      </c>
      <c r="J31" s="202"/>
    </row>
    <row r="32" spans="1:10" ht="33.75">
      <c r="A32" s="565"/>
      <c r="B32" s="197" t="s">
        <v>37</v>
      </c>
      <c r="C32" s="191" t="s">
        <v>490</v>
      </c>
      <c r="D32" s="192">
        <f t="shared" si="4"/>
        <v>247.74</v>
      </c>
      <c r="E32" s="193">
        <f>IFERROR(VLOOKUP($B32,'[34]  应清算资金  '!$V$4:$Z$127,3,0),0)+IFERROR(VLOOKUP($B32,'[34]  应清算资金  '!$AD$4:$AH$22,3,0),0)</f>
        <v>252.61</v>
      </c>
      <c r="F32" s="196">
        <v>-4.87</v>
      </c>
      <c r="G32" s="193"/>
      <c r="H32" s="193">
        <f t="shared" si="5"/>
        <v>120.21</v>
      </c>
      <c r="I32" s="193">
        <f>IFERROR(VLOOKUP($B32,'[34]  应清算资金  '!$V$4:$Z$127,4,0),0)+IFERROR(VLOOKUP($B32,'[34]  应清算资金  '!$AD$4:$AH$22,4,0),0)</f>
        <v>120.21</v>
      </c>
      <c r="J32" s="202"/>
    </row>
    <row r="33" spans="1:10">
      <c r="A33" s="563">
        <v>100010</v>
      </c>
      <c r="B33" s="185" t="s">
        <v>13</v>
      </c>
      <c r="C33" s="186"/>
      <c r="D33" s="192">
        <f t="shared" si="4"/>
        <v>6542.7800000000007</v>
      </c>
      <c r="E33" s="187">
        <f>SUM(E34:E35)</f>
        <v>6560.31</v>
      </c>
      <c r="F33" s="196">
        <v>-17.53</v>
      </c>
      <c r="G33" s="187"/>
      <c r="H33" s="193">
        <f t="shared" si="5"/>
        <v>6085.99</v>
      </c>
      <c r="I33" s="187">
        <f>SUM(I34:I35)</f>
        <v>6085.99</v>
      </c>
      <c r="J33" s="202"/>
    </row>
    <row r="34" spans="1:10" ht="22.5">
      <c r="A34" s="564"/>
      <c r="B34" s="198" t="s">
        <v>38</v>
      </c>
      <c r="C34" s="199" t="s">
        <v>490</v>
      </c>
      <c r="D34" s="192">
        <f t="shared" si="4"/>
        <v>6112.49</v>
      </c>
      <c r="E34" s="193">
        <f>IFERROR(VLOOKUP($B34,'[34]  应清算资金  '!$V$4:$Z$127,3,0),0)+IFERROR(VLOOKUP($B34,'[34]  应清算资金  '!$AD$4:$AH$22,3,0),0)</f>
        <v>6212.8</v>
      </c>
      <c r="F34" s="196">
        <v>-100.31</v>
      </c>
      <c r="G34" s="193"/>
      <c r="H34" s="193">
        <f t="shared" si="5"/>
        <v>5917.25</v>
      </c>
      <c r="I34" s="193">
        <f>IFERROR(VLOOKUP($B34,'[34]  应清算资金  '!$V$4:$Z$127,4,0),0)+IFERROR(VLOOKUP($B34,'[34]  应清算资金  '!$AD$4:$AH$22,4,0),0)</f>
        <v>5917.25</v>
      </c>
      <c r="J34" s="202"/>
    </row>
    <row r="35" spans="1:10" ht="22.5">
      <c r="A35" s="565"/>
      <c r="B35" s="198" t="s">
        <v>39</v>
      </c>
      <c r="C35" s="199" t="s">
        <v>490</v>
      </c>
      <c r="D35" s="192">
        <f t="shared" si="4"/>
        <v>430.28999999999996</v>
      </c>
      <c r="E35" s="193">
        <f>IFERROR(VLOOKUP($B35,'[34]  应清算资金  '!$V$4:$Z$127,3,0),0)+IFERROR(VLOOKUP($B35,'[34]  应清算资金  '!$AD$4:$AH$22,3,0),0)</f>
        <v>347.51</v>
      </c>
      <c r="F35" s="196">
        <v>82.78</v>
      </c>
      <c r="G35" s="193"/>
      <c r="H35" s="193">
        <f t="shared" si="5"/>
        <v>168.74</v>
      </c>
      <c r="I35" s="193">
        <f>IFERROR(VLOOKUP($B35,'[34]  应清算资金  '!$V$4:$Z$127,4,0),0)+IFERROR(VLOOKUP($B35,'[34]  应清算资金  '!$AD$4:$AH$22,4,0),0)</f>
        <v>168.74</v>
      </c>
      <c r="J35" s="202"/>
    </row>
    <row r="36" spans="1:10">
      <c r="A36" s="563">
        <v>100011</v>
      </c>
      <c r="B36" s="185" t="s">
        <v>13</v>
      </c>
      <c r="C36" s="186"/>
      <c r="D36" s="192">
        <f t="shared" si="4"/>
        <v>4335.0700000000006</v>
      </c>
      <c r="E36" s="187">
        <f>SUM(E37:E38)</f>
        <v>4298.5400000000009</v>
      </c>
      <c r="F36" s="196">
        <v>36.53</v>
      </c>
      <c r="G36" s="187"/>
      <c r="H36" s="193">
        <f t="shared" si="5"/>
        <v>3404.38</v>
      </c>
      <c r="I36" s="187">
        <f>SUM(I37:I38)</f>
        <v>3404.38</v>
      </c>
      <c r="J36" s="202"/>
    </row>
    <row r="37" spans="1:10">
      <c r="A37" s="564"/>
      <c r="B37" s="197" t="s">
        <v>40</v>
      </c>
      <c r="C37" s="191" t="s">
        <v>490</v>
      </c>
      <c r="D37" s="192">
        <f t="shared" si="4"/>
        <v>4060.2200000000003</v>
      </c>
      <c r="E37" s="193">
        <f>IFERROR(VLOOKUP($B37,'[34]  应清算资金  '!$V$4:$Z$127,3,0),0)+IFERROR(VLOOKUP($B37,'[34]  应清算资金  '!$AD$4:$AH$22,3,0),0)</f>
        <v>4009.0600000000004</v>
      </c>
      <c r="F37" s="196">
        <v>51.16</v>
      </c>
      <c r="G37" s="193"/>
      <c r="H37" s="193">
        <f t="shared" si="5"/>
        <v>3264.13</v>
      </c>
      <c r="I37" s="193">
        <f>IFERROR(VLOOKUP($B37,'[34]  应清算资金  '!$V$4:$Z$127,4,0),0)+IFERROR(VLOOKUP($B37,'[34]  应清算资金  '!$AD$4:$AH$22,4,0),0)</f>
        <v>3264.13</v>
      </c>
      <c r="J37" s="202"/>
    </row>
    <row r="38" spans="1:10" ht="22.5">
      <c r="A38" s="565"/>
      <c r="B38" s="197" t="s">
        <v>41</v>
      </c>
      <c r="C38" s="191" t="s">
        <v>490</v>
      </c>
      <c r="D38" s="192">
        <f t="shared" si="4"/>
        <v>274.85000000000002</v>
      </c>
      <c r="E38" s="193">
        <f>IFERROR(VLOOKUP($B38,'[34]  应清算资金  '!$V$4:$Z$127,3,0),0)+IFERROR(VLOOKUP($B38,'[34]  应清算资金  '!$AD$4:$AH$22,3,0),0)</f>
        <v>289.48</v>
      </c>
      <c r="F38" s="196">
        <v>-14.63</v>
      </c>
      <c r="G38" s="193"/>
      <c r="H38" s="193">
        <f t="shared" si="5"/>
        <v>140.25</v>
      </c>
      <c r="I38" s="193">
        <f>IFERROR(VLOOKUP($B38,'[34]  应清算资金  '!$V$4:$Z$127,4,0),0)+IFERROR(VLOOKUP($B38,'[34]  应清算资金  '!$AD$4:$AH$22,4,0),0)</f>
        <v>140.25</v>
      </c>
      <c r="J38" s="202"/>
    </row>
    <row r="39" spans="1:10">
      <c r="A39" s="563">
        <v>100012</v>
      </c>
      <c r="B39" s="185" t="s">
        <v>13</v>
      </c>
      <c r="C39" s="186"/>
      <c r="D39" s="192">
        <f t="shared" si="4"/>
        <v>2874.5200000000004</v>
      </c>
      <c r="E39" s="187">
        <f>SUM(E40:E41)</f>
        <v>2858.7400000000002</v>
      </c>
      <c r="F39" s="196">
        <v>15.780000000000101</v>
      </c>
      <c r="G39" s="187"/>
      <c r="H39" s="193">
        <f t="shared" si="5"/>
        <v>1952.0299999999997</v>
      </c>
      <c r="I39" s="187">
        <f>SUM(I40:I41)</f>
        <v>1952.0299999999997</v>
      </c>
      <c r="J39" s="202"/>
    </row>
    <row r="40" spans="1:10" ht="22.5">
      <c r="A40" s="564"/>
      <c r="B40" s="197" t="s">
        <v>42</v>
      </c>
      <c r="C40" s="191" t="s">
        <v>490</v>
      </c>
      <c r="D40" s="192">
        <f t="shared" si="4"/>
        <v>2553.3900000000003</v>
      </c>
      <c r="E40" s="193">
        <f>IFERROR(VLOOKUP($B40,'[34]  应清算资金  '!$V$4:$Z$127,3,0),0)+IFERROR(VLOOKUP($B40,'[34]  应清算资金  '!$AD$4:$AH$22,3,0),0)</f>
        <v>2500.69</v>
      </c>
      <c r="F40" s="196">
        <v>52.700000000000102</v>
      </c>
      <c r="G40" s="193"/>
      <c r="H40" s="193">
        <f t="shared" si="5"/>
        <v>1783.4699999999998</v>
      </c>
      <c r="I40" s="193">
        <f>IFERROR(VLOOKUP($B40,'[34]  应清算资金  '!$V$4:$Z$127,4,0),0)+IFERROR(VLOOKUP($B40,'[34]  应清算资金  '!$AD$4:$AH$22,4,0),0)</f>
        <v>1783.4699999999998</v>
      </c>
      <c r="J40" s="202"/>
    </row>
    <row r="41" spans="1:10" ht="22.5">
      <c r="A41" s="565"/>
      <c r="B41" s="197" t="s">
        <v>43</v>
      </c>
      <c r="C41" s="191" t="s">
        <v>490</v>
      </c>
      <c r="D41" s="192">
        <f t="shared" si="4"/>
        <v>321.13</v>
      </c>
      <c r="E41" s="193">
        <f>IFERROR(VLOOKUP($B41,'[34]  应清算资金  '!$V$4:$Z$127,3,0),0)+IFERROR(VLOOKUP($B41,'[34]  应清算资金  '!$AD$4:$AH$22,3,0),0)</f>
        <v>358.05</v>
      </c>
      <c r="F41" s="196">
        <v>-36.92</v>
      </c>
      <c r="G41" s="193"/>
      <c r="H41" s="193">
        <f t="shared" si="5"/>
        <v>168.56</v>
      </c>
      <c r="I41" s="193">
        <f>IFERROR(VLOOKUP($B41,'[34]  应清算资金  '!$V$4:$Z$127,4,0),0)+IFERROR(VLOOKUP($B41,'[34]  应清算资金  '!$AD$4:$AH$22,4,0),0)</f>
        <v>168.56</v>
      </c>
      <c r="J41" s="202"/>
    </row>
    <row r="42" spans="1:10">
      <c r="A42" s="563">
        <v>100013</v>
      </c>
      <c r="B42" s="185" t="s">
        <v>13</v>
      </c>
      <c r="C42" s="186"/>
      <c r="D42" s="192">
        <f t="shared" si="4"/>
        <v>2130.08</v>
      </c>
      <c r="E42" s="187">
        <f>SUM(E43:E44)</f>
        <v>2083.37</v>
      </c>
      <c r="F42" s="196">
        <v>46.71</v>
      </c>
      <c r="G42" s="187"/>
      <c r="H42" s="193">
        <f t="shared" si="5"/>
        <v>1385.29</v>
      </c>
      <c r="I42" s="187">
        <f>SUM(I43:I44)</f>
        <v>1385.29</v>
      </c>
      <c r="J42" s="202"/>
    </row>
    <row r="43" spans="1:10" ht="22.5">
      <c r="A43" s="564"/>
      <c r="B43" s="197" t="s">
        <v>44</v>
      </c>
      <c r="C43" s="191" t="s">
        <v>490</v>
      </c>
      <c r="D43" s="192">
        <f t="shared" si="4"/>
        <v>1706.9099999999999</v>
      </c>
      <c r="E43" s="193">
        <f>IFERROR(VLOOKUP($B43,'[34]  应清算资金  '!$V$4:$Z$127,3,0),0)+IFERROR(VLOOKUP($B43,'[34]  应清算资金  '!$AD$4:$AH$22,3,0),0)</f>
        <v>1654.57</v>
      </c>
      <c r="F43" s="196">
        <v>52.34</v>
      </c>
      <c r="G43" s="193"/>
      <c r="H43" s="193">
        <f t="shared" si="5"/>
        <v>1180.95</v>
      </c>
      <c r="I43" s="193">
        <f>IFERROR(VLOOKUP($B43,'[34]  应清算资金  '!$V$4:$Z$127,4,0),0)+IFERROR(VLOOKUP($B43,'[34]  应清算资金  '!$AD$4:$AH$22,4,0),0)</f>
        <v>1180.95</v>
      </c>
      <c r="J43" s="202"/>
    </row>
    <row r="44" spans="1:10" ht="45">
      <c r="A44" s="565"/>
      <c r="B44" s="200" t="s">
        <v>45</v>
      </c>
      <c r="C44" s="191" t="s">
        <v>490</v>
      </c>
      <c r="D44" s="192">
        <f t="shared" si="4"/>
        <v>423.17</v>
      </c>
      <c r="E44" s="193">
        <f>IFERROR(VLOOKUP($B44,'[34]  应清算资金  '!$V$4:$Z$127,3,0),0)+IFERROR(VLOOKUP($B44,'[34]  应清算资金  '!$AD$4:$AH$22,3,0),0)</f>
        <v>428.8</v>
      </c>
      <c r="F44" s="196">
        <v>-5.63</v>
      </c>
      <c r="G44" s="193"/>
      <c r="H44" s="193">
        <f t="shared" si="5"/>
        <v>204.34</v>
      </c>
      <c r="I44" s="193">
        <f>IFERROR(VLOOKUP($B44,'[34]  应清算资金  '!$V$4:$Z$127,4,0),0)+IFERROR(VLOOKUP($B44,'[34]  应清算资金  '!$AD$4:$AH$22,4,0),0)</f>
        <v>204.34</v>
      </c>
      <c r="J44" s="202"/>
    </row>
    <row r="45" spans="1:10">
      <c r="A45" s="563">
        <v>100014</v>
      </c>
      <c r="B45" s="185" t="s">
        <v>13</v>
      </c>
      <c r="C45" s="186"/>
      <c r="D45" s="192">
        <f t="shared" si="4"/>
        <v>1609.31</v>
      </c>
      <c r="E45" s="187">
        <f>SUM(E46:E47)</f>
        <v>1403.06</v>
      </c>
      <c r="F45" s="196">
        <v>206.25</v>
      </c>
      <c r="G45" s="187"/>
      <c r="H45" s="193">
        <f t="shared" si="5"/>
        <v>719.7600000000001</v>
      </c>
      <c r="I45" s="187">
        <f>SUM(I46:I47)</f>
        <v>719.7600000000001</v>
      </c>
      <c r="J45" s="202"/>
    </row>
    <row r="46" spans="1:10" ht="22.5">
      <c r="A46" s="564"/>
      <c r="B46" s="197" t="s">
        <v>46</v>
      </c>
      <c r="C46" s="191" t="s">
        <v>490</v>
      </c>
      <c r="D46" s="192">
        <f t="shared" si="4"/>
        <v>1263.42</v>
      </c>
      <c r="E46" s="193">
        <f>IFERROR(VLOOKUP($B46,'[34]  应清算资金  '!$V$4:$Z$127,3,0),0)+IFERROR(VLOOKUP($B46,'[34]  应清算资金  '!$AD$4:$AH$22,3,0),0)</f>
        <v>1159.21</v>
      </c>
      <c r="F46" s="196">
        <v>104.21</v>
      </c>
      <c r="G46" s="193"/>
      <c r="H46" s="193">
        <f t="shared" si="5"/>
        <v>602.06000000000006</v>
      </c>
      <c r="I46" s="193">
        <f>IFERROR(VLOOKUP($B46,'[34]  应清算资金  '!$V$4:$Z$127,4,0),0)+IFERROR(VLOOKUP($B46,'[34]  应清算资金  '!$AD$4:$AH$22,4,0),0)</f>
        <v>602.06000000000006</v>
      </c>
      <c r="J46" s="202"/>
    </row>
    <row r="47" spans="1:10" ht="33.75">
      <c r="A47" s="565"/>
      <c r="B47" s="197" t="s">
        <v>47</v>
      </c>
      <c r="C47" s="191" t="s">
        <v>490</v>
      </c>
      <c r="D47" s="192">
        <f t="shared" si="4"/>
        <v>345.89</v>
      </c>
      <c r="E47" s="193">
        <f>IFERROR(VLOOKUP($B47,'[34]  应清算资金  '!$V$4:$Z$127,3,0),0)+IFERROR(VLOOKUP($B47,'[34]  应清算资金  '!$AD$4:$AH$22,3,0),0)</f>
        <v>243.85</v>
      </c>
      <c r="F47" s="196">
        <v>102.04</v>
      </c>
      <c r="G47" s="193"/>
      <c r="H47" s="193">
        <f t="shared" si="5"/>
        <v>117.7</v>
      </c>
      <c r="I47" s="193">
        <f>IFERROR(VLOOKUP($B47,'[34]  应清算资金  '!$V$4:$Z$127,4,0),0)+IFERROR(VLOOKUP($B47,'[34]  应清算资金  '!$AD$4:$AH$22,4,0),0)</f>
        <v>117.7</v>
      </c>
      <c r="J47" s="202"/>
    </row>
    <row r="48" spans="1:10">
      <c r="A48" s="563">
        <v>100015</v>
      </c>
      <c r="B48" s="185" t="s">
        <v>13</v>
      </c>
      <c r="C48" s="186"/>
      <c r="D48" s="192">
        <f t="shared" si="4"/>
        <v>1422.6399999999999</v>
      </c>
      <c r="E48" s="187">
        <f>SUM(E49:E50)</f>
        <v>1652.75</v>
      </c>
      <c r="F48" s="196">
        <v>-230.11</v>
      </c>
      <c r="G48" s="187"/>
      <c r="H48" s="193">
        <f t="shared" si="5"/>
        <v>1038.9100000000001</v>
      </c>
      <c r="I48" s="187">
        <f>SUM(I49:I50)</f>
        <v>1038.9100000000001</v>
      </c>
      <c r="J48" s="202"/>
    </row>
    <row r="49" spans="1:10" ht="22.5">
      <c r="A49" s="564"/>
      <c r="B49" s="197" t="s">
        <v>48</v>
      </c>
      <c r="C49" s="191" t="s">
        <v>490</v>
      </c>
      <c r="D49" s="192">
        <f t="shared" si="4"/>
        <v>1183.6500000000001</v>
      </c>
      <c r="E49" s="193">
        <f>IFERROR(VLOOKUP($B49,'[34]  应清算资金  '!$V$4:$Z$127,3,0),0)+IFERROR(VLOOKUP($B49,'[34]  应清算资金  '!$AD$4:$AH$22,3,0),0)</f>
        <v>1320.2</v>
      </c>
      <c r="F49" s="196">
        <v>-136.55000000000001</v>
      </c>
      <c r="G49" s="193"/>
      <c r="H49" s="193">
        <f t="shared" si="5"/>
        <v>879.47</v>
      </c>
      <c r="I49" s="193">
        <f>IFERROR(VLOOKUP($B49,'[34]  应清算资金  '!$V$4:$Z$127,4,0),0)+IFERROR(VLOOKUP($B49,'[34]  应清算资金  '!$AD$4:$AH$22,4,0),0)</f>
        <v>879.47</v>
      </c>
      <c r="J49" s="202"/>
    </row>
    <row r="50" spans="1:10" ht="22.5">
      <c r="A50" s="565"/>
      <c r="B50" s="197" t="s">
        <v>49</v>
      </c>
      <c r="C50" s="191" t="s">
        <v>490</v>
      </c>
      <c r="D50" s="192">
        <f t="shared" si="4"/>
        <v>238.99</v>
      </c>
      <c r="E50" s="193">
        <f>IFERROR(VLOOKUP($B50,'[34]  应清算资金  '!$V$4:$Z$127,3,0),0)+IFERROR(VLOOKUP($B50,'[34]  应清算资金  '!$AD$4:$AH$22,3,0),0)</f>
        <v>332.55</v>
      </c>
      <c r="F50" s="196">
        <v>-93.56</v>
      </c>
      <c r="G50" s="193"/>
      <c r="H50" s="193">
        <f t="shared" si="5"/>
        <v>159.44</v>
      </c>
      <c r="I50" s="193">
        <f>IFERROR(VLOOKUP($B50,'[34]  应清算资金  '!$V$4:$Z$127,4,0),0)+IFERROR(VLOOKUP($B50,'[34]  应清算资金  '!$AD$4:$AH$22,4,0),0)</f>
        <v>159.44</v>
      </c>
      <c r="J50" s="202"/>
    </row>
    <row r="51" spans="1:10">
      <c r="A51" s="201">
        <v>100016</v>
      </c>
      <c r="B51" s="197" t="s">
        <v>50</v>
      </c>
      <c r="C51" s="191" t="s">
        <v>490</v>
      </c>
      <c r="D51" s="192">
        <f t="shared" si="4"/>
        <v>1242.3399999999999</v>
      </c>
      <c r="E51" s="193">
        <f>IFERROR(VLOOKUP($B51,'[34]  应清算资金  '!$V$4:$Z$127,3,0),0)+IFERROR(VLOOKUP($B51,'[34]  应清算资金  '!$AD$4:$AH$22,3,0),0)</f>
        <v>1165.81</v>
      </c>
      <c r="F51" s="196">
        <v>76.53</v>
      </c>
      <c r="G51" s="193"/>
      <c r="H51" s="193">
        <f t="shared" si="5"/>
        <v>571.47</v>
      </c>
      <c r="I51" s="193">
        <f>IFERROR(VLOOKUP($B51,'[34]  应清算资金  '!$V$4:$Z$127,4,0),0)+IFERROR(VLOOKUP($B51,'[34]  应清算资金  '!$AD$4:$AH$22,4,0),0)</f>
        <v>571.47</v>
      </c>
      <c r="J51" s="202"/>
    </row>
    <row r="52" spans="1:10">
      <c r="A52" s="563">
        <v>100017</v>
      </c>
      <c r="B52" s="185" t="s">
        <v>13</v>
      </c>
      <c r="C52" s="186"/>
      <c r="D52" s="192">
        <f t="shared" si="4"/>
        <v>1699.26</v>
      </c>
      <c r="E52" s="187">
        <f>SUM(E53:E54)</f>
        <v>1632.83</v>
      </c>
      <c r="F52" s="196">
        <v>66.430000000000007</v>
      </c>
      <c r="G52" s="187"/>
      <c r="H52" s="193">
        <f t="shared" si="5"/>
        <v>923.51</v>
      </c>
      <c r="I52" s="187">
        <f>SUM(I53:I54)</f>
        <v>923.51</v>
      </c>
      <c r="J52" s="202"/>
    </row>
    <row r="53" spans="1:10" ht="22.5">
      <c r="A53" s="564"/>
      <c r="B53" s="197" t="s">
        <v>51</v>
      </c>
      <c r="C53" s="191" t="s">
        <v>490</v>
      </c>
      <c r="D53" s="192">
        <f t="shared" si="4"/>
        <v>1464.6399999999999</v>
      </c>
      <c r="E53" s="193">
        <f>IFERROR(VLOOKUP($B53,'[34]  应清算资金  '!$V$4:$Z$127,3,0),0)+IFERROR(VLOOKUP($B53,'[34]  应清算资金  '!$AD$4:$AH$22,3,0),0)</f>
        <v>1383.2099999999998</v>
      </c>
      <c r="F53" s="196">
        <v>81.430000000000007</v>
      </c>
      <c r="G53" s="193"/>
      <c r="H53" s="193">
        <f t="shared" si="5"/>
        <v>801.3</v>
      </c>
      <c r="I53" s="193">
        <f>IFERROR(VLOOKUP($B53,'[34]  应清算资金  '!$V$4:$Z$127,4,0),0)+IFERROR(VLOOKUP($B53,'[34]  应清算资金  '!$AD$4:$AH$22,4,0),0)</f>
        <v>801.3</v>
      </c>
      <c r="J53" s="202"/>
    </row>
    <row r="54" spans="1:10" ht="22.5">
      <c r="A54" s="565"/>
      <c r="B54" s="197" t="s">
        <v>53</v>
      </c>
      <c r="C54" s="191" t="s">
        <v>490</v>
      </c>
      <c r="D54" s="192">
        <f t="shared" si="4"/>
        <v>234.62</v>
      </c>
      <c r="E54" s="193">
        <f>IFERROR(VLOOKUP($B54,'[34]  应清算资金  '!$V$4:$Z$127,3,0),0)+IFERROR(VLOOKUP($B54,'[34]  应清算资金  '!$AD$4:$AH$22,3,0),0)</f>
        <v>249.62</v>
      </c>
      <c r="F54" s="196">
        <v>-15</v>
      </c>
      <c r="G54" s="193"/>
      <c r="H54" s="193">
        <f t="shared" si="5"/>
        <v>122.21</v>
      </c>
      <c r="I54" s="193">
        <f>IFERROR(VLOOKUP($B54,'[34]  应清算资金  '!$V$4:$Z$127,4,0),0)+IFERROR(VLOOKUP($B54,'[34]  应清算资金  '!$AD$4:$AH$22,4,0),0)</f>
        <v>122.21</v>
      </c>
      <c r="J54" s="202"/>
    </row>
    <row r="55" spans="1:10">
      <c r="A55" s="201">
        <v>100018</v>
      </c>
      <c r="B55" s="190" t="s">
        <v>54</v>
      </c>
      <c r="C55" s="191" t="s">
        <v>490</v>
      </c>
      <c r="D55" s="192">
        <f t="shared" si="4"/>
        <v>1844.8700000000001</v>
      </c>
      <c r="E55" s="193">
        <f>IFERROR(VLOOKUP($B55,'[34]  应清算资金  '!$V$4:$Z$127,3,0),0)+IFERROR(VLOOKUP($B55,'[34]  应清算资金  '!$AD$4:$AH$22,3,0),0)</f>
        <v>1725.2</v>
      </c>
      <c r="F55" s="196">
        <v>119.67</v>
      </c>
      <c r="G55" s="193"/>
      <c r="H55" s="193">
        <f t="shared" si="5"/>
        <v>896.19</v>
      </c>
      <c r="I55" s="193">
        <f>IFERROR(VLOOKUP($B55,'[34]  应清算资金  '!$V$4:$Z$127,4,0),0)+IFERROR(VLOOKUP($B55,'[34]  应清算资金  '!$AD$4:$AH$22,4,0),0)</f>
        <v>896.19</v>
      </c>
      <c r="J55" s="202"/>
    </row>
    <row r="56" spans="1:10">
      <c r="A56" s="201">
        <v>100019</v>
      </c>
      <c r="B56" s="197" t="s">
        <v>55</v>
      </c>
      <c r="C56" s="191" t="s">
        <v>490</v>
      </c>
      <c r="D56" s="192">
        <f t="shared" si="4"/>
        <v>1284.6500000000001</v>
      </c>
      <c r="E56" s="193">
        <f>IFERROR(VLOOKUP($B56,'[34]  应清算资金  '!$V$4:$Z$127,3,0),0)+IFERROR(VLOOKUP($B56,'[34]  应清算资金  '!$AD$4:$AH$22,3,0),0)</f>
        <v>1139.1300000000001</v>
      </c>
      <c r="F56" s="196">
        <v>145.52000000000001</v>
      </c>
      <c r="G56" s="193"/>
      <c r="H56" s="193">
        <f t="shared" si="5"/>
        <v>561.22</v>
      </c>
      <c r="I56" s="193">
        <f>IFERROR(VLOOKUP($B56,'[34]  应清算资金  '!$V$4:$Z$127,4,0),0)+IFERROR(VLOOKUP($B56,'[34]  应清算资金  '!$AD$4:$AH$22,4,0),0)</f>
        <v>561.22</v>
      </c>
      <c r="J56" s="202"/>
    </row>
    <row r="57" spans="1:10">
      <c r="A57" s="563">
        <v>100020</v>
      </c>
      <c r="B57" s="185" t="s">
        <v>13</v>
      </c>
      <c r="C57" s="186"/>
      <c r="D57" s="192">
        <f t="shared" si="4"/>
        <v>1407.25</v>
      </c>
      <c r="E57" s="187">
        <f>SUM(E58:E59)</f>
        <v>1433.43</v>
      </c>
      <c r="F57" s="196">
        <v>-26.18</v>
      </c>
      <c r="G57" s="187"/>
      <c r="H57" s="193">
        <f t="shared" si="5"/>
        <v>684.62</v>
      </c>
      <c r="I57" s="187">
        <f>SUM(I58:I59)</f>
        <v>684.62</v>
      </c>
      <c r="J57" s="202"/>
    </row>
    <row r="58" spans="1:10" ht="22.5">
      <c r="A58" s="564"/>
      <c r="B58" s="197" t="s">
        <v>56</v>
      </c>
      <c r="C58" s="191" t="s">
        <v>490</v>
      </c>
      <c r="D58" s="192">
        <f t="shared" si="4"/>
        <v>1167.17</v>
      </c>
      <c r="E58" s="193">
        <f>IFERROR(VLOOKUP($B58,'[34]  应清算资金  '!$V$4:$Z$127,3,0),0)+IFERROR(VLOOKUP($B58,'[34]  应清算资金  '!$AD$4:$AH$22,3,0),0)</f>
        <v>1118.43</v>
      </c>
      <c r="F58" s="196">
        <v>48.74</v>
      </c>
      <c r="G58" s="193"/>
      <c r="H58" s="193">
        <f t="shared" si="5"/>
        <v>530.36</v>
      </c>
      <c r="I58" s="193">
        <f>IFERROR(VLOOKUP($B58,'[34]  应清算资金  '!$V$4:$Z$127,4,0),0)+IFERROR(VLOOKUP($B58,'[34]  应清算资金  '!$AD$4:$AH$22,4,0),0)</f>
        <v>530.36</v>
      </c>
      <c r="J58" s="202"/>
    </row>
    <row r="59" spans="1:10" ht="22.5">
      <c r="A59" s="565"/>
      <c r="B59" s="197" t="s">
        <v>57</v>
      </c>
      <c r="C59" s="191" t="s">
        <v>490</v>
      </c>
      <c r="D59" s="192">
        <f t="shared" si="4"/>
        <v>240.07999999999998</v>
      </c>
      <c r="E59" s="193">
        <f>IFERROR(VLOOKUP($B59,'[34]  应清算资金  '!$V$4:$Z$127,3,0),0)+IFERROR(VLOOKUP($B59,'[34]  应清算资金  '!$AD$4:$AH$22,3,0),0)</f>
        <v>315</v>
      </c>
      <c r="F59" s="196">
        <v>-74.92</v>
      </c>
      <c r="G59" s="193"/>
      <c r="H59" s="193">
        <f t="shared" si="5"/>
        <v>154.26</v>
      </c>
      <c r="I59" s="193">
        <f>IFERROR(VLOOKUP($B59,'[34]  应清算资金  '!$V$4:$Z$127,4,0),0)+IFERROR(VLOOKUP($B59,'[34]  应清算资金  '!$AD$4:$AH$22,4,0),0)</f>
        <v>154.26</v>
      </c>
      <c r="J59" s="202"/>
    </row>
    <row r="60" spans="1:10" ht="22.5">
      <c r="A60" s="201">
        <v>100021</v>
      </c>
      <c r="B60" s="197" t="s">
        <v>58</v>
      </c>
      <c r="C60" s="191" t="s">
        <v>490</v>
      </c>
      <c r="D60" s="192">
        <f t="shared" si="4"/>
        <v>1119.06</v>
      </c>
      <c r="E60" s="193">
        <f>IFERROR(VLOOKUP($B60,'[34]  应清算资金  '!$V$4:$Z$127,3,0),0)+IFERROR(VLOOKUP($B60,'[34]  应清算资金  '!$AD$4:$AH$22,3,0),0)</f>
        <v>922.97</v>
      </c>
      <c r="F60" s="196">
        <v>196.09</v>
      </c>
      <c r="G60" s="193"/>
      <c r="H60" s="193">
        <f t="shared" si="5"/>
        <v>455.44</v>
      </c>
      <c r="I60" s="193">
        <f>IFERROR(VLOOKUP($B60,'[34]  应清算资金  '!$V$4:$Z$127,4,0),0)+IFERROR(VLOOKUP($B60,'[34]  应清算资金  '!$AD$4:$AH$22,4,0),0)</f>
        <v>455.44</v>
      </c>
      <c r="J60" s="202"/>
    </row>
    <row r="61" spans="1:10" ht="22.5">
      <c r="A61" s="201">
        <v>100022</v>
      </c>
      <c r="B61" s="197" t="s">
        <v>59</v>
      </c>
      <c r="C61" s="191" t="s">
        <v>490</v>
      </c>
      <c r="D61" s="192">
        <f t="shared" si="4"/>
        <v>1041.0899999999999</v>
      </c>
      <c r="E61" s="193">
        <f>IFERROR(VLOOKUP($B61,'[34]  应清算资金  '!$V$4:$Z$127,3,0),0)+IFERROR(VLOOKUP($B61,'[34]  应清算资金  '!$AD$4:$AH$22,3,0),0)</f>
        <v>1062.05</v>
      </c>
      <c r="F61" s="196">
        <v>-20.96</v>
      </c>
      <c r="G61" s="193"/>
      <c r="H61" s="193">
        <f t="shared" si="5"/>
        <v>544.57999999999993</v>
      </c>
      <c r="I61" s="193">
        <f>IFERROR(VLOOKUP($B61,'[34]  应清算资金  '!$V$4:$Z$127,4,0),0)+IFERROR(VLOOKUP($B61,'[34]  应清算资金  '!$AD$4:$AH$22,4,0),0)</f>
        <v>544.57999999999993</v>
      </c>
      <c r="J61" s="202"/>
    </row>
    <row r="62" spans="1:10" ht="22.5">
      <c r="A62" s="201">
        <v>100023</v>
      </c>
      <c r="B62" s="190" t="s">
        <v>60</v>
      </c>
      <c r="C62" s="191" t="s">
        <v>490</v>
      </c>
      <c r="D62" s="192">
        <f t="shared" si="4"/>
        <v>1086.3900000000001</v>
      </c>
      <c r="E62" s="193">
        <f>IFERROR(VLOOKUP($B62,'[34]  应清算资金  '!$V$4:$Z$127,3,0),0)+IFERROR(VLOOKUP($B62,'[34]  应清算资金  '!$AD$4:$AH$22,3,0),0)</f>
        <v>1056.95</v>
      </c>
      <c r="F62" s="196">
        <v>29.44</v>
      </c>
      <c r="G62" s="193"/>
      <c r="H62" s="193">
        <f t="shared" si="5"/>
        <v>509.3</v>
      </c>
      <c r="I62" s="193">
        <f>IFERROR(VLOOKUP($B62,'[34]  应清算资金  '!$V$4:$Z$127,4,0),0)+IFERROR(VLOOKUP($B62,'[34]  应清算资金  '!$AD$4:$AH$22,4,0),0)</f>
        <v>509.3</v>
      </c>
      <c r="J62" s="202"/>
    </row>
    <row r="63" spans="1:10" ht="22.5">
      <c r="A63" s="201">
        <v>100024</v>
      </c>
      <c r="B63" s="197" t="s">
        <v>61</v>
      </c>
      <c r="C63" s="191" t="s">
        <v>490</v>
      </c>
      <c r="D63" s="192">
        <f t="shared" si="4"/>
        <v>1213.1200000000001</v>
      </c>
      <c r="E63" s="193">
        <f>IFERROR(VLOOKUP($B63,'[34]  应清算资金  '!$V$4:$Z$127,3,0),0)+IFERROR(VLOOKUP($B63,'[34]  应清算资金  '!$AD$4:$AH$22,3,0),0)</f>
        <v>1248.24</v>
      </c>
      <c r="F63" s="196">
        <v>-35.119999999999997</v>
      </c>
      <c r="G63" s="193"/>
      <c r="H63" s="193">
        <f t="shared" si="5"/>
        <v>587.41999999999996</v>
      </c>
      <c r="I63" s="193">
        <f>IFERROR(VLOOKUP($B63,'[34]  应清算资金  '!$V$4:$Z$127,4,0),0)+IFERROR(VLOOKUP($B63,'[34]  应清算资金  '!$AD$4:$AH$22,4,0),0)</f>
        <v>587.41999999999996</v>
      </c>
      <c r="J63" s="202"/>
    </row>
    <row r="64" spans="1:10" ht="22.5">
      <c r="A64" s="201">
        <v>100029</v>
      </c>
      <c r="B64" s="197" t="s">
        <v>62</v>
      </c>
      <c r="C64" s="191" t="s">
        <v>492</v>
      </c>
      <c r="D64" s="192">
        <f t="shared" si="4"/>
        <v>1430.5300000000002</v>
      </c>
      <c r="E64" s="193">
        <f>IFERROR(VLOOKUP($B64,'[34]  应清算资金  '!$V$4:$Z$127,3,0),0)+IFERROR(VLOOKUP($B64,'[34]  应清算资金  '!$AD$4:$AH$22,3,0),0)</f>
        <v>1247.3800000000001</v>
      </c>
      <c r="F64" s="196">
        <v>183.15</v>
      </c>
      <c r="G64" s="193"/>
      <c r="H64" s="193">
        <f t="shared" si="5"/>
        <v>606.58000000000004</v>
      </c>
      <c r="I64" s="193">
        <f>IFERROR(VLOOKUP($B64,'[34]  应清算资金  '!$V$4:$Z$127,4,0),0)+IFERROR(VLOOKUP($B64,'[34]  应清算资金  '!$AD$4:$AH$22,4,0),0)</f>
        <v>606.58000000000004</v>
      </c>
      <c r="J64" s="202"/>
    </row>
    <row r="65" spans="1:10">
      <c r="A65" s="201">
        <v>100025</v>
      </c>
      <c r="B65" s="197" t="s">
        <v>64</v>
      </c>
      <c r="C65" s="191" t="s">
        <v>490</v>
      </c>
      <c r="D65" s="192">
        <f t="shared" si="4"/>
        <v>1065.56</v>
      </c>
      <c r="E65" s="193">
        <f>IFERROR(VLOOKUP($B65,'[34]  应清算资金  '!$V$4:$Z$127,3,0),0)+IFERROR(VLOOKUP($B65,'[34]  应清算资金  '!$AD$4:$AH$22,3,0),0)</f>
        <v>1090.98</v>
      </c>
      <c r="F65" s="196">
        <v>-25.42</v>
      </c>
      <c r="G65" s="193"/>
      <c r="H65" s="193">
        <f t="shared" si="5"/>
        <v>533.98</v>
      </c>
      <c r="I65" s="193">
        <f>IFERROR(VLOOKUP($B65,'[34]  应清算资金  '!$V$4:$Z$127,4,0),0)+IFERROR(VLOOKUP($B65,'[34]  应清算资金  '!$AD$4:$AH$22,4,0),0)</f>
        <v>533.98</v>
      </c>
      <c r="J65" s="202"/>
    </row>
    <row r="66" spans="1:10" ht="22.5">
      <c r="A66" s="201">
        <v>100026</v>
      </c>
      <c r="B66" s="197" t="s">
        <v>65</v>
      </c>
      <c r="C66" s="191" t="s">
        <v>490</v>
      </c>
      <c r="D66" s="192">
        <f t="shared" si="4"/>
        <v>1011.88</v>
      </c>
      <c r="E66" s="193">
        <f>IFERROR(VLOOKUP($B66,'[34]  应清算资金  '!$V$4:$Z$127,3,0),0)+IFERROR(VLOOKUP($B66,'[34]  应清算资金  '!$AD$4:$AH$22,3,0),0)</f>
        <v>992.06</v>
      </c>
      <c r="F66" s="196">
        <v>19.82</v>
      </c>
      <c r="G66" s="193"/>
      <c r="H66" s="193">
        <f t="shared" si="5"/>
        <v>466.71</v>
      </c>
      <c r="I66" s="193">
        <f>IFERROR(VLOOKUP($B66,'[34]  应清算资金  '!$V$4:$Z$127,4,0),0)+IFERROR(VLOOKUP($B66,'[34]  应清算资金  '!$AD$4:$AH$22,4,0),0)</f>
        <v>466.71</v>
      </c>
      <c r="J66" s="202"/>
    </row>
    <row r="67" spans="1:10" ht="22.5">
      <c r="A67" s="201">
        <v>100027</v>
      </c>
      <c r="B67" s="197" t="s">
        <v>66</v>
      </c>
      <c r="C67" s="191" t="s">
        <v>490</v>
      </c>
      <c r="D67" s="192">
        <f t="shared" si="4"/>
        <v>533.71999999999991</v>
      </c>
      <c r="E67" s="193">
        <f>IFERROR(VLOOKUP($B67,'[34]  应清算资金  '!$V$4:$Z$127,3,0),0)+IFERROR(VLOOKUP($B67,'[34]  应清算资金  '!$AD$4:$AH$22,3,0),0)</f>
        <v>554.16999999999996</v>
      </c>
      <c r="F67" s="196">
        <v>-20.45</v>
      </c>
      <c r="G67" s="193"/>
      <c r="H67" s="193">
        <f t="shared" si="5"/>
        <v>265.85000000000002</v>
      </c>
      <c r="I67" s="193">
        <f>IFERROR(VLOOKUP($B67,'[34]  应清算资金  '!$V$4:$Z$127,4,0),0)+IFERROR(VLOOKUP($B67,'[34]  应清算资金  '!$AD$4:$AH$22,4,0),0)</f>
        <v>265.85000000000002</v>
      </c>
      <c r="J67" s="202"/>
    </row>
    <row r="68" spans="1:10" ht="22.5">
      <c r="A68" s="201">
        <v>100028</v>
      </c>
      <c r="B68" s="197" t="s">
        <v>67</v>
      </c>
      <c r="C68" s="191" t="s">
        <v>490</v>
      </c>
      <c r="D68" s="192">
        <f t="shared" si="4"/>
        <v>1245.04</v>
      </c>
      <c r="E68" s="193">
        <f>IFERROR(VLOOKUP($B68,'[34]  应清算资金  '!$V$4:$Z$127,3,0),0)+IFERROR(VLOOKUP($B68,'[34]  应清算资金  '!$AD$4:$AH$22,3,0),0)</f>
        <v>1095.1199999999999</v>
      </c>
      <c r="F68" s="196">
        <v>149.91999999999999</v>
      </c>
      <c r="G68" s="193"/>
      <c r="H68" s="193">
        <f t="shared" si="5"/>
        <v>555.54</v>
      </c>
      <c r="I68" s="193">
        <f>IFERROR(VLOOKUP($B68,'[34]  应清算资金  '!$V$4:$Z$127,4,0),0)+IFERROR(VLOOKUP($B68,'[34]  应清算资金  '!$AD$4:$AH$22,4,0),0)</f>
        <v>555.54</v>
      </c>
      <c r="J68" s="202"/>
    </row>
    <row r="69" spans="1:10" ht="22.5">
      <c r="A69" s="201">
        <v>100030</v>
      </c>
      <c r="B69" s="197" t="s">
        <v>68</v>
      </c>
      <c r="C69" s="191" t="s">
        <v>492</v>
      </c>
      <c r="D69" s="192">
        <f t="shared" si="4"/>
        <v>1101.22</v>
      </c>
      <c r="E69" s="193">
        <f>IFERROR(VLOOKUP($B69,'[34]  应清算资金  '!$V$4:$Z$127,3,0),0)+IFERROR(VLOOKUP($B69,'[34]  应清算资金  '!$AD$4:$AH$22,3,0),0)</f>
        <v>871.35</v>
      </c>
      <c r="F69" s="196">
        <v>229.87</v>
      </c>
      <c r="G69" s="193"/>
      <c r="H69" s="193">
        <f t="shared" si="5"/>
        <v>417.1</v>
      </c>
      <c r="I69" s="193">
        <f>IFERROR(VLOOKUP($B69,'[34]  应清算资金  '!$V$4:$Z$127,4,0),0)+IFERROR(VLOOKUP($B69,'[34]  应清算资金  '!$AD$4:$AH$22,4,0),0)</f>
        <v>417.1</v>
      </c>
      <c r="J69" s="202"/>
    </row>
    <row r="70" spans="1:10" ht="22.5">
      <c r="A70" s="201">
        <v>100031</v>
      </c>
      <c r="B70" s="197" t="s">
        <v>69</v>
      </c>
      <c r="C70" s="191" t="s">
        <v>492</v>
      </c>
      <c r="D70" s="192">
        <f t="shared" si="4"/>
        <v>939.9</v>
      </c>
      <c r="E70" s="193">
        <f>IFERROR(VLOOKUP($B70,'[34]  应清算资金  '!$V$4:$Z$127,3,0),0)+IFERROR(VLOOKUP($B70,'[34]  应清算资金  '!$AD$4:$AH$22,3,0),0)</f>
        <v>743.78</v>
      </c>
      <c r="F70" s="196">
        <v>196.12</v>
      </c>
      <c r="G70" s="193"/>
      <c r="H70" s="193">
        <f t="shared" si="5"/>
        <v>355.78</v>
      </c>
      <c r="I70" s="193">
        <f>IFERROR(VLOOKUP($B70,'[34]  应清算资金  '!$V$4:$Z$127,4,0),0)+IFERROR(VLOOKUP($B70,'[34]  应清算资金  '!$AD$4:$AH$22,4,0),0)</f>
        <v>355.78</v>
      </c>
      <c r="J70" s="202"/>
    </row>
    <row r="71" spans="1:10" ht="33.75">
      <c r="A71" s="201">
        <v>100032</v>
      </c>
      <c r="B71" s="197" t="s">
        <v>70</v>
      </c>
      <c r="C71" s="191" t="s">
        <v>492</v>
      </c>
      <c r="D71" s="192">
        <f t="shared" si="4"/>
        <v>1934.65</v>
      </c>
      <c r="E71" s="193">
        <f>IFERROR(VLOOKUP($B71,'[34]  应清算资金  '!$V$4:$Z$127,3,0),0)+IFERROR(VLOOKUP($B71,'[34]  应清算资金  '!$AD$4:$AH$22,3,0),0)</f>
        <v>1220.02</v>
      </c>
      <c r="F71" s="196">
        <v>714.63</v>
      </c>
      <c r="G71" s="193"/>
      <c r="H71" s="193">
        <f t="shared" si="5"/>
        <v>592.88</v>
      </c>
      <c r="I71" s="193">
        <f>IFERROR(VLOOKUP($B71,'[34]  应清算资金  '!$V$4:$Z$127,4,0),0)+IFERROR(VLOOKUP($B71,'[34]  应清算资金  '!$AD$4:$AH$22,4,0),0)</f>
        <v>592.88</v>
      </c>
      <c r="J71" s="202"/>
    </row>
    <row r="72" spans="1:10" ht="33.75">
      <c r="A72" s="201">
        <v>100033</v>
      </c>
      <c r="B72" s="197" t="s">
        <v>71</v>
      </c>
      <c r="C72" s="191" t="s">
        <v>492</v>
      </c>
      <c r="D72" s="192">
        <f t="shared" si="4"/>
        <v>767.79</v>
      </c>
      <c r="E72" s="193">
        <f>IFERROR(VLOOKUP($B72,'[34]  应清算资金  '!$V$4:$Z$127,3,0),0)+IFERROR(VLOOKUP($B72,'[34]  应清算资金  '!$AD$4:$AH$22,3,0),0)</f>
        <v>692.17</v>
      </c>
      <c r="F72" s="196">
        <v>75.62</v>
      </c>
      <c r="G72" s="193"/>
      <c r="H72" s="193">
        <f t="shared" si="5"/>
        <v>334.25</v>
      </c>
      <c r="I72" s="193">
        <f>IFERROR(VLOOKUP($B72,'[34]  应清算资金  '!$V$4:$Z$127,4,0),0)+IFERROR(VLOOKUP($B72,'[34]  应清算资金  '!$AD$4:$AH$22,4,0),0)</f>
        <v>334.25</v>
      </c>
      <c r="J72" s="202"/>
    </row>
    <row r="73" spans="1:10" ht="48">
      <c r="A73" s="201">
        <v>100034</v>
      </c>
      <c r="B73" s="203" t="s">
        <v>72</v>
      </c>
      <c r="C73" s="191" t="s">
        <v>492</v>
      </c>
      <c r="D73" s="192">
        <f t="shared" si="4"/>
        <v>1167.6399999999999</v>
      </c>
      <c r="E73" s="193">
        <v>463.23</v>
      </c>
      <c r="F73" s="196">
        <v>704.41</v>
      </c>
      <c r="G73" s="193"/>
      <c r="H73" s="193">
        <f t="shared" si="5"/>
        <v>231.09</v>
      </c>
      <c r="I73" s="193">
        <v>231.09</v>
      </c>
      <c r="J73" s="202"/>
    </row>
    <row r="74" spans="1:10" ht="22.5">
      <c r="A74" s="201">
        <v>100054</v>
      </c>
      <c r="B74" s="197" t="s">
        <v>73</v>
      </c>
      <c r="C74" s="204" t="s">
        <v>492</v>
      </c>
      <c r="D74" s="192">
        <f t="shared" si="4"/>
        <v>1107.43</v>
      </c>
      <c r="E74" s="193">
        <f>IFERROR(VLOOKUP($B74,'[34]  应清算资金  '!$V$4:$Z$127,3,0),0)+IFERROR(VLOOKUP($B74,'[34]  应清算资金  '!$AD$4:$AH$22,3,0),0)</f>
        <v>931.6</v>
      </c>
      <c r="F74" s="196">
        <v>175.83</v>
      </c>
      <c r="G74" s="193"/>
      <c r="H74" s="193">
        <f t="shared" si="5"/>
        <v>448.87</v>
      </c>
      <c r="I74" s="193">
        <f>IFERROR(VLOOKUP($B74,'[34]  应清算资金  '!$V$4:$Z$127,4,0),0)+IFERROR(VLOOKUP($B74,'[34]  应清算资金  '!$AD$4:$AH$22,4,0),0)</f>
        <v>448.87</v>
      </c>
      <c r="J74" s="202"/>
    </row>
    <row r="75" spans="1:10" ht="22.5">
      <c r="A75" s="201">
        <v>100058</v>
      </c>
      <c r="B75" s="197" t="s">
        <v>74</v>
      </c>
      <c r="C75" s="204" t="s">
        <v>490</v>
      </c>
      <c r="D75" s="192">
        <f t="shared" ref="D75:D138" si="6">E75+F75+G75</f>
        <v>709.55</v>
      </c>
      <c r="E75" s="193">
        <f>IFERROR(VLOOKUP($B75,'[34]  应清算资金  '!$V$4:$Z$127,3,0),0)+IFERROR(VLOOKUP($B75,'[34]  应清算资金  '!$AD$4:$AH$22,3,0),0)</f>
        <v>694.74</v>
      </c>
      <c r="F75" s="196">
        <v>14.81</v>
      </c>
      <c r="G75" s="193"/>
      <c r="H75" s="193">
        <f t="shared" ref="H75:H138" si="7">I75+J75</f>
        <v>342.83</v>
      </c>
      <c r="I75" s="193">
        <f>IFERROR(VLOOKUP($B75,'[34]  应清算资金  '!$V$4:$Z$127,4,0),0)+IFERROR(VLOOKUP($B75,'[34]  应清算资金  '!$AD$4:$AH$22,4,0),0)</f>
        <v>342.83</v>
      </c>
      <c r="J75" s="202"/>
    </row>
    <row r="76" spans="1:10" ht="22.5">
      <c r="A76" s="201">
        <v>100060</v>
      </c>
      <c r="B76" s="197" t="s">
        <v>75</v>
      </c>
      <c r="C76" s="191" t="s">
        <v>492</v>
      </c>
      <c r="D76" s="192">
        <f t="shared" si="6"/>
        <v>540.24</v>
      </c>
      <c r="E76" s="193">
        <f>IFERROR(VLOOKUP($B76,'[34]  应清算资金  '!$V$4:$Z$127,3,0),0)+IFERROR(VLOOKUP($B76,'[34]  应清算资金  '!$AD$4:$AH$22,3,0),0)</f>
        <v>522.44000000000005</v>
      </c>
      <c r="F76" s="196">
        <v>17.8</v>
      </c>
      <c r="G76" s="193"/>
      <c r="H76" s="193">
        <f t="shared" si="7"/>
        <v>254.7</v>
      </c>
      <c r="I76" s="193">
        <f>IFERROR(VLOOKUP($B76,'[34]  应清算资金  '!$V$4:$Z$127,4,0),0)+IFERROR(VLOOKUP($B76,'[34]  应清算资金  '!$AD$4:$AH$22,4,0),0)</f>
        <v>254.7</v>
      </c>
      <c r="J76" s="202"/>
    </row>
    <row r="77" spans="1:10" ht="22.5">
      <c r="A77" s="201">
        <v>100059</v>
      </c>
      <c r="B77" s="197" t="s">
        <v>76</v>
      </c>
      <c r="C77" s="191" t="s">
        <v>492</v>
      </c>
      <c r="D77" s="192">
        <f t="shared" si="6"/>
        <v>1292.74</v>
      </c>
      <c r="E77" s="193">
        <f>IFERROR(VLOOKUP($B77,'[34]  应清算资金  '!$V$4:$Z$127,3,0),0)+IFERROR(VLOOKUP($B77,'[34]  应清算资金  '!$AD$4:$AH$22,3,0),0)</f>
        <v>897.77</v>
      </c>
      <c r="F77" s="196">
        <v>394.97</v>
      </c>
      <c r="G77" s="193"/>
      <c r="H77" s="193">
        <f t="shared" si="7"/>
        <v>435.51</v>
      </c>
      <c r="I77" s="193">
        <f>IFERROR(VLOOKUP($B77,'[34]  应清算资金  '!$V$4:$Z$127,4,0),0)+IFERROR(VLOOKUP($B77,'[34]  应清算资金  '!$AD$4:$AH$22,4,0),0)</f>
        <v>435.51</v>
      </c>
      <c r="J77" s="202"/>
    </row>
    <row r="78" spans="1:10" ht="22.5">
      <c r="A78" s="201">
        <v>100061</v>
      </c>
      <c r="B78" s="197" t="s">
        <v>77</v>
      </c>
      <c r="C78" s="191" t="s">
        <v>492</v>
      </c>
      <c r="D78" s="192">
        <f t="shared" si="6"/>
        <v>1420.0300000000002</v>
      </c>
      <c r="E78" s="193">
        <f>IFERROR(VLOOKUP($B78,'[34]  应清算资金  '!$V$4:$Z$127,3,0),0)+IFERROR(VLOOKUP($B78,'[34]  应清算资金  '!$AD$4:$AH$22,3,0),0)</f>
        <v>1063.92</v>
      </c>
      <c r="F78" s="196">
        <v>356.11</v>
      </c>
      <c r="G78" s="193"/>
      <c r="H78" s="193">
        <f t="shared" si="7"/>
        <v>509.34</v>
      </c>
      <c r="I78" s="193">
        <f>IFERROR(VLOOKUP($B78,'[34]  应清算资金  '!$V$4:$Z$127,4,0),0)+IFERROR(VLOOKUP($B78,'[34]  应清算资金  '!$AD$4:$AH$22,4,0),0)</f>
        <v>509.34</v>
      </c>
      <c r="J78" s="202"/>
    </row>
    <row r="79" spans="1:10" ht="33.75">
      <c r="A79" s="201">
        <v>100062</v>
      </c>
      <c r="B79" s="197" t="s">
        <v>78</v>
      </c>
      <c r="C79" s="191" t="s">
        <v>492</v>
      </c>
      <c r="D79" s="192">
        <f t="shared" si="6"/>
        <v>574.48</v>
      </c>
      <c r="E79" s="193">
        <f>IFERROR(VLOOKUP($B79,'[34]  应清算资金  '!$V$4:$Z$127,3,0),0)+IFERROR(VLOOKUP($B79,'[34]  应清算资金  '!$AD$4:$AH$22,3,0),0)</f>
        <v>547.62</v>
      </c>
      <c r="F79" s="196">
        <v>26.86</v>
      </c>
      <c r="G79" s="193"/>
      <c r="H79" s="193">
        <f t="shared" si="7"/>
        <v>264.95</v>
      </c>
      <c r="I79" s="193">
        <f>IFERROR(VLOOKUP($B79,'[34]  应清算资金  '!$V$4:$Z$127,4,0),0)+IFERROR(VLOOKUP($B79,'[34]  应清算资金  '!$AD$4:$AH$22,4,0),0)</f>
        <v>264.95</v>
      </c>
      <c r="J79" s="202"/>
    </row>
    <row r="80" spans="1:10" ht="33.75">
      <c r="A80" s="184">
        <v>100063</v>
      </c>
      <c r="B80" s="205" t="s">
        <v>79</v>
      </c>
      <c r="C80" s="206" t="s">
        <v>492</v>
      </c>
      <c r="D80" s="192">
        <f t="shared" si="6"/>
        <v>3165.14</v>
      </c>
      <c r="E80" s="193">
        <f>IFERROR(VLOOKUP($B80,'[34]  应清算资金  '!$V$4:$Z$127,3,0),0)+IFERROR(VLOOKUP($B80,'[34]  应清算资金  '!$AD$4:$AH$22,3,0),0)</f>
        <v>320.45</v>
      </c>
      <c r="F80" s="196">
        <v>2844.69</v>
      </c>
      <c r="G80" s="193"/>
      <c r="H80" s="193">
        <f t="shared" si="7"/>
        <v>152.97</v>
      </c>
      <c r="I80" s="193">
        <f>IFERROR(VLOOKUP($B80,'[34]  应清算资金  '!$V$4:$Z$127,4,0),0)+IFERROR(VLOOKUP($B80,'[34]  应清算资金  '!$AD$4:$AH$22,4,0),0)</f>
        <v>152.97</v>
      </c>
      <c r="J80" s="202"/>
    </row>
    <row r="81" spans="1:10" ht="22.5">
      <c r="A81" s="186" t="s">
        <v>562</v>
      </c>
      <c r="B81" s="207"/>
      <c r="C81" s="207"/>
      <c r="D81" s="192">
        <f t="shared" si="6"/>
        <v>17337.849999999999</v>
      </c>
      <c r="E81" s="208">
        <f>SUM(E82:E86,E89:E94,E97:E108)</f>
        <v>17337.849999999999</v>
      </c>
      <c r="F81" s="209"/>
      <c r="G81" s="208"/>
      <c r="H81" s="193">
        <f t="shared" si="7"/>
        <v>8551.5</v>
      </c>
      <c r="I81" s="208">
        <f>SUM(I82:I86,I89:I94,I97:I108)</f>
        <v>8551.5</v>
      </c>
      <c r="J81" s="202"/>
    </row>
    <row r="82" spans="1:10" ht="22.5">
      <c r="A82" s="210" t="s">
        <v>624</v>
      </c>
      <c r="B82" s="210" t="s">
        <v>82</v>
      </c>
      <c r="C82" s="211" t="s">
        <v>492</v>
      </c>
      <c r="D82" s="192">
        <f t="shared" si="6"/>
        <v>524.89</v>
      </c>
      <c r="E82" s="193">
        <f>IFERROR(VLOOKUP($B82,'[34]  应清算资金  '!$V$4:$Z$127,3,0),0)+IFERROR(VLOOKUP($B82,'[34]  应清算资金  '!$AD$4:$AH$22,3,0),0)</f>
        <v>524.89</v>
      </c>
      <c r="F82" s="194"/>
      <c r="G82" s="193"/>
      <c r="H82" s="193">
        <f t="shared" si="7"/>
        <v>249.46</v>
      </c>
      <c r="I82" s="193">
        <f>IFERROR(VLOOKUP($B82,'[34]  应清算资金  '!$V$4:$Z$127,4,0),0)+IFERROR(VLOOKUP($B82,'[34]  应清算资金  '!$AD$4:$AH$22,4,0),0)</f>
        <v>249.46</v>
      </c>
      <c r="J82" s="202"/>
    </row>
    <row r="83" spans="1:10" ht="22.5">
      <c r="A83" s="197" t="s">
        <v>625</v>
      </c>
      <c r="B83" s="197" t="s">
        <v>83</v>
      </c>
      <c r="C83" s="204" t="s">
        <v>492</v>
      </c>
      <c r="D83" s="192">
        <f t="shared" si="6"/>
        <v>701.82</v>
      </c>
      <c r="E83" s="193">
        <f>IFERROR(VLOOKUP($B83,'[34]  应清算资金  '!$V$4:$Z$127,3,0),0)+IFERROR(VLOOKUP($B83,'[34]  应清算资金  '!$AD$4:$AH$22,3,0),0)</f>
        <v>701.82</v>
      </c>
      <c r="F83" s="194"/>
      <c r="G83" s="193"/>
      <c r="H83" s="193">
        <f t="shared" si="7"/>
        <v>337.35</v>
      </c>
      <c r="I83" s="193">
        <f>IFERROR(VLOOKUP($B83,'[34]  应清算资金  '!$V$4:$Z$127,4,0),0)+IFERROR(VLOOKUP($B83,'[34]  应清算资金  '!$AD$4:$AH$22,4,0),0)</f>
        <v>337.35</v>
      </c>
      <c r="J83" s="202"/>
    </row>
    <row r="84" spans="1:10" ht="22.5">
      <c r="A84" s="197" t="s">
        <v>84</v>
      </c>
      <c r="B84" s="197" t="s">
        <v>85</v>
      </c>
      <c r="C84" s="204" t="s">
        <v>490</v>
      </c>
      <c r="D84" s="192">
        <f t="shared" si="6"/>
        <v>357.81</v>
      </c>
      <c r="E84" s="193">
        <f>IFERROR(VLOOKUP($B84,'[34]  应清算资金  '!$V$4:$Z$127,3,0),0)+IFERROR(VLOOKUP($B84,'[34]  应清算资金  '!$AD$4:$AH$22,3,0),0)</f>
        <v>357.81</v>
      </c>
      <c r="F84" s="194"/>
      <c r="G84" s="193"/>
      <c r="H84" s="193">
        <f t="shared" si="7"/>
        <v>171.4</v>
      </c>
      <c r="I84" s="193">
        <f>IFERROR(VLOOKUP($B84,'[34]  应清算资金  '!$V$4:$Z$127,4,0),0)+IFERROR(VLOOKUP($B84,'[34]  应清算资金  '!$AD$4:$AH$22,4,0),0)</f>
        <v>171.4</v>
      </c>
      <c r="J84" s="202"/>
    </row>
    <row r="85" spans="1:10" ht="22.5">
      <c r="A85" s="197" t="s">
        <v>626</v>
      </c>
      <c r="B85" s="197" t="s">
        <v>86</v>
      </c>
      <c r="C85" s="191" t="s">
        <v>492</v>
      </c>
      <c r="D85" s="192">
        <f t="shared" si="6"/>
        <v>714.32</v>
      </c>
      <c r="E85" s="193">
        <f>IFERROR(VLOOKUP($B85,'[34]  应清算资金  '!$V$4:$Z$127,3,0),0)+IFERROR(VLOOKUP($B85,'[34]  应清算资金  '!$AD$4:$AH$22,3,0),0)</f>
        <v>714.32</v>
      </c>
      <c r="F85" s="194"/>
      <c r="G85" s="193"/>
      <c r="H85" s="193">
        <f t="shared" si="7"/>
        <v>348.35</v>
      </c>
      <c r="I85" s="193">
        <f>IFERROR(VLOOKUP($B85,'[34]  应清算资金  '!$V$4:$Z$127,4,0),0)+IFERROR(VLOOKUP($B85,'[34]  应清算资金  '!$AD$4:$AH$22,4,0),0)</f>
        <v>348.35</v>
      </c>
      <c r="J85" s="202"/>
    </row>
    <row r="86" spans="1:10" ht="14.25">
      <c r="A86" s="563" t="s">
        <v>494</v>
      </c>
      <c r="B86" s="185" t="s">
        <v>13</v>
      </c>
      <c r="C86" s="212"/>
      <c r="D86" s="192">
        <f t="shared" si="6"/>
        <v>1183.52</v>
      </c>
      <c r="E86" s="187">
        <f>SUM(E87:E88)</f>
        <v>1183.52</v>
      </c>
      <c r="F86" s="194"/>
      <c r="G86" s="187"/>
      <c r="H86" s="193">
        <f t="shared" si="7"/>
        <v>572.88</v>
      </c>
      <c r="I86" s="187">
        <f>SUM(I87:I88)</f>
        <v>572.88</v>
      </c>
      <c r="J86" s="202"/>
    </row>
    <row r="87" spans="1:10" ht="33.75">
      <c r="A87" s="564"/>
      <c r="B87" s="197" t="s">
        <v>88</v>
      </c>
      <c r="C87" s="191" t="s">
        <v>492</v>
      </c>
      <c r="D87" s="192">
        <f t="shared" si="6"/>
        <v>643.73</v>
      </c>
      <c r="E87" s="193">
        <f>IFERROR(VLOOKUP($B87,'[34]  应清算资金  '!$V$4:$Z$127,3,0),0)+IFERROR(VLOOKUP($B87,'[34]  应清算资金  '!$AD$4:$AH$22,3,0),0)</f>
        <v>643.73</v>
      </c>
      <c r="F87" s="194"/>
      <c r="G87" s="193"/>
      <c r="H87" s="193">
        <f t="shared" si="7"/>
        <v>303.95</v>
      </c>
      <c r="I87" s="193">
        <f>IFERROR(VLOOKUP($B87,'[34]  应清算资金  '!$V$4:$Z$127,4,0),0)+IFERROR(VLOOKUP($B87,'[34]  应清算资金  '!$AD$4:$AH$22,4,0),0)</f>
        <v>303.95</v>
      </c>
      <c r="J87" s="202"/>
    </row>
    <row r="88" spans="1:10" ht="22.5">
      <c r="A88" s="565"/>
      <c r="B88" s="197" t="s">
        <v>89</v>
      </c>
      <c r="C88" s="191" t="s">
        <v>492</v>
      </c>
      <c r="D88" s="192">
        <f t="shared" si="6"/>
        <v>539.79</v>
      </c>
      <c r="E88" s="193">
        <f>IFERROR(VLOOKUP($B88,'[34]  应清算资金  '!$V$4:$Z$127,3,0),0)+IFERROR(VLOOKUP($B88,'[34]  应清算资金  '!$AD$4:$AH$22,3,0),0)</f>
        <v>539.79</v>
      </c>
      <c r="F88" s="194"/>
      <c r="G88" s="193"/>
      <c r="H88" s="193">
        <f t="shared" si="7"/>
        <v>268.93</v>
      </c>
      <c r="I88" s="193">
        <f>IFERROR(VLOOKUP($B88,'[34]  应清算资金  '!$V$4:$Z$127,4,0),0)+IFERROR(VLOOKUP($B88,'[34]  应清算资金  '!$AD$4:$AH$22,4,0),0)</f>
        <v>268.93</v>
      </c>
      <c r="J88" s="202"/>
    </row>
    <row r="89" spans="1:10" ht="33.75">
      <c r="A89" s="197" t="s">
        <v>627</v>
      </c>
      <c r="B89" s="197" t="s">
        <v>91</v>
      </c>
      <c r="C89" s="191" t="s">
        <v>492</v>
      </c>
      <c r="D89" s="192">
        <f t="shared" si="6"/>
        <v>645.25</v>
      </c>
      <c r="E89" s="193">
        <f>IFERROR(VLOOKUP($B89,'[34]  应清算资金  '!$V$4:$Z$127,3,0),0)+IFERROR(VLOOKUP($B89,'[34]  应清算资金  '!$AD$4:$AH$22,3,0),0)</f>
        <v>645.25</v>
      </c>
      <c r="F89" s="194"/>
      <c r="G89" s="193"/>
      <c r="H89" s="193">
        <f t="shared" si="7"/>
        <v>311.63</v>
      </c>
      <c r="I89" s="193">
        <f>IFERROR(VLOOKUP($B89,'[34]  应清算资金  '!$V$4:$Z$127,4,0),0)+IFERROR(VLOOKUP($B89,'[34]  应清算资金  '!$AD$4:$AH$22,4,0),0)</f>
        <v>311.63</v>
      </c>
      <c r="J89" s="202"/>
    </row>
    <row r="90" spans="1:10" ht="22.5">
      <c r="A90" s="197" t="s">
        <v>134</v>
      </c>
      <c r="B90" s="197" t="s">
        <v>92</v>
      </c>
      <c r="C90" s="191" t="s">
        <v>492</v>
      </c>
      <c r="D90" s="192">
        <f t="shared" si="6"/>
        <v>715.18</v>
      </c>
      <c r="E90" s="193">
        <f>IFERROR(VLOOKUP($B90,'[34]  应清算资金  '!$V$4:$Z$127,3,0),0)+IFERROR(VLOOKUP($B90,'[34]  应清算资金  '!$AD$4:$AH$22,3,0),0)</f>
        <v>715.18</v>
      </c>
      <c r="F90" s="194"/>
      <c r="G90" s="193"/>
      <c r="H90" s="193">
        <f t="shared" si="7"/>
        <v>340.38</v>
      </c>
      <c r="I90" s="193">
        <f>IFERROR(VLOOKUP($B90,'[34]  应清算资金  '!$V$4:$Z$127,4,0),0)+IFERROR(VLOOKUP($B90,'[34]  应清算资金  '!$AD$4:$AH$22,4,0),0)</f>
        <v>340.38</v>
      </c>
      <c r="J90" s="202"/>
    </row>
    <row r="91" spans="1:10" ht="22.5">
      <c r="A91" s="197" t="s">
        <v>628</v>
      </c>
      <c r="B91" s="197" t="s">
        <v>93</v>
      </c>
      <c r="C91" s="191" t="s">
        <v>492</v>
      </c>
      <c r="D91" s="192">
        <f t="shared" si="6"/>
        <v>887.37</v>
      </c>
      <c r="E91" s="193">
        <f>IFERROR(VLOOKUP($B91,'[34]  应清算资金  '!$V$4:$Z$127,3,0),0)+IFERROR(VLOOKUP($B91,'[34]  应清算资金  '!$AD$4:$AH$22,3,0),0)</f>
        <v>887.37</v>
      </c>
      <c r="F91" s="194"/>
      <c r="G91" s="193"/>
      <c r="H91" s="193">
        <f t="shared" si="7"/>
        <v>426.91</v>
      </c>
      <c r="I91" s="193">
        <f>IFERROR(VLOOKUP($B91,'[34]  应清算资金  '!$V$4:$Z$127,4,0),0)+IFERROR(VLOOKUP($B91,'[34]  应清算资金  '!$AD$4:$AH$22,4,0),0)</f>
        <v>426.91</v>
      </c>
      <c r="J91" s="202"/>
    </row>
    <row r="92" spans="1:10" ht="22.5">
      <c r="A92" s="198" t="s">
        <v>469</v>
      </c>
      <c r="B92" s="197" t="s">
        <v>94</v>
      </c>
      <c r="C92" s="191" t="s">
        <v>492</v>
      </c>
      <c r="D92" s="192">
        <f t="shared" si="6"/>
        <v>421.57</v>
      </c>
      <c r="E92" s="193">
        <f>IFERROR(VLOOKUP($B92,'[34]  应清算资金  '!$V$4:$Z$127,3,0),0)+IFERROR(VLOOKUP($B92,'[34]  应清算资金  '!$AD$4:$AH$22,3,0),0)</f>
        <v>421.57</v>
      </c>
      <c r="F92" s="194"/>
      <c r="G92" s="193"/>
      <c r="H92" s="193">
        <f t="shared" si="7"/>
        <v>204.32</v>
      </c>
      <c r="I92" s="193">
        <f>IFERROR(VLOOKUP($B92,'[34]  应清算资金  '!$V$4:$Z$127,4,0),0)+IFERROR(VLOOKUP($B92,'[34]  应清算资金  '!$AD$4:$AH$22,4,0),0)</f>
        <v>204.32</v>
      </c>
      <c r="J92" s="202"/>
    </row>
    <row r="93" spans="1:10" ht="33.75">
      <c r="A93" s="197" t="s">
        <v>629</v>
      </c>
      <c r="B93" s="197" t="s">
        <v>95</v>
      </c>
      <c r="C93" s="191" t="s">
        <v>492</v>
      </c>
      <c r="D93" s="192">
        <f t="shared" si="6"/>
        <v>935.69</v>
      </c>
      <c r="E93" s="193">
        <f>IFERROR(VLOOKUP($B93,'[34]  应清算资金  '!$V$4:$Z$127,3,0),0)+IFERROR(VLOOKUP($B93,'[34]  应清算资金  '!$AD$4:$AH$22,3,0),0)</f>
        <v>935.69</v>
      </c>
      <c r="F93" s="194"/>
      <c r="G93" s="193"/>
      <c r="H93" s="193">
        <f t="shared" si="7"/>
        <v>452.12</v>
      </c>
      <c r="I93" s="193">
        <f>IFERROR(VLOOKUP($B93,'[34]  应清算资金  '!$V$4:$Z$127,4,0),0)+IFERROR(VLOOKUP($B93,'[34]  应清算资金  '!$AD$4:$AH$22,4,0),0)</f>
        <v>452.12</v>
      </c>
      <c r="J93" s="202"/>
    </row>
    <row r="94" spans="1:10" ht="14.25">
      <c r="A94" s="563" t="s">
        <v>96</v>
      </c>
      <c r="B94" s="185" t="s">
        <v>13</v>
      </c>
      <c r="C94" s="212"/>
      <c r="D94" s="192">
        <f t="shared" si="6"/>
        <v>1187.9100000000001</v>
      </c>
      <c r="E94" s="187">
        <f>SUM(E95:E96)</f>
        <v>1187.9100000000001</v>
      </c>
      <c r="F94" s="194"/>
      <c r="G94" s="187"/>
      <c r="H94" s="193">
        <f t="shared" si="7"/>
        <v>582.66999999999996</v>
      </c>
      <c r="I94" s="187">
        <f>SUM(I95:I96)</f>
        <v>582.66999999999996</v>
      </c>
      <c r="J94" s="202"/>
    </row>
    <row r="95" spans="1:10" ht="22.5">
      <c r="A95" s="564"/>
      <c r="B95" s="197" t="s">
        <v>97</v>
      </c>
      <c r="C95" s="191" t="s">
        <v>492</v>
      </c>
      <c r="D95" s="192">
        <f t="shared" si="6"/>
        <v>666.57</v>
      </c>
      <c r="E95" s="193">
        <f>IFERROR(VLOOKUP($B95,'[34]  应清算资金  '!$V$4:$Z$127,3,0),0)+IFERROR(VLOOKUP($B95,'[34]  应清算资金  '!$AD$4:$AH$22,3,0),0)</f>
        <v>666.57</v>
      </c>
      <c r="F95" s="194"/>
      <c r="G95" s="193"/>
      <c r="H95" s="193">
        <f t="shared" si="7"/>
        <v>325.70999999999998</v>
      </c>
      <c r="I95" s="193">
        <f>IFERROR(VLOOKUP($B95,'[34]  应清算资金  '!$V$4:$Z$127,4,0),0)+IFERROR(VLOOKUP($B95,'[34]  应清算资金  '!$AD$4:$AH$22,4,0),0)</f>
        <v>325.70999999999998</v>
      </c>
      <c r="J95" s="202"/>
    </row>
    <row r="96" spans="1:10" ht="33.75">
      <c r="A96" s="565"/>
      <c r="B96" s="197" t="s">
        <v>98</v>
      </c>
      <c r="C96" s="191" t="s">
        <v>492</v>
      </c>
      <c r="D96" s="192">
        <f t="shared" si="6"/>
        <v>521.34</v>
      </c>
      <c r="E96" s="193">
        <f>IFERROR(VLOOKUP($B96,'[34]  应清算资金  '!$V$4:$Z$127,3,0),0)+IFERROR(VLOOKUP($B96,'[34]  应清算资金  '!$AD$4:$AH$22,3,0),0)</f>
        <v>521.34</v>
      </c>
      <c r="F96" s="194"/>
      <c r="G96" s="193"/>
      <c r="H96" s="193">
        <f t="shared" si="7"/>
        <v>256.95999999999998</v>
      </c>
      <c r="I96" s="193">
        <f>IFERROR(VLOOKUP($B96,'[34]  应清算资金  '!$V$4:$Z$127,4,0),0)+IFERROR(VLOOKUP($B96,'[34]  应清算资金  '!$AD$4:$AH$22,4,0),0)</f>
        <v>256.95999999999998</v>
      </c>
      <c r="J96" s="202"/>
    </row>
    <row r="97" spans="1:10" ht="33.75">
      <c r="A97" s="197" t="s">
        <v>630</v>
      </c>
      <c r="B97" s="197" t="s">
        <v>99</v>
      </c>
      <c r="C97" s="191" t="s">
        <v>492</v>
      </c>
      <c r="D97" s="192">
        <f t="shared" si="6"/>
        <v>644.15</v>
      </c>
      <c r="E97" s="193">
        <f>IFERROR(VLOOKUP($B97,'[34]  应清算资金  '!$V$4:$Z$127,3,0),0)+IFERROR(VLOOKUP($B97,'[34]  应清算资金  '!$AD$4:$AH$22,3,0),0)</f>
        <v>644.15</v>
      </c>
      <c r="F97" s="194"/>
      <c r="G97" s="193"/>
      <c r="H97" s="193">
        <f t="shared" si="7"/>
        <v>302.57</v>
      </c>
      <c r="I97" s="193">
        <f>IFERROR(VLOOKUP($B97,'[34]  应清算资金  '!$V$4:$Z$127,4,0),0)+IFERROR(VLOOKUP($B97,'[34]  应清算资金  '!$AD$4:$AH$22,4,0),0)</f>
        <v>302.57</v>
      </c>
      <c r="J97" s="202"/>
    </row>
    <row r="98" spans="1:10" ht="22.5">
      <c r="A98" s="197" t="s">
        <v>100</v>
      </c>
      <c r="B98" s="197" t="s">
        <v>101</v>
      </c>
      <c r="C98" s="191" t="s">
        <v>492</v>
      </c>
      <c r="D98" s="192">
        <f t="shared" si="6"/>
        <v>331.72</v>
      </c>
      <c r="E98" s="193">
        <f>IFERROR(VLOOKUP($B98,'[34]  应清算资金  '!$V$4:$Z$127,3,0),0)+IFERROR(VLOOKUP($B98,'[34]  应清算资金  '!$AD$4:$AH$22,3,0),0)</f>
        <v>331.72</v>
      </c>
      <c r="F98" s="194"/>
      <c r="G98" s="193"/>
      <c r="H98" s="193">
        <f t="shared" si="7"/>
        <v>157.28</v>
      </c>
      <c r="I98" s="193">
        <f>IFERROR(VLOOKUP($B98,'[34]  应清算资金  '!$V$4:$Z$127,4,0),0)+IFERROR(VLOOKUP($B98,'[34]  应清算资金  '!$AD$4:$AH$22,4,0),0)</f>
        <v>157.28</v>
      </c>
      <c r="J98" s="202"/>
    </row>
    <row r="99" spans="1:10" ht="22.5">
      <c r="A99" s="197" t="s">
        <v>102</v>
      </c>
      <c r="B99" s="197" t="s">
        <v>103</v>
      </c>
      <c r="C99" s="204" t="s">
        <v>492</v>
      </c>
      <c r="D99" s="192">
        <f t="shared" si="6"/>
        <v>279.37</v>
      </c>
      <c r="E99" s="193">
        <f>IFERROR(VLOOKUP($B99,'[34]  应清算资金  '!$V$4:$Z$127,3,0),0)+IFERROR(VLOOKUP($B99,'[34]  应清算资金  '!$AD$4:$AH$22,3,0),0)</f>
        <v>279.37</v>
      </c>
      <c r="F99" s="194"/>
      <c r="G99" s="193"/>
      <c r="H99" s="193">
        <f t="shared" si="7"/>
        <v>132.24</v>
      </c>
      <c r="I99" s="193">
        <f>IFERROR(VLOOKUP($B99,'[34]  应清算资金  '!$V$4:$Z$127,4,0),0)+IFERROR(VLOOKUP($B99,'[34]  应清算资金  '!$AD$4:$AH$22,4,0),0)</f>
        <v>132.24</v>
      </c>
      <c r="J99" s="202"/>
    </row>
    <row r="100" spans="1:10" ht="33.75">
      <c r="A100" s="197" t="s">
        <v>631</v>
      </c>
      <c r="B100" s="197" t="s">
        <v>104</v>
      </c>
      <c r="C100" s="204" t="s">
        <v>490</v>
      </c>
      <c r="D100" s="192">
        <f t="shared" si="6"/>
        <v>775.57</v>
      </c>
      <c r="E100" s="193">
        <f>IFERROR(VLOOKUP($B100,'[34]  应清算资金  '!$V$4:$Z$127,3,0),0)+IFERROR(VLOOKUP($B100,'[34]  应清算资金  '!$AD$4:$AH$22,3,0),0)</f>
        <v>775.57</v>
      </c>
      <c r="F100" s="194"/>
      <c r="G100" s="193"/>
      <c r="H100" s="193">
        <f t="shared" si="7"/>
        <v>376.31</v>
      </c>
      <c r="I100" s="193">
        <f>IFERROR(VLOOKUP($B100,'[34]  应清算资金  '!$V$4:$Z$127,4,0),0)+IFERROR(VLOOKUP($B100,'[34]  应清算资金  '!$AD$4:$AH$22,4,0),0)</f>
        <v>376.31</v>
      </c>
      <c r="J100" s="202"/>
    </row>
    <row r="101" spans="1:10" ht="22.5">
      <c r="A101" s="197" t="s">
        <v>105</v>
      </c>
      <c r="B101" s="197" t="s">
        <v>106</v>
      </c>
      <c r="C101" s="191" t="s">
        <v>492</v>
      </c>
      <c r="D101" s="192">
        <f t="shared" si="6"/>
        <v>383.83</v>
      </c>
      <c r="E101" s="193">
        <f>IFERROR(VLOOKUP($B101,'[34]  应清算资金  '!$V$4:$Z$127,3,0),0)+IFERROR(VLOOKUP($B101,'[34]  应清算资金  '!$AD$4:$AH$22,3,0),0)</f>
        <v>383.83</v>
      </c>
      <c r="F101" s="194"/>
      <c r="G101" s="193"/>
      <c r="H101" s="193">
        <f t="shared" si="7"/>
        <v>183.02</v>
      </c>
      <c r="I101" s="193">
        <f>IFERROR(VLOOKUP($B101,'[34]  应清算资金  '!$V$4:$Z$127,4,0),0)+IFERROR(VLOOKUP($B101,'[34]  应清算资金  '!$AD$4:$AH$22,4,0),0)</f>
        <v>183.02</v>
      </c>
      <c r="J101" s="202"/>
    </row>
    <row r="102" spans="1:10" ht="22.5">
      <c r="A102" s="197" t="s">
        <v>107</v>
      </c>
      <c r="B102" s="197" t="s">
        <v>108</v>
      </c>
      <c r="C102" s="191" t="s">
        <v>492</v>
      </c>
      <c r="D102" s="192">
        <f t="shared" si="6"/>
        <v>573.49</v>
      </c>
      <c r="E102" s="193">
        <f>IFERROR(VLOOKUP($B102,'[34]  应清算资金  '!$V$4:$Z$127,3,0),0)+IFERROR(VLOOKUP($B102,'[34]  应清算资金  '!$AD$4:$AH$22,3,0),0)</f>
        <v>573.49</v>
      </c>
      <c r="F102" s="194"/>
      <c r="G102" s="193"/>
      <c r="H102" s="193">
        <f t="shared" si="7"/>
        <v>275.86</v>
      </c>
      <c r="I102" s="193">
        <f>IFERROR(VLOOKUP($B102,'[34]  应清算资金  '!$V$4:$Z$127,4,0),0)+IFERROR(VLOOKUP($B102,'[34]  应清算资金  '!$AD$4:$AH$22,4,0),0)</f>
        <v>275.86</v>
      </c>
      <c r="J102" s="202"/>
    </row>
    <row r="103" spans="1:10" ht="22.5">
      <c r="A103" s="197" t="s">
        <v>109</v>
      </c>
      <c r="B103" s="197" t="s">
        <v>110</v>
      </c>
      <c r="C103" s="191" t="s">
        <v>492</v>
      </c>
      <c r="D103" s="192">
        <f t="shared" si="6"/>
        <v>534.38</v>
      </c>
      <c r="E103" s="193">
        <f>IFERROR(VLOOKUP($B103,'[34]  应清算资金  '!$V$4:$Z$127,3,0),0)+IFERROR(VLOOKUP($B103,'[34]  应清算资金  '!$AD$4:$AH$22,3,0),0)</f>
        <v>534.38</v>
      </c>
      <c r="F103" s="194"/>
      <c r="G103" s="193"/>
      <c r="H103" s="193">
        <f t="shared" si="7"/>
        <v>258.79000000000002</v>
      </c>
      <c r="I103" s="193">
        <f>IFERROR(VLOOKUP($B103,'[34]  应清算资金  '!$V$4:$Z$127,4,0),0)+IFERROR(VLOOKUP($B103,'[34]  应清算资金  '!$AD$4:$AH$22,4,0),0)</f>
        <v>258.79000000000002</v>
      </c>
      <c r="J103" s="202"/>
    </row>
    <row r="104" spans="1:10" ht="33.75">
      <c r="A104" s="197" t="s">
        <v>632</v>
      </c>
      <c r="B104" s="197" t="s">
        <v>90</v>
      </c>
      <c r="C104" s="204" t="s">
        <v>492</v>
      </c>
      <c r="D104" s="192">
        <f t="shared" si="6"/>
        <v>654.54</v>
      </c>
      <c r="E104" s="193">
        <f>IFERROR(VLOOKUP($B104,'[34]  应清算资金  '!$V$4:$Z$127,3,0),0)+IFERROR(VLOOKUP($B104,'[34]  应清算资金  '!$AD$4:$AH$22,3,0),0)</f>
        <v>654.54</v>
      </c>
      <c r="F104" s="194"/>
      <c r="G104" s="193"/>
      <c r="H104" s="193">
        <f t="shared" si="7"/>
        <v>320.7</v>
      </c>
      <c r="I104" s="193">
        <f>IFERROR(VLOOKUP($B104,'[34]  应清算资金  '!$V$4:$Z$127,4,0),0)+IFERROR(VLOOKUP($B104,'[34]  应清算资金  '!$AD$4:$AH$22,4,0),0)</f>
        <v>320.7</v>
      </c>
      <c r="J104" s="202"/>
    </row>
    <row r="105" spans="1:10" ht="22.5">
      <c r="A105" s="197" t="s">
        <v>111</v>
      </c>
      <c r="B105" s="190" t="s">
        <v>112</v>
      </c>
      <c r="C105" s="204" t="s">
        <v>490</v>
      </c>
      <c r="D105" s="192">
        <f t="shared" si="6"/>
        <v>0</v>
      </c>
      <c r="E105" s="193">
        <f>IFERROR(VLOOKUP($B105,'[34]  应清算资金  '!$V$4:$Z$127,3,0),0)+IFERROR(VLOOKUP($B105,'[34]  应清算资金  '!$AD$4:$AH$22,3,0),0)</f>
        <v>0</v>
      </c>
      <c r="F105" s="194"/>
      <c r="G105" s="193"/>
      <c r="H105" s="193">
        <f t="shared" si="7"/>
        <v>188.28</v>
      </c>
      <c r="I105" s="193">
        <f>IFERROR(VLOOKUP($B105,'[34]  应清算资金  '!$V$4:$Z$127,4,0),0)+IFERROR(VLOOKUP($B105,'[34]  应清算资金  '!$AD$4:$AH$22,4,0),0)</f>
        <v>188.28</v>
      </c>
      <c r="J105" s="202"/>
    </row>
    <row r="106" spans="1:10" ht="22.5">
      <c r="A106" s="213"/>
      <c r="B106" s="190" t="s">
        <v>113</v>
      </c>
      <c r="C106" s="191" t="s">
        <v>492</v>
      </c>
      <c r="D106" s="192">
        <f t="shared" si="6"/>
        <v>334.17</v>
      </c>
      <c r="E106" s="193">
        <f>IFERROR(VLOOKUP($B106,'[34]  应清算资金  '!$V$4:$Z$127,3,0),0)+IFERROR(VLOOKUP($B106,'[34]  应清算资金  '!$AD$4:$AH$22,3,0),0)</f>
        <v>334.17</v>
      </c>
      <c r="F106" s="194"/>
      <c r="G106" s="193"/>
      <c r="H106" s="193">
        <f t="shared" si="7"/>
        <v>188.85</v>
      </c>
      <c r="I106" s="193">
        <f>IFERROR(VLOOKUP($B106,'[34]  应清算资金  '!$V$4:$Z$127,4,0),0)+IFERROR(VLOOKUP($B106,'[34]  应清算资金  '!$AD$4:$AH$22,4,0),0)</f>
        <v>188.85</v>
      </c>
      <c r="J106" s="202"/>
    </row>
    <row r="107" spans="1:10" ht="22.5">
      <c r="A107" s="213"/>
      <c r="B107" s="197" t="s">
        <v>114</v>
      </c>
      <c r="C107" s="191" t="s">
        <v>492</v>
      </c>
      <c r="D107" s="192">
        <f t="shared" si="6"/>
        <v>296.77999999999997</v>
      </c>
      <c r="E107" s="193">
        <f>IFERROR(VLOOKUP($B107,'[34]  应清算资金  '!$V$4:$Z$127,3,0),0)+IFERROR(VLOOKUP($B107,'[34]  应清算资金  '!$AD$4:$AH$22,3,0),0)</f>
        <v>296.77999999999997</v>
      </c>
      <c r="F107" s="194"/>
      <c r="G107" s="193"/>
      <c r="H107" s="193">
        <f t="shared" si="7"/>
        <v>142.19</v>
      </c>
      <c r="I107" s="193">
        <f>IFERROR(VLOOKUP($B107,'[34]  应清算资金  '!$V$4:$Z$127,4,0),0)+IFERROR(VLOOKUP($B107,'[34]  应清算资金  '!$AD$4:$AH$22,4,0),0)</f>
        <v>142.19</v>
      </c>
      <c r="J107" s="202"/>
    </row>
    <row r="108" spans="1:10">
      <c r="A108" s="563" t="s">
        <v>432</v>
      </c>
      <c r="B108" s="185" t="s">
        <v>13</v>
      </c>
      <c r="C108" s="191"/>
      <c r="D108" s="192">
        <f t="shared" si="6"/>
        <v>4254.5200000000004</v>
      </c>
      <c r="E108" s="187">
        <f>SUM(E109:E112)</f>
        <v>4254.5200000000004</v>
      </c>
      <c r="F108" s="194"/>
      <c r="G108" s="187"/>
      <c r="H108" s="193">
        <f t="shared" si="7"/>
        <v>2027.9399999999998</v>
      </c>
      <c r="I108" s="187">
        <f>SUM(I109:I112)</f>
        <v>2027.9399999999998</v>
      </c>
      <c r="J108" s="202"/>
    </row>
    <row r="109" spans="1:10" ht="22.5">
      <c r="A109" s="564"/>
      <c r="B109" s="197" t="s">
        <v>117</v>
      </c>
      <c r="C109" s="191" t="s">
        <v>490</v>
      </c>
      <c r="D109" s="192">
        <f t="shared" si="6"/>
        <v>1659.76</v>
      </c>
      <c r="E109" s="193">
        <f>IFERROR(VLOOKUP($B109,'[34]  应清算资金  '!$V$4:$Z$127,3,0),0)+IFERROR(VLOOKUP($B109,'[34]  应清算资金  '!$AD$4:$AH$22,3,0),0)</f>
        <v>1659.76</v>
      </c>
      <c r="F109" s="194"/>
      <c r="G109" s="193"/>
      <c r="H109" s="193">
        <f t="shared" si="7"/>
        <v>796.78</v>
      </c>
      <c r="I109" s="193">
        <f>IFERROR(VLOOKUP($B109,'[34]  应清算资金  '!$V$4:$Z$127,4,0),0)+IFERROR(VLOOKUP($B109,'[34]  应清算资金  '!$AD$4:$AH$22,4,0),0)</f>
        <v>796.78</v>
      </c>
      <c r="J109" s="202"/>
    </row>
    <row r="110" spans="1:10">
      <c r="A110" s="564"/>
      <c r="B110" s="197" t="s">
        <v>118</v>
      </c>
      <c r="C110" s="204" t="s">
        <v>490</v>
      </c>
      <c r="D110" s="192">
        <f t="shared" si="6"/>
        <v>1390.41</v>
      </c>
      <c r="E110" s="193">
        <f>IFERROR(VLOOKUP($B110,'[34]  应清算资金  '!$V$4:$Z$127,3,0),0)+IFERROR(VLOOKUP($B110,'[34]  应清算资金  '!$AD$4:$AH$22,3,0),0)</f>
        <v>1390.41</v>
      </c>
      <c r="F110" s="194"/>
      <c r="G110" s="193"/>
      <c r="H110" s="193">
        <f t="shared" si="7"/>
        <v>659.8</v>
      </c>
      <c r="I110" s="193">
        <f>IFERROR(VLOOKUP($B110,'[34]  应清算资金  '!$V$4:$Z$127,4,0),0)+IFERROR(VLOOKUP($B110,'[34]  应清算资金  '!$AD$4:$AH$22,4,0),0)</f>
        <v>659.8</v>
      </c>
      <c r="J110" s="202"/>
    </row>
    <row r="111" spans="1:10" ht="22.5">
      <c r="A111" s="564"/>
      <c r="B111" s="197" t="s">
        <v>119</v>
      </c>
      <c r="C111" s="204" t="s">
        <v>490</v>
      </c>
      <c r="D111" s="192">
        <f t="shared" si="6"/>
        <v>972.47</v>
      </c>
      <c r="E111" s="193">
        <f>IFERROR(VLOOKUP($B111,'[34]  应清算资金  '!$V$4:$Z$127,3,0),0)+IFERROR(VLOOKUP($B111,'[34]  应清算资金  '!$AD$4:$AH$22,3,0),0)</f>
        <v>972.47</v>
      </c>
      <c r="F111" s="194"/>
      <c r="G111" s="193"/>
      <c r="H111" s="193">
        <f t="shared" si="7"/>
        <v>459.58</v>
      </c>
      <c r="I111" s="193">
        <f>IFERROR(VLOOKUP($B111,'[34]  应清算资金  '!$V$4:$Z$127,4,0),0)+IFERROR(VLOOKUP($B111,'[34]  应清算资金  '!$AD$4:$AH$22,4,0),0)</f>
        <v>459.58</v>
      </c>
      <c r="J111" s="202"/>
    </row>
    <row r="112" spans="1:10" ht="22.5">
      <c r="A112" s="565"/>
      <c r="B112" s="198" t="s">
        <v>120</v>
      </c>
      <c r="C112" s="199" t="s">
        <v>492</v>
      </c>
      <c r="D112" s="192">
        <f t="shared" si="6"/>
        <v>231.88</v>
      </c>
      <c r="E112" s="193">
        <f>IFERROR(VLOOKUP($B112,'[34]  应清算资金  '!$V$4:$Z$127,3,0),0)+IFERROR(VLOOKUP($B112,'[34]  应清算资金  '!$AD$4:$AH$22,3,0),0)</f>
        <v>231.88</v>
      </c>
      <c r="F112" s="194"/>
      <c r="G112" s="193"/>
      <c r="H112" s="193">
        <f t="shared" si="7"/>
        <v>111.78</v>
      </c>
      <c r="I112" s="193">
        <f>IFERROR(VLOOKUP($B112,'[34]  应清算资金  '!$V$4:$Z$127,4,0),0)+IFERROR(VLOOKUP($B112,'[34]  应清算资金  '!$AD$4:$AH$22,4,0),0)</f>
        <v>111.78</v>
      </c>
      <c r="J112" s="202"/>
    </row>
    <row r="113" spans="1:10">
      <c r="A113" s="186" t="s">
        <v>449</v>
      </c>
      <c r="B113" s="207"/>
      <c r="C113" s="207"/>
      <c r="D113" s="192">
        <f t="shared" si="6"/>
        <v>27685.159999999996</v>
      </c>
      <c r="E113" s="208">
        <f>SUM(E114,E126,E130,E134,E140,E143,E146,E151,E154,E158,E161,E164,E167)</f>
        <v>27685.159999999996</v>
      </c>
      <c r="F113" s="209"/>
      <c r="G113" s="208"/>
      <c r="H113" s="193">
        <f t="shared" si="7"/>
        <v>0</v>
      </c>
      <c r="I113" s="208">
        <f>SUM(I114,I126,I130,I134,I140,I143,I146,I151,I154,I158,I161,I164,I167)</f>
        <v>0</v>
      </c>
      <c r="J113" s="202"/>
    </row>
    <row r="114" spans="1:10">
      <c r="A114" s="669" t="s">
        <v>165</v>
      </c>
      <c r="B114" s="185" t="s">
        <v>13</v>
      </c>
      <c r="C114" s="186"/>
      <c r="D114" s="192">
        <f t="shared" si="6"/>
        <v>7204.9199999999992</v>
      </c>
      <c r="E114" s="187">
        <f>SUM(E115:E125)</f>
        <v>7204.9199999999992</v>
      </c>
      <c r="F114" s="194"/>
      <c r="G114" s="187"/>
      <c r="H114" s="193">
        <f t="shared" si="7"/>
        <v>0</v>
      </c>
      <c r="I114" s="187">
        <f>SUM(I115:I125)</f>
        <v>0</v>
      </c>
      <c r="J114" s="202"/>
    </row>
    <row r="115" spans="1:10" ht="22.5">
      <c r="A115" s="670"/>
      <c r="B115" s="197" t="s">
        <v>495</v>
      </c>
      <c r="C115" s="204" t="s">
        <v>492</v>
      </c>
      <c r="D115" s="192">
        <f t="shared" si="6"/>
        <v>672.35</v>
      </c>
      <c r="E115" s="193">
        <f>IFERROR(VLOOKUP($B115,'[34]  应清算资金  '!$V$4:$Z$127,3,0),0)+IFERROR(VLOOKUP($B115,'[34]  应清算资金  '!$AD$4:$AH$22,3,0),0)</f>
        <v>672.35</v>
      </c>
      <c r="F115" s="194"/>
      <c r="G115" s="193"/>
      <c r="H115" s="193">
        <f t="shared" si="7"/>
        <v>0</v>
      </c>
      <c r="I115" s="193">
        <f>IFERROR(VLOOKUP($B115,'[34]  应清算资金  '!$V$4:$Z$127,4,0),0)+IFERROR(VLOOKUP($B115,'[34]  应清算资金  '!$AD$4:$AH$22,4,0),0)</f>
        <v>0</v>
      </c>
      <c r="J115" s="202"/>
    </row>
    <row r="116" spans="1:10" ht="33.75">
      <c r="A116" s="670"/>
      <c r="B116" s="197" t="s">
        <v>496</v>
      </c>
      <c r="C116" s="204" t="s">
        <v>492</v>
      </c>
      <c r="D116" s="192">
        <f t="shared" si="6"/>
        <v>637.20000000000005</v>
      </c>
      <c r="E116" s="193">
        <f>IFERROR(VLOOKUP($B116,'[34]  应清算资金  '!$V$4:$Z$127,3,0),0)+IFERROR(VLOOKUP($B116,'[34]  应清算资金  '!$AD$4:$AH$22,3,0),0)</f>
        <v>637.20000000000005</v>
      </c>
      <c r="F116" s="194"/>
      <c r="G116" s="193"/>
      <c r="H116" s="193">
        <f t="shared" si="7"/>
        <v>0</v>
      </c>
      <c r="I116" s="193">
        <f>IFERROR(VLOOKUP($B116,'[34]  应清算资金  '!$V$4:$Z$127,4,0),0)+IFERROR(VLOOKUP($B116,'[34]  应清算资金  '!$AD$4:$AH$22,4,0),0)</f>
        <v>0</v>
      </c>
      <c r="J116" s="202"/>
    </row>
    <row r="117" spans="1:10" ht="22.5">
      <c r="A117" s="670"/>
      <c r="B117" s="197" t="s">
        <v>497</v>
      </c>
      <c r="C117" s="191" t="s">
        <v>492</v>
      </c>
      <c r="D117" s="192">
        <f t="shared" si="6"/>
        <v>762.29</v>
      </c>
      <c r="E117" s="193">
        <f>IFERROR(VLOOKUP($B117,'[34]  应清算资金  '!$V$4:$Z$127,3,0),0)+IFERROR(VLOOKUP($B117,'[34]  应清算资金  '!$AD$4:$AH$22,3,0),0)</f>
        <v>762.29</v>
      </c>
      <c r="F117" s="194"/>
      <c r="G117" s="193"/>
      <c r="H117" s="193">
        <f t="shared" si="7"/>
        <v>0</v>
      </c>
      <c r="I117" s="193">
        <f>IFERROR(VLOOKUP($B117,'[34]  应清算资金  '!$V$4:$Z$127,4,0),0)+IFERROR(VLOOKUP($B117,'[34]  应清算资金  '!$AD$4:$AH$22,4,0),0)</f>
        <v>0</v>
      </c>
      <c r="J117" s="202"/>
    </row>
    <row r="118" spans="1:10">
      <c r="A118" s="670"/>
      <c r="B118" s="197" t="s">
        <v>498</v>
      </c>
      <c r="C118" s="204" t="s">
        <v>490</v>
      </c>
      <c r="D118" s="192">
        <f t="shared" si="6"/>
        <v>862.41</v>
      </c>
      <c r="E118" s="193">
        <f>IFERROR(VLOOKUP($B118,'[34]  应清算资金  '!$V$4:$Z$127,3,0),0)+IFERROR(VLOOKUP($B118,'[34]  应清算资金  '!$AD$4:$AH$22,3,0),0)</f>
        <v>862.41</v>
      </c>
      <c r="F118" s="194"/>
      <c r="G118" s="193"/>
      <c r="H118" s="193">
        <f t="shared" si="7"/>
        <v>0</v>
      </c>
      <c r="I118" s="193">
        <f>IFERROR(VLOOKUP($B118,'[34]  应清算资金  '!$V$4:$Z$127,4,0),0)+IFERROR(VLOOKUP($B118,'[34]  应清算资金  '!$AD$4:$AH$22,4,0),0)</f>
        <v>0</v>
      </c>
      <c r="J118" s="202"/>
    </row>
    <row r="119" spans="1:10" ht="22.5">
      <c r="A119" s="670"/>
      <c r="B119" s="197" t="s">
        <v>499</v>
      </c>
      <c r="C119" s="191" t="s">
        <v>492</v>
      </c>
      <c r="D119" s="192">
        <f t="shared" si="6"/>
        <v>705.64</v>
      </c>
      <c r="E119" s="193">
        <f>IFERROR(VLOOKUP($B119,'[34]  应清算资金  '!$V$4:$Z$127,3,0),0)+IFERROR(VLOOKUP($B119,'[34]  应清算资金  '!$AD$4:$AH$22,3,0),0)</f>
        <v>705.64</v>
      </c>
      <c r="F119" s="194"/>
      <c r="G119" s="193"/>
      <c r="H119" s="193">
        <f t="shared" si="7"/>
        <v>0</v>
      </c>
      <c r="I119" s="193">
        <f>IFERROR(VLOOKUP($B119,'[34]  应清算资金  '!$V$4:$Z$127,4,0),0)+IFERROR(VLOOKUP($B119,'[34]  应清算资金  '!$AD$4:$AH$22,4,0),0)</f>
        <v>0</v>
      </c>
      <c r="J119" s="202"/>
    </row>
    <row r="120" spans="1:10" ht="22.5">
      <c r="A120" s="670"/>
      <c r="B120" s="197" t="s">
        <v>500</v>
      </c>
      <c r="C120" s="191" t="s">
        <v>492</v>
      </c>
      <c r="D120" s="192">
        <f t="shared" si="6"/>
        <v>761.29</v>
      </c>
      <c r="E120" s="193">
        <f>IFERROR(VLOOKUP($B120,'[34]  应清算资金  '!$V$4:$Z$127,3,0),0)+IFERROR(VLOOKUP($B120,'[34]  应清算资金  '!$AD$4:$AH$22,3,0),0)</f>
        <v>761.29</v>
      </c>
      <c r="F120" s="194"/>
      <c r="G120" s="193"/>
      <c r="H120" s="193">
        <f t="shared" si="7"/>
        <v>0</v>
      </c>
      <c r="I120" s="193">
        <f>IFERROR(VLOOKUP($B120,'[34]  应清算资金  '!$V$4:$Z$127,4,0),0)+IFERROR(VLOOKUP($B120,'[34]  应清算资金  '!$AD$4:$AH$22,4,0),0)</f>
        <v>0</v>
      </c>
      <c r="J120" s="202"/>
    </row>
    <row r="121" spans="1:10" ht="22.5">
      <c r="A121" s="670"/>
      <c r="B121" s="197" t="s">
        <v>501</v>
      </c>
      <c r="C121" s="191" t="s">
        <v>492</v>
      </c>
      <c r="D121" s="192">
        <f t="shared" si="6"/>
        <v>828.73</v>
      </c>
      <c r="E121" s="193">
        <f>IFERROR(VLOOKUP($B121,'[34]  应清算资金  '!$V$4:$Z$127,3,0),0)+IFERROR(VLOOKUP($B121,'[34]  应清算资金  '!$AD$4:$AH$22,3,0),0)</f>
        <v>828.73</v>
      </c>
      <c r="F121" s="194"/>
      <c r="G121" s="193"/>
      <c r="H121" s="193">
        <f t="shared" si="7"/>
        <v>0</v>
      </c>
      <c r="I121" s="193">
        <f>IFERROR(VLOOKUP($B121,'[34]  应清算资金  '!$V$4:$Z$127,4,0),0)+IFERROR(VLOOKUP($B121,'[34]  应清算资金  '!$AD$4:$AH$22,4,0),0)</f>
        <v>0</v>
      </c>
      <c r="J121" s="202"/>
    </row>
    <row r="122" spans="1:10" ht="22.5">
      <c r="A122" s="670"/>
      <c r="B122" s="197" t="s">
        <v>502</v>
      </c>
      <c r="C122" s="191" t="s">
        <v>492</v>
      </c>
      <c r="D122" s="192">
        <f t="shared" si="6"/>
        <v>844.48</v>
      </c>
      <c r="E122" s="193">
        <f>IFERROR(VLOOKUP($B122,'[34]  应清算资金  '!$V$4:$Z$127,3,0),0)+IFERROR(VLOOKUP($B122,'[34]  应清算资金  '!$AD$4:$AH$22,3,0),0)</f>
        <v>844.48</v>
      </c>
      <c r="F122" s="194"/>
      <c r="G122" s="193"/>
      <c r="H122" s="193">
        <f t="shared" si="7"/>
        <v>0</v>
      </c>
      <c r="I122" s="193">
        <f>IFERROR(VLOOKUP($B122,'[34]  应清算资金  '!$V$4:$Z$127,4,0),0)+IFERROR(VLOOKUP($B122,'[34]  应清算资金  '!$AD$4:$AH$22,4,0),0)</f>
        <v>0</v>
      </c>
      <c r="J122" s="202"/>
    </row>
    <row r="123" spans="1:10" ht="33.75">
      <c r="A123" s="670"/>
      <c r="B123" s="197" t="s">
        <v>503</v>
      </c>
      <c r="C123" s="191" t="s">
        <v>492</v>
      </c>
      <c r="D123" s="192">
        <f t="shared" si="6"/>
        <v>527.38</v>
      </c>
      <c r="E123" s="193">
        <f>IFERROR(VLOOKUP($B123,'[34]  应清算资金  '!$V$4:$Z$127,3,0),0)+IFERROR(VLOOKUP($B123,'[34]  应清算资金  '!$AD$4:$AH$22,3,0),0)</f>
        <v>527.38</v>
      </c>
      <c r="F123" s="194"/>
      <c r="G123" s="193"/>
      <c r="H123" s="193">
        <f t="shared" si="7"/>
        <v>0</v>
      </c>
      <c r="I123" s="193">
        <f>IFERROR(VLOOKUP($B123,'[34]  应清算资金  '!$V$4:$Z$127,4,0),0)+IFERROR(VLOOKUP($B123,'[34]  应清算资金  '!$AD$4:$AH$22,4,0),0)</f>
        <v>0</v>
      </c>
      <c r="J123" s="202"/>
    </row>
    <row r="124" spans="1:10" ht="22.5">
      <c r="A124" s="670"/>
      <c r="B124" s="197" t="s">
        <v>504</v>
      </c>
      <c r="C124" s="204" t="s">
        <v>492</v>
      </c>
      <c r="D124" s="192">
        <f t="shared" si="6"/>
        <v>484.86</v>
      </c>
      <c r="E124" s="193">
        <f>IFERROR(VLOOKUP($B124,'[34]  应清算资金  '!$V$4:$Z$127,3,0),0)+IFERROR(VLOOKUP($B124,'[34]  应清算资金  '!$AD$4:$AH$22,3,0),0)</f>
        <v>484.86</v>
      </c>
      <c r="F124" s="194"/>
      <c r="G124" s="193"/>
      <c r="H124" s="193">
        <f t="shared" si="7"/>
        <v>0</v>
      </c>
      <c r="I124" s="193">
        <f>IFERROR(VLOOKUP($B124,'[34]  应清算资金  '!$V$4:$Z$127,4,0),0)+IFERROR(VLOOKUP($B124,'[34]  应清算资金  '!$AD$4:$AH$22,4,0),0)</f>
        <v>0</v>
      </c>
      <c r="J124" s="202"/>
    </row>
    <row r="125" spans="1:10" ht="33.75">
      <c r="A125" s="671"/>
      <c r="B125" s="198" t="s">
        <v>505</v>
      </c>
      <c r="C125" s="204" t="s">
        <v>492</v>
      </c>
      <c r="D125" s="192">
        <f t="shared" si="6"/>
        <v>118.29</v>
      </c>
      <c r="E125" s="193">
        <f>IFERROR(VLOOKUP($B125,'[34]  应清算资金  '!$V$4:$Z$127,3,0),0)+IFERROR(VLOOKUP($B125,'[34]  应清算资金  '!$AD$4:$AH$22,3,0),0)</f>
        <v>118.29</v>
      </c>
      <c r="F125" s="194"/>
      <c r="G125" s="193"/>
      <c r="H125" s="193">
        <f t="shared" si="7"/>
        <v>0</v>
      </c>
      <c r="I125" s="193">
        <f>IFERROR(VLOOKUP($B125,'[34]  应清算资金  '!$V$4:$Z$127,4,0),0)+IFERROR(VLOOKUP($B125,'[34]  应清算资金  '!$AD$4:$AH$22,4,0),0)</f>
        <v>0</v>
      </c>
      <c r="J125" s="202"/>
    </row>
    <row r="126" spans="1:10">
      <c r="A126" s="669" t="s">
        <v>177</v>
      </c>
      <c r="B126" s="185" t="s">
        <v>13</v>
      </c>
      <c r="C126" s="186"/>
      <c r="D126" s="192">
        <f t="shared" si="6"/>
        <v>1896.3999999999999</v>
      </c>
      <c r="E126" s="187">
        <f>SUM(E127:E129)</f>
        <v>1896.3999999999999</v>
      </c>
      <c r="F126" s="194"/>
      <c r="G126" s="187"/>
      <c r="H126" s="193">
        <f t="shared" si="7"/>
        <v>0</v>
      </c>
      <c r="I126" s="187">
        <f>SUM(I127:I129)</f>
        <v>0</v>
      </c>
      <c r="J126" s="202"/>
    </row>
    <row r="127" spans="1:10" ht="22.5">
      <c r="A127" s="670"/>
      <c r="B127" s="197" t="s">
        <v>506</v>
      </c>
      <c r="C127" s="191" t="s">
        <v>492</v>
      </c>
      <c r="D127" s="192">
        <f t="shared" si="6"/>
        <v>1038.07</v>
      </c>
      <c r="E127" s="193">
        <f>IFERROR(VLOOKUP($B127,'[34]  应清算资金  '!$V$4:$Z$127,3,0),0)+IFERROR(VLOOKUP($B127,'[34]  应清算资金  '!$AD$4:$AH$22,3,0),0)</f>
        <v>1038.07</v>
      </c>
      <c r="F127" s="194"/>
      <c r="G127" s="193"/>
      <c r="H127" s="193">
        <f t="shared" si="7"/>
        <v>0</v>
      </c>
      <c r="I127" s="193">
        <f>IFERROR(VLOOKUP($B127,'[34]  应清算资金  '!$V$4:$Z$127,4,0),0)+IFERROR(VLOOKUP($B127,'[34]  应清算资金  '!$AD$4:$AH$22,4,0),0)</f>
        <v>0</v>
      </c>
      <c r="J127" s="202"/>
    </row>
    <row r="128" spans="1:10" ht="33.75">
      <c r="A128" s="670"/>
      <c r="B128" s="197" t="s">
        <v>507</v>
      </c>
      <c r="C128" s="204" t="s">
        <v>492</v>
      </c>
      <c r="D128" s="192">
        <f t="shared" si="6"/>
        <v>743.99</v>
      </c>
      <c r="E128" s="193">
        <f>IFERROR(VLOOKUP($B128,'[34]  应清算资金  '!$V$4:$Z$127,3,0),0)+IFERROR(VLOOKUP($B128,'[34]  应清算资金  '!$AD$4:$AH$22,3,0),0)</f>
        <v>743.99</v>
      </c>
      <c r="F128" s="194"/>
      <c r="G128" s="193"/>
      <c r="H128" s="193">
        <f t="shared" si="7"/>
        <v>0</v>
      </c>
      <c r="I128" s="193">
        <f>IFERROR(VLOOKUP($B128,'[34]  应清算资金  '!$V$4:$Z$127,4,0),0)+IFERROR(VLOOKUP($B128,'[34]  应清算资金  '!$AD$4:$AH$22,4,0),0)</f>
        <v>0</v>
      </c>
      <c r="J128" s="202"/>
    </row>
    <row r="129" spans="1:10" ht="22.5">
      <c r="A129" s="670"/>
      <c r="B129" s="214" t="s">
        <v>508</v>
      </c>
      <c r="C129" s="204" t="s">
        <v>492</v>
      </c>
      <c r="D129" s="192">
        <f t="shared" si="6"/>
        <v>114.34</v>
      </c>
      <c r="E129" s="193">
        <f>IFERROR(VLOOKUP($B129,'[34]  应清算资金  '!$V$4:$Z$127,3,0),0)+IFERROR(VLOOKUP($B129,'[34]  应清算资金  '!$AD$4:$AH$22,3,0),0)</f>
        <v>114.34</v>
      </c>
      <c r="F129" s="194"/>
      <c r="G129" s="193"/>
      <c r="H129" s="193">
        <f t="shared" si="7"/>
        <v>0</v>
      </c>
      <c r="I129" s="193">
        <f>IFERROR(VLOOKUP($B129,'[34]  应清算资金  '!$V$4:$Z$127,4,0),0)+IFERROR(VLOOKUP($B129,'[34]  应清算资金  '!$AD$4:$AH$22,4,0),0)</f>
        <v>0</v>
      </c>
      <c r="J129" s="202"/>
    </row>
    <row r="130" spans="1:10">
      <c r="A130" s="669" t="s">
        <v>189</v>
      </c>
      <c r="B130" s="185" t="s">
        <v>13</v>
      </c>
      <c r="C130" s="186"/>
      <c r="D130" s="192">
        <f t="shared" si="6"/>
        <v>1979.94</v>
      </c>
      <c r="E130" s="187">
        <f>SUM(E131:E133)</f>
        <v>1979.94</v>
      </c>
      <c r="F130" s="194"/>
      <c r="G130" s="187"/>
      <c r="H130" s="193">
        <f t="shared" si="7"/>
        <v>0</v>
      </c>
      <c r="I130" s="187">
        <f>SUM(I131:I133)</f>
        <v>0</v>
      </c>
      <c r="J130" s="202"/>
    </row>
    <row r="131" spans="1:10" ht="22.5">
      <c r="A131" s="670"/>
      <c r="B131" s="190" t="s">
        <v>509</v>
      </c>
      <c r="C131" s="191" t="s">
        <v>492</v>
      </c>
      <c r="D131" s="192">
        <f t="shared" si="6"/>
        <v>939.96</v>
      </c>
      <c r="E131" s="193">
        <f>IFERROR(VLOOKUP($B131,'[34]  应清算资金  '!$V$4:$Z$127,3,0),0)+IFERROR(VLOOKUP($B131,'[34]  应清算资金  '!$AD$4:$AH$22,3,0),0)</f>
        <v>939.96</v>
      </c>
      <c r="F131" s="194"/>
      <c r="G131" s="193"/>
      <c r="H131" s="193">
        <f t="shared" si="7"/>
        <v>0</v>
      </c>
      <c r="I131" s="193">
        <f>IFERROR(VLOOKUP($B131,'[34]  应清算资金  '!$V$4:$Z$127,4,0),0)+IFERROR(VLOOKUP($B131,'[34]  应清算资金  '!$AD$4:$AH$22,4,0),0)</f>
        <v>0</v>
      </c>
      <c r="J131" s="202"/>
    </row>
    <row r="132" spans="1:10" ht="22.5">
      <c r="A132" s="670"/>
      <c r="B132" s="200" t="s">
        <v>510</v>
      </c>
      <c r="C132" s="191" t="s">
        <v>492</v>
      </c>
      <c r="D132" s="192">
        <f t="shared" si="6"/>
        <v>637.30999999999995</v>
      </c>
      <c r="E132" s="193">
        <f>IFERROR(VLOOKUP($B132,'[34]  应清算资金  '!$V$4:$Z$127,3,0),0)+IFERROR(VLOOKUP($B132,'[34]  应清算资金  '!$AD$4:$AH$22,3,0),0)</f>
        <v>637.30999999999995</v>
      </c>
      <c r="F132" s="194"/>
      <c r="G132" s="193"/>
      <c r="H132" s="193">
        <f t="shared" si="7"/>
        <v>0</v>
      </c>
      <c r="I132" s="193">
        <f>IFERROR(VLOOKUP($B132,'[34]  应清算资金  '!$V$4:$Z$127,4,0),0)+IFERROR(VLOOKUP($B132,'[34]  应清算资金  '!$AD$4:$AH$22,4,0),0)</f>
        <v>0</v>
      </c>
      <c r="J132" s="202"/>
    </row>
    <row r="133" spans="1:10" ht="33.75">
      <c r="A133" s="672"/>
      <c r="B133" s="197" t="s">
        <v>511</v>
      </c>
      <c r="C133" s="204" t="s">
        <v>492</v>
      </c>
      <c r="D133" s="192">
        <f t="shared" si="6"/>
        <v>402.67</v>
      </c>
      <c r="E133" s="193">
        <f>IFERROR(VLOOKUP($B133,'[34]  应清算资金  '!$V$4:$Z$127,3,0),0)+IFERROR(VLOOKUP($B133,'[34]  应清算资金  '!$AD$4:$AH$22,3,0),0)</f>
        <v>402.67</v>
      </c>
      <c r="F133" s="194"/>
      <c r="G133" s="193"/>
      <c r="H133" s="193">
        <f t="shared" si="7"/>
        <v>0</v>
      </c>
      <c r="I133" s="193">
        <f>IFERROR(VLOOKUP($B133,'[34]  应清算资金  '!$V$4:$Z$127,4,0),0)+IFERROR(VLOOKUP($B133,'[34]  应清算资金  '!$AD$4:$AH$22,4,0),0)</f>
        <v>0</v>
      </c>
      <c r="J133" s="202"/>
    </row>
    <row r="134" spans="1:10">
      <c r="A134" s="669" t="s">
        <v>197</v>
      </c>
      <c r="B134" s="185" t="s">
        <v>13</v>
      </c>
      <c r="C134" s="186"/>
      <c r="D134" s="192">
        <f t="shared" si="6"/>
        <v>3044.57</v>
      </c>
      <c r="E134" s="187">
        <f>SUM(E135:E139)</f>
        <v>3044.57</v>
      </c>
      <c r="F134" s="194"/>
      <c r="G134" s="187"/>
      <c r="H134" s="193">
        <f t="shared" si="7"/>
        <v>0</v>
      </c>
      <c r="I134" s="187">
        <f>SUM(I135:I139)</f>
        <v>0</v>
      </c>
      <c r="J134" s="202"/>
    </row>
    <row r="135" spans="1:10" ht="33.75">
      <c r="A135" s="670"/>
      <c r="B135" s="197" t="s">
        <v>512</v>
      </c>
      <c r="C135" s="204" t="s">
        <v>492</v>
      </c>
      <c r="D135" s="192">
        <f t="shared" si="6"/>
        <v>792.47</v>
      </c>
      <c r="E135" s="193">
        <f>IFERROR(VLOOKUP($B135,'[34]  应清算资金  '!$V$4:$Z$127,3,0),0)+IFERROR(VLOOKUP($B135,'[34]  应清算资金  '!$AD$4:$AH$22,3,0),0)</f>
        <v>792.47</v>
      </c>
      <c r="F135" s="194"/>
      <c r="G135" s="193"/>
      <c r="H135" s="193">
        <f t="shared" si="7"/>
        <v>0</v>
      </c>
      <c r="I135" s="193">
        <f>IFERROR(VLOOKUP($B135,'[34]  应清算资金  '!$V$4:$Z$127,4,0),0)+IFERROR(VLOOKUP($B135,'[34]  应清算资金  '!$AD$4:$AH$22,4,0),0)</f>
        <v>0</v>
      </c>
      <c r="J135" s="202"/>
    </row>
    <row r="136" spans="1:10" ht="33.75">
      <c r="A136" s="670"/>
      <c r="B136" s="197" t="s">
        <v>513</v>
      </c>
      <c r="C136" s="204" t="s">
        <v>492</v>
      </c>
      <c r="D136" s="192">
        <f t="shared" si="6"/>
        <v>794.42</v>
      </c>
      <c r="E136" s="193">
        <f>IFERROR(VLOOKUP($B136,'[34]  应清算资金  '!$V$4:$Z$127,3,0),0)+IFERROR(VLOOKUP($B136,'[34]  应清算资金  '!$AD$4:$AH$22,3,0),0)</f>
        <v>794.42</v>
      </c>
      <c r="F136" s="194"/>
      <c r="G136" s="193"/>
      <c r="H136" s="193">
        <f t="shared" si="7"/>
        <v>0</v>
      </c>
      <c r="I136" s="193">
        <f>IFERROR(VLOOKUP($B136,'[34]  应清算资金  '!$V$4:$Z$127,4,0),0)+IFERROR(VLOOKUP($B136,'[34]  应清算资金  '!$AD$4:$AH$22,4,0),0)</f>
        <v>0</v>
      </c>
      <c r="J136" s="202"/>
    </row>
    <row r="137" spans="1:10" ht="22.5">
      <c r="A137" s="670"/>
      <c r="B137" s="197" t="s">
        <v>514</v>
      </c>
      <c r="C137" s="204" t="s">
        <v>490</v>
      </c>
      <c r="D137" s="192">
        <f t="shared" si="6"/>
        <v>803.94</v>
      </c>
      <c r="E137" s="193">
        <f>IFERROR(VLOOKUP($B137,'[34]  应清算资金  '!$V$4:$Z$127,3,0),0)+IFERROR(VLOOKUP($B137,'[34]  应清算资金  '!$AD$4:$AH$22,3,0),0)</f>
        <v>803.94</v>
      </c>
      <c r="F137" s="194"/>
      <c r="G137" s="193"/>
      <c r="H137" s="193">
        <f t="shared" si="7"/>
        <v>0</v>
      </c>
      <c r="I137" s="193">
        <f>IFERROR(VLOOKUP($B137,'[34]  应清算资金  '!$V$4:$Z$127,4,0),0)+IFERROR(VLOOKUP($B137,'[34]  应清算资金  '!$AD$4:$AH$22,4,0),0)</f>
        <v>0</v>
      </c>
      <c r="J137" s="202"/>
    </row>
    <row r="138" spans="1:10" ht="22.5">
      <c r="A138" s="670"/>
      <c r="B138" s="197" t="s">
        <v>515</v>
      </c>
      <c r="C138" s="204" t="s">
        <v>492</v>
      </c>
      <c r="D138" s="192">
        <f t="shared" si="6"/>
        <v>460.65</v>
      </c>
      <c r="E138" s="193">
        <f>IFERROR(VLOOKUP($B138,'[34]  应清算资金  '!$V$4:$Z$127,3,0),0)+IFERROR(VLOOKUP($B138,'[34]  应清算资金  '!$AD$4:$AH$22,3,0),0)</f>
        <v>460.65</v>
      </c>
      <c r="F138" s="194"/>
      <c r="G138" s="193"/>
      <c r="H138" s="193">
        <f t="shared" si="7"/>
        <v>0</v>
      </c>
      <c r="I138" s="193">
        <f>IFERROR(VLOOKUP($B138,'[34]  应清算资金  '!$V$4:$Z$127,4,0),0)+IFERROR(VLOOKUP($B138,'[34]  应清算资金  '!$AD$4:$AH$22,4,0),0)</f>
        <v>0</v>
      </c>
      <c r="J138" s="202"/>
    </row>
    <row r="139" spans="1:10" ht="33.75">
      <c r="A139" s="671"/>
      <c r="B139" s="198" t="s">
        <v>516</v>
      </c>
      <c r="C139" s="204" t="s">
        <v>492</v>
      </c>
      <c r="D139" s="192">
        <f t="shared" ref="D139:D169" si="8">E139+F139+G139</f>
        <v>193.09</v>
      </c>
      <c r="E139" s="193">
        <f>IFERROR(VLOOKUP($B139,'[34]  应清算资金  '!$V$4:$Z$127,3,0),0)+IFERROR(VLOOKUP($B139,'[34]  应清算资金  '!$AD$4:$AH$22,3,0),0)</f>
        <v>193.09</v>
      </c>
      <c r="F139" s="194"/>
      <c r="G139" s="193"/>
      <c r="H139" s="193">
        <f t="shared" ref="H139:H169" si="9">I139+J139</f>
        <v>0</v>
      </c>
      <c r="I139" s="193">
        <f>IFERROR(VLOOKUP($B139,'[34]  应清算资金  '!$V$4:$Z$127,4,0),0)+IFERROR(VLOOKUP($B139,'[34]  应清算资金  '!$AD$4:$AH$22,4,0),0)</f>
        <v>0</v>
      </c>
      <c r="J139" s="202"/>
    </row>
    <row r="140" spans="1:10">
      <c r="A140" s="669" t="s">
        <v>212</v>
      </c>
      <c r="B140" s="185" t="s">
        <v>13</v>
      </c>
      <c r="C140" s="186"/>
      <c r="D140" s="192">
        <f t="shared" si="8"/>
        <v>1134.8600000000001</v>
      </c>
      <c r="E140" s="187">
        <f>SUM(E141:E142)</f>
        <v>1134.8600000000001</v>
      </c>
      <c r="F140" s="194"/>
      <c r="G140" s="187"/>
      <c r="H140" s="193">
        <f t="shared" si="9"/>
        <v>0</v>
      </c>
      <c r="I140" s="187">
        <f>SUM(I141:I142)</f>
        <v>0</v>
      </c>
      <c r="J140" s="202"/>
    </row>
    <row r="141" spans="1:10" ht="22.5">
      <c r="A141" s="670"/>
      <c r="B141" s="197" t="s">
        <v>517</v>
      </c>
      <c r="C141" s="204" t="s">
        <v>492</v>
      </c>
      <c r="D141" s="192">
        <f t="shared" si="8"/>
        <v>620.66999999999996</v>
      </c>
      <c r="E141" s="193">
        <f>IFERROR(VLOOKUP($B141,'[34]  应清算资金  '!$V$4:$Z$127,3,0),0)+IFERROR(VLOOKUP($B141,'[34]  应清算资金  '!$AD$4:$AH$22,3,0),0)</f>
        <v>620.66999999999996</v>
      </c>
      <c r="F141" s="194"/>
      <c r="G141" s="193"/>
      <c r="H141" s="193">
        <f t="shared" si="9"/>
        <v>0</v>
      </c>
      <c r="I141" s="193">
        <f>IFERROR(VLOOKUP($B141,'[34]  应清算资金  '!$V$4:$Z$127,4,0),0)+IFERROR(VLOOKUP($B141,'[34]  应清算资金  '!$AD$4:$AH$22,4,0),0)</f>
        <v>0</v>
      </c>
      <c r="J141" s="202"/>
    </row>
    <row r="142" spans="1:10" ht="33.75">
      <c r="A142" s="672"/>
      <c r="B142" s="190" t="s">
        <v>518</v>
      </c>
      <c r="C142" s="204" t="s">
        <v>490</v>
      </c>
      <c r="D142" s="192">
        <f t="shared" si="8"/>
        <v>514.19000000000005</v>
      </c>
      <c r="E142" s="193">
        <f>IFERROR(VLOOKUP($B142,'[34]  应清算资金  '!$V$4:$Z$127,3,0),0)+IFERROR(VLOOKUP($B142,'[34]  应清算资金  '!$AD$4:$AH$22,3,0),0)</f>
        <v>514.19000000000005</v>
      </c>
      <c r="F142" s="194"/>
      <c r="G142" s="193"/>
      <c r="H142" s="193">
        <f t="shared" si="9"/>
        <v>0</v>
      </c>
      <c r="I142" s="193">
        <f>IFERROR(VLOOKUP($B142,'[34]  应清算资金  '!$V$4:$Z$127,4,0),0)+IFERROR(VLOOKUP($B142,'[34]  应清算资金  '!$AD$4:$AH$22,4,0),0)</f>
        <v>0</v>
      </c>
      <c r="J142" s="202"/>
    </row>
    <row r="143" spans="1:10">
      <c r="A143" s="669" t="s">
        <v>227</v>
      </c>
      <c r="B143" s="185" t="s">
        <v>13</v>
      </c>
      <c r="C143" s="186"/>
      <c r="D143" s="192">
        <f t="shared" si="8"/>
        <v>2052.67</v>
      </c>
      <c r="E143" s="187">
        <f>SUM(E144:E145)</f>
        <v>2052.67</v>
      </c>
      <c r="F143" s="194"/>
      <c r="G143" s="187"/>
      <c r="H143" s="193">
        <f t="shared" si="9"/>
        <v>0</v>
      </c>
      <c r="I143" s="187">
        <f>SUM(I144:I145)</f>
        <v>0</v>
      </c>
      <c r="J143" s="202"/>
    </row>
    <row r="144" spans="1:10" ht="22.5">
      <c r="A144" s="670"/>
      <c r="B144" s="197" t="s">
        <v>519</v>
      </c>
      <c r="C144" s="204" t="s">
        <v>492</v>
      </c>
      <c r="D144" s="192">
        <f t="shared" si="8"/>
        <v>1062.68</v>
      </c>
      <c r="E144" s="193">
        <f>IFERROR(VLOOKUP($B144,'[34]  应清算资金  '!$V$4:$Z$127,3,0),0)+IFERROR(VLOOKUP($B144,'[34]  应清算资金  '!$AD$4:$AH$22,3,0),0)</f>
        <v>1062.68</v>
      </c>
      <c r="F144" s="194"/>
      <c r="G144" s="193"/>
      <c r="H144" s="193">
        <f t="shared" si="9"/>
        <v>0</v>
      </c>
      <c r="I144" s="193">
        <f>IFERROR(VLOOKUP($B144,'[34]  应清算资金  '!$V$4:$Z$127,4,0),0)+IFERROR(VLOOKUP($B144,'[34]  应清算资金  '!$AD$4:$AH$22,4,0),0)</f>
        <v>0</v>
      </c>
      <c r="J144" s="202"/>
    </row>
    <row r="145" spans="1:10" ht="22.5">
      <c r="A145" s="672"/>
      <c r="B145" s="197" t="s">
        <v>520</v>
      </c>
      <c r="C145" s="204" t="s">
        <v>492</v>
      </c>
      <c r="D145" s="192">
        <f t="shared" si="8"/>
        <v>989.99</v>
      </c>
      <c r="E145" s="193">
        <f>IFERROR(VLOOKUP($B145,'[34]  应清算资金  '!$V$4:$Z$127,3,0),0)+IFERROR(VLOOKUP($B145,'[34]  应清算资金  '!$AD$4:$AH$22,3,0),0)</f>
        <v>989.99</v>
      </c>
      <c r="F145" s="194"/>
      <c r="G145" s="193"/>
      <c r="H145" s="193">
        <f t="shared" si="9"/>
        <v>0</v>
      </c>
      <c r="I145" s="193">
        <f>IFERROR(VLOOKUP($B145,'[34]  应清算资金  '!$V$4:$Z$127,4,0),0)+IFERROR(VLOOKUP($B145,'[34]  应清算资金  '!$AD$4:$AH$22,4,0),0)</f>
        <v>0</v>
      </c>
      <c r="J145" s="202"/>
    </row>
    <row r="146" spans="1:10">
      <c r="A146" s="669" t="s">
        <v>240</v>
      </c>
      <c r="B146" s="185" t="s">
        <v>13</v>
      </c>
      <c r="C146" s="186"/>
      <c r="D146" s="192">
        <f t="shared" si="8"/>
        <v>2838.1</v>
      </c>
      <c r="E146" s="187">
        <f>SUM(E147:E150)</f>
        <v>2838.1</v>
      </c>
      <c r="F146" s="194"/>
      <c r="G146" s="187"/>
      <c r="H146" s="193">
        <f t="shared" si="9"/>
        <v>0</v>
      </c>
      <c r="I146" s="187">
        <f>SUM(I147:I150)</f>
        <v>0</v>
      </c>
      <c r="J146" s="202"/>
    </row>
    <row r="147" spans="1:10" ht="22.5">
      <c r="A147" s="670"/>
      <c r="B147" s="197" t="s">
        <v>523</v>
      </c>
      <c r="C147" s="204" t="s">
        <v>492</v>
      </c>
      <c r="D147" s="192">
        <f t="shared" si="8"/>
        <v>925.06</v>
      </c>
      <c r="E147" s="193">
        <f>IFERROR(VLOOKUP($B147,'[34]  应清算资金  '!$V$4:$Z$127,3,0),0)+IFERROR(VLOOKUP($B147,'[34]  应清算资金  '!$AD$4:$AH$22,3,0),0)</f>
        <v>925.06</v>
      </c>
      <c r="F147" s="194"/>
      <c r="G147" s="193"/>
      <c r="H147" s="193">
        <f t="shared" si="9"/>
        <v>0</v>
      </c>
      <c r="I147" s="193">
        <f>IFERROR(VLOOKUP($B147,'[34]  应清算资金  '!$V$4:$Z$127,4,0),0)+IFERROR(VLOOKUP($B147,'[34]  应清算资金  '!$AD$4:$AH$22,4,0),0)</f>
        <v>0</v>
      </c>
      <c r="J147" s="202"/>
    </row>
    <row r="148" spans="1:10" ht="22.5">
      <c r="A148" s="670"/>
      <c r="B148" s="197" t="s">
        <v>524</v>
      </c>
      <c r="C148" s="215" t="s">
        <v>490</v>
      </c>
      <c r="D148" s="192">
        <f t="shared" si="8"/>
        <v>859.6</v>
      </c>
      <c r="E148" s="193">
        <f>IFERROR(VLOOKUP($B148,'[34]  应清算资金  '!$V$4:$Z$127,3,0),0)+IFERROR(VLOOKUP($B148,'[34]  应清算资金  '!$AD$4:$AH$22,3,0),0)</f>
        <v>859.6</v>
      </c>
      <c r="F148" s="194"/>
      <c r="G148" s="193"/>
      <c r="H148" s="193">
        <f t="shared" si="9"/>
        <v>0</v>
      </c>
      <c r="I148" s="193">
        <f>IFERROR(VLOOKUP($B148,'[34]  应清算资金  '!$V$4:$Z$127,4,0),0)+IFERROR(VLOOKUP($B148,'[34]  应清算资金  '!$AD$4:$AH$22,4,0),0)</f>
        <v>0</v>
      </c>
      <c r="J148" s="202"/>
    </row>
    <row r="149" spans="1:10" ht="22.5">
      <c r="A149" s="670"/>
      <c r="B149" s="216" t="s">
        <v>525</v>
      </c>
      <c r="C149" s="204" t="s">
        <v>492</v>
      </c>
      <c r="D149" s="192">
        <f t="shared" si="8"/>
        <v>483.67</v>
      </c>
      <c r="E149" s="193">
        <f>IFERROR(VLOOKUP($B149,'[34]  应清算资金  '!$V$4:$Z$127,3,0),0)+IFERROR(VLOOKUP($B149,'[34]  应清算资金  '!$AD$4:$AH$22,3,0),0)</f>
        <v>483.67</v>
      </c>
      <c r="F149" s="194"/>
      <c r="G149" s="193"/>
      <c r="H149" s="193">
        <f t="shared" si="9"/>
        <v>0</v>
      </c>
      <c r="I149" s="193">
        <f>IFERROR(VLOOKUP($B149,'[34]  应清算资金  '!$V$4:$Z$127,4,0),0)+IFERROR(VLOOKUP($B149,'[34]  应清算资金  '!$AD$4:$AH$22,4,0),0)</f>
        <v>0</v>
      </c>
      <c r="J149" s="202"/>
    </row>
    <row r="150" spans="1:10">
      <c r="A150" s="672"/>
      <c r="B150" s="216" t="s">
        <v>526</v>
      </c>
      <c r="C150" s="204" t="s">
        <v>490</v>
      </c>
      <c r="D150" s="192">
        <f t="shared" si="8"/>
        <v>569.77</v>
      </c>
      <c r="E150" s="193">
        <f>IFERROR(VLOOKUP($B150,'[34]  应清算资金  '!$V$4:$Z$127,3,0),0)+IFERROR(VLOOKUP($B150,'[34]  应清算资金  '!$AD$4:$AH$22,3,0),0)</f>
        <v>569.77</v>
      </c>
      <c r="F150" s="194"/>
      <c r="G150" s="193"/>
      <c r="H150" s="193">
        <f t="shared" si="9"/>
        <v>0</v>
      </c>
      <c r="I150" s="193">
        <f>IFERROR(VLOOKUP($B150,'[34]  应清算资金  '!$V$4:$Z$127,4,0),0)+IFERROR(VLOOKUP($B150,'[34]  应清算资金  '!$AD$4:$AH$22,4,0),0)</f>
        <v>0</v>
      </c>
      <c r="J150" s="202"/>
    </row>
    <row r="151" spans="1:10">
      <c r="A151" s="669" t="s">
        <v>262</v>
      </c>
      <c r="B151" s="185" t="s">
        <v>13</v>
      </c>
      <c r="C151" s="186"/>
      <c r="D151" s="192">
        <f t="shared" si="8"/>
        <v>1409.17</v>
      </c>
      <c r="E151" s="187">
        <f>SUM(E152:E153)</f>
        <v>1409.17</v>
      </c>
      <c r="F151" s="194"/>
      <c r="G151" s="187"/>
      <c r="H151" s="193">
        <f t="shared" si="9"/>
        <v>0</v>
      </c>
      <c r="I151" s="187">
        <f>SUM(I152:I153)</f>
        <v>0</v>
      </c>
      <c r="J151" s="202"/>
    </row>
    <row r="152" spans="1:10" ht="22.5">
      <c r="A152" s="670"/>
      <c r="B152" s="197" t="s">
        <v>530</v>
      </c>
      <c r="C152" s="204" t="s">
        <v>490</v>
      </c>
      <c r="D152" s="192">
        <f t="shared" si="8"/>
        <v>690.95</v>
      </c>
      <c r="E152" s="193">
        <f>IFERROR(VLOOKUP($B152,'[34]  应清算资金  '!$V$4:$Z$127,3,0),0)+IFERROR(VLOOKUP($B152,'[34]  应清算资金  '!$AD$4:$AH$22,3,0),0)</f>
        <v>690.95</v>
      </c>
      <c r="F152" s="194"/>
      <c r="G152" s="193"/>
      <c r="H152" s="193">
        <f t="shared" si="9"/>
        <v>0</v>
      </c>
      <c r="I152" s="193">
        <f>IFERROR(VLOOKUP($B152,'[34]  应清算资金  '!$V$4:$Z$127,4,0),0)+IFERROR(VLOOKUP($B152,'[34]  应清算资金  '!$AD$4:$AH$22,4,0),0)</f>
        <v>0</v>
      </c>
      <c r="J152" s="202"/>
    </row>
    <row r="153" spans="1:10" ht="22.5">
      <c r="A153" s="672"/>
      <c r="B153" s="197" t="s">
        <v>531</v>
      </c>
      <c r="C153" s="204" t="s">
        <v>492</v>
      </c>
      <c r="D153" s="192">
        <f t="shared" si="8"/>
        <v>718.22</v>
      </c>
      <c r="E153" s="193">
        <f>IFERROR(VLOOKUP($B153,'[34]  应清算资金  '!$V$4:$Z$127,3,0),0)+IFERROR(VLOOKUP($B153,'[34]  应清算资金  '!$AD$4:$AH$22,3,0),0)</f>
        <v>718.22</v>
      </c>
      <c r="F153" s="194"/>
      <c r="G153" s="193"/>
      <c r="H153" s="193">
        <f t="shared" si="9"/>
        <v>0</v>
      </c>
      <c r="I153" s="193">
        <f>IFERROR(VLOOKUP($B153,'[34]  应清算资金  '!$V$4:$Z$127,4,0),0)+IFERROR(VLOOKUP($B153,'[34]  应清算资金  '!$AD$4:$AH$22,4,0),0)</f>
        <v>0</v>
      </c>
      <c r="J153" s="202"/>
    </row>
    <row r="154" spans="1:10">
      <c r="A154" s="669" t="s">
        <v>272</v>
      </c>
      <c r="B154" s="185" t="s">
        <v>13</v>
      </c>
      <c r="C154" s="207"/>
      <c r="D154" s="192">
        <f t="shared" si="8"/>
        <v>1649.96</v>
      </c>
      <c r="E154" s="187">
        <f>SUM(E155:E157)</f>
        <v>1649.96</v>
      </c>
      <c r="F154" s="194"/>
      <c r="G154" s="187"/>
      <c r="H154" s="193">
        <f t="shared" si="9"/>
        <v>0</v>
      </c>
      <c r="I154" s="187">
        <f>SUM(I155:I157)</f>
        <v>0</v>
      </c>
      <c r="J154" s="202"/>
    </row>
    <row r="155" spans="1:10" ht="22.5">
      <c r="A155" s="670"/>
      <c r="B155" s="197" t="s">
        <v>532</v>
      </c>
      <c r="C155" s="204" t="s">
        <v>492</v>
      </c>
      <c r="D155" s="192">
        <f t="shared" si="8"/>
        <v>1290</v>
      </c>
      <c r="E155" s="193">
        <f>IFERROR(VLOOKUP($B155,'[34]  应清算资金  '!$V$4:$Z$127,3,0),0)+IFERROR(VLOOKUP($B155,'[34]  应清算资金  '!$AD$4:$AH$22,3,0),0)</f>
        <v>1290</v>
      </c>
      <c r="F155" s="194"/>
      <c r="G155" s="193"/>
      <c r="H155" s="193">
        <f t="shared" si="9"/>
        <v>0</v>
      </c>
      <c r="I155" s="193">
        <f>IFERROR(VLOOKUP($B155,'[34]  应清算资金  '!$V$4:$Z$127,4,0),0)+IFERROR(VLOOKUP($B155,'[34]  应清算资金  '!$AD$4:$AH$22,4,0),0)</f>
        <v>0</v>
      </c>
      <c r="J155" s="202"/>
    </row>
    <row r="156" spans="1:10" ht="22.5">
      <c r="A156" s="670"/>
      <c r="B156" s="197" t="s">
        <v>533</v>
      </c>
      <c r="C156" s="204" t="s">
        <v>492</v>
      </c>
      <c r="D156" s="192">
        <f t="shared" si="8"/>
        <v>198.83</v>
      </c>
      <c r="E156" s="193">
        <f>IFERROR(VLOOKUP($B156,'[34]  应清算资金  '!$V$4:$Z$127,3,0),0)+IFERROR(VLOOKUP($B156,'[34]  应清算资金  '!$AD$4:$AH$22,3,0),0)</f>
        <v>198.83</v>
      </c>
      <c r="F156" s="194"/>
      <c r="G156" s="193"/>
      <c r="H156" s="193">
        <f t="shared" si="9"/>
        <v>0</v>
      </c>
      <c r="I156" s="193">
        <f>IFERROR(VLOOKUP($B156,'[34]  应清算资金  '!$V$4:$Z$127,4,0),0)+IFERROR(VLOOKUP($B156,'[34]  应清算资金  '!$AD$4:$AH$22,4,0),0)</f>
        <v>0</v>
      </c>
      <c r="J156" s="202"/>
    </row>
    <row r="157" spans="1:10" ht="22.5">
      <c r="A157" s="671"/>
      <c r="B157" s="198" t="s">
        <v>534</v>
      </c>
      <c r="C157" s="204" t="s">
        <v>492</v>
      </c>
      <c r="D157" s="192">
        <f t="shared" si="8"/>
        <v>161.13</v>
      </c>
      <c r="E157" s="193">
        <f>IFERROR(VLOOKUP($B157,'[34]  应清算资金  '!$V$4:$Z$127,3,0),0)+IFERROR(VLOOKUP($B157,'[34]  应清算资金  '!$AD$4:$AH$22,3,0),0)</f>
        <v>161.13</v>
      </c>
      <c r="F157" s="194"/>
      <c r="G157" s="193"/>
      <c r="H157" s="193">
        <f t="shared" si="9"/>
        <v>0</v>
      </c>
      <c r="I157" s="193">
        <f>IFERROR(VLOOKUP($B157,'[34]  应清算资金  '!$V$4:$Z$127,4,0),0)+IFERROR(VLOOKUP($B157,'[34]  应清算资金  '!$AD$4:$AH$22,4,0),0)</f>
        <v>0</v>
      </c>
      <c r="J157" s="202"/>
    </row>
    <row r="158" spans="1:10">
      <c r="A158" s="669" t="s">
        <v>288</v>
      </c>
      <c r="B158" s="185" t="s">
        <v>13</v>
      </c>
      <c r="C158" s="207"/>
      <c r="D158" s="192">
        <f t="shared" si="8"/>
        <v>903.09</v>
      </c>
      <c r="E158" s="187">
        <f>SUM(E159:E160)</f>
        <v>903.09</v>
      </c>
      <c r="F158" s="194"/>
      <c r="G158" s="187"/>
      <c r="H158" s="193">
        <f t="shared" si="9"/>
        <v>0</v>
      </c>
      <c r="I158" s="187">
        <f>SUM(I159:I160)</f>
        <v>0</v>
      </c>
      <c r="J158" s="202"/>
    </row>
    <row r="159" spans="1:10" ht="22.5">
      <c r="A159" s="670"/>
      <c r="B159" s="197" t="s">
        <v>536</v>
      </c>
      <c r="C159" s="204" t="s">
        <v>492</v>
      </c>
      <c r="D159" s="192">
        <f t="shared" si="8"/>
        <v>470.22</v>
      </c>
      <c r="E159" s="193">
        <f>IFERROR(VLOOKUP($B159,'[34]  应清算资金  '!$V$4:$Z$127,3,0),0)+IFERROR(VLOOKUP($B159,'[34]  应清算资金  '!$AD$4:$AH$22,3,0),0)</f>
        <v>470.22</v>
      </c>
      <c r="F159" s="194"/>
      <c r="G159" s="193"/>
      <c r="H159" s="193">
        <f t="shared" si="9"/>
        <v>0</v>
      </c>
      <c r="I159" s="193">
        <f>IFERROR(VLOOKUP($B159,'[34]  应清算资金  '!$V$4:$Z$127,4,0),0)+IFERROR(VLOOKUP($B159,'[34]  应清算资金  '!$AD$4:$AH$22,4,0),0)</f>
        <v>0</v>
      </c>
      <c r="J159" s="202"/>
    </row>
    <row r="160" spans="1:10" ht="33.75">
      <c r="A160" s="672"/>
      <c r="B160" s="197" t="s">
        <v>537</v>
      </c>
      <c r="C160" s="204" t="s">
        <v>490</v>
      </c>
      <c r="D160" s="192">
        <f t="shared" si="8"/>
        <v>432.87</v>
      </c>
      <c r="E160" s="193">
        <f>IFERROR(VLOOKUP($B160,'[34]  应清算资金  '!$V$4:$Z$127,3,0),0)+IFERROR(VLOOKUP($B160,'[34]  应清算资金  '!$AD$4:$AH$22,3,0),0)</f>
        <v>432.87</v>
      </c>
      <c r="F160" s="194"/>
      <c r="G160" s="193"/>
      <c r="H160" s="193">
        <f t="shared" si="9"/>
        <v>0</v>
      </c>
      <c r="I160" s="193">
        <f>IFERROR(VLOOKUP($B160,'[34]  应清算资金  '!$V$4:$Z$127,4,0),0)+IFERROR(VLOOKUP($B160,'[34]  应清算资金  '!$AD$4:$AH$22,4,0),0)</f>
        <v>0</v>
      </c>
      <c r="J160" s="202"/>
    </row>
    <row r="161" spans="1:10">
      <c r="A161" s="669" t="s">
        <v>302</v>
      </c>
      <c r="B161" s="185" t="s">
        <v>13</v>
      </c>
      <c r="C161" s="207"/>
      <c r="D161" s="192">
        <f t="shared" si="8"/>
        <v>1728.3400000000001</v>
      </c>
      <c r="E161" s="187">
        <f>SUM(E162:E163)</f>
        <v>1728.3400000000001</v>
      </c>
      <c r="F161" s="194"/>
      <c r="G161" s="187"/>
      <c r="H161" s="193">
        <f t="shared" si="9"/>
        <v>0</v>
      </c>
      <c r="I161" s="187">
        <f>SUM(I162:I163)</f>
        <v>0</v>
      </c>
      <c r="J161" s="202"/>
    </row>
    <row r="162" spans="1:10" ht="22.5">
      <c r="A162" s="670"/>
      <c r="B162" s="197" t="s">
        <v>538</v>
      </c>
      <c r="C162" s="204" t="s">
        <v>492</v>
      </c>
      <c r="D162" s="192">
        <f t="shared" si="8"/>
        <v>1213.26</v>
      </c>
      <c r="E162" s="193">
        <f>IFERROR(VLOOKUP($B162,'[34]  应清算资金  '!$V$4:$Z$127,3,0),0)+IFERROR(VLOOKUP($B162,'[34]  应清算资金  '!$AD$4:$AH$22,3,0),0)</f>
        <v>1213.26</v>
      </c>
      <c r="F162" s="194"/>
      <c r="G162" s="193"/>
      <c r="H162" s="193">
        <f t="shared" si="9"/>
        <v>0</v>
      </c>
      <c r="I162" s="193">
        <f>IFERROR(VLOOKUP($B162,'[34]  应清算资金  '!$V$4:$Z$127,4,0),0)+IFERROR(VLOOKUP($B162,'[34]  应清算资金  '!$AD$4:$AH$22,4,0),0)</f>
        <v>0</v>
      </c>
      <c r="J162" s="202"/>
    </row>
    <row r="163" spans="1:10" ht="22.5">
      <c r="A163" s="672"/>
      <c r="B163" s="197" t="s">
        <v>539</v>
      </c>
      <c r="C163" s="204" t="s">
        <v>492</v>
      </c>
      <c r="D163" s="192">
        <f t="shared" si="8"/>
        <v>515.08000000000004</v>
      </c>
      <c r="E163" s="193">
        <f>IFERROR(VLOOKUP($B163,'[34]  应清算资金  '!$V$4:$Z$127,3,0),0)+IFERROR(VLOOKUP($B163,'[34]  应清算资金  '!$AD$4:$AH$22,3,0),0)</f>
        <v>515.08000000000004</v>
      </c>
      <c r="F163" s="194"/>
      <c r="G163" s="193"/>
      <c r="H163" s="193">
        <f t="shared" si="9"/>
        <v>0</v>
      </c>
      <c r="I163" s="193">
        <f>IFERROR(VLOOKUP($B163,'[34]  应清算资金  '!$V$4:$Z$127,4,0),0)+IFERROR(VLOOKUP($B163,'[34]  应清算资金  '!$AD$4:$AH$22,4,0),0)</f>
        <v>0</v>
      </c>
      <c r="J163" s="202"/>
    </row>
    <row r="164" spans="1:10">
      <c r="A164" s="669" t="s">
        <v>311</v>
      </c>
      <c r="B164" s="185" t="s">
        <v>13</v>
      </c>
      <c r="C164" s="207"/>
      <c r="D164" s="192">
        <f t="shared" si="8"/>
        <v>812.68000000000006</v>
      </c>
      <c r="E164" s="208">
        <f>SUM(E165:E166)</f>
        <v>812.68000000000006</v>
      </c>
      <c r="F164" s="209"/>
      <c r="G164" s="208"/>
      <c r="H164" s="193">
        <f t="shared" si="9"/>
        <v>0</v>
      </c>
      <c r="I164" s="208">
        <f>SUM(I165:I166)</f>
        <v>0</v>
      </c>
      <c r="J164" s="202"/>
    </row>
    <row r="165" spans="1:10" ht="22.5">
      <c r="A165" s="670"/>
      <c r="B165" s="197" t="s">
        <v>540</v>
      </c>
      <c r="C165" s="204" t="s">
        <v>492</v>
      </c>
      <c r="D165" s="192">
        <f t="shared" si="8"/>
        <v>520.49</v>
      </c>
      <c r="E165" s="193">
        <f>IFERROR(VLOOKUP($B165,'[34]  应清算资金  '!$V$4:$Z$127,3,0),0)+IFERROR(VLOOKUP($B165,'[34]  应清算资金  '!$AD$4:$AH$22,3,0),0)</f>
        <v>520.49</v>
      </c>
      <c r="F165" s="194"/>
      <c r="G165" s="193"/>
      <c r="H165" s="193">
        <f t="shared" si="9"/>
        <v>0</v>
      </c>
      <c r="I165" s="193">
        <f>IFERROR(VLOOKUP($B165,'[34]  应清算资金  '!$V$4:$Z$127,4,0),0)+IFERROR(VLOOKUP($B165,'[34]  应清算资金  '!$AD$4:$AH$22,4,0),0)</f>
        <v>0</v>
      </c>
      <c r="J165" s="202"/>
    </row>
    <row r="166" spans="1:10" ht="22.5">
      <c r="A166" s="672"/>
      <c r="B166" s="198" t="s">
        <v>541</v>
      </c>
      <c r="C166" s="204" t="s">
        <v>492</v>
      </c>
      <c r="D166" s="192">
        <f t="shared" si="8"/>
        <v>292.19</v>
      </c>
      <c r="E166" s="193">
        <f>IFERROR(VLOOKUP($B166,'[34]  应清算资金  '!$V$4:$Z$127,3,0),0)+IFERROR(VLOOKUP($B166,'[34]  应清算资金  '!$AD$4:$AH$22,3,0),0)</f>
        <v>292.19</v>
      </c>
      <c r="F166" s="194"/>
      <c r="G166" s="193"/>
      <c r="H166" s="193">
        <f t="shared" si="9"/>
        <v>0</v>
      </c>
      <c r="I166" s="193">
        <f>IFERROR(VLOOKUP($B166,'[34]  应清算资金  '!$V$4:$Z$127,4,0),0)+IFERROR(VLOOKUP($B166,'[34]  应清算资金  '!$AD$4:$AH$22,4,0),0)</f>
        <v>0</v>
      </c>
      <c r="J166" s="202"/>
    </row>
    <row r="167" spans="1:10">
      <c r="A167" s="669" t="s">
        <v>327</v>
      </c>
      <c r="B167" s="185" t="s">
        <v>13</v>
      </c>
      <c r="C167" s="207"/>
      <c r="D167" s="192">
        <f t="shared" si="8"/>
        <v>1030.46</v>
      </c>
      <c r="E167" s="187">
        <f>SUM(E168:E169)</f>
        <v>1030.46</v>
      </c>
      <c r="F167" s="194"/>
      <c r="G167" s="187"/>
      <c r="H167" s="193">
        <f t="shared" si="9"/>
        <v>0</v>
      </c>
      <c r="I167" s="187">
        <f>SUM(I168:I169)</f>
        <v>0</v>
      </c>
      <c r="J167" s="202"/>
    </row>
    <row r="168" spans="1:10" ht="22.5">
      <c r="A168" s="670"/>
      <c r="B168" s="197" t="s">
        <v>543</v>
      </c>
      <c r="C168" s="204" t="s">
        <v>492</v>
      </c>
      <c r="D168" s="192">
        <f t="shared" si="8"/>
        <v>727.23</v>
      </c>
      <c r="E168" s="193">
        <f>IFERROR(VLOOKUP($B168,'[34]  应清算资金  '!$V$4:$Z$127,3,0),0)+IFERROR(VLOOKUP($B168,'[34]  应清算资金  '!$AD$4:$AH$22,3,0),0)</f>
        <v>727.23</v>
      </c>
      <c r="F168" s="194"/>
      <c r="G168" s="193"/>
      <c r="H168" s="193">
        <f t="shared" si="9"/>
        <v>0</v>
      </c>
      <c r="I168" s="193">
        <f>IFERROR(VLOOKUP($B168,'[34]  应清算资金  '!$V$4:$Z$127,4,0),0)+IFERROR(VLOOKUP($B168,'[34]  应清算资金  '!$AD$4:$AH$22,4,0),0)</f>
        <v>0</v>
      </c>
      <c r="J168" s="202"/>
    </row>
    <row r="169" spans="1:10" ht="22.5">
      <c r="A169" s="672"/>
      <c r="B169" s="197" t="s">
        <v>544</v>
      </c>
      <c r="C169" s="191" t="s">
        <v>490</v>
      </c>
      <c r="D169" s="192">
        <f t="shared" si="8"/>
        <v>303.23</v>
      </c>
      <c r="E169" s="193">
        <f>IFERROR(VLOOKUP($B169,'[34]  应清算资金  '!$V$4:$Z$127,3,0),0)+IFERROR(VLOOKUP($B169,'[34]  应清算资金  '!$AD$4:$AH$22,3,0),0)</f>
        <v>303.23</v>
      </c>
      <c r="F169" s="194"/>
      <c r="G169" s="193"/>
      <c r="H169" s="193">
        <f t="shared" si="9"/>
        <v>0</v>
      </c>
      <c r="I169" s="193">
        <f>IFERROR(VLOOKUP($B169,'[34]  应清算资金  '!$V$4:$Z$127,4,0),0)+IFERROR(VLOOKUP($B169,'[34]  应清算资金  '!$AD$4:$AH$22,4,0),0)</f>
        <v>0</v>
      </c>
      <c r="J169" s="202"/>
    </row>
  </sheetData>
  <mergeCells count="41">
    <mergeCell ref="A164:A166"/>
    <mergeCell ref="A167:A169"/>
    <mergeCell ref="B2:B5"/>
    <mergeCell ref="C2:C5"/>
    <mergeCell ref="H3:J4"/>
    <mergeCell ref="D3:G4"/>
    <mergeCell ref="A146:A150"/>
    <mergeCell ref="A151:A153"/>
    <mergeCell ref="A154:A157"/>
    <mergeCell ref="A158:A160"/>
    <mergeCell ref="A161:A163"/>
    <mergeCell ref="A126:A129"/>
    <mergeCell ref="A130:A133"/>
    <mergeCell ref="A134:A139"/>
    <mergeCell ref="A140:A142"/>
    <mergeCell ref="A143:A145"/>
    <mergeCell ref="A57:A59"/>
    <mergeCell ref="A86:A88"/>
    <mergeCell ref="A94:A96"/>
    <mergeCell ref="A108:A112"/>
    <mergeCell ref="A114:A125"/>
    <mergeCell ref="A39:A41"/>
    <mergeCell ref="A42:A44"/>
    <mergeCell ref="A45:A47"/>
    <mergeCell ref="A48:A50"/>
    <mergeCell ref="A52:A54"/>
    <mergeCell ref="A24:A26"/>
    <mergeCell ref="A27:A29"/>
    <mergeCell ref="A30:A32"/>
    <mergeCell ref="A33:A35"/>
    <mergeCell ref="A36:A38"/>
    <mergeCell ref="A9:A11"/>
    <mergeCell ref="A12:A14"/>
    <mergeCell ref="A15:A17"/>
    <mergeCell ref="A18:A20"/>
    <mergeCell ref="A21:A23"/>
    <mergeCell ref="D2:J2"/>
    <mergeCell ref="A6:C6"/>
    <mergeCell ref="A7:C7"/>
    <mergeCell ref="A8:C8"/>
    <mergeCell ref="A2:A5"/>
  </mergeCells>
  <phoneticPr fontId="15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15" workbookViewId="0">
      <selection activeCell="D3" sqref="D3:D126"/>
    </sheetView>
  </sheetViews>
  <sheetFormatPr defaultColWidth="9" defaultRowHeight="13.5"/>
  <cols>
    <col min="1" max="1" width="5.125" style="171" customWidth="1"/>
    <col min="2" max="2" width="40.5" style="115" customWidth="1"/>
    <col min="3" max="3" width="11.5" style="115" customWidth="1"/>
    <col min="4" max="16384" width="9" style="115"/>
  </cols>
  <sheetData>
    <row r="1" spans="1:4" ht="47.1" customHeight="1">
      <c r="A1" s="688" t="s">
        <v>633</v>
      </c>
      <c r="B1" s="688"/>
      <c r="C1" s="688"/>
      <c r="D1" s="688"/>
    </row>
    <row r="2" spans="1:4" ht="48" customHeight="1">
      <c r="A2" s="172" t="s">
        <v>634</v>
      </c>
      <c r="B2" s="173" t="s">
        <v>635</v>
      </c>
      <c r="C2" s="174" t="s">
        <v>636</v>
      </c>
      <c r="D2" s="174" t="s">
        <v>637</v>
      </c>
    </row>
    <row r="3" spans="1:4" ht="20.100000000000001" customHeight="1">
      <c r="A3" s="171">
        <v>1</v>
      </c>
      <c r="B3" s="175" t="s">
        <v>638</v>
      </c>
      <c r="C3" s="153" t="s">
        <v>639</v>
      </c>
      <c r="D3" s="153">
        <v>82</v>
      </c>
    </row>
    <row r="4" spans="1:4" ht="20.100000000000001" customHeight="1">
      <c r="A4" s="171">
        <v>2</v>
      </c>
      <c r="B4" s="175" t="s">
        <v>640</v>
      </c>
      <c r="C4" s="153" t="s">
        <v>641</v>
      </c>
      <c r="D4" s="153">
        <v>98</v>
      </c>
    </row>
    <row r="5" spans="1:4" ht="20.100000000000001" customHeight="1">
      <c r="A5" s="171">
        <v>3</v>
      </c>
      <c r="B5" s="175" t="s">
        <v>642</v>
      </c>
      <c r="C5" s="153" t="s">
        <v>639</v>
      </c>
      <c r="D5" s="153">
        <v>88</v>
      </c>
    </row>
    <row r="6" spans="1:4" ht="20.100000000000001" customHeight="1">
      <c r="A6" s="171">
        <v>4</v>
      </c>
      <c r="B6" s="175" t="s">
        <v>643</v>
      </c>
      <c r="C6" s="153" t="s">
        <v>639</v>
      </c>
      <c r="D6" s="153">
        <v>85</v>
      </c>
    </row>
    <row r="7" spans="1:4" ht="20.100000000000001" customHeight="1">
      <c r="A7" s="171">
        <v>5</v>
      </c>
      <c r="B7" s="175" t="s">
        <v>644</v>
      </c>
      <c r="C7" s="153" t="s">
        <v>641</v>
      </c>
      <c r="D7" s="153">
        <v>101</v>
      </c>
    </row>
    <row r="8" spans="1:4" ht="20.100000000000001" customHeight="1">
      <c r="A8" s="171">
        <v>6</v>
      </c>
      <c r="B8" s="175" t="s">
        <v>645</v>
      </c>
      <c r="C8" s="150" t="s">
        <v>639</v>
      </c>
      <c r="D8" s="153">
        <v>87</v>
      </c>
    </row>
    <row r="9" spans="1:4" ht="20.100000000000001" customHeight="1">
      <c r="A9" s="171">
        <v>7</v>
      </c>
      <c r="B9" s="175" t="s">
        <v>646</v>
      </c>
      <c r="C9" s="150" t="s">
        <v>639</v>
      </c>
      <c r="D9" s="153">
        <v>82</v>
      </c>
    </row>
    <row r="10" spans="1:4" ht="20.100000000000001" customHeight="1">
      <c r="A10" s="171">
        <v>8</v>
      </c>
      <c r="B10" s="175" t="s">
        <v>647</v>
      </c>
      <c r="C10" s="150" t="s">
        <v>641</v>
      </c>
      <c r="D10" s="153">
        <v>94</v>
      </c>
    </row>
    <row r="11" spans="1:4" ht="20.100000000000001" customHeight="1">
      <c r="A11" s="171">
        <v>9</v>
      </c>
      <c r="B11" s="175" t="s">
        <v>648</v>
      </c>
      <c r="C11" s="150" t="s">
        <v>641</v>
      </c>
      <c r="D11" s="153">
        <v>105</v>
      </c>
    </row>
    <row r="12" spans="1:4" ht="20.100000000000001" customHeight="1">
      <c r="A12" s="171">
        <v>10</v>
      </c>
      <c r="B12" s="175" t="s">
        <v>649</v>
      </c>
      <c r="C12" s="150" t="s">
        <v>641</v>
      </c>
      <c r="D12" s="153">
        <v>103</v>
      </c>
    </row>
    <row r="13" spans="1:4" ht="20.100000000000001" customHeight="1">
      <c r="A13" s="171">
        <v>11</v>
      </c>
      <c r="B13" s="175" t="s">
        <v>650</v>
      </c>
      <c r="C13" s="150" t="s">
        <v>641</v>
      </c>
      <c r="D13" s="153">
        <v>105</v>
      </c>
    </row>
    <row r="14" spans="1:4" ht="20.100000000000001" customHeight="1">
      <c r="A14" s="171">
        <v>12</v>
      </c>
      <c r="B14" s="175" t="s">
        <v>651</v>
      </c>
      <c r="C14" s="150" t="s">
        <v>639</v>
      </c>
      <c r="D14" s="153">
        <v>83</v>
      </c>
    </row>
    <row r="15" spans="1:4" ht="20.100000000000001" customHeight="1">
      <c r="A15" s="171">
        <v>13</v>
      </c>
      <c r="B15" s="175" t="s">
        <v>652</v>
      </c>
      <c r="C15" s="150" t="s">
        <v>639</v>
      </c>
      <c r="D15" s="153">
        <v>81</v>
      </c>
    </row>
    <row r="16" spans="1:4" ht="20.100000000000001" customHeight="1">
      <c r="A16" s="171">
        <v>14</v>
      </c>
      <c r="B16" s="175" t="s">
        <v>653</v>
      </c>
      <c r="C16" s="150" t="s">
        <v>639</v>
      </c>
      <c r="D16" s="153">
        <v>81</v>
      </c>
    </row>
    <row r="17" spans="1:4" ht="20.100000000000001" customHeight="1">
      <c r="A17" s="171">
        <v>15</v>
      </c>
      <c r="B17" s="175" t="s">
        <v>654</v>
      </c>
      <c r="C17" s="150" t="s">
        <v>641</v>
      </c>
      <c r="D17" s="153">
        <v>105</v>
      </c>
    </row>
    <row r="18" spans="1:4" ht="20.100000000000001" customHeight="1">
      <c r="A18" s="171">
        <v>16</v>
      </c>
      <c r="B18" s="175" t="s">
        <v>655</v>
      </c>
      <c r="C18" s="153" t="s">
        <v>641</v>
      </c>
      <c r="D18" s="153">
        <v>104</v>
      </c>
    </row>
    <row r="19" spans="1:4" ht="20.100000000000001" customHeight="1">
      <c r="A19" s="171">
        <v>17</v>
      </c>
      <c r="B19" s="175" t="s">
        <v>656</v>
      </c>
      <c r="C19" s="153" t="s">
        <v>641</v>
      </c>
      <c r="D19" s="153">
        <v>97</v>
      </c>
    </row>
    <row r="20" spans="1:4" ht="20.100000000000001" customHeight="1">
      <c r="A20" s="171">
        <v>18</v>
      </c>
      <c r="B20" s="175" t="s">
        <v>657</v>
      </c>
      <c r="C20" s="153" t="s">
        <v>639</v>
      </c>
      <c r="D20" s="153">
        <v>85</v>
      </c>
    </row>
    <row r="21" spans="1:4" ht="20.100000000000001" customHeight="1">
      <c r="A21" s="171">
        <v>19</v>
      </c>
      <c r="B21" s="175" t="s">
        <v>658</v>
      </c>
      <c r="C21" s="153" t="s">
        <v>639</v>
      </c>
      <c r="D21" s="153">
        <v>88</v>
      </c>
    </row>
    <row r="22" spans="1:4" ht="20.100000000000001" customHeight="1">
      <c r="A22" s="171">
        <v>20</v>
      </c>
      <c r="B22" s="175" t="s">
        <v>659</v>
      </c>
      <c r="C22" s="153" t="s">
        <v>641</v>
      </c>
      <c r="D22" s="153">
        <v>95</v>
      </c>
    </row>
    <row r="23" spans="1:4" ht="20.100000000000001" customHeight="1">
      <c r="A23" s="171">
        <v>21</v>
      </c>
      <c r="B23" s="175" t="s">
        <v>660</v>
      </c>
      <c r="C23" s="153" t="s">
        <v>641</v>
      </c>
      <c r="D23" s="153">
        <v>104</v>
      </c>
    </row>
    <row r="24" spans="1:4" ht="20.100000000000001" customHeight="1">
      <c r="A24" s="171">
        <v>22</v>
      </c>
      <c r="B24" s="175" t="s">
        <v>661</v>
      </c>
      <c r="C24" s="153" t="s">
        <v>639</v>
      </c>
      <c r="D24" s="153">
        <v>85</v>
      </c>
    </row>
    <row r="25" spans="1:4" ht="20.100000000000001" customHeight="1">
      <c r="A25" s="171">
        <v>23</v>
      </c>
      <c r="B25" s="175" t="s">
        <v>662</v>
      </c>
      <c r="C25" s="153" t="s">
        <v>663</v>
      </c>
      <c r="D25" s="153">
        <v>91</v>
      </c>
    </row>
    <row r="26" spans="1:4" ht="20.100000000000001" customHeight="1">
      <c r="A26" s="171">
        <v>24</v>
      </c>
      <c r="B26" s="175" t="s">
        <v>664</v>
      </c>
      <c r="C26" s="153" t="s">
        <v>639</v>
      </c>
      <c r="D26" s="153">
        <v>84</v>
      </c>
    </row>
    <row r="27" spans="1:4" ht="20.100000000000001" customHeight="1">
      <c r="A27" s="171">
        <v>25</v>
      </c>
      <c r="B27" s="175" t="s">
        <v>665</v>
      </c>
      <c r="C27" s="153" t="s">
        <v>641</v>
      </c>
      <c r="D27" s="153">
        <v>99</v>
      </c>
    </row>
    <row r="28" spans="1:4" ht="20.100000000000001" customHeight="1">
      <c r="A28" s="171">
        <v>26</v>
      </c>
      <c r="B28" s="175" t="s">
        <v>666</v>
      </c>
      <c r="C28" s="153" t="s">
        <v>641</v>
      </c>
      <c r="D28" s="153">
        <v>101</v>
      </c>
    </row>
    <row r="29" spans="1:4" ht="20.100000000000001" customHeight="1">
      <c r="A29" s="171">
        <v>27</v>
      </c>
      <c r="B29" s="175" t="s">
        <v>667</v>
      </c>
      <c r="C29" s="153" t="s">
        <v>639</v>
      </c>
      <c r="D29" s="153">
        <v>84</v>
      </c>
    </row>
    <row r="30" spans="1:4" ht="20.100000000000001" customHeight="1">
      <c r="A30" s="171">
        <v>28</v>
      </c>
      <c r="B30" s="175" t="s">
        <v>668</v>
      </c>
      <c r="C30" s="150" t="s">
        <v>641</v>
      </c>
      <c r="D30" s="153">
        <v>100</v>
      </c>
    </row>
    <row r="31" spans="1:4" ht="20.100000000000001" customHeight="1">
      <c r="A31" s="171">
        <v>29</v>
      </c>
      <c r="B31" s="175" t="s">
        <v>669</v>
      </c>
      <c r="C31" s="150" t="s">
        <v>641</v>
      </c>
      <c r="D31" s="153">
        <v>100</v>
      </c>
    </row>
    <row r="32" spans="1:4" ht="20.100000000000001" customHeight="1">
      <c r="A32" s="171">
        <v>30</v>
      </c>
      <c r="B32" s="175" t="s">
        <v>670</v>
      </c>
      <c r="C32" s="150" t="s">
        <v>641</v>
      </c>
      <c r="D32" s="153">
        <v>105</v>
      </c>
    </row>
    <row r="33" spans="1:4" ht="20.100000000000001" customHeight="1">
      <c r="A33" s="171">
        <v>31</v>
      </c>
      <c r="B33" s="175" t="s">
        <v>671</v>
      </c>
      <c r="C33" s="150" t="s">
        <v>663</v>
      </c>
      <c r="D33" s="153">
        <v>91</v>
      </c>
    </row>
    <row r="34" spans="1:4" ht="20.100000000000001" customHeight="1">
      <c r="A34" s="171">
        <v>32</v>
      </c>
      <c r="B34" s="175" t="s">
        <v>672</v>
      </c>
      <c r="C34" s="150" t="s">
        <v>663</v>
      </c>
      <c r="D34" s="153">
        <v>91</v>
      </c>
    </row>
    <row r="35" spans="1:4" ht="20.100000000000001" customHeight="1">
      <c r="A35" s="171">
        <v>33</v>
      </c>
      <c r="B35" s="175" t="s">
        <v>673</v>
      </c>
      <c r="C35" s="150" t="s">
        <v>641</v>
      </c>
      <c r="D35" s="153">
        <v>98</v>
      </c>
    </row>
    <row r="36" spans="1:4" ht="20.100000000000001" customHeight="1">
      <c r="A36" s="171">
        <v>34</v>
      </c>
      <c r="B36" s="175" t="s">
        <v>674</v>
      </c>
      <c r="C36" s="150" t="s">
        <v>641</v>
      </c>
      <c r="D36" s="153">
        <v>105</v>
      </c>
    </row>
    <row r="37" spans="1:4" ht="20.100000000000001" customHeight="1">
      <c r="A37" s="171">
        <v>35</v>
      </c>
      <c r="B37" s="175" t="s">
        <v>675</v>
      </c>
      <c r="C37" s="150" t="s">
        <v>641</v>
      </c>
      <c r="D37" s="153">
        <v>104</v>
      </c>
    </row>
    <row r="38" spans="1:4" ht="20.100000000000001" customHeight="1">
      <c r="A38" s="171">
        <v>36</v>
      </c>
      <c r="B38" s="175" t="s">
        <v>676</v>
      </c>
      <c r="C38" s="150" t="s">
        <v>641</v>
      </c>
      <c r="D38" s="153">
        <v>99</v>
      </c>
    </row>
    <row r="39" spans="1:4" ht="20.100000000000001" customHeight="1">
      <c r="A39" s="171">
        <v>37</v>
      </c>
      <c r="B39" s="175" t="s">
        <v>677</v>
      </c>
      <c r="C39" s="150" t="s">
        <v>641</v>
      </c>
      <c r="D39" s="153">
        <v>99</v>
      </c>
    </row>
    <row r="40" spans="1:4" ht="20.100000000000001" customHeight="1">
      <c r="A40" s="171">
        <v>38</v>
      </c>
      <c r="B40" s="175" t="s">
        <v>678</v>
      </c>
      <c r="C40" s="150" t="s">
        <v>641</v>
      </c>
      <c r="D40" s="153">
        <v>97</v>
      </c>
    </row>
    <row r="41" spans="1:4" ht="20.100000000000001" customHeight="1">
      <c r="A41" s="171">
        <v>39</v>
      </c>
      <c r="B41" s="175" t="s">
        <v>679</v>
      </c>
      <c r="C41" s="150" t="s">
        <v>663</v>
      </c>
      <c r="D41" s="153">
        <v>91</v>
      </c>
    </row>
    <row r="42" spans="1:4" ht="20.100000000000001" customHeight="1">
      <c r="A42" s="171">
        <v>40</v>
      </c>
      <c r="B42" s="175" t="s">
        <v>680</v>
      </c>
      <c r="C42" s="153" t="s">
        <v>639</v>
      </c>
      <c r="D42" s="153">
        <v>76</v>
      </c>
    </row>
    <row r="43" spans="1:4" ht="20.100000000000001" customHeight="1">
      <c r="A43" s="171">
        <v>41</v>
      </c>
      <c r="B43" s="175" t="s">
        <v>681</v>
      </c>
      <c r="C43" s="150" t="s">
        <v>641</v>
      </c>
      <c r="D43" s="153">
        <v>98</v>
      </c>
    </row>
    <row r="44" spans="1:4" ht="20.100000000000001" customHeight="1">
      <c r="A44" s="171">
        <v>42</v>
      </c>
      <c r="B44" s="175" t="s">
        <v>682</v>
      </c>
      <c r="C44" s="150" t="s">
        <v>641</v>
      </c>
      <c r="D44" s="153">
        <v>105</v>
      </c>
    </row>
    <row r="45" spans="1:4" ht="20.100000000000001" customHeight="1">
      <c r="A45" s="171">
        <v>43</v>
      </c>
      <c r="B45" s="175" t="s">
        <v>683</v>
      </c>
      <c r="C45" s="150" t="s">
        <v>641</v>
      </c>
      <c r="D45" s="153">
        <v>96</v>
      </c>
    </row>
    <row r="46" spans="1:4" ht="20.100000000000001" customHeight="1">
      <c r="A46" s="171">
        <v>44</v>
      </c>
      <c r="B46" s="175" t="s">
        <v>684</v>
      </c>
      <c r="C46" s="150" t="s">
        <v>641</v>
      </c>
      <c r="D46" s="153">
        <v>100</v>
      </c>
    </row>
    <row r="47" spans="1:4" ht="20.100000000000001" customHeight="1">
      <c r="A47" s="171">
        <v>45</v>
      </c>
      <c r="B47" s="175" t="s">
        <v>685</v>
      </c>
      <c r="C47" s="150" t="s">
        <v>641</v>
      </c>
      <c r="D47" s="153">
        <v>102</v>
      </c>
    </row>
    <row r="48" spans="1:4" ht="20.100000000000001" customHeight="1">
      <c r="A48" s="171">
        <v>46</v>
      </c>
      <c r="B48" s="175" t="s">
        <v>686</v>
      </c>
      <c r="C48" s="153" t="s">
        <v>663</v>
      </c>
      <c r="D48" s="153">
        <v>86</v>
      </c>
    </row>
    <row r="49" spans="1:4" ht="20.100000000000001" customHeight="1">
      <c r="A49" s="171">
        <v>47</v>
      </c>
      <c r="B49" s="175" t="s">
        <v>687</v>
      </c>
      <c r="C49" s="150" t="s">
        <v>641</v>
      </c>
      <c r="D49" s="153">
        <v>103</v>
      </c>
    </row>
    <row r="50" spans="1:4" ht="20.100000000000001" customHeight="1">
      <c r="A50" s="171">
        <v>48</v>
      </c>
      <c r="B50" s="175" t="s">
        <v>688</v>
      </c>
      <c r="C50" s="150" t="s">
        <v>641</v>
      </c>
      <c r="D50" s="153">
        <v>99</v>
      </c>
    </row>
    <row r="51" spans="1:4" ht="20.100000000000001" customHeight="1">
      <c r="A51" s="171">
        <v>49</v>
      </c>
      <c r="B51" s="175" t="s">
        <v>689</v>
      </c>
      <c r="C51" s="150" t="s">
        <v>641</v>
      </c>
      <c r="D51" s="153">
        <v>105</v>
      </c>
    </row>
    <row r="52" spans="1:4" ht="20.100000000000001" customHeight="1">
      <c r="A52" s="171">
        <v>50</v>
      </c>
      <c r="B52" s="175" t="s">
        <v>690</v>
      </c>
      <c r="C52" s="150" t="s">
        <v>641</v>
      </c>
      <c r="D52" s="153">
        <v>105</v>
      </c>
    </row>
    <row r="53" spans="1:4" ht="20.100000000000001" customHeight="1">
      <c r="A53" s="171">
        <v>51</v>
      </c>
      <c r="B53" s="175" t="s">
        <v>691</v>
      </c>
      <c r="C53" s="150" t="s">
        <v>641</v>
      </c>
      <c r="D53" s="153">
        <v>95</v>
      </c>
    </row>
    <row r="54" spans="1:4" ht="20.100000000000001" customHeight="1">
      <c r="A54" s="171">
        <v>52</v>
      </c>
      <c r="B54" s="175" t="s">
        <v>692</v>
      </c>
      <c r="C54" s="153" t="s">
        <v>663</v>
      </c>
      <c r="D54" s="153">
        <v>81</v>
      </c>
    </row>
    <row r="55" spans="1:4" ht="20.100000000000001" customHeight="1">
      <c r="A55" s="171">
        <v>53</v>
      </c>
      <c r="B55" s="175" t="s">
        <v>693</v>
      </c>
      <c r="C55" s="150" t="s">
        <v>641</v>
      </c>
      <c r="D55" s="153">
        <v>92</v>
      </c>
    </row>
    <row r="56" spans="1:4" ht="20.100000000000001" customHeight="1">
      <c r="A56" s="171">
        <v>54</v>
      </c>
      <c r="B56" s="175" t="s">
        <v>694</v>
      </c>
      <c r="C56" s="150" t="s">
        <v>641</v>
      </c>
      <c r="D56" s="153">
        <v>103</v>
      </c>
    </row>
    <row r="57" spans="1:4" ht="20.100000000000001" customHeight="1">
      <c r="A57" s="171">
        <v>55</v>
      </c>
      <c r="B57" s="175" t="s">
        <v>695</v>
      </c>
      <c r="C57" s="150" t="s">
        <v>641</v>
      </c>
      <c r="D57" s="153">
        <v>98</v>
      </c>
    </row>
    <row r="58" spans="1:4" ht="20.100000000000001" customHeight="1">
      <c r="A58" s="171">
        <v>56</v>
      </c>
      <c r="B58" s="175" t="s">
        <v>696</v>
      </c>
      <c r="C58" s="153" t="s">
        <v>639</v>
      </c>
      <c r="D58" s="153">
        <v>79</v>
      </c>
    </row>
    <row r="59" spans="1:4" ht="20.100000000000001" customHeight="1">
      <c r="A59" s="171">
        <v>57</v>
      </c>
      <c r="B59" s="175" t="s">
        <v>697</v>
      </c>
      <c r="C59" s="150" t="s">
        <v>641</v>
      </c>
      <c r="D59" s="153">
        <v>98</v>
      </c>
    </row>
    <row r="60" spans="1:4" ht="20.100000000000001" customHeight="1">
      <c r="A60" s="171">
        <v>58</v>
      </c>
      <c r="B60" s="175" t="s">
        <v>698</v>
      </c>
      <c r="C60" s="150" t="s">
        <v>641</v>
      </c>
      <c r="D60" s="153">
        <v>104</v>
      </c>
    </row>
    <row r="61" spans="1:4" ht="20.100000000000001" customHeight="1">
      <c r="A61" s="171">
        <v>59</v>
      </c>
      <c r="B61" s="175" t="s">
        <v>699</v>
      </c>
      <c r="C61" s="150" t="s">
        <v>641</v>
      </c>
      <c r="D61" s="153">
        <v>99</v>
      </c>
    </row>
    <row r="62" spans="1:4" ht="20.100000000000001" customHeight="1">
      <c r="A62" s="171">
        <v>60</v>
      </c>
      <c r="B62" s="175" t="s">
        <v>700</v>
      </c>
      <c r="C62" s="150" t="s">
        <v>641</v>
      </c>
      <c r="D62" s="153">
        <v>104</v>
      </c>
    </row>
    <row r="63" spans="1:4" ht="20.100000000000001" customHeight="1">
      <c r="A63" s="171">
        <v>61</v>
      </c>
      <c r="B63" s="175" t="s">
        <v>701</v>
      </c>
      <c r="C63" s="153" t="s">
        <v>639</v>
      </c>
      <c r="D63" s="153">
        <v>84</v>
      </c>
    </row>
    <row r="64" spans="1:4" ht="20.100000000000001" customHeight="1">
      <c r="A64" s="171">
        <v>62</v>
      </c>
      <c r="B64" s="175" t="s">
        <v>702</v>
      </c>
      <c r="C64" s="153" t="s">
        <v>639</v>
      </c>
      <c r="D64" s="153">
        <v>79</v>
      </c>
    </row>
    <row r="65" spans="1:4" ht="20.100000000000001" customHeight="1">
      <c r="A65" s="171">
        <v>63</v>
      </c>
      <c r="B65" s="175" t="s">
        <v>703</v>
      </c>
      <c r="C65" s="150" t="s">
        <v>641</v>
      </c>
      <c r="D65" s="153">
        <v>99</v>
      </c>
    </row>
    <row r="66" spans="1:4" ht="20.100000000000001" customHeight="1">
      <c r="A66" s="171">
        <v>64</v>
      </c>
      <c r="B66" s="175" t="s">
        <v>704</v>
      </c>
      <c r="C66" s="150" t="s">
        <v>641</v>
      </c>
      <c r="D66" s="153">
        <v>104</v>
      </c>
    </row>
    <row r="67" spans="1:4" ht="20.100000000000001" customHeight="1">
      <c r="A67" s="171">
        <v>65</v>
      </c>
      <c r="B67" s="175" t="s">
        <v>705</v>
      </c>
      <c r="C67" s="150" t="s">
        <v>641</v>
      </c>
      <c r="D67" s="153">
        <v>96</v>
      </c>
    </row>
    <row r="68" spans="1:4" ht="20.100000000000001" customHeight="1">
      <c r="A68" s="171">
        <v>66</v>
      </c>
      <c r="B68" s="175" t="s">
        <v>706</v>
      </c>
      <c r="C68" s="153" t="s">
        <v>639</v>
      </c>
      <c r="D68" s="153">
        <v>87</v>
      </c>
    </row>
    <row r="69" spans="1:4" ht="20.100000000000001" customHeight="1">
      <c r="A69" s="171">
        <v>67</v>
      </c>
      <c r="B69" s="175" t="s">
        <v>707</v>
      </c>
      <c r="C69" s="153" t="s">
        <v>641</v>
      </c>
      <c r="D69" s="153">
        <v>105</v>
      </c>
    </row>
    <row r="70" spans="1:4" ht="20.100000000000001" customHeight="1">
      <c r="A70" s="171">
        <v>68</v>
      </c>
      <c r="B70" s="175" t="s">
        <v>708</v>
      </c>
      <c r="C70" s="153" t="s">
        <v>639</v>
      </c>
      <c r="D70" s="153">
        <v>75</v>
      </c>
    </row>
    <row r="71" spans="1:4" ht="20.100000000000001" customHeight="1">
      <c r="A71" s="171">
        <v>69</v>
      </c>
      <c r="B71" s="175" t="s">
        <v>709</v>
      </c>
      <c r="C71" s="153" t="s">
        <v>639</v>
      </c>
      <c r="D71" s="153">
        <v>79</v>
      </c>
    </row>
    <row r="72" spans="1:4" ht="20.100000000000001" customHeight="1">
      <c r="A72" s="171">
        <v>70</v>
      </c>
      <c r="B72" s="175" t="s">
        <v>710</v>
      </c>
      <c r="C72" s="153" t="s">
        <v>641</v>
      </c>
      <c r="D72" s="153">
        <v>98</v>
      </c>
    </row>
    <row r="73" spans="1:4" ht="20.100000000000001" customHeight="1">
      <c r="A73" s="171">
        <v>71</v>
      </c>
      <c r="B73" s="175" t="s">
        <v>711</v>
      </c>
      <c r="C73" s="153" t="s">
        <v>663</v>
      </c>
      <c r="D73" s="153">
        <v>85</v>
      </c>
    </row>
    <row r="74" spans="1:4" ht="20.100000000000001" customHeight="1">
      <c r="A74" s="171">
        <v>72</v>
      </c>
      <c r="B74" s="175" t="s">
        <v>712</v>
      </c>
      <c r="C74" s="153" t="s">
        <v>641</v>
      </c>
      <c r="D74" s="153">
        <v>103</v>
      </c>
    </row>
    <row r="75" spans="1:4" ht="20.100000000000001" customHeight="1">
      <c r="A75" s="171">
        <v>73</v>
      </c>
      <c r="B75" s="175" t="s">
        <v>713</v>
      </c>
      <c r="C75" s="153" t="s">
        <v>641</v>
      </c>
      <c r="D75" s="153">
        <v>101</v>
      </c>
    </row>
    <row r="76" spans="1:4" ht="20.100000000000001" customHeight="1">
      <c r="A76" s="171">
        <v>74</v>
      </c>
      <c r="B76" s="175" t="s">
        <v>714</v>
      </c>
      <c r="C76" s="153" t="s">
        <v>641</v>
      </c>
      <c r="D76" s="153">
        <v>103</v>
      </c>
    </row>
    <row r="77" spans="1:4" ht="20.100000000000001" customHeight="1">
      <c r="A77" s="171">
        <v>75</v>
      </c>
      <c r="B77" s="175" t="s">
        <v>715</v>
      </c>
      <c r="C77" s="153" t="s">
        <v>663</v>
      </c>
      <c r="D77" s="153">
        <v>90</v>
      </c>
    </row>
    <row r="78" spans="1:4" ht="20.100000000000001" customHeight="1">
      <c r="A78" s="171">
        <v>76</v>
      </c>
      <c r="B78" s="175" t="s">
        <v>716</v>
      </c>
      <c r="C78" s="153" t="s">
        <v>641</v>
      </c>
      <c r="D78" s="153">
        <v>104</v>
      </c>
    </row>
    <row r="79" spans="1:4" ht="20.100000000000001" customHeight="1">
      <c r="A79" s="171">
        <v>77</v>
      </c>
      <c r="B79" s="175" t="s">
        <v>717</v>
      </c>
      <c r="C79" s="150" t="s">
        <v>663</v>
      </c>
      <c r="D79" s="153">
        <v>85</v>
      </c>
    </row>
    <row r="80" spans="1:4" ht="20.100000000000001" customHeight="1">
      <c r="A80" s="171">
        <v>78</v>
      </c>
      <c r="B80" s="175" t="s">
        <v>718</v>
      </c>
      <c r="C80" s="150" t="s">
        <v>639</v>
      </c>
      <c r="D80" s="153">
        <v>80</v>
      </c>
    </row>
    <row r="81" spans="1:4" ht="20.100000000000001" customHeight="1">
      <c r="A81" s="171">
        <v>79</v>
      </c>
      <c r="B81" s="175" t="s">
        <v>719</v>
      </c>
      <c r="C81" s="150" t="s">
        <v>641</v>
      </c>
      <c r="D81" s="153">
        <v>98</v>
      </c>
    </row>
    <row r="82" spans="1:4" ht="20.100000000000001" customHeight="1">
      <c r="A82" s="171">
        <v>80</v>
      </c>
      <c r="B82" s="175" t="s">
        <v>720</v>
      </c>
      <c r="C82" s="150" t="s">
        <v>639</v>
      </c>
      <c r="D82" s="153">
        <v>85</v>
      </c>
    </row>
    <row r="83" spans="1:4" ht="20.100000000000001" customHeight="1">
      <c r="A83" s="171">
        <v>81</v>
      </c>
      <c r="B83" s="175" t="s">
        <v>721</v>
      </c>
      <c r="C83" s="150" t="s">
        <v>639</v>
      </c>
      <c r="D83" s="153">
        <v>87</v>
      </c>
    </row>
    <row r="84" spans="1:4" ht="20.100000000000001" customHeight="1">
      <c r="A84" s="171">
        <v>82</v>
      </c>
      <c r="B84" s="175" t="s">
        <v>722</v>
      </c>
      <c r="C84" s="150" t="s">
        <v>641</v>
      </c>
      <c r="D84" s="153">
        <v>99</v>
      </c>
    </row>
    <row r="85" spans="1:4" ht="20.100000000000001" customHeight="1">
      <c r="A85" s="171">
        <v>83</v>
      </c>
      <c r="B85" s="175" t="s">
        <v>723</v>
      </c>
      <c r="C85" s="150" t="s">
        <v>641</v>
      </c>
      <c r="D85" s="153">
        <v>102</v>
      </c>
    </row>
    <row r="86" spans="1:4" ht="20.100000000000001" customHeight="1">
      <c r="A86" s="171">
        <v>84</v>
      </c>
      <c r="B86" s="175" t="s">
        <v>724</v>
      </c>
      <c r="C86" s="150" t="s">
        <v>641</v>
      </c>
      <c r="D86" s="153">
        <v>98</v>
      </c>
    </row>
    <row r="87" spans="1:4" ht="20.100000000000001" customHeight="1">
      <c r="A87" s="171">
        <v>85</v>
      </c>
      <c r="B87" s="175" t="s">
        <v>725</v>
      </c>
      <c r="C87" s="150" t="s">
        <v>641</v>
      </c>
      <c r="D87" s="153">
        <v>105</v>
      </c>
    </row>
    <row r="88" spans="1:4" ht="20.100000000000001" customHeight="1">
      <c r="A88" s="171">
        <v>86</v>
      </c>
      <c r="B88" s="175" t="s">
        <v>726</v>
      </c>
      <c r="C88" s="150" t="s">
        <v>639</v>
      </c>
      <c r="D88" s="153">
        <v>82</v>
      </c>
    </row>
    <row r="89" spans="1:4" ht="20.100000000000001" customHeight="1">
      <c r="A89" s="171">
        <v>87</v>
      </c>
      <c r="B89" s="175" t="s">
        <v>727</v>
      </c>
      <c r="C89" s="150" t="s">
        <v>641</v>
      </c>
      <c r="D89" s="153">
        <v>96</v>
      </c>
    </row>
    <row r="90" spans="1:4" ht="20.100000000000001" customHeight="1">
      <c r="A90" s="171">
        <v>88</v>
      </c>
      <c r="B90" s="175" t="s">
        <v>728</v>
      </c>
      <c r="C90" s="153" t="s">
        <v>639</v>
      </c>
      <c r="D90" s="153">
        <v>82</v>
      </c>
    </row>
    <row r="91" spans="1:4" ht="20.100000000000001" customHeight="1">
      <c r="A91" s="171">
        <v>89</v>
      </c>
      <c r="B91" s="175" t="s">
        <v>729</v>
      </c>
      <c r="C91" s="153" t="s">
        <v>641</v>
      </c>
      <c r="D91" s="153">
        <v>100</v>
      </c>
    </row>
    <row r="92" spans="1:4" ht="20.100000000000001" customHeight="1">
      <c r="A92" s="171">
        <v>90</v>
      </c>
      <c r="B92" s="175" t="s">
        <v>730</v>
      </c>
      <c r="C92" s="153" t="s">
        <v>663</v>
      </c>
      <c r="D92" s="153">
        <v>91</v>
      </c>
    </row>
    <row r="93" spans="1:4" ht="20.100000000000001" customHeight="1">
      <c r="A93" s="171">
        <v>91</v>
      </c>
      <c r="B93" s="175" t="s">
        <v>731</v>
      </c>
      <c r="C93" s="153" t="s">
        <v>663</v>
      </c>
      <c r="D93" s="153">
        <v>90</v>
      </c>
    </row>
    <row r="94" spans="1:4" ht="20.100000000000001" customHeight="1">
      <c r="A94" s="171">
        <v>92</v>
      </c>
      <c r="B94" s="175" t="s">
        <v>732</v>
      </c>
      <c r="C94" s="153" t="s">
        <v>641</v>
      </c>
      <c r="D94" s="153">
        <v>103</v>
      </c>
    </row>
    <row r="95" spans="1:4" ht="20.100000000000001" customHeight="1">
      <c r="A95" s="171">
        <v>93</v>
      </c>
      <c r="B95" s="175" t="s">
        <v>733</v>
      </c>
      <c r="C95" s="153" t="s">
        <v>639</v>
      </c>
      <c r="D95" s="153">
        <v>84</v>
      </c>
    </row>
    <row r="96" spans="1:4" ht="20.100000000000001" customHeight="1">
      <c r="A96" s="171">
        <v>94</v>
      </c>
      <c r="B96" s="175" t="s">
        <v>734</v>
      </c>
      <c r="C96" s="153" t="s">
        <v>641</v>
      </c>
      <c r="D96" s="153">
        <v>98</v>
      </c>
    </row>
    <row r="97" spans="1:4" ht="20.100000000000001" customHeight="1">
      <c r="A97" s="171">
        <v>95</v>
      </c>
      <c r="B97" s="175" t="s">
        <v>735</v>
      </c>
      <c r="C97" s="153" t="s">
        <v>641</v>
      </c>
      <c r="D97" s="153">
        <v>105</v>
      </c>
    </row>
    <row r="98" spans="1:4" ht="20.100000000000001" customHeight="1">
      <c r="A98" s="171">
        <v>96</v>
      </c>
      <c r="B98" s="175" t="s">
        <v>736</v>
      </c>
      <c r="C98" s="153" t="s">
        <v>641</v>
      </c>
      <c r="D98" s="153">
        <v>100</v>
      </c>
    </row>
    <row r="99" spans="1:4" ht="20.100000000000001" customHeight="1">
      <c r="A99" s="171">
        <v>97</v>
      </c>
      <c r="B99" s="175" t="s">
        <v>737</v>
      </c>
      <c r="C99" s="153" t="s">
        <v>663</v>
      </c>
      <c r="D99" s="153">
        <v>89</v>
      </c>
    </row>
    <row r="100" spans="1:4" ht="20.100000000000001" customHeight="1">
      <c r="A100" s="171">
        <v>98</v>
      </c>
      <c r="B100" s="175" t="s">
        <v>738</v>
      </c>
      <c r="C100" s="153" t="s">
        <v>641</v>
      </c>
      <c r="D100" s="153">
        <v>102</v>
      </c>
    </row>
    <row r="101" spans="1:4" ht="20.100000000000001" customHeight="1">
      <c r="A101" s="171">
        <v>99</v>
      </c>
      <c r="B101" s="175" t="s">
        <v>739</v>
      </c>
      <c r="C101" s="153" t="s">
        <v>641</v>
      </c>
      <c r="D101" s="153">
        <v>90</v>
      </c>
    </row>
    <row r="102" spans="1:4" ht="20.100000000000001" customHeight="1">
      <c r="A102" s="171">
        <v>100</v>
      </c>
      <c r="B102" s="175" t="s">
        <v>740</v>
      </c>
      <c r="C102" s="153" t="s">
        <v>639</v>
      </c>
      <c r="D102" s="153">
        <v>81</v>
      </c>
    </row>
    <row r="103" spans="1:4" ht="20.100000000000001" customHeight="1">
      <c r="A103" s="171">
        <v>101</v>
      </c>
      <c r="B103" s="175" t="s">
        <v>741</v>
      </c>
      <c r="C103" s="153" t="s">
        <v>641</v>
      </c>
      <c r="D103" s="153">
        <v>103</v>
      </c>
    </row>
    <row r="104" spans="1:4" ht="20.100000000000001" customHeight="1">
      <c r="A104" s="171">
        <v>102</v>
      </c>
      <c r="B104" s="175" t="s">
        <v>742</v>
      </c>
      <c r="C104" s="153" t="s">
        <v>639</v>
      </c>
      <c r="D104" s="153">
        <v>82</v>
      </c>
    </row>
    <row r="105" spans="1:4" ht="20.100000000000001" customHeight="1">
      <c r="A105" s="171">
        <v>103</v>
      </c>
      <c r="B105" s="175" t="s">
        <v>743</v>
      </c>
      <c r="C105" s="153" t="s">
        <v>641</v>
      </c>
      <c r="D105" s="153">
        <v>99</v>
      </c>
    </row>
    <row r="106" spans="1:4" ht="20.100000000000001" customHeight="1">
      <c r="A106" s="171">
        <v>104</v>
      </c>
      <c r="B106" s="175" t="s">
        <v>744</v>
      </c>
      <c r="C106" s="153" t="s">
        <v>639</v>
      </c>
      <c r="D106" s="153">
        <v>83</v>
      </c>
    </row>
    <row r="107" spans="1:4" ht="20.100000000000001" customHeight="1">
      <c r="A107" s="171">
        <v>105</v>
      </c>
      <c r="B107" s="175" t="s">
        <v>745</v>
      </c>
      <c r="C107" s="153" t="s">
        <v>639</v>
      </c>
      <c r="D107" s="153">
        <v>78</v>
      </c>
    </row>
    <row r="108" spans="1:4" ht="20.100000000000001" customHeight="1">
      <c r="A108" s="171">
        <v>106</v>
      </c>
      <c r="B108" s="175" t="s">
        <v>746</v>
      </c>
      <c r="C108" s="153" t="s">
        <v>663</v>
      </c>
      <c r="D108" s="153">
        <v>89</v>
      </c>
    </row>
    <row r="109" spans="1:4" ht="20.100000000000001" customHeight="1">
      <c r="A109" s="171">
        <v>107</v>
      </c>
      <c r="B109" s="175" t="s">
        <v>747</v>
      </c>
      <c r="C109" s="153" t="s">
        <v>639</v>
      </c>
      <c r="D109" s="153">
        <v>87</v>
      </c>
    </row>
    <row r="110" spans="1:4" ht="20.100000000000001" customHeight="1">
      <c r="A110" s="171">
        <v>108</v>
      </c>
      <c r="B110" s="175" t="s">
        <v>748</v>
      </c>
      <c r="C110" s="153" t="s">
        <v>641</v>
      </c>
      <c r="D110" s="153">
        <v>99</v>
      </c>
    </row>
    <row r="111" spans="1:4" ht="20.100000000000001" customHeight="1">
      <c r="A111" s="171">
        <v>109</v>
      </c>
      <c r="B111" s="175" t="s">
        <v>749</v>
      </c>
      <c r="C111" s="153" t="s">
        <v>641</v>
      </c>
      <c r="D111" s="153">
        <v>97</v>
      </c>
    </row>
    <row r="112" spans="1:4" ht="20.100000000000001" customHeight="1">
      <c r="A112" s="171">
        <v>110</v>
      </c>
      <c r="B112" s="175" t="s">
        <v>750</v>
      </c>
      <c r="C112" s="153" t="s">
        <v>639</v>
      </c>
      <c r="D112" s="153">
        <v>87</v>
      </c>
    </row>
    <row r="113" spans="1:4" ht="20.100000000000001" customHeight="1">
      <c r="A113" s="171">
        <v>111</v>
      </c>
      <c r="B113" s="175" t="s">
        <v>751</v>
      </c>
      <c r="C113" s="153" t="s">
        <v>639</v>
      </c>
      <c r="D113" s="153">
        <v>72</v>
      </c>
    </row>
    <row r="114" spans="1:4" ht="20.100000000000001" customHeight="1">
      <c r="A114" s="171">
        <v>112</v>
      </c>
      <c r="B114" s="175" t="s">
        <v>752</v>
      </c>
      <c r="C114" s="153" t="s">
        <v>641</v>
      </c>
      <c r="D114" s="153">
        <v>103</v>
      </c>
    </row>
    <row r="115" spans="1:4" ht="20.100000000000001" customHeight="1">
      <c r="A115" s="171">
        <v>113</v>
      </c>
      <c r="B115" s="175" t="s">
        <v>753</v>
      </c>
      <c r="C115" s="153" t="s">
        <v>639</v>
      </c>
      <c r="D115" s="153">
        <v>83</v>
      </c>
    </row>
    <row r="116" spans="1:4" ht="20.100000000000001" customHeight="1">
      <c r="A116" s="171">
        <v>114</v>
      </c>
      <c r="B116" s="175" t="s">
        <v>754</v>
      </c>
      <c r="C116" s="153" t="s">
        <v>663</v>
      </c>
      <c r="D116" s="153">
        <v>87</v>
      </c>
    </row>
    <row r="117" spans="1:4" ht="20.100000000000001" customHeight="1">
      <c r="A117" s="171">
        <v>115</v>
      </c>
      <c r="B117" s="175" t="s">
        <v>755</v>
      </c>
      <c r="C117" s="150" t="s">
        <v>641</v>
      </c>
      <c r="D117" s="153">
        <v>104</v>
      </c>
    </row>
    <row r="118" spans="1:4" ht="20.100000000000001" customHeight="1">
      <c r="A118" s="171">
        <v>116</v>
      </c>
      <c r="B118" s="175" t="s">
        <v>756</v>
      </c>
      <c r="C118" s="153" t="s">
        <v>641</v>
      </c>
      <c r="D118" s="153">
        <v>101</v>
      </c>
    </row>
    <row r="119" spans="1:4" ht="20.100000000000001" customHeight="1">
      <c r="A119" s="171">
        <v>117</v>
      </c>
      <c r="B119" s="175" t="s">
        <v>757</v>
      </c>
      <c r="C119" s="153" t="s">
        <v>663</v>
      </c>
      <c r="D119" s="153">
        <v>92</v>
      </c>
    </row>
    <row r="120" spans="1:4" ht="20.100000000000001" customHeight="1">
      <c r="A120" s="171">
        <v>118</v>
      </c>
      <c r="B120" s="175" t="s">
        <v>758</v>
      </c>
      <c r="C120" s="153" t="s">
        <v>641</v>
      </c>
      <c r="D120" s="153">
        <v>95</v>
      </c>
    </row>
    <row r="121" spans="1:4" ht="20.100000000000001" customHeight="1">
      <c r="A121" s="171">
        <v>119</v>
      </c>
      <c r="B121" s="175" t="s">
        <v>759</v>
      </c>
      <c r="C121" s="153" t="s">
        <v>641</v>
      </c>
      <c r="D121" s="153">
        <v>102</v>
      </c>
    </row>
    <row r="122" spans="1:4" ht="20.100000000000001" customHeight="1">
      <c r="A122" s="171">
        <v>120</v>
      </c>
      <c r="B122" s="175" t="s">
        <v>760</v>
      </c>
      <c r="C122" s="153" t="s">
        <v>641</v>
      </c>
      <c r="D122" s="153">
        <v>105</v>
      </c>
    </row>
    <row r="123" spans="1:4" ht="20.100000000000001" customHeight="1">
      <c r="A123" s="171">
        <v>121</v>
      </c>
      <c r="B123" s="175" t="s">
        <v>761</v>
      </c>
      <c r="C123" s="153" t="s">
        <v>641</v>
      </c>
      <c r="D123" s="153">
        <v>94</v>
      </c>
    </row>
    <row r="124" spans="1:4" ht="20.100000000000001" customHeight="1">
      <c r="A124" s="171">
        <v>122</v>
      </c>
      <c r="B124" s="175" t="s">
        <v>762</v>
      </c>
      <c r="C124" s="153" t="s">
        <v>641</v>
      </c>
      <c r="D124" s="153">
        <v>105</v>
      </c>
    </row>
    <row r="125" spans="1:4" ht="20.100000000000001" customHeight="1">
      <c r="A125" s="171">
        <v>123</v>
      </c>
      <c r="B125" s="175" t="s">
        <v>763</v>
      </c>
      <c r="C125" s="153" t="s">
        <v>641</v>
      </c>
      <c r="D125" s="153">
        <v>98</v>
      </c>
    </row>
    <row r="126" spans="1:4" ht="20.100000000000001" customHeight="1">
      <c r="A126" s="171">
        <v>124</v>
      </c>
      <c r="B126" s="175" t="s">
        <v>764</v>
      </c>
      <c r="C126" s="153" t="s">
        <v>641</v>
      </c>
      <c r="D126" s="153">
        <v>98</v>
      </c>
    </row>
  </sheetData>
  <mergeCells count="1">
    <mergeCell ref="A1:D1"/>
  </mergeCells>
  <phoneticPr fontId="154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2"/>
  <sheetViews>
    <sheetView workbookViewId="0">
      <selection activeCell="F7" sqref="F7"/>
    </sheetView>
  </sheetViews>
  <sheetFormatPr defaultColWidth="8.75" defaultRowHeight="12"/>
  <cols>
    <col min="1" max="2" width="5" style="160" customWidth="1"/>
    <col min="3" max="3" width="38.75" style="160" customWidth="1"/>
    <col min="4" max="4" width="17.25" style="160" customWidth="1"/>
    <col min="5" max="5" width="17.125" style="160" customWidth="1"/>
    <col min="6" max="6" width="18.375" style="160" customWidth="1"/>
    <col min="7" max="8" width="16.625" style="160" customWidth="1"/>
    <col min="9" max="9" width="18.125" style="160" customWidth="1"/>
    <col min="10" max="10" width="11.25" style="160" customWidth="1"/>
    <col min="11" max="11" width="12.375" style="160" customWidth="1"/>
    <col min="12" max="27" width="9" style="160"/>
    <col min="28" max="16384" width="8.75" style="160"/>
  </cols>
  <sheetData>
    <row r="1" spans="1:10" ht="29.1" customHeight="1">
      <c r="A1" s="689" t="s">
        <v>338</v>
      </c>
      <c r="B1" s="689"/>
      <c r="C1" s="689"/>
    </row>
    <row r="2" spans="1:10" ht="30" customHeight="1">
      <c r="A2" s="690" t="s">
        <v>765</v>
      </c>
      <c r="B2" s="690"/>
      <c r="C2" s="690"/>
      <c r="D2" s="690"/>
      <c r="E2" s="690"/>
      <c r="F2" s="690"/>
      <c r="G2" s="690"/>
      <c r="H2" s="690"/>
      <c r="I2" s="690"/>
      <c r="J2" s="690"/>
    </row>
    <row r="3" spans="1:10" ht="19.5" customHeight="1">
      <c r="A3" s="691"/>
      <c r="B3" s="691"/>
      <c r="C3" s="691"/>
      <c r="D3" s="161"/>
      <c r="E3" s="161"/>
      <c r="F3" s="161"/>
      <c r="G3" s="692" t="s">
        <v>766</v>
      </c>
      <c r="H3" s="692"/>
      <c r="I3" s="692"/>
      <c r="J3" s="692"/>
    </row>
    <row r="4" spans="1:10" s="159" customFormat="1" ht="25.5" customHeight="1">
      <c r="A4" s="693" t="s">
        <v>634</v>
      </c>
      <c r="B4" s="693" t="s">
        <v>767</v>
      </c>
      <c r="C4" s="693" t="s">
        <v>768</v>
      </c>
      <c r="D4" s="693" t="s">
        <v>769</v>
      </c>
      <c r="E4" s="693"/>
      <c r="F4" s="693"/>
      <c r="G4" s="693" t="s">
        <v>770</v>
      </c>
      <c r="H4" s="693"/>
      <c r="I4" s="693"/>
      <c r="J4" s="694" t="s">
        <v>771</v>
      </c>
    </row>
    <row r="5" spans="1:10" s="159" customFormat="1" ht="36.75" customHeight="1">
      <c r="A5" s="693"/>
      <c r="B5" s="693"/>
      <c r="C5" s="693"/>
      <c r="D5" s="162" t="s">
        <v>772</v>
      </c>
      <c r="E5" s="162" t="s">
        <v>773</v>
      </c>
      <c r="F5" s="162" t="s">
        <v>774</v>
      </c>
      <c r="G5" s="162" t="s">
        <v>775</v>
      </c>
      <c r="H5" s="162" t="s">
        <v>776</v>
      </c>
      <c r="I5" s="162" t="s">
        <v>777</v>
      </c>
      <c r="J5" s="693"/>
    </row>
    <row r="6" spans="1:10" s="116" customFormat="1" ht="27" customHeight="1">
      <c r="A6" s="163"/>
      <c r="B6" s="163"/>
      <c r="C6" s="164" t="s">
        <v>6</v>
      </c>
      <c r="D6" s="165">
        <f t="shared" ref="D6:I6" si="0">SUM(D7:D65536)</f>
        <v>100410046.10000002</v>
      </c>
      <c r="E6" s="165">
        <f t="shared" si="0"/>
        <v>46249080.949999988</v>
      </c>
      <c r="F6" s="165">
        <f t="shared" si="0"/>
        <v>146659127.04999995</v>
      </c>
      <c r="G6" s="165">
        <f t="shared" si="0"/>
        <v>88440265.539999977</v>
      </c>
      <c r="H6" s="165">
        <f t="shared" si="0"/>
        <v>42803309.68</v>
      </c>
      <c r="I6" s="165">
        <f t="shared" si="0"/>
        <v>131243575.21999998</v>
      </c>
      <c r="J6" s="165">
        <v>89.49</v>
      </c>
    </row>
    <row r="7" spans="1:10" ht="25.5" customHeight="1">
      <c r="A7" s="166" t="s">
        <v>778</v>
      </c>
      <c r="B7" s="166" t="s">
        <v>779</v>
      </c>
      <c r="C7" s="124" t="s">
        <v>638</v>
      </c>
      <c r="D7" s="167">
        <v>500696.11</v>
      </c>
      <c r="E7" s="167">
        <v>163418.17000000001</v>
      </c>
      <c r="F7" s="167">
        <f t="shared" ref="F7:F70" si="1">D7+E7</f>
        <v>664114.28</v>
      </c>
      <c r="G7" s="167">
        <v>392593.7</v>
      </c>
      <c r="H7" s="167">
        <v>138024.98000000001</v>
      </c>
      <c r="I7" s="167">
        <f t="shared" ref="I7:I70" si="2">G7+H7</f>
        <v>530618.68000000005</v>
      </c>
      <c r="J7" s="167">
        <v>79.900000000000006</v>
      </c>
    </row>
    <row r="8" spans="1:10" ht="25.5" customHeight="1">
      <c r="A8" s="166" t="s">
        <v>780</v>
      </c>
      <c r="B8" s="166" t="s">
        <v>779</v>
      </c>
      <c r="C8" s="124" t="s">
        <v>640</v>
      </c>
      <c r="D8" s="167">
        <v>159263.45000000001</v>
      </c>
      <c r="E8" s="167">
        <v>73105.14</v>
      </c>
      <c r="F8" s="167">
        <f t="shared" si="1"/>
        <v>232368.59000000003</v>
      </c>
      <c r="G8" s="167">
        <v>159263.45000000001</v>
      </c>
      <c r="H8" s="167">
        <v>73105.14</v>
      </c>
      <c r="I8" s="167">
        <f t="shared" si="2"/>
        <v>232368.59000000003</v>
      </c>
      <c r="J8" s="167">
        <v>100</v>
      </c>
    </row>
    <row r="9" spans="1:10" ht="25.5" customHeight="1">
      <c r="A9" s="166" t="s">
        <v>781</v>
      </c>
      <c r="B9" s="166" t="s">
        <v>779</v>
      </c>
      <c r="C9" s="124" t="s">
        <v>642</v>
      </c>
      <c r="D9" s="167">
        <v>80276.899999999994</v>
      </c>
      <c r="E9" s="167">
        <v>26598.560000000001</v>
      </c>
      <c r="F9" s="167">
        <f t="shared" si="1"/>
        <v>106875.45999999999</v>
      </c>
      <c r="G9" s="167">
        <v>66676.899999999994</v>
      </c>
      <c r="H9" s="167">
        <v>23962.79</v>
      </c>
      <c r="I9" s="167">
        <f t="shared" si="2"/>
        <v>90639.69</v>
      </c>
      <c r="J9" s="167">
        <v>84.81</v>
      </c>
    </row>
    <row r="10" spans="1:10" ht="25.5" customHeight="1">
      <c r="A10" s="166" t="s">
        <v>782</v>
      </c>
      <c r="B10" s="166" t="s">
        <v>779</v>
      </c>
      <c r="C10" s="124" t="s">
        <v>643</v>
      </c>
      <c r="D10" s="167">
        <v>621271.76</v>
      </c>
      <c r="E10" s="167">
        <v>234153.28</v>
      </c>
      <c r="F10" s="167">
        <f t="shared" si="1"/>
        <v>855425.04</v>
      </c>
      <c r="G10" s="167">
        <v>504520.89</v>
      </c>
      <c r="H10" s="167">
        <v>207731.20000000001</v>
      </c>
      <c r="I10" s="167">
        <f t="shared" si="2"/>
        <v>712252.09000000008</v>
      </c>
      <c r="J10" s="167">
        <v>83.26</v>
      </c>
    </row>
    <row r="11" spans="1:10" ht="25.5" customHeight="1">
      <c r="A11" s="166" t="s">
        <v>783</v>
      </c>
      <c r="B11" s="166" t="s">
        <v>779</v>
      </c>
      <c r="C11" s="124" t="s">
        <v>644</v>
      </c>
      <c r="D11" s="167">
        <v>578006.66</v>
      </c>
      <c r="E11" s="167">
        <v>247405.42</v>
      </c>
      <c r="F11" s="167">
        <f t="shared" si="1"/>
        <v>825412.08000000007</v>
      </c>
      <c r="G11" s="167">
        <v>572006.64</v>
      </c>
      <c r="H11" s="167">
        <v>245996.52</v>
      </c>
      <c r="I11" s="167">
        <f t="shared" si="2"/>
        <v>818003.16</v>
      </c>
      <c r="J11" s="167">
        <v>99.1</v>
      </c>
    </row>
    <row r="12" spans="1:10" ht="25.5" customHeight="1">
      <c r="A12" s="166" t="s">
        <v>784</v>
      </c>
      <c r="B12" s="166" t="s">
        <v>779</v>
      </c>
      <c r="C12" s="124" t="s">
        <v>645</v>
      </c>
      <c r="D12" s="167">
        <v>219400.38</v>
      </c>
      <c r="E12" s="167">
        <v>62205</v>
      </c>
      <c r="F12" s="167">
        <f t="shared" si="1"/>
        <v>281605.38</v>
      </c>
      <c r="G12" s="167">
        <v>176130.4</v>
      </c>
      <c r="H12" s="167">
        <v>56331.15</v>
      </c>
      <c r="I12" s="167">
        <f t="shared" si="2"/>
        <v>232461.55</v>
      </c>
      <c r="J12" s="167">
        <v>82.55</v>
      </c>
    </row>
    <row r="13" spans="1:10" ht="25.5" customHeight="1">
      <c r="A13" s="166" t="s">
        <v>785</v>
      </c>
      <c r="B13" s="166" t="s">
        <v>779</v>
      </c>
      <c r="C13" s="124" t="s">
        <v>646</v>
      </c>
      <c r="D13" s="167">
        <v>194588.03</v>
      </c>
      <c r="E13" s="167">
        <v>92904.13</v>
      </c>
      <c r="F13" s="167">
        <f t="shared" si="1"/>
        <v>287492.16000000003</v>
      </c>
      <c r="G13" s="167">
        <v>135437.07</v>
      </c>
      <c r="H13" s="167">
        <v>79690.81</v>
      </c>
      <c r="I13" s="167">
        <f t="shared" si="2"/>
        <v>215127.88</v>
      </c>
      <c r="J13" s="167">
        <v>74.83</v>
      </c>
    </row>
    <row r="14" spans="1:10" ht="25.5" customHeight="1">
      <c r="A14" s="166" t="s">
        <v>786</v>
      </c>
      <c r="B14" s="166" t="s">
        <v>779</v>
      </c>
      <c r="C14" s="124" t="s">
        <v>647</v>
      </c>
      <c r="D14" s="167">
        <v>355030.79</v>
      </c>
      <c r="E14" s="167">
        <v>171009.28</v>
      </c>
      <c r="F14" s="167">
        <f t="shared" si="1"/>
        <v>526040.06999999995</v>
      </c>
      <c r="G14" s="167">
        <v>325509.56</v>
      </c>
      <c r="H14" s="167">
        <v>166298.96</v>
      </c>
      <c r="I14" s="167">
        <f t="shared" si="2"/>
        <v>491808.52</v>
      </c>
      <c r="J14" s="167">
        <v>93.49</v>
      </c>
    </row>
    <row r="15" spans="1:10" ht="25.5" customHeight="1">
      <c r="A15" s="166" t="s">
        <v>787</v>
      </c>
      <c r="B15" s="166" t="s">
        <v>779</v>
      </c>
      <c r="C15" s="124" t="s">
        <v>648</v>
      </c>
      <c r="D15" s="167">
        <v>153510.82999999999</v>
      </c>
      <c r="E15" s="167">
        <v>97396</v>
      </c>
      <c r="F15" s="167">
        <f t="shared" si="1"/>
        <v>250906.83</v>
      </c>
      <c r="G15" s="167">
        <v>153510.82999999999</v>
      </c>
      <c r="H15" s="167">
        <v>97396</v>
      </c>
      <c r="I15" s="167">
        <f t="shared" si="2"/>
        <v>250906.83</v>
      </c>
      <c r="J15" s="167">
        <v>100</v>
      </c>
    </row>
    <row r="16" spans="1:10" ht="25.5" customHeight="1">
      <c r="A16" s="166" t="s">
        <v>788</v>
      </c>
      <c r="B16" s="166" t="s">
        <v>779</v>
      </c>
      <c r="C16" s="124" t="s">
        <v>649</v>
      </c>
      <c r="D16" s="167">
        <v>277655.3</v>
      </c>
      <c r="E16" s="167">
        <v>141784.99</v>
      </c>
      <c r="F16" s="167">
        <f t="shared" si="1"/>
        <v>419440.29</v>
      </c>
      <c r="G16" s="167">
        <v>269534.08000000002</v>
      </c>
      <c r="H16" s="167">
        <v>137941.88</v>
      </c>
      <c r="I16" s="167">
        <f t="shared" si="2"/>
        <v>407475.96</v>
      </c>
      <c r="J16" s="167">
        <v>97.15</v>
      </c>
    </row>
    <row r="17" spans="1:10" ht="25.5" customHeight="1">
      <c r="A17" s="166" t="s">
        <v>789</v>
      </c>
      <c r="B17" s="166" t="s">
        <v>779</v>
      </c>
      <c r="C17" s="124" t="s">
        <v>650</v>
      </c>
      <c r="D17" s="167">
        <v>584497.38</v>
      </c>
      <c r="E17" s="167">
        <v>319467.44</v>
      </c>
      <c r="F17" s="167">
        <f t="shared" si="1"/>
        <v>903964.82000000007</v>
      </c>
      <c r="G17" s="167">
        <v>584497.38</v>
      </c>
      <c r="H17" s="167">
        <v>319467.44</v>
      </c>
      <c r="I17" s="167">
        <f t="shared" si="2"/>
        <v>903964.82000000007</v>
      </c>
      <c r="J17" s="167">
        <v>100</v>
      </c>
    </row>
    <row r="18" spans="1:10" ht="25.5" customHeight="1">
      <c r="A18" s="166" t="s">
        <v>790</v>
      </c>
      <c r="B18" s="166" t="s">
        <v>779</v>
      </c>
      <c r="C18" s="124" t="s">
        <v>651</v>
      </c>
      <c r="D18" s="167">
        <v>482788.07</v>
      </c>
      <c r="E18" s="167">
        <v>170861.96</v>
      </c>
      <c r="F18" s="167">
        <f t="shared" si="1"/>
        <v>653650.03</v>
      </c>
      <c r="G18" s="167">
        <v>351310.39</v>
      </c>
      <c r="H18" s="167">
        <v>138935.35</v>
      </c>
      <c r="I18" s="167">
        <f t="shared" si="2"/>
        <v>490245.74</v>
      </c>
      <c r="J18" s="167">
        <v>75</v>
      </c>
    </row>
    <row r="19" spans="1:10" ht="25.5" customHeight="1">
      <c r="A19" s="166" t="s">
        <v>791</v>
      </c>
      <c r="B19" s="166" t="s">
        <v>779</v>
      </c>
      <c r="C19" s="124" t="s">
        <v>652</v>
      </c>
      <c r="D19" s="167">
        <v>1263648.46</v>
      </c>
      <c r="E19" s="167">
        <v>398054.66</v>
      </c>
      <c r="F19" s="167">
        <f t="shared" si="1"/>
        <v>1661703.1199999999</v>
      </c>
      <c r="G19" s="167">
        <v>973383.81</v>
      </c>
      <c r="H19" s="167">
        <v>324835.03000000003</v>
      </c>
      <c r="I19" s="167">
        <f t="shared" si="2"/>
        <v>1298218.8400000001</v>
      </c>
      <c r="J19" s="167">
        <v>78.13</v>
      </c>
    </row>
    <row r="20" spans="1:10" ht="27" customHeight="1">
      <c r="A20" s="166" t="s">
        <v>792</v>
      </c>
      <c r="B20" s="166" t="s">
        <v>779</v>
      </c>
      <c r="C20" s="124" t="s">
        <v>653</v>
      </c>
      <c r="D20" s="167">
        <v>1127306.6499999999</v>
      </c>
      <c r="E20" s="167">
        <v>382889.04</v>
      </c>
      <c r="F20" s="167">
        <f t="shared" si="1"/>
        <v>1510195.69</v>
      </c>
      <c r="G20" s="167">
        <v>823470.16</v>
      </c>
      <c r="H20" s="167">
        <v>297939.99</v>
      </c>
      <c r="I20" s="167">
        <f t="shared" si="2"/>
        <v>1121410.1499999999</v>
      </c>
      <c r="J20" s="167">
        <v>74.260000000000005</v>
      </c>
    </row>
    <row r="21" spans="1:10" ht="27" customHeight="1">
      <c r="A21" s="166" t="s">
        <v>793</v>
      </c>
      <c r="B21" s="166" t="s">
        <v>779</v>
      </c>
      <c r="C21" s="124" t="s">
        <v>654</v>
      </c>
      <c r="D21" s="167">
        <v>57293.14</v>
      </c>
      <c r="E21" s="167">
        <v>14451.96</v>
      </c>
      <c r="F21" s="167">
        <f t="shared" si="1"/>
        <v>71745.100000000006</v>
      </c>
      <c r="G21" s="167">
        <v>57293.14</v>
      </c>
      <c r="H21" s="167">
        <v>14451.96</v>
      </c>
      <c r="I21" s="167">
        <f t="shared" si="2"/>
        <v>71745.100000000006</v>
      </c>
      <c r="J21" s="167">
        <v>100</v>
      </c>
    </row>
    <row r="22" spans="1:10" ht="27" customHeight="1">
      <c r="A22" s="166" t="s">
        <v>794</v>
      </c>
      <c r="B22" s="166" t="s">
        <v>779</v>
      </c>
      <c r="C22" s="124" t="s">
        <v>655</v>
      </c>
      <c r="D22" s="167">
        <v>28592.85</v>
      </c>
      <c r="E22" s="167">
        <v>25986.05</v>
      </c>
      <c r="F22" s="167">
        <f t="shared" si="1"/>
        <v>54578.899999999994</v>
      </c>
      <c r="G22" s="167">
        <v>28592.85</v>
      </c>
      <c r="H22" s="167">
        <v>25986.05</v>
      </c>
      <c r="I22" s="167">
        <f t="shared" si="2"/>
        <v>54578.899999999994</v>
      </c>
      <c r="J22" s="167">
        <v>100</v>
      </c>
    </row>
    <row r="23" spans="1:10" ht="27" customHeight="1">
      <c r="A23" s="166" t="s">
        <v>795</v>
      </c>
      <c r="B23" s="166" t="s">
        <v>779</v>
      </c>
      <c r="C23" s="124" t="s">
        <v>656</v>
      </c>
      <c r="D23" s="167">
        <v>53100.6</v>
      </c>
      <c r="E23" s="167">
        <v>22086.91</v>
      </c>
      <c r="F23" s="167">
        <f t="shared" si="1"/>
        <v>75187.509999999995</v>
      </c>
      <c r="G23" s="167">
        <v>49700.6</v>
      </c>
      <c r="H23" s="167">
        <v>19204.54</v>
      </c>
      <c r="I23" s="167">
        <f t="shared" si="2"/>
        <v>68905.14</v>
      </c>
      <c r="J23" s="167">
        <v>91.64</v>
      </c>
    </row>
    <row r="24" spans="1:10" ht="27" customHeight="1">
      <c r="A24" s="166" t="s">
        <v>796</v>
      </c>
      <c r="B24" s="166" t="s">
        <v>779</v>
      </c>
      <c r="C24" s="124" t="s">
        <v>657</v>
      </c>
      <c r="D24" s="167">
        <v>70900.67</v>
      </c>
      <c r="E24" s="167">
        <v>25028.58</v>
      </c>
      <c r="F24" s="167">
        <f t="shared" si="1"/>
        <v>95929.25</v>
      </c>
      <c r="G24" s="167">
        <v>57343.55</v>
      </c>
      <c r="H24" s="167">
        <v>19558.73</v>
      </c>
      <c r="I24" s="167">
        <f t="shared" si="2"/>
        <v>76902.28</v>
      </c>
      <c r="J24" s="167">
        <v>80.17</v>
      </c>
    </row>
    <row r="25" spans="1:10" ht="27" customHeight="1">
      <c r="A25" s="166" t="s">
        <v>797</v>
      </c>
      <c r="B25" s="166" t="s">
        <v>779</v>
      </c>
      <c r="C25" s="124" t="s">
        <v>658</v>
      </c>
      <c r="D25" s="167">
        <v>91149.41</v>
      </c>
      <c r="E25" s="167">
        <v>33061.78</v>
      </c>
      <c r="F25" s="167">
        <f t="shared" si="1"/>
        <v>124211.19</v>
      </c>
      <c r="G25" s="167">
        <v>70673.210000000006</v>
      </c>
      <c r="H25" s="167">
        <v>29624.86</v>
      </c>
      <c r="I25" s="167">
        <f t="shared" si="2"/>
        <v>100298.07</v>
      </c>
      <c r="J25" s="167">
        <v>80.75</v>
      </c>
    </row>
    <row r="26" spans="1:10" ht="27" customHeight="1">
      <c r="A26" s="166" t="s">
        <v>798</v>
      </c>
      <c r="B26" s="166" t="s">
        <v>779</v>
      </c>
      <c r="C26" s="124" t="s">
        <v>659</v>
      </c>
      <c r="D26" s="167">
        <v>96319.34</v>
      </c>
      <c r="E26" s="167">
        <v>28255.82</v>
      </c>
      <c r="F26" s="167">
        <f t="shared" si="1"/>
        <v>124575.16</v>
      </c>
      <c r="G26" s="167">
        <v>96319.34</v>
      </c>
      <c r="H26" s="167">
        <v>28255.82</v>
      </c>
      <c r="I26" s="167">
        <f t="shared" si="2"/>
        <v>124575.16</v>
      </c>
      <c r="J26" s="167">
        <v>100</v>
      </c>
    </row>
    <row r="27" spans="1:10" ht="27" customHeight="1">
      <c r="A27" s="166" t="s">
        <v>799</v>
      </c>
      <c r="B27" s="166" t="s">
        <v>779</v>
      </c>
      <c r="C27" s="124" t="s">
        <v>660</v>
      </c>
      <c r="D27" s="167">
        <v>553425.78</v>
      </c>
      <c r="E27" s="167">
        <v>249720.71</v>
      </c>
      <c r="F27" s="167">
        <f t="shared" si="1"/>
        <v>803146.49</v>
      </c>
      <c r="G27" s="167">
        <v>529961.49</v>
      </c>
      <c r="H27" s="167">
        <v>239645.43</v>
      </c>
      <c r="I27" s="167">
        <f t="shared" si="2"/>
        <v>769606.91999999993</v>
      </c>
      <c r="J27" s="167">
        <v>95.82</v>
      </c>
    </row>
    <row r="28" spans="1:10" ht="27" customHeight="1">
      <c r="A28" s="166" t="s">
        <v>800</v>
      </c>
      <c r="B28" s="166" t="s">
        <v>779</v>
      </c>
      <c r="C28" s="124" t="s">
        <v>661</v>
      </c>
      <c r="D28" s="167">
        <v>441144.03</v>
      </c>
      <c r="E28" s="167">
        <v>260656.97</v>
      </c>
      <c r="F28" s="167">
        <f t="shared" si="1"/>
        <v>701801</v>
      </c>
      <c r="G28" s="167">
        <v>350476.41</v>
      </c>
      <c r="H28" s="167">
        <v>227749.55</v>
      </c>
      <c r="I28" s="167">
        <f t="shared" si="2"/>
        <v>578225.96</v>
      </c>
      <c r="J28" s="167">
        <v>82.39</v>
      </c>
    </row>
    <row r="29" spans="1:10" ht="27" customHeight="1">
      <c r="A29" s="166" t="s">
        <v>801</v>
      </c>
      <c r="B29" s="166" t="s">
        <v>779</v>
      </c>
      <c r="C29" s="124" t="s">
        <v>662</v>
      </c>
      <c r="D29" s="167">
        <v>334475.25</v>
      </c>
      <c r="E29" s="167">
        <v>105092.22</v>
      </c>
      <c r="F29" s="167">
        <f t="shared" si="1"/>
        <v>439567.47</v>
      </c>
      <c r="G29" s="167">
        <v>289141.90999999997</v>
      </c>
      <c r="H29" s="167">
        <v>95215.95</v>
      </c>
      <c r="I29" s="167">
        <f t="shared" si="2"/>
        <v>384357.86</v>
      </c>
      <c r="J29" s="167">
        <v>87.44</v>
      </c>
    </row>
    <row r="30" spans="1:10" ht="27" customHeight="1">
      <c r="A30" s="166" t="s">
        <v>802</v>
      </c>
      <c r="B30" s="166" t="s">
        <v>779</v>
      </c>
      <c r="C30" s="124" t="s">
        <v>664</v>
      </c>
      <c r="D30" s="167">
        <v>700924</v>
      </c>
      <c r="E30" s="167">
        <v>304504.09000000003</v>
      </c>
      <c r="F30" s="167">
        <f t="shared" si="1"/>
        <v>1005428.0900000001</v>
      </c>
      <c r="G30" s="167">
        <v>558773.12</v>
      </c>
      <c r="H30" s="167">
        <v>266298.58</v>
      </c>
      <c r="I30" s="167">
        <f t="shared" si="2"/>
        <v>825071.7</v>
      </c>
      <c r="J30" s="167">
        <v>82.06</v>
      </c>
    </row>
    <row r="31" spans="1:10" ht="27" customHeight="1">
      <c r="A31" s="166" t="s">
        <v>803</v>
      </c>
      <c r="B31" s="166" t="s">
        <v>779</v>
      </c>
      <c r="C31" s="124" t="s">
        <v>665</v>
      </c>
      <c r="D31" s="167">
        <v>750275.08</v>
      </c>
      <c r="E31" s="167">
        <v>354978.86</v>
      </c>
      <c r="F31" s="167">
        <f t="shared" si="1"/>
        <v>1105253.94</v>
      </c>
      <c r="G31" s="167">
        <v>697131.14</v>
      </c>
      <c r="H31" s="167">
        <v>342712.95</v>
      </c>
      <c r="I31" s="167">
        <f t="shared" si="2"/>
        <v>1039844.0900000001</v>
      </c>
      <c r="J31" s="167">
        <v>94.08</v>
      </c>
    </row>
    <row r="32" spans="1:10" ht="27" customHeight="1">
      <c r="A32" s="166" t="s">
        <v>804</v>
      </c>
      <c r="B32" s="166" t="s">
        <v>779</v>
      </c>
      <c r="C32" s="124" t="s">
        <v>666</v>
      </c>
      <c r="D32" s="167">
        <v>1048063.4</v>
      </c>
      <c r="E32" s="167">
        <v>470214.88</v>
      </c>
      <c r="F32" s="167">
        <f t="shared" si="1"/>
        <v>1518278.28</v>
      </c>
      <c r="G32" s="167">
        <v>972673.34</v>
      </c>
      <c r="H32" s="167">
        <v>448714</v>
      </c>
      <c r="I32" s="167">
        <f t="shared" si="2"/>
        <v>1421387.3399999999</v>
      </c>
      <c r="J32" s="167">
        <v>93.62</v>
      </c>
    </row>
    <row r="33" spans="1:10" ht="27" customHeight="1">
      <c r="A33" s="166" t="s">
        <v>805</v>
      </c>
      <c r="B33" s="166" t="s">
        <v>779</v>
      </c>
      <c r="C33" s="124" t="s">
        <v>667</v>
      </c>
      <c r="D33" s="167">
        <v>1136912.05</v>
      </c>
      <c r="E33" s="167">
        <v>581775.74</v>
      </c>
      <c r="F33" s="167">
        <f t="shared" si="1"/>
        <v>1718687.79</v>
      </c>
      <c r="G33" s="167">
        <v>796845.65</v>
      </c>
      <c r="H33" s="167">
        <v>474117.98</v>
      </c>
      <c r="I33" s="167">
        <f t="shared" si="2"/>
        <v>1270963.6299999999</v>
      </c>
      <c r="J33" s="167">
        <v>73.95</v>
      </c>
    </row>
    <row r="34" spans="1:10" ht="27" customHeight="1">
      <c r="A34" s="166" t="s">
        <v>806</v>
      </c>
      <c r="B34" s="166" t="s">
        <v>779</v>
      </c>
      <c r="C34" s="124" t="s">
        <v>668</v>
      </c>
      <c r="D34" s="167">
        <v>223451.92</v>
      </c>
      <c r="E34" s="167">
        <v>89635.71</v>
      </c>
      <c r="F34" s="167">
        <f t="shared" si="1"/>
        <v>313087.63</v>
      </c>
      <c r="G34" s="167">
        <v>209775.73</v>
      </c>
      <c r="H34" s="167">
        <v>86861.97</v>
      </c>
      <c r="I34" s="167">
        <f t="shared" si="2"/>
        <v>296637.7</v>
      </c>
      <c r="J34" s="167">
        <v>94.75</v>
      </c>
    </row>
    <row r="35" spans="1:10" ht="27" customHeight="1">
      <c r="A35" s="166" t="s">
        <v>807</v>
      </c>
      <c r="B35" s="166" t="s">
        <v>779</v>
      </c>
      <c r="C35" s="124" t="s">
        <v>669</v>
      </c>
      <c r="D35" s="167">
        <v>194915.29</v>
      </c>
      <c r="E35" s="167">
        <v>101261.44</v>
      </c>
      <c r="F35" s="167">
        <f t="shared" si="1"/>
        <v>296176.73</v>
      </c>
      <c r="G35" s="167">
        <v>182815.29</v>
      </c>
      <c r="H35" s="167">
        <v>97351.6</v>
      </c>
      <c r="I35" s="167">
        <f t="shared" si="2"/>
        <v>280166.89</v>
      </c>
      <c r="J35" s="167">
        <v>94.59</v>
      </c>
    </row>
    <row r="36" spans="1:10" ht="27" customHeight="1">
      <c r="A36" s="166" t="s">
        <v>808</v>
      </c>
      <c r="B36" s="166" t="s">
        <v>779</v>
      </c>
      <c r="C36" s="124" t="s">
        <v>670</v>
      </c>
      <c r="D36" s="167">
        <v>75352.789999999994</v>
      </c>
      <c r="E36" s="167">
        <v>51128.81</v>
      </c>
      <c r="F36" s="167">
        <f t="shared" si="1"/>
        <v>126481.59999999999</v>
      </c>
      <c r="G36" s="167">
        <v>75352.789999999994</v>
      </c>
      <c r="H36" s="167">
        <v>51128.81</v>
      </c>
      <c r="I36" s="167">
        <f t="shared" si="2"/>
        <v>126481.59999999999</v>
      </c>
      <c r="J36" s="167">
        <v>100</v>
      </c>
    </row>
    <row r="37" spans="1:10" ht="27" customHeight="1">
      <c r="A37" s="166" t="s">
        <v>809</v>
      </c>
      <c r="B37" s="166" t="s">
        <v>779</v>
      </c>
      <c r="C37" s="124" t="s">
        <v>671</v>
      </c>
      <c r="D37" s="167">
        <v>1426512.88</v>
      </c>
      <c r="E37" s="167">
        <v>495750</v>
      </c>
      <c r="F37" s="167">
        <f t="shared" si="1"/>
        <v>1922262.88</v>
      </c>
      <c r="G37" s="167">
        <v>1268098.76</v>
      </c>
      <c r="H37" s="167">
        <v>450944.71</v>
      </c>
      <c r="I37" s="167">
        <f t="shared" si="2"/>
        <v>1719043.47</v>
      </c>
      <c r="J37" s="167">
        <v>89.43</v>
      </c>
    </row>
    <row r="38" spans="1:10" ht="27" customHeight="1">
      <c r="A38" s="166" t="s">
        <v>810</v>
      </c>
      <c r="B38" s="166" t="s">
        <v>779</v>
      </c>
      <c r="C38" s="124" t="s">
        <v>672</v>
      </c>
      <c r="D38" s="167">
        <v>861154.47</v>
      </c>
      <c r="E38" s="167">
        <v>357212.03</v>
      </c>
      <c r="F38" s="167">
        <f t="shared" si="1"/>
        <v>1218366.5</v>
      </c>
      <c r="G38" s="167">
        <v>764073.41</v>
      </c>
      <c r="H38" s="167">
        <v>326969.57</v>
      </c>
      <c r="I38" s="167">
        <f t="shared" si="2"/>
        <v>1091042.98</v>
      </c>
      <c r="J38" s="167">
        <v>89.55</v>
      </c>
    </row>
    <row r="39" spans="1:10" ht="27" customHeight="1">
      <c r="A39" s="166" t="s">
        <v>811</v>
      </c>
      <c r="B39" s="166" t="s">
        <v>779</v>
      </c>
      <c r="C39" s="124" t="s">
        <v>673</v>
      </c>
      <c r="D39" s="167">
        <v>1672737.19</v>
      </c>
      <c r="E39" s="167">
        <v>752066.32</v>
      </c>
      <c r="F39" s="167">
        <f t="shared" si="1"/>
        <v>2424803.5099999998</v>
      </c>
      <c r="G39" s="167">
        <v>1513131.49</v>
      </c>
      <c r="H39" s="167">
        <v>725470.97</v>
      </c>
      <c r="I39" s="167">
        <f t="shared" si="2"/>
        <v>2238602.46</v>
      </c>
      <c r="J39" s="167">
        <v>92.32</v>
      </c>
    </row>
    <row r="40" spans="1:10" ht="27" customHeight="1">
      <c r="A40" s="166" t="s">
        <v>812</v>
      </c>
      <c r="B40" s="166" t="s">
        <v>779</v>
      </c>
      <c r="C40" s="124" t="s">
        <v>674</v>
      </c>
      <c r="D40" s="167">
        <v>1150572.56</v>
      </c>
      <c r="E40" s="167">
        <v>647452.39</v>
      </c>
      <c r="F40" s="167">
        <f t="shared" si="1"/>
        <v>1798024.9500000002</v>
      </c>
      <c r="G40" s="167">
        <v>1147965.42</v>
      </c>
      <c r="H40" s="167">
        <v>647452.39</v>
      </c>
      <c r="I40" s="167">
        <f t="shared" si="2"/>
        <v>1795417.81</v>
      </c>
      <c r="J40" s="167">
        <v>99.85</v>
      </c>
    </row>
    <row r="41" spans="1:10" ht="27" customHeight="1">
      <c r="A41" s="166" t="s">
        <v>813</v>
      </c>
      <c r="B41" s="166" t="s">
        <v>779</v>
      </c>
      <c r="C41" s="124" t="s">
        <v>675</v>
      </c>
      <c r="D41" s="167">
        <v>1078101.92</v>
      </c>
      <c r="E41" s="167">
        <v>442475.45</v>
      </c>
      <c r="F41" s="167">
        <f t="shared" si="1"/>
        <v>1520577.3699999999</v>
      </c>
      <c r="G41" s="167">
        <v>1076901.92</v>
      </c>
      <c r="H41" s="167">
        <v>441455.57</v>
      </c>
      <c r="I41" s="167">
        <f t="shared" si="2"/>
        <v>1518357.49</v>
      </c>
      <c r="J41" s="167">
        <v>99.85</v>
      </c>
    </row>
    <row r="42" spans="1:10" ht="27" customHeight="1">
      <c r="A42" s="166" t="s">
        <v>814</v>
      </c>
      <c r="B42" s="166" t="s">
        <v>779</v>
      </c>
      <c r="C42" s="124" t="s">
        <v>676</v>
      </c>
      <c r="D42" s="167">
        <v>611936.53</v>
      </c>
      <c r="E42" s="167">
        <v>303135.44</v>
      </c>
      <c r="F42" s="167">
        <f t="shared" si="1"/>
        <v>915071.97</v>
      </c>
      <c r="G42" s="167">
        <v>558526.23</v>
      </c>
      <c r="H42" s="167">
        <v>293049.65000000002</v>
      </c>
      <c r="I42" s="167">
        <f t="shared" si="2"/>
        <v>851575.88</v>
      </c>
      <c r="J42" s="167">
        <v>93.06</v>
      </c>
    </row>
    <row r="43" spans="1:10" ht="27" customHeight="1">
      <c r="A43" s="166" t="s">
        <v>815</v>
      </c>
      <c r="B43" s="166" t="s">
        <v>779</v>
      </c>
      <c r="C43" s="124" t="s">
        <v>677</v>
      </c>
      <c r="D43" s="167">
        <v>679788.31</v>
      </c>
      <c r="E43" s="167">
        <v>379248.97</v>
      </c>
      <c r="F43" s="167">
        <f t="shared" si="1"/>
        <v>1059037.28</v>
      </c>
      <c r="G43" s="167">
        <v>629993.07999999996</v>
      </c>
      <c r="H43" s="167">
        <v>362635.33</v>
      </c>
      <c r="I43" s="167">
        <f t="shared" si="2"/>
        <v>992628.40999999992</v>
      </c>
      <c r="J43" s="167">
        <v>93.73</v>
      </c>
    </row>
    <row r="44" spans="1:10" ht="27" customHeight="1">
      <c r="A44" s="166" t="s">
        <v>816</v>
      </c>
      <c r="B44" s="166" t="s">
        <v>779</v>
      </c>
      <c r="C44" s="124" t="s">
        <v>678</v>
      </c>
      <c r="D44" s="167">
        <v>983325.73</v>
      </c>
      <c r="E44" s="167">
        <v>465940.22</v>
      </c>
      <c r="F44" s="167">
        <f t="shared" si="1"/>
        <v>1449265.95</v>
      </c>
      <c r="G44" s="167">
        <v>908526.73</v>
      </c>
      <c r="H44" s="167">
        <v>443430.96</v>
      </c>
      <c r="I44" s="167">
        <f t="shared" si="2"/>
        <v>1351957.69</v>
      </c>
      <c r="J44" s="167">
        <v>93.29</v>
      </c>
    </row>
    <row r="45" spans="1:10" ht="27" customHeight="1">
      <c r="A45" s="166" t="s">
        <v>817</v>
      </c>
      <c r="B45" s="166" t="s">
        <v>779</v>
      </c>
      <c r="C45" s="124" t="s">
        <v>679</v>
      </c>
      <c r="D45" s="167">
        <v>1253190.46</v>
      </c>
      <c r="E45" s="167">
        <v>588470.43000000005</v>
      </c>
      <c r="F45" s="167">
        <f t="shared" si="1"/>
        <v>1841660.8900000001</v>
      </c>
      <c r="G45" s="167">
        <v>1077621.93</v>
      </c>
      <c r="H45" s="167">
        <v>538716.86</v>
      </c>
      <c r="I45" s="167">
        <f t="shared" si="2"/>
        <v>1616338.79</v>
      </c>
      <c r="J45" s="167">
        <v>87.77</v>
      </c>
    </row>
    <row r="46" spans="1:10" ht="27" customHeight="1">
      <c r="A46" s="166" t="s">
        <v>818</v>
      </c>
      <c r="B46" s="166" t="s">
        <v>779</v>
      </c>
      <c r="C46" s="124" t="s">
        <v>680</v>
      </c>
      <c r="D46" s="167">
        <v>35481.14</v>
      </c>
      <c r="E46" s="167">
        <v>22243.96</v>
      </c>
      <c r="F46" s="167">
        <f t="shared" si="1"/>
        <v>57725.1</v>
      </c>
      <c r="G46" s="167">
        <v>25952.48</v>
      </c>
      <c r="H46" s="167">
        <v>16515.27</v>
      </c>
      <c r="I46" s="167">
        <f t="shared" si="2"/>
        <v>42467.75</v>
      </c>
      <c r="J46" s="167">
        <v>73.569999999999993</v>
      </c>
    </row>
    <row r="47" spans="1:10" ht="27" customHeight="1">
      <c r="A47" s="166" t="s">
        <v>819</v>
      </c>
      <c r="B47" s="166" t="s">
        <v>779</v>
      </c>
      <c r="C47" s="124" t="s">
        <v>681</v>
      </c>
      <c r="D47" s="167">
        <v>173023.67</v>
      </c>
      <c r="E47" s="167">
        <v>55860.24</v>
      </c>
      <c r="F47" s="167">
        <f t="shared" si="1"/>
        <v>228883.91</v>
      </c>
      <c r="G47" s="167">
        <v>156163.57</v>
      </c>
      <c r="H47" s="167">
        <v>52181.11</v>
      </c>
      <c r="I47" s="167">
        <f t="shared" si="2"/>
        <v>208344.68</v>
      </c>
      <c r="J47" s="167">
        <v>91.03</v>
      </c>
    </row>
    <row r="48" spans="1:10" ht="27" customHeight="1">
      <c r="A48" s="166" t="s">
        <v>820</v>
      </c>
      <c r="B48" s="166" t="s">
        <v>779</v>
      </c>
      <c r="C48" s="124" t="s">
        <v>682</v>
      </c>
      <c r="D48" s="167">
        <v>385935.55</v>
      </c>
      <c r="E48" s="167">
        <v>191024.42</v>
      </c>
      <c r="F48" s="167">
        <f t="shared" si="1"/>
        <v>576959.97</v>
      </c>
      <c r="G48" s="167">
        <v>378274.96</v>
      </c>
      <c r="H48" s="167">
        <v>188498.24</v>
      </c>
      <c r="I48" s="167">
        <f t="shared" si="2"/>
        <v>566773.19999999995</v>
      </c>
      <c r="J48" s="167">
        <v>98.23</v>
      </c>
    </row>
    <row r="49" spans="1:10" ht="27" customHeight="1">
      <c r="A49" s="166" t="s">
        <v>821</v>
      </c>
      <c r="B49" s="166" t="s">
        <v>779</v>
      </c>
      <c r="C49" s="124" t="s">
        <v>683</v>
      </c>
      <c r="D49" s="167">
        <v>123019.75</v>
      </c>
      <c r="E49" s="167">
        <v>68459.92</v>
      </c>
      <c r="F49" s="167">
        <f t="shared" si="1"/>
        <v>191479.66999999998</v>
      </c>
      <c r="G49" s="167">
        <v>115019.75</v>
      </c>
      <c r="H49" s="167">
        <v>66972.62</v>
      </c>
      <c r="I49" s="167">
        <f t="shared" si="2"/>
        <v>181992.37</v>
      </c>
      <c r="J49" s="167">
        <v>95.05</v>
      </c>
    </row>
    <row r="50" spans="1:10" ht="27" customHeight="1">
      <c r="A50" s="166" t="s">
        <v>822</v>
      </c>
      <c r="B50" s="166" t="s">
        <v>779</v>
      </c>
      <c r="C50" s="124" t="s">
        <v>684</v>
      </c>
      <c r="D50" s="167">
        <v>109752.2</v>
      </c>
      <c r="E50" s="167">
        <v>44603.16</v>
      </c>
      <c r="F50" s="167">
        <f t="shared" si="1"/>
        <v>154355.35999999999</v>
      </c>
      <c r="G50" s="167">
        <v>109752.2</v>
      </c>
      <c r="H50" s="167">
        <v>44603.16</v>
      </c>
      <c r="I50" s="167">
        <f t="shared" si="2"/>
        <v>154355.35999999999</v>
      </c>
      <c r="J50" s="167">
        <v>100</v>
      </c>
    </row>
    <row r="51" spans="1:10" ht="27" customHeight="1">
      <c r="A51" s="166" t="s">
        <v>823</v>
      </c>
      <c r="B51" s="166" t="s">
        <v>779</v>
      </c>
      <c r="C51" s="124" t="s">
        <v>685</v>
      </c>
      <c r="D51" s="167">
        <v>256802.2</v>
      </c>
      <c r="E51" s="167">
        <v>102852.38</v>
      </c>
      <c r="F51" s="167">
        <f t="shared" si="1"/>
        <v>359654.58</v>
      </c>
      <c r="G51" s="167">
        <v>256802.2</v>
      </c>
      <c r="H51" s="167">
        <v>102852.38</v>
      </c>
      <c r="I51" s="167">
        <f t="shared" si="2"/>
        <v>359654.58</v>
      </c>
      <c r="J51" s="167">
        <v>100</v>
      </c>
    </row>
    <row r="52" spans="1:10" ht="27" customHeight="1">
      <c r="A52" s="166" t="s">
        <v>824</v>
      </c>
      <c r="B52" s="166" t="s">
        <v>779</v>
      </c>
      <c r="C52" s="124" t="s">
        <v>686</v>
      </c>
      <c r="D52" s="167">
        <v>1556043.34</v>
      </c>
      <c r="E52" s="167">
        <v>529415.77</v>
      </c>
      <c r="F52" s="167">
        <f t="shared" si="1"/>
        <v>2085459.11</v>
      </c>
      <c r="G52" s="167">
        <v>1304334.72</v>
      </c>
      <c r="H52" s="167">
        <v>470670.45</v>
      </c>
      <c r="I52" s="167">
        <f t="shared" si="2"/>
        <v>1775005.17</v>
      </c>
      <c r="J52" s="167">
        <v>85.11</v>
      </c>
    </row>
    <row r="53" spans="1:10" ht="27" customHeight="1">
      <c r="A53" s="166" t="s">
        <v>825</v>
      </c>
      <c r="B53" s="166" t="s">
        <v>779</v>
      </c>
      <c r="C53" s="124" t="s">
        <v>687</v>
      </c>
      <c r="D53" s="167">
        <v>640453.89</v>
      </c>
      <c r="E53" s="167">
        <v>321831.62</v>
      </c>
      <c r="F53" s="167">
        <f t="shared" si="1"/>
        <v>962285.51</v>
      </c>
      <c r="G53" s="167">
        <v>600553.09</v>
      </c>
      <c r="H53" s="167">
        <v>310879.49</v>
      </c>
      <c r="I53" s="167">
        <f t="shared" si="2"/>
        <v>911432.58</v>
      </c>
      <c r="J53" s="167">
        <v>94.72</v>
      </c>
    </row>
    <row r="54" spans="1:10" ht="27" customHeight="1">
      <c r="A54" s="166" t="s">
        <v>826</v>
      </c>
      <c r="B54" s="166" t="s">
        <v>779</v>
      </c>
      <c r="C54" s="124" t="s">
        <v>688</v>
      </c>
      <c r="D54" s="167">
        <v>1069889.68</v>
      </c>
      <c r="E54" s="167">
        <v>364958.75</v>
      </c>
      <c r="F54" s="167">
        <f t="shared" si="1"/>
        <v>1434848.43</v>
      </c>
      <c r="G54" s="167">
        <v>986172.2</v>
      </c>
      <c r="H54" s="167">
        <v>344324.14</v>
      </c>
      <c r="I54" s="167">
        <f t="shared" si="2"/>
        <v>1330496.3399999999</v>
      </c>
      <c r="J54" s="167">
        <v>92.73</v>
      </c>
    </row>
    <row r="55" spans="1:10" ht="27" customHeight="1">
      <c r="A55" s="166" t="s">
        <v>827</v>
      </c>
      <c r="B55" s="166" t="s">
        <v>779</v>
      </c>
      <c r="C55" s="124" t="s">
        <v>689</v>
      </c>
      <c r="D55" s="167">
        <v>3227666.31</v>
      </c>
      <c r="E55" s="167">
        <v>2342032.59</v>
      </c>
      <c r="F55" s="167">
        <f t="shared" si="1"/>
        <v>5569698.9000000004</v>
      </c>
      <c r="G55" s="167">
        <v>3084175.8</v>
      </c>
      <c r="H55" s="167">
        <v>2295670.21</v>
      </c>
      <c r="I55" s="167">
        <f t="shared" si="2"/>
        <v>5379846.0099999998</v>
      </c>
      <c r="J55" s="167">
        <v>96.59</v>
      </c>
    </row>
    <row r="56" spans="1:10" ht="27" customHeight="1">
      <c r="A56" s="166" t="s">
        <v>828</v>
      </c>
      <c r="B56" s="166" t="s">
        <v>779</v>
      </c>
      <c r="C56" s="124" t="s">
        <v>690</v>
      </c>
      <c r="D56" s="167">
        <v>799551.04</v>
      </c>
      <c r="E56" s="167">
        <v>310242.21000000002</v>
      </c>
      <c r="F56" s="167">
        <f t="shared" si="1"/>
        <v>1109793.25</v>
      </c>
      <c r="G56" s="167">
        <v>799551.04</v>
      </c>
      <c r="H56" s="167">
        <v>310242.21000000002</v>
      </c>
      <c r="I56" s="167">
        <f t="shared" si="2"/>
        <v>1109793.25</v>
      </c>
      <c r="J56" s="167">
        <v>100</v>
      </c>
    </row>
    <row r="57" spans="1:10" ht="27" customHeight="1">
      <c r="A57" s="166" t="s">
        <v>829</v>
      </c>
      <c r="B57" s="166" t="s">
        <v>779</v>
      </c>
      <c r="C57" s="124" t="s">
        <v>691</v>
      </c>
      <c r="D57" s="167">
        <v>873236.33</v>
      </c>
      <c r="E57" s="167">
        <v>341406.01</v>
      </c>
      <c r="F57" s="167">
        <f t="shared" si="1"/>
        <v>1214642.3399999999</v>
      </c>
      <c r="G57" s="167">
        <v>811242.66</v>
      </c>
      <c r="H57" s="167">
        <v>322804.90000000002</v>
      </c>
      <c r="I57" s="167">
        <f t="shared" si="2"/>
        <v>1134047.56</v>
      </c>
      <c r="J57" s="167">
        <v>93.36</v>
      </c>
    </row>
    <row r="58" spans="1:10" ht="27" customHeight="1">
      <c r="A58" s="166" t="s">
        <v>830</v>
      </c>
      <c r="B58" s="166" t="s">
        <v>779</v>
      </c>
      <c r="C58" s="124" t="s">
        <v>692</v>
      </c>
      <c r="D58" s="167">
        <v>82926.22</v>
      </c>
      <c r="E58" s="167">
        <v>21968.5</v>
      </c>
      <c r="F58" s="167">
        <f t="shared" si="1"/>
        <v>104894.72</v>
      </c>
      <c r="G58" s="167">
        <v>73907.17</v>
      </c>
      <c r="H58" s="167">
        <v>19345.21</v>
      </c>
      <c r="I58" s="167">
        <f t="shared" si="2"/>
        <v>93252.38</v>
      </c>
      <c r="J58" s="167">
        <v>88.9</v>
      </c>
    </row>
    <row r="59" spans="1:10" ht="27" customHeight="1">
      <c r="A59" s="166" t="s">
        <v>831</v>
      </c>
      <c r="B59" s="166" t="s">
        <v>779</v>
      </c>
      <c r="C59" s="124" t="s">
        <v>693</v>
      </c>
      <c r="D59" s="167">
        <v>107935.73</v>
      </c>
      <c r="E59" s="167">
        <v>24986.7</v>
      </c>
      <c r="F59" s="167">
        <f t="shared" si="1"/>
        <v>132922.43</v>
      </c>
      <c r="G59" s="167">
        <v>102792.87</v>
      </c>
      <c r="H59" s="167">
        <v>23892.11</v>
      </c>
      <c r="I59" s="167">
        <f t="shared" si="2"/>
        <v>126684.98</v>
      </c>
      <c r="J59" s="167">
        <v>95.31</v>
      </c>
    </row>
    <row r="60" spans="1:10" ht="27" customHeight="1">
      <c r="A60" s="166" t="s">
        <v>832</v>
      </c>
      <c r="B60" s="166" t="s">
        <v>779</v>
      </c>
      <c r="C60" s="124" t="s">
        <v>694</v>
      </c>
      <c r="D60" s="167">
        <v>5090.91</v>
      </c>
      <c r="E60" s="167">
        <v>3550.46</v>
      </c>
      <c r="F60" s="167">
        <f t="shared" si="1"/>
        <v>8641.369999999999</v>
      </c>
      <c r="G60" s="167">
        <v>5090.91</v>
      </c>
      <c r="H60" s="167">
        <v>3550.46</v>
      </c>
      <c r="I60" s="167">
        <f t="shared" si="2"/>
        <v>8641.369999999999</v>
      </c>
      <c r="J60" s="167">
        <v>100</v>
      </c>
    </row>
    <row r="61" spans="1:10" ht="27" customHeight="1">
      <c r="A61" s="166" t="s">
        <v>833</v>
      </c>
      <c r="B61" s="166" t="s">
        <v>779</v>
      </c>
      <c r="C61" s="124" t="s">
        <v>695</v>
      </c>
      <c r="D61" s="167">
        <v>251153.14</v>
      </c>
      <c r="E61" s="167">
        <v>67443.63</v>
      </c>
      <c r="F61" s="167">
        <f t="shared" si="1"/>
        <v>318596.77</v>
      </c>
      <c r="G61" s="167">
        <v>227610.81</v>
      </c>
      <c r="H61" s="167">
        <v>61010.080000000002</v>
      </c>
      <c r="I61" s="167">
        <f t="shared" si="2"/>
        <v>288620.89</v>
      </c>
      <c r="J61" s="167">
        <v>90.59</v>
      </c>
    </row>
    <row r="62" spans="1:10" ht="27" customHeight="1">
      <c r="A62" s="166" t="s">
        <v>834</v>
      </c>
      <c r="B62" s="166" t="s">
        <v>779</v>
      </c>
      <c r="C62" s="124" t="s">
        <v>696</v>
      </c>
      <c r="D62" s="167">
        <v>637594.18000000005</v>
      </c>
      <c r="E62" s="167">
        <v>206758.02</v>
      </c>
      <c r="F62" s="167">
        <f t="shared" si="1"/>
        <v>844352.20000000007</v>
      </c>
      <c r="G62" s="167">
        <v>533448.93000000005</v>
      </c>
      <c r="H62" s="167">
        <v>179714.25</v>
      </c>
      <c r="I62" s="167">
        <f t="shared" si="2"/>
        <v>713163.18</v>
      </c>
      <c r="J62" s="167">
        <v>84.46</v>
      </c>
    </row>
    <row r="63" spans="1:10" ht="27" customHeight="1">
      <c r="A63" s="166" t="s">
        <v>835</v>
      </c>
      <c r="B63" s="166" t="s">
        <v>779</v>
      </c>
      <c r="C63" s="124" t="s">
        <v>697</v>
      </c>
      <c r="D63" s="167">
        <v>217515.37</v>
      </c>
      <c r="E63" s="167">
        <v>98026.52</v>
      </c>
      <c r="F63" s="167">
        <f t="shared" si="1"/>
        <v>315541.89</v>
      </c>
      <c r="G63" s="167">
        <v>193182.03</v>
      </c>
      <c r="H63" s="167">
        <v>94652.91</v>
      </c>
      <c r="I63" s="167">
        <f t="shared" si="2"/>
        <v>287834.94</v>
      </c>
      <c r="J63" s="167">
        <v>91.22</v>
      </c>
    </row>
    <row r="64" spans="1:10" ht="27" customHeight="1">
      <c r="A64" s="166" t="s">
        <v>836</v>
      </c>
      <c r="B64" s="166" t="s">
        <v>779</v>
      </c>
      <c r="C64" s="124" t="s">
        <v>698</v>
      </c>
      <c r="D64" s="167">
        <v>1011331.2</v>
      </c>
      <c r="E64" s="167">
        <v>293453.38</v>
      </c>
      <c r="F64" s="167">
        <f t="shared" si="1"/>
        <v>1304784.58</v>
      </c>
      <c r="G64" s="167">
        <v>990432.78</v>
      </c>
      <c r="H64" s="167">
        <v>288255.84999999998</v>
      </c>
      <c r="I64" s="167">
        <f t="shared" si="2"/>
        <v>1278688.6299999999</v>
      </c>
      <c r="J64" s="167">
        <v>98</v>
      </c>
    </row>
    <row r="65" spans="1:10" ht="27" customHeight="1">
      <c r="A65" s="166" t="s">
        <v>837</v>
      </c>
      <c r="B65" s="166" t="s">
        <v>779</v>
      </c>
      <c r="C65" s="124" t="s">
        <v>699</v>
      </c>
      <c r="D65" s="167">
        <v>35545.550000000003</v>
      </c>
      <c r="E65" s="167">
        <v>30785.02</v>
      </c>
      <c r="F65" s="167">
        <f t="shared" si="1"/>
        <v>66330.570000000007</v>
      </c>
      <c r="G65" s="167">
        <v>32402.69</v>
      </c>
      <c r="H65" s="167">
        <v>30055.02</v>
      </c>
      <c r="I65" s="167">
        <f t="shared" si="2"/>
        <v>62457.71</v>
      </c>
      <c r="J65" s="167">
        <v>94.16</v>
      </c>
    </row>
    <row r="66" spans="1:10" ht="27" customHeight="1">
      <c r="A66" s="166" t="s">
        <v>838</v>
      </c>
      <c r="B66" s="166" t="s">
        <v>779</v>
      </c>
      <c r="C66" s="124" t="s">
        <v>700</v>
      </c>
      <c r="D66" s="167">
        <v>444512.55</v>
      </c>
      <c r="E66" s="167">
        <v>181258.18</v>
      </c>
      <c r="F66" s="167">
        <f t="shared" si="1"/>
        <v>625770.73</v>
      </c>
      <c r="G66" s="167">
        <v>435442.51</v>
      </c>
      <c r="H66" s="167">
        <v>180228.36</v>
      </c>
      <c r="I66" s="167">
        <f t="shared" si="2"/>
        <v>615670.87</v>
      </c>
      <c r="J66" s="167">
        <v>98.39</v>
      </c>
    </row>
    <row r="67" spans="1:10" ht="27" customHeight="1">
      <c r="A67" s="166" t="s">
        <v>839</v>
      </c>
      <c r="B67" s="166" t="s">
        <v>779</v>
      </c>
      <c r="C67" s="124" t="s">
        <v>701</v>
      </c>
      <c r="D67" s="167">
        <v>209998.47</v>
      </c>
      <c r="E67" s="167">
        <v>94923.7</v>
      </c>
      <c r="F67" s="167">
        <f t="shared" si="1"/>
        <v>304922.17</v>
      </c>
      <c r="G67" s="167">
        <v>139587.89000000001</v>
      </c>
      <c r="H67" s="167">
        <v>76209.740000000005</v>
      </c>
      <c r="I67" s="167">
        <f t="shared" si="2"/>
        <v>215797.63</v>
      </c>
      <c r="J67" s="167">
        <v>70.77</v>
      </c>
    </row>
    <row r="68" spans="1:10" ht="27" customHeight="1">
      <c r="A68" s="166" t="s">
        <v>840</v>
      </c>
      <c r="B68" s="166" t="s">
        <v>779</v>
      </c>
      <c r="C68" s="124" t="s">
        <v>702</v>
      </c>
      <c r="D68" s="167">
        <v>617630.39</v>
      </c>
      <c r="E68" s="167">
        <v>232985.18</v>
      </c>
      <c r="F68" s="167">
        <f t="shared" si="1"/>
        <v>850615.57000000007</v>
      </c>
      <c r="G68" s="167">
        <v>404049.04</v>
      </c>
      <c r="H68" s="167">
        <v>174569.68</v>
      </c>
      <c r="I68" s="167">
        <f t="shared" si="2"/>
        <v>578618.72</v>
      </c>
      <c r="J68" s="167">
        <v>68.02</v>
      </c>
    </row>
    <row r="69" spans="1:10" ht="27" customHeight="1">
      <c r="A69" s="166" t="s">
        <v>841</v>
      </c>
      <c r="B69" s="166" t="s">
        <v>779</v>
      </c>
      <c r="C69" s="124" t="s">
        <v>703</v>
      </c>
      <c r="D69" s="167">
        <v>41507.949999999997</v>
      </c>
      <c r="E69" s="167">
        <v>15946.28</v>
      </c>
      <c r="F69" s="167">
        <f t="shared" si="1"/>
        <v>57454.229999999996</v>
      </c>
      <c r="G69" s="167">
        <v>41507.949999999997</v>
      </c>
      <c r="H69" s="167">
        <v>15946.28</v>
      </c>
      <c r="I69" s="167">
        <f t="shared" si="2"/>
        <v>57454.229999999996</v>
      </c>
      <c r="J69" s="167">
        <v>100</v>
      </c>
    </row>
    <row r="70" spans="1:10" ht="27" customHeight="1">
      <c r="A70" s="166" t="s">
        <v>842</v>
      </c>
      <c r="B70" s="166" t="s">
        <v>779</v>
      </c>
      <c r="C70" s="124" t="s">
        <v>704</v>
      </c>
      <c r="D70" s="167">
        <v>417159.3</v>
      </c>
      <c r="E70" s="167">
        <v>141173.46</v>
      </c>
      <c r="F70" s="167">
        <f t="shared" si="1"/>
        <v>558332.76</v>
      </c>
      <c r="G70" s="167">
        <v>396799.54</v>
      </c>
      <c r="H70" s="167">
        <v>137551.26999999999</v>
      </c>
      <c r="I70" s="167">
        <f t="shared" si="2"/>
        <v>534350.80999999994</v>
      </c>
      <c r="J70" s="167">
        <v>95.7</v>
      </c>
    </row>
    <row r="71" spans="1:10" ht="27" customHeight="1">
      <c r="A71" s="166" t="s">
        <v>843</v>
      </c>
      <c r="B71" s="166" t="s">
        <v>779</v>
      </c>
      <c r="C71" s="124" t="s">
        <v>705</v>
      </c>
      <c r="D71" s="167">
        <v>155461.54999999999</v>
      </c>
      <c r="E71" s="167">
        <v>58342.68</v>
      </c>
      <c r="F71" s="167">
        <f t="shared" ref="F71:F130" si="3">D71+E71</f>
        <v>213804.22999999998</v>
      </c>
      <c r="G71" s="167">
        <v>155461.54999999999</v>
      </c>
      <c r="H71" s="167">
        <v>58342.68</v>
      </c>
      <c r="I71" s="167">
        <f t="shared" ref="I71:I130" si="4">G71+H71</f>
        <v>213804.22999999998</v>
      </c>
      <c r="J71" s="167">
        <v>100</v>
      </c>
    </row>
    <row r="72" spans="1:10" ht="27" customHeight="1">
      <c r="A72" s="166" t="s">
        <v>844</v>
      </c>
      <c r="B72" s="166" t="s">
        <v>779</v>
      </c>
      <c r="C72" s="124" t="s">
        <v>706</v>
      </c>
      <c r="D72" s="167">
        <v>554480.77</v>
      </c>
      <c r="E72" s="167">
        <v>272829.61</v>
      </c>
      <c r="F72" s="167">
        <f t="shared" si="3"/>
        <v>827310.38</v>
      </c>
      <c r="G72" s="167">
        <v>441661.26</v>
      </c>
      <c r="H72" s="167">
        <v>232924.81</v>
      </c>
      <c r="I72" s="167">
        <f t="shared" si="4"/>
        <v>674586.07000000007</v>
      </c>
      <c r="J72" s="167">
        <v>81.540000000000006</v>
      </c>
    </row>
    <row r="73" spans="1:10" ht="27" customHeight="1">
      <c r="A73" s="166" t="s">
        <v>845</v>
      </c>
      <c r="B73" s="166" t="s">
        <v>779</v>
      </c>
      <c r="C73" s="124" t="s">
        <v>707</v>
      </c>
      <c r="D73" s="167">
        <v>29707.38</v>
      </c>
      <c r="E73" s="167">
        <v>20133.740000000002</v>
      </c>
      <c r="F73" s="167">
        <f t="shared" si="3"/>
        <v>49841.120000000003</v>
      </c>
      <c r="G73" s="167">
        <v>29707.38</v>
      </c>
      <c r="H73" s="167">
        <v>20133.740000000002</v>
      </c>
      <c r="I73" s="167">
        <f t="shared" si="4"/>
        <v>49841.120000000003</v>
      </c>
      <c r="J73" s="167">
        <v>100</v>
      </c>
    </row>
    <row r="74" spans="1:10" ht="27" customHeight="1">
      <c r="A74" s="166" t="s">
        <v>846</v>
      </c>
      <c r="B74" s="166" t="s">
        <v>779</v>
      </c>
      <c r="C74" s="124" t="s">
        <v>708</v>
      </c>
      <c r="D74" s="167">
        <v>1395641.63</v>
      </c>
      <c r="E74" s="167">
        <v>534426.42000000004</v>
      </c>
      <c r="F74" s="167">
        <f t="shared" si="3"/>
        <v>1930068.0499999998</v>
      </c>
      <c r="G74" s="167">
        <v>966957.24</v>
      </c>
      <c r="H74" s="167">
        <v>403863.62</v>
      </c>
      <c r="I74" s="167">
        <f t="shared" si="4"/>
        <v>1370820.8599999999</v>
      </c>
      <c r="J74" s="167">
        <v>71.02</v>
      </c>
    </row>
    <row r="75" spans="1:10" ht="27" customHeight="1">
      <c r="A75" s="166" t="s">
        <v>847</v>
      </c>
      <c r="B75" s="166" t="s">
        <v>779</v>
      </c>
      <c r="C75" s="124" t="s">
        <v>709</v>
      </c>
      <c r="D75" s="167">
        <v>1747777.62</v>
      </c>
      <c r="E75" s="167">
        <v>751794.31</v>
      </c>
      <c r="F75" s="167">
        <f t="shared" si="3"/>
        <v>2499571.9300000002</v>
      </c>
      <c r="G75" s="167">
        <v>1157278.67</v>
      </c>
      <c r="H75" s="167">
        <v>594733.55000000005</v>
      </c>
      <c r="I75" s="167">
        <f t="shared" si="4"/>
        <v>1752012.22</v>
      </c>
      <c r="J75" s="167">
        <v>70.09</v>
      </c>
    </row>
    <row r="76" spans="1:10" ht="27" customHeight="1">
      <c r="A76" s="166" t="s">
        <v>848</v>
      </c>
      <c r="B76" s="166" t="s">
        <v>779</v>
      </c>
      <c r="C76" s="124" t="s">
        <v>710</v>
      </c>
      <c r="D76" s="167">
        <v>60409.54</v>
      </c>
      <c r="E76" s="167">
        <v>27999.78</v>
      </c>
      <c r="F76" s="167">
        <f t="shared" si="3"/>
        <v>88409.32</v>
      </c>
      <c r="G76" s="167">
        <v>60409.54</v>
      </c>
      <c r="H76" s="167">
        <v>26357.25</v>
      </c>
      <c r="I76" s="167">
        <f t="shared" si="4"/>
        <v>86766.790000000008</v>
      </c>
      <c r="J76" s="167">
        <v>98.14</v>
      </c>
    </row>
    <row r="77" spans="1:10" ht="27" customHeight="1">
      <c r="A77" s="166" t="s">
        <v>849</v>
      </c>
      <c r="B77" s="166" t="s">
        <v>779</v>
      </c>
      <c r="C77" s="124" t="s">
        <v>711</v>
      </c>
      <c r="D77" s="167">
        <v>341633</v>
      </c>
      <c r="E77" s="167">
        <v>250915.04</v>
      </c>
      <c r="F77" s="167">
        <f t="shared" si="3"/>
        <v>592548.04</v>
      </c>
      <c r="G77" s="167">
        <v>293601.3</v>
      </c>
      <c r="H77" s="167">
        <v>231507.58</v>
      </c>
      <c r="I77" s="167">
        <f t="shared" si="4"/>
        <v>525108.88</v>
      </c>
      <c r="J77" s="167">
        <v>88.62</v>
      </c>
    </row>
    <row r="78" spans="1:10" ht="27" customHeight="1">
      <c r="A78" s="166" t="s">
        <v>850</v>
      </c>
      <c r="B78" s="166" t="s">
        <v>779</v>
      </c>
      <c r="C78" s="124" t="s">
        <v>712</v>
      </c>
      <c r="D78" s="167">
        <v>456503.32</v>
      </c>
      <c r="E78" s="167">
        <v>161456.59</v>
      </c>
      <c r="F78" s="167">
        <f t="shared" si="3"/>
        <v>617959.91</v>
      </c>
      <c r="G78" s="167">
        <v>443903.32</v>
      </c>
      <c r="H78" s="167">
        <v>157994.37</v>
      </c>
      <c r="I78" s="167">
        <f t="shared" si="4"/>
        <v>601897.68999999994</v>
      </c>
      <c r="J78" s="167">
        <v>97.4</v>
      </c>
    </row>
    <row r="79" spans="1:10" ht="27" customHeight="1">
      <c r="A79" s="166" t="s">
        <v>851</v>
      </c>
      <c r="B79" s="166" t="s">
        <v>779</v>
      </c>
      <c r="C79" s="124" t="s">
        <v>713</v>
      </c>
      <c r="D79" s="167">
        <v>316956.99</v>
      </c>
      <c r="E79" s="167">
        <v>120497.56</v>
      </c>
      <c r="F79" s="167">
        <f t="shared" si="3"/>
        <v>437454.55</v>
      </c>
      <c r="G79" s="167">
        <v>316956.99</v>
      </c>
      <c r="H79" s="167">
        <v>120497.56</v>
      </c>
      <c r="I79" s="167">
        <f t="shared" si="4"/>
        <v>437454.55</v>
      </c>
      <c r="J79" s="167">
        <v>100</v>
      </c>
    </row>
    <row r="80" spans="1:10" ht="27" customHeight="1">
      <c r="A80" s="166" t="s">
        <v>852</v>
      </c>
      <c r="B80" s="166" t="s">
        <v>779</v>
      </c>
      <c r="C80" s="124" t="s">
        <v>714</v>
      </c>
      <c r="D80" s="167">
        <v>1276660.53</v>
      </c>
      <c r="E80" s="167">
        <v>678463.65</v>
      </c>
      <c r="F80" s="167">
        <f t="shared" si="3"/>
        <v>1955124.1800000002</v>
      </c>
      <c r="G80" s="167">
        <v>1242362.1100000001</v>
      </c>
      <c r="H80" s="167">
        <v>668959.64</v>
      </c>
      <c r="I80" s="167">
        <f t="shared" si="4"/>
        <v>1911321.75</v>
      </c>
      <c r="J80" s="167">
        <v>97.76</v>
      </c>
    </row>
    <row r="81" spans="1:10" ht="27" customHeight="1">
      <c r="A81" s="166" t="s">
        <v>853</v>
      </c>
      <c r="B81" s="166" t="s">
        <v>779</v>
      </c>
      <c r="C81" s="124" t="s">
        <v>715</v>
      </c>
      <c r="D81" s="167">
        <v>1183771.3400000001</v>
      </c>
      <c r="E81" s="167">
        <v>579779.5</v>
      </c>
      <c r="F81" s="167">
        <f t="shared" si="3"/>
        <v>1763550.84</v>
      </c>
      <c r="G81" s="167">
        <v>1068232.04</v>
      </c>
      <c r="H81" s="167">
        <v>517919.53</v>
      </c>
      <c r="I81" s="167">
        <f t="shared" si="4"/>
        <v>1586151.57</v>
      </c>
      <c r="J81" s="167">
        <v>89.94</v>
      </c>
    </row>
    <row r="82" spans="1:10" ht="27" customHeight="1">
      <c r="A82" s="166" t="s">
        <v>854</v>
      </c>
      <c r="B82" s="166" t="s">
        <v>779</v>
      </c>
      <c r="C82" s="124" t="s">
        <v>716</v>
      </c>
      <c r="D82" s="167">
        <v>240103.06</v>
      </c>
      <c r="E82" s="167">
        <v>77151.31</v>
      </c>
      <c r="F82" s="167">
        <f t="shared" si="3"/>
        <v>317254.37</v>
      </c>
      <c r="G82" s="167">
        <v>240103.06</v>
      </c>
      <c r="H82" s="167">
        <v>77151.31</v>
      </c>
      <c r="I82" s="167">
        <f t="shared" si="4"/>
        <v>317254.37</v>
      </c>
      <c r="J82" s="167">
        <v>100</v>
      </c>
    </row>
    <row r="83" spans="1:10" ht="27" customHeight="1">
      <c r="A83" s="166" t="s">
        <v>855</v>
      </c>
      <c r="B83" s="166" t="s">
        <v>779</v>
      </c>
      <c r="C83" s="124" t="s">
        <v>717</v>
      </c>
      <c r="D83" s="167">
        <v>354038.52</v>
      </c>
      <c r="E83" s="167">
        <v>118148.17</v>
      </c>
      <c r="F83" s="167">
        <f t="shared" si="3"/>
        <v>472186.69</v>
      </c>
      <c r="G83" s="167">
        <v>299512.96000000002</v>
      </c>
      <c r="H83" s="167">
        <v>112878.23</v>
      </c>
      <c r="I83" s="167">
        <f t="shared" si="4"/>
        <v>412391.19</v>
      </c>
      <c r="J83" s="167">
        <v>87.34</v>
      </c>
    </row>
    <row r="84" spans="1:10" ht="27" customHeight="1">
      <c r="A84" s="166" t="s">
        <v>856</v>
      </c>
      <c r="B84" s="166" t="s">
        <v>779</v>
      </c>
      <c r="C84" s="124" t="s">
        <v>718</v>
      </c>
      <c r="D84" s="167">
        <v>273499.84999999998</v>
      </c>
      <c r="E84" s="167">
        <v>90067.55</v>
      </c>
      <c r="F84" s="167">
        <f t="shared" si="3"/>
        <v>363567.39999999997</v>
      </c>
      <c r="G84" s="167">
        <v>195654.61</v>
      </c>
      <c r="H84" s="167">
        <v>74155.19</v>
      </c>
      <c r="I84" s="167">
        <f t="shared" si="4"/>
        <v>269809.8</v>
      </c>
      <c r="J84" s="167">
        <v>74.209999999999994</v>
      </c>
    </row>
    <row r="85" spans="1:10" ht="27" customHeight="1">
      <c r="A85" s="166" t="s">
        <v>857</v>
      </c>
      <c r="B85" s="166" t="s">
        <v>779</v>
      </c>
      <c r="C85" s="124" t="s">
        <v>719</v>
      </c>
      <c r="D85" s="167">
        <v>1145985.26</v>
      </c>
      <c r="E85" s="167">
        <v>398847.18</v>
      </c>
      <c r="F85" s="167">
        <f t="shared" si="3"/>
        <v>1544832.44</v>
      </c>
      <c r="G85" s="167">
        <v>1036301.32</v>
      </c>
      <c r="H85" s="167">
        <v>383675.1</v>
      </c>
      <c r="I85" s="167">
        <f t="shared" si="4"/>
        <v>1419976.42</v>
      </c>
      <c r="J85" s="167">
        <v>91.92</v>
      </c>
    </row>
    <row r="86" spans="1:10" ht="27" customHeight="1">
      <c r="A86" s="166" t="s">
        <v>858</v>
      </c>
      <c r="B86" s="166" t="s">
        <v>779</v>
      </c>
      <c r="C86" s="124" t="s">
        <v>720</v>
      </c>
      <c r="D86" s="167">
        <v>1580505.87</v>
      </c>
      <c r="E86" s="167">
        <v>781127.48</v>
      </c>
      <c r="F86" s="167">
        <f t="shared" si="3"/>
        <v>2361633.35</v>
      </c>
      <c r="G86" s="167">
        <v>1261326.04</v>
      </c>
      <c r="H86" s="167">
        <v>658061.76</v>
      </c>
      <c r="I86" s="167">
        <f t="shared" si="4"/>
        <v>1919387.8</v>
      </c>
      <c r="J86" s="167">
        <v>81.27</v>
      </c>
    </row>
    <row r="87" spans="1:10" ht="27" customHeight="1">
      <c r="A87" s="166" t="s">
        <v>859</v>
      </c>
      <c r="B87" s="166" t="s">
        <v>779</v>
      </c>
      <c r="C87" s="124" t="s">
        <v>721</v>
      </c>
      <c r="D87" s="167">
        <v>713988.03</v>
      </c>
      <c r="E87" s="167">
        <v>358155.13</v>
      </c>
      <c r="F87" s="167">
        <f t="shared" si="3"/>
        <v>1072143.1600000001</v>
      </c>
      <c r="G87" s="167">
        <v>568743.05000000005</v>
      </c>
      <c r="H87" s="167">
        <v>317690.65999999997</v>
      </c>
      <c r="I87" s="167">
        <f t="shared" si="4"/>
        <v>886433.71</v>
      </c>
      <c r="J87" s="167">
        <v>82.68</v>
      </c>
    </row>
    <row r="88" spans="1:10" ht="27" customHeight="1">
      <c r="A88" s="166" t="s">
        <v>860</v>
      </c>
      <c r="B88" s="166" t="s">
        <v>779</v>
      </c>
      <c r="C88" s="124" t="s">
        <v>722</v>
      </c>
      <c r="D88" s="167">
        <v>900421.15</v>
      </c>
      <c r="E88" s="167">
        <v>545554.13</v>
      </c>
      <c r="F88" s="167">
        <f t="shared" si="3"/>
        <v>1445975.28</v>
      </c>
      <c r="G88" s="167">
        <v>832763.62</v>
      </c>
      <c r="H88" s="167">
        <v>524088.8</v>
      </c>
      <c r="I88" s="167">
        <f t="shared" si="4"/>
        <v>1356852.42</v>
      </c>
      <c r="J88" s="167">
        <v>93.84</v>
      </c>
    </row>
    <row r="89" spans="1:10" ht="27" customHeight="1">
      <c r="A89" s="166" t="s">
        <v>861</v>
      </c>
      <c r="B89" s="166" t="s">
        <v>779</v>
      </c>
      <c r="C89" s="124" t="s">
        <v>723</v>
      </c>
      <c r="D89" s="167">
        <v>460142.26</v>
      </c>
      <c r="E89" s="167">
        <v>203432.5</v>
      </c>
      <c r="F89" s="167">
        <f t="shared" si="3"/>
        <v>663574.76</v>
      </c>
      <c r="G89" s="167">
        <v>451244.85</v>
      </c>
      <c r="H89" s="167">
        <v>198280.11</v>
      </c>
      <c r="I89" s="167">
        <f t="shared" si="4"/>
        <v>649524.96</v>
      </c>
      <c r="J89" s="167">
        <v>97.88</v>
      </c>
    </row>
    <row r="90" spans="1:10" ht="27" customHeight="1">
      <c r="A90" s="166" t="s">
        <v>862</v>
      </c>
      <c r="B90" s="166" t="s">
        <v>779</v>
      </c>
      <c r="C90" s="124" t="s">
        <v>724</v>
      </c>
      <c r="D90" s="167">
        <v>563459.56000000006</v>
      </c>
      <c r="E90" s="167">
        <v>278342.37</v>
      </c>
      <c r="F90" s="167">
        <f t="shared" si="3"/>
        <v>841801.93</v>
      </c>
      <c r="G90" s="167">
        <v>506795.25</v>
      </c>
      <c r="H90" s="167">
        <v>270320.87</v>
      </c>
      <c r="I90" s="167">
        <f t="shared" si="4"/>
        <v>777116.12</v>
      </c>
      <c r="J90" s="167">
        <v>92.32</v>
      </c>
    </row>
    <row r="91" spans="1:10" ht="27" customHeight="1">
      <c r="A91" s="166" t="s">
        <v>863</v>
      </c>
      <c r="B91" s="166" t="s">
        <v>779</v>
      </c>
      <c r="C91" s="124" t="s">
        <v>725</v>
      </c>
      <c r="D91" s="167">
        <v>270607.83</v>
      </c>
      <c r="E91" s="167">
        <v>171660.01</v>
      </c>
      <c r="F91" s="167">
        <f t="shared" si="3"/>
        <v>442267.84</v>
      </c>
      <c r="G91" s="167">
        <v>270607.83</v>
      </c>
      <c r="H91" s="167">
        <v>171660.01</v>
      </c>
      <c r="I91" s="167">
        <f t="shared" si="4"/>
        <v>442267.84</v>
      </c>
      <c r="J91" s="167">
        <v>100</v>
      </c>
    </row>
    <row r="92" spans="1:10" ht="27" customHeight="1">
      <c r="A92" s="166" t="s">
        <v>864</v>
      </c>
      <c r="B92" s="166" t="s">
        <v>779</v>
      </c>
      <c r="C92" s="124" t="s">
        <v>726</v>
      </c>
      <c r="D92" s="167">
        <v>533864.25</v>
      </c>
      <c r="E92" s="167">
        <v>275069.08</v>
      </c>
      <c r="F92" s="167">
        <f t="shared" si="3"/>
        <v>808933.33000000007</v>
      </c>
      <c r="G92" s="167">
        <v>375154.84</v>
      </c>
      <c r="H92" s="167">
        <v>207988.95</v>
      </c>
      <c r="I92" s="167">
        <f t="shared" si="4"/>
        <v>583143.79</v>
      </c>
      <c r="J92" s="167">
        <v>72.09</v>
      </c>
    </row>
    <row r="93" spans="1:10" ht="27" customHeight="1">
      <c r="A93" s="166" t="s">
        <v>865</v>
      </c>
      <c r="B93" s="166" t="s">
        <v>779</v>
      </c>
      <c r="C93" s="124" t="s">
        <v>727</v>
      </c>
      <c r="D93" s="167">
        <v>316369.55</v>
      </c>
      <c r="E93" s="167">
        <v>113503.39</v>
      </c>
      <c r="F93" s="167">
        <f t="shared" si="3"/>
        <v>429872.94</v>
      </c>
      <c r="G93" s="167">
        <v>288052.38</v>
      </c>
      <c r="H93" s="167">
        <v>109044.8</v>
      </c>
      <c r="I93" s="167">
        <f t="shared" si="4"/>
        <v>397097.18</v>
      </c>
      <c r="J93" s="167">
        <v>92.38</v>
      </c>
    </row>
    <row r="94" spans="1:10" ht="27" customHeight="1">
      <c r="A94" s="166" t="s">
        <v>866</v>
      </c>
      <c r="B94" s="166" t="s">
        <v>779</v>
      </c>
      <c r="C94" s="124" t="s">
        <v>728</v>
      </c>
      <c r="D94" s="167">
        <v>1235317.27</v>
      </c>
      <c r="E94" s="167">
        <v>461929.04</v>
      </c>
      <c r="F94" s="167">
        <f t="shared" si="3"/>
        <v>1697246.31</v>
      </c>
      <c r="G94" s="167">
        <v>954787.76</v>
      </c>
      <c r="H94" s="167">
        <v>382895.69</v>
      </c>
      <c r="I94" s="167">
        <f t="shared" si="4"/>
        <v>1337683.45</v>
      </c>
      <c r="J94" s="167">
        <v>78.81</v>
      </c>
    </row>
    <row r="95" spans="1:10" ht="27" customHeight="1">
      <c r="A95" s="166" t="s">
        <v>867</v>
      </c>
      <c r="B95" s="166" t="s">
        <v>779</v>
      </c>
      <c r="C95" s="124" t="s">
        <v>729</v>
      </c>
      <c r="D95" s="167">
        <v>767256.37</v>
      </c>
      <c r="E95" s="167">
        <v>404763.07</v>
      </c>
      <c r="F95" s="167">
        <f t="shared" si="3"/>
        <v>1172019.44</v>
      </c>
      <c r="G95" s="167">
        <v>677611.62</v>
      </c>
      <c r="H95" s="167">
        <v>385959.24</v>
      </c>
      <c r="I95" s="167">
        <f t="shared" si="4"/>
        <v>1063570.8599999999</v>
      </c>
      <c r="J95" s="167">
        <v>90.75</v>
      </c>
    </row>
    <row r="96" spans="1:10" ht="27" customHeight="1">
      <c r="A96" s="166" t="s">
        <v>868</v>
      </c>
      <c r="B96" s="166" t="s">
        <v>779</v>
      </c>
      <c r="C96" s="124" t="s">
        <v>730</v>
      </c>
      <c r="D96" s="167">
        <v>1591916.25</v>
      </c>
      <c r="E96" s="167">
        <v>1034620.71</v>
      </c>
      <c r="F96" s="167">
        <f t="shared" si="3"/>
        <v>2626536.96</v>
      </c>
      <c r="G96" s="167">
        <v>1396291.33</v>
      </c>
      <c r="H96" s="167">
        <v>958365.05</v>
      </c>
      <c r="I96" s="167">
        <f t="shared" si="4"/>
        <v>2354656.38</v>
      </c>
      <c r="J96" s="167">
        <v>89.65</v>
      </c>
    </row>
    <row r="97" spans="1:10" ht="27" customHeight="1">
      <c r="A97" s="166" t="s">
        <v>869</v>
      </c>
      <c r="B97" s="166" t="s">
        <v>779</v>
      </c>
      <c r="C97" s="124" t="s">
        <v>731</v>
      </c>
      <c r="D97" s="167">
        <v>1212940.8999999999</v>
      </c>
      <c r="E97" s="167">
        <v>640628.61</v>
      </c>
      <c r="F97" s="167">
        <f t="shared" si="3"/>
        <v>1853569.5099999998</v>
      </c>
      <c r="G97" s="167">
        <v>1067472.33</v>
      </c>
      <c r="H97" s="167">
        <v>587083.06999999995</v>
      </c>
      <c r="I97" s="167">
        <f t="shared" si="4"/>
        <v>1654555.4</v>
      </c>
      <c r="J97" s="167">
        <v>89.26</v>
      </c>
    </row>
    <row r="98" spans="1:10" ht="27" customHeight="1">
      <c r="A98" s="166" t="s">
        <v>870</v>
      </c>
      <c r="B98" s="166" t="s">
        <v>779</v>
      </c>
      <c r="C98" s="124" t="s">
        <v>732</v>
      </c>
      <c r="D98" s="167">
        <v>549765.07999999996</v>
      </c>
      <c r="E98" s="167">
        <v>558579.13</v>
      </c>
      <c r="F98" s="167">
        <f t="shared" si="3"/>
        <v>1108344.21</v>
      </c>
      <c r="G98" s="167">
        <v>549765.07999999996</v>
      </c>
      <c r="H98" s="167">
        <v>558579.13</v>
      </c>
      <c r="I98" s="167">
        <f t="shared" si="4"/>
        <v>1108344.21</v>
      </c>
      <c r="J98" s="167">
        <v>100</v>
      </c>
    </row>
    <row r="99" spans="1:10" ht="27" customHeight="1">
      <c r="A99" s="166" t="s">
        <v>871</v>
      </c>
      <c r="B99" s="166" t="s">
        <v>779</v>
      </c>
      <c r="C99" s="124" t="s">
        <v>733</v>
      </c>
      <c r="D99" s="167">
        <v>2540198.2400000002</v>
      </c>
      <c r="E99" s="167">
        <v>1171383.72</v>
      </c>
      <c r="F99" s="167">
        <f t="shared" si="3"/>
        <v>3711581.96</v>
      </c>
      <c r="G99" s="167">
        <v>1861372.46</v>
      </c>
      <c r="H99" s="167">
        <v>965301.6</v>
      </c>
      <c r="I99" s="167">
        <f t="shared" si="4"/>
        <v>2826674.06</v>
      </c>
      <c r="J99" s="167">
        <v>76.16</v>
      </c>
    </row>
    <row r="100" spans="1:10" ht="27" customHeight="1">
      <c r="A100" s="166" t="s">
        <v>872</v>
      </c>
      <c r="B100" s="166" t="s">
        <v>779</v>
      </c>
      <c r="C100" s="124" t="s">
        <v>734</v>
      </c>
      <c r="D100" s="167">
        <v>799785.2</v>
      </c>
      <c r="E100" s="167">
        <v>326649.65000000002</v>
      </c>
      <c r="F100" s="167">
        <f t="shared" si="3"/>
        <v>1126434.8500000001</v>
      </c>
      <c r="G100" s="167">
        <v>717396.47999999998</v>
      </c>
      <c r="H100" s="167">
        <v>309790.99</v>
      </c>
      <c r="I100" s="167">
        <f t="shared" si="4"/>
        <v>1027187.47</v>
      </c>
      <c r="J100" s="167">
        <v>91.19</v>
      </c>
    </row>
    <row r="101" spans="1:10" ht="27" customHeight="1">
      <c r="A101" s="166" t="s">
        <v>873</v>
      </c>
      <c r="B101" s="166" t="s">
        <v>779</v>
      </c>
      <c r="C101" s="124" t="s">
        <v>735</v>
      </c>
      <c r="D101" s="167">
        <v>3091111.59</v>
      </c>
      <c r="E101" s="167">
        <v>1799551.19</v>
      </c>
      <c r="F101" s="167">
        <f t="shared" si="3"/>
        <v>4890662.7799999993</v>
      </c>
      <c r="G101" s="167">
        <v>2976397.51</v>
      </c>
      <c r="H101" s="167">
        <v>1775024.9</v>
      </c>
      <c r="I101" s="167">
        <f t="shared" si="4"/>
        <v>4751422.41</v>
      </c>
      <c r="J101" s="167">
        <v>97.15</v>
      </c>
    </row>
    <row r="102" spans="1:10" ht="27" customHeight="1">
      <c r="A102" s="166" t="s">
        <v>874</v>
      </c>
      <c r="B102" s="166" t="s">
        <v>779</v>
      </c>
      <c r="C102" s="124" t="s">
        <v>736</v>
      </c>
      <c r="D102" s="167">
        <v>1216248.8</v>
      </c>
      <c r="E102" s="167">
        <v>507155.42</v>
      </c>
      <c r="F102" s="167">
        <f t="shared" si="3"/>
        <v>1723404.22</v>
      </c>
      <c r="G102" s="167">
        <v>1167312.8799999999</v>
      </c>
      <c r="H102" s="167">
        <v>495962.19</v>
      </c>
      <c r="I102" s="167">
        <f t="shared" si="4"/>
        <v>1663275.0699999998</v>
      </c>
      <c r="J102" s="167">
        <v>96.51</v>
      </c>
    </row>
    <row r="103" spans="1:10" ht="27" customHeight="1">
      <c r="A103" s="166" t="s">
        <v>875</v>
      </c>
      <c r="B103" s="166" t="s">
        <v>779</v>
      </c>
      <c r="C103" s="124" t="s">
        <v>737</v>
      </c>
      <c r="D103" s="167">
        <v>2217625.2200000002</v>
      </c>
      <c r="E103" s="167">
        <v>894728.99</v>
      </c>
      <c r="F103" s="167">
        <f t="shared" si="3"/>
        <v>3112354.21</v>
      </c>
      <c r="G103" s="167">
        <v>1936297.66</v>
      </c>
      <c r="H103" s="167">
        <v>803727.02</v>
      </c>
      <c r="I103" s="167">
        <f t="shared" si="4"/>
        <v>2740024.6799999997</v>
      </c>
      <c r="J103" s="167">
        <v>88.04</v>
      </c>
    </row>
    <row r="104" spans="1:10" ht="27" customHeight="1">
      <c r="A104" s="166" t="s">
        <v>876</v>
      </c>
      <c r="B104" s="166" t="s">
        <v>779</v>
      </c>
      <c r="C104" s="124" t="s">
        <v>738</v>
      </c>
      <c r="D104" s="167">
        <v>2156292.64</v>
      </c>
      <c r="E104" s="167">
        <v>1321840.55</v>
      </c>
      <c r="F104" s="167">
        <f t="shared" si="3"/>
        <v>3478133.1900000004</v>
      </c>
      <c r="G104" s="167">
        <v>1997758.74</v>
      </c>
      <c r="H104" s="167">
        <v>1268045.5</v>
      </c>
      <c r="I104" s="167">
        <f t="shared" si="4"/>
        <v>3265804.24</v>
      </c>
      <c r="J104" s="167">
        <v>93.9</v>
      </c>
    </row>
    <row r="105" spans="1:10" ht="27" customHeight="1">
      <c r="A105" s="166" t="s">
        <v>877</v>
      </c>
      <c r="B105" s="166" t="s">
        <v>779</v>
      </c>
      <c r="C105" s="124" t="s">
        <v>739</v>
      </c>
      <c r="D105" s="167">
        <v>174060.5</v>
      </c>
      <c r="E105" s="167">
        <v>62829.84</v>
      </c>
      <c r="F105" s="167">
        <f t="shared" si="3"/>
        <v>236890.34</v>
      </c>
      <c r="G105" s="167">
        <v>161282.72</v>
      </c>
      <c r="H105" s="167">
        <v>60477.59</v>
      </c>
      <c r="I105" s="167">
        <f t="shared" si="4"/>
        <v>221760.31</v>
      </c>
      <c r="J105" s="167">
        <v>93.61</v>
      </c>
    </row>
    <row r="106" spans="1:10" ht="27" customHeight="1">
      <c r="A106" s="166" t="s">
        <v>878</v>
      </c>
      <c r="B106" s="166" t="s">
        <v>779</v>
      </c>
      <c r="C106" s="124" t="s">
        <v>740</v>
      </c>
      <c r="D106" s="167">
        <v>309108.2</v>
      </c>
      <c r="E106" s="167">
        <v>128417.36</v>
      </c>
      <c r="F106" s="167">
        <f t="shared" si="3"/>
        <v>437525.56</v>
      </c>
      <c r="G106" s="167">
        <v>211620.76</v>
      </c>
      <c r="H106" s="167">
        <v>98729.58</v>
      </c>
      <c r="I106" s="167">
        <f t="shared" si="4"/>
        <v>310350.34000000003</v>
      </c>
      <c r="J106" s="167">
        <v>70.930000000000007</v>
      </c>
    </row>
    <row r="107" spans="1:10" ht="27" customHeight="1">
      <c r="A107" s="166" t="s">
        <v>879</v>
      </c>
      <c r="B107" s="166" t="s">
        <v>779</v>
      </c>
      <c r="C107" s="124" t="s">
        <v>741</v>
      </c>
      <c r="D107" s="167">
        <v>229933.62</v>
      </c>
      <c r="E107" s="167">
        <v>166904.53</v>
      </c>
      <c r="F107" s="167">
        <f t="shared" si="3"/>
        <v>396838.15</v>
      </c>
      <c r="G107" s="167">
        <v>229933.62</v>
      </c>
      <c r="H107" s="167">
        <v>166904.53</v>
      </c>
      <c r="I107" s="167">
        <f t="shared" si="4"/>
        <v>396838.15</v>
      </c>
      <c r="J107" s="167">
        <v>100</v>
      </c>
    </row>
    <row r="108" spans="1:10" ht="27" customHeight="1">
      <c r="A108" s="166" t="s">
        <v>880</v>
      </c>
      <c r="B108" s="166" t="s">
        <v>779</v>
      </c>
      <c r="C108" s="124" t="s">
        <v>742</v>
      </c>
      <c r="D108" s="167">
        <v>700710.59</v>
      </c>
      <c r="E108" s="167">
        <v>372104.47</v>
      </c>
      <c r="F108" s="167">
        <f t="shared" si="3"/>
        <v>1072815.06</v>
      </c>
      <c r="G108" s="167">
        <v>566237.56999999995</v>
      </c>
      <c r="H108" s="167">
        <v>315179.59999999998</v>
      </c>
      <c r="I108" s="167">
        <f t="shared" si="4"/>
        <v>881417.16999999993</v>
      </c>
      <c r="J108" s="167">
        <v>82.16</v>
      </c>
    </row>
    <row r="109" spans="1:10" ht="27" customHeight="1">
      <c r="A109" s="166" t="s">
        <v>881</v>
      </c>
      <c r="B109" s="166" t="s">
        <v>779</v>
      </c>
      <c r="C109" s="124" t="s">
        <v>743</v>
      </c>
      <c r="D109" s="167">
        <v>540681.15</v>
      </c>
      <c r="E109" s="167">
        <v>265580.21000000002</v>
      </c>
      <c r="F109" s="167">
        <f t="shared" si="3"/>
        <v>806261.3600000001</v>
      </c>
      <c r="G109" s="167">
        <v>493547.17</v>
      </c>
      <c r="H109" s="167">
        <v>254825.68</v>
      </c>
      <c r="I109" s="167">
        <f t="shared" si="4"/>
        <v>748372.85</v>
      </c>
      <c r="J109" s="167">
        <v>92.82</v>
      </c>
    </row>
    <row r="110" spans="1:10" ht="27" customHeight="1">
      <c r="A110" s="166" t="s">
        <v>882</v>
      </c>
      <c r="B110" s="166" t="s">
        <v>779</v>
      </c>
      <c r="C110" s="124" t="s">
        <v>744</v>
      </c>
      <c r="D110" s="167">
        <v>732594.85</v>
      </c>
      <c r="E110" s="167">
        <v>317549.11</v>
      </c>
      <c r="F110" s="167">
        <f t="shared" si="3"/>
        <v>1050143.96</v>
      </c>
      <c r="G110" s="167">
        <v>533968.41</v>
      </c>
      <c r="H110" s="167">
        <v>262988.92</v>
      </c>
      <c r="I110" s="167">
        <f t="shared" si="4"/>
        <v>796957.33000000007</v>
      </c>
      <c r="J110" s="167">
        <v>75.89</v>
      </c>
    </row>
    <row r="111" spans="1:10" ht="27" customHeight="1">
      <c r="A111" s="166" t="s">
        <v>883</v>
      </c>
      <c r="B111" s="166" t="s">
        <v>779</v>
      </c>
      <c r="C111" s="124" t="s">
        <v>745</v>
      </c>
      <c r="D111" s="167">
        <v>566074.46</v>
      </c>
      <c r="E111" s="167">
        <v>258895.24</v>
      </c>
      <c r="F111" s="167">
        <f t="shared" si="3"/>
        <v>824969.7</v>
      </c>
      <c r="G111" s="167">
        <v>420733.55</v>
      </c>
      <c r="H111" s="167">
        <v>214836.26</v>
      </c>
      <c r="I111" s="167">
        <f t="shared" si="4"/>
        <v>635569.81000000006</v>
      </c>
      <c r="J111" s="167">
        <v>77.040000000000006</v>
      </c>
    </row>
    <row r="112" spans="1:10" ht="27" customHeight="1">
      <c r="A112" s="166" t="s">
        <v>884</v>
      </c>
      <c r="B112" s="166" t="s">
        <v>779</v>
      </c>
      <c r="C112" s="124" t="s">
        <v>746</v>
      </c>
      <c r="D112" s="167">
        <v>1325193.56</v>
      </c>
      <c r="E112" s="167">
        <v>691290.27</v>
      </c>
      <c r="F112" s="167">
        <f t="shared" si="3"/>
        <v>2016483.83</v>
      </c>
      <c r="G112" s="167">
        <v>1148395.75</v>
      </c>
      <c r="H112" s="167">
        <v>630591.32999999996</v>
      </c>
      <c r="I112" s="167">
        <f t="shared" si="4"/>
        <v>1778987.08</v>
      </c>
      <c r="J112" s="167">
        <v>88.22</v>
      </c>
    </row>
    <row r="113" spans="1:10" ht="27" customHeight="1">
      <c r="A113" s="166" t="s">
        <v>885</v>
      </c>
      <c r="B113" s="166" t="s">
        <v>779</v>
      </c>
      <c r="C113" s="124" t="s">
        <v>747</v>
      </c>
      <c r="D113" s="167">
        <v>744197.18</v>
      </c>
      <c r="E113" s="167">
        <v>343106.84</v>
      </c>
      <c r="F113" s="167">
        <f t="shared" si="3"/>
        <v>1087304.02</v>
      </c>
      <c r="G113" s="167">
        <v>611743.88</v>
      </c>
      <c r="H113" s="167">
        <v>304090.65000000002</v>
      </c>
      <c r="I113" s="167">
        <f t="shared" si="4"/>
        <v>915834.53</v>
      </c>
      <c r="J113" s="167">
        <v>84.23</v>
      </c>
    </row>
    <row r="114" spans="1:10" ht="27" customHeight="1">
      <c r="A114" s="166" t="s">
        <v>886</v>
      </c>
      <c r="B114" s="166" t="s">
        <v>779</v>
      </c>
      <c r="C114" s="124" t="s">
        <v>748</v>
      </c>
      <c r="D114" s="167">
        <v>588121.36</v>
      </c>
      <c r="E114" s="167">
        <v>527359.66</v>
      </c>
      <c r="F114" s="167">
        <f t="shared" si="3"/>
        <v>1115481.02</v>
      </c>
      <c r="G114" s="167">
        <v>528064.47</v>
      </c>
      <c r="H114" s="167">
        <v>488207.54</v>
      </c>
      <c r="I114" s="167">
        <f t="shared" si="4"/>
        <v>1016272.01</v>
      </c>
      <c r="J114" s="167">
        <v>91.11</v>
      </c>
    </row>
    <row r="115" spans="1:10" ht="27" customHeight="1">
      <c r="A115" s="166" t="s">
        <v>887</v>
      </c>
      <c r="B115" s="166" t="s">
        <v>779</v>
      </c>
      <c r="C115" s="124" t="s">
        <v>749</v>
      </c>
      <c r="D115" s="167">
        <v>492078.43</v>
      </c>
      <c r="E115" s="167">
        <v>235988.3</v>
      </c>
      <c r="F115" s="167">
        <f t="shared" si="3"/>
        <v>728066.73</v>
      </c>
      <c r="G115" s="167">
        <v>465459.38</v>
      </c>
      <c r="H115" s="167">
        <v>229563.68</v>
      </c>
      <c r="I115" s="167">
        <f t="shared" si="4"/>
        <v>695023.06</v>
      </c>
      <c r="J115" s="167">
        <v>95.46</v>
      </c>
    </row>
    <row r="116" spans="1:10" ht="27" customHeight="1">
      <c r="A116" s="166" t="s">
        <v>888</v>
      </c>
      <c r="B116" s="166" t="s">
        <v>779</v>
      </c>
      <c r="C116" s="124" t="s">
        <v>750</v>
      </c>
      <c r="D116" s="167">
        <v>481576.9</v>
      </c>
      <c r="E116" s="167">
        <v>279470.17</v>
      </c>
      <c r="F116" s="167">
        <f t="shared" si="3"/>
        <v>761047.07000000007</v>
      </c>
      <c r="G116" s="167">
        <v>384115.75</v>
      </c>
      <c r="H116" s="167">
        <v>257071.4</v>
      </c>
      <c r="I116" s="167">
        <f t="shared" si="4"/>
        <v>641187.15</v>
      </c>
      <c r="J116" s="167">
        <v>84.25</v>
      </c>
    </row>
    <row r="117" spans="1:10" ht="27" customHeight="1">
      <c r="A117" s="166" t="s">
        <v>889</v>
      </c>
      <c r="B117" s="166" t="s">
        <v>779</v>
      </c>
      <c r="C117" s="124" t="s">
        <v>751</v>
      </c>
      <c r="D117" s="167">
        <v>2108322.5699999998</v>
      </c>
      <c r="E117" s="167">
        <v>656826</v>
      </c>
      <c r="F117" s="167">
        <f t="shared" si="3"/>
        <v>2765148.57</v>
      </c>
      <c r="G117" s="167">
        <v>1293816.46</v>
      </c>
      <c r="H117" s="167">
        <v>451546.89</v>
      </c>
      <c r="I117" s="167">
        <f t="shared" si="4"/>
        <v>1745363.35</v>
      </c>
      <c r="J117" s="167">
        <v>63.12</v>
      </c>
    </row>
    <row r="118" spans="1:10" ht="27" customHeight="1">
      <c r="A118" s="166" t="s">
        <v>890</v>
      </c>
      <c r="B118" s="166" t="s">
        <v>779</v>
      </c>
      <c r="C118" s="124" t="s">
        <v>752</v>
      </c>
      <c r="D118" s="167">
        <v>435521.99</v>
      </c>
      <c r="E118" s="167">
        <v>181905.67</v>
      </c>
      <c r="F118" s="167">
        <f t="shared" si="3"/>
        <v>617427.66</v>
      </c>
      <c r="G118" s="167">
        <v>407695.77</v>
      </c>
      <c r="H118" s="167">
        <v>174882.91</v>
      </c>
      <c r="I118" s="167">
        <f t="shared" si="4"/>
        <v>582578.68000000005</v>
      </c>
      <c r="J118" s="167">
        <v>94.36</v>
      </c>
    </row>
    <row r="119" spans="1:10" ht="27" customHeight="1">
      <c r="A119" s="166" t="s">
        <v>891</v>
      </c>
      <c r="B119" s="166" t="s">
        <v>779</v>
      </c>
      <c r="C119" s="124" t="s">
        <v>753</v>
      </c>
      <c r="D119" s="167">
        <v>1109412.5</v>
      </c>
      <c r="E119" s="167">
        <v>445927.92</v>
      </c>
      <c r="F119" s="167">
        <f t="shared" si="3"/>
        <v>1555340.42</v>
      </c>
      <c r="G119" s="167">
        <v>894128.69</v>
      </c>
      <c r="H119" s="167">
        <v>391461.16</v>
      </c>
      <c r="I119" s="167">
        <f t="shared" si="4"/>
        <v>1285589.8499999999</v>
      </c>
      <c r="J119" s="167">
        <v>82.66</v>
      </c>
    </row>
    <row r="120" spans="1:10" ht="27" customHeight="1">
      <c r="A120" s="166" t="s">
        <v>892</v>
      </c>
      <c r="B120" s="166" t="s">
        <v>779</v>
      </c>
      <c r="C120" s="124" t="s">
        <v>754</v>
      </c>
      <c r="D120" s="167">
        <v>1833903.11</v>
      </c>
      <c r="E120" s="167">
        <v>877094.38</v>
      </c>
      <c r="F120" s="167">
        <f t="shared" si="3"/>
        <v>2710997.49</v>
      </c>
      <c r="G120" s="167">
        <v>1570593.3</v>
      </c>
      <c r="H120" s="167">
        <v>792601.42</v>
      </c>
      <c r="I120" s="167">
        <f t="shared" si="4"/>
        <v>2363194.7200000002</v>
      </c>
      <c r="J120" s="167">
        <v>87.17</v>
      </c>
    </row>
    <row r="121" spans="1:10" ht="27" customHeight="1">
      <c r="A121" s="166" t="s">
        <v>893</v>
      </c>
      <c r="B121" s="166" t="s">
        <v>779</v>
      </c>
      <c r="C121" s="124" t="s">
        <v>755</v>
      </c>
      <c r="D121" s="167">
        <v>516676.65</v>
      </c>
      <c r="E121" s="167">
        <v>189018.25</v>
      </c>
      <c r="F121" s="167">
        <f t="shared" si="3"/>
        <v>705694.9</v>
      </c>
      <c r="G121" s="167">
        <v>495629.04</v>
      </c>
      <c r="H121" s="167">
        <v>181746.73</v>
      </c>
      <c r="I121" s="167">
        <f t="shared" si="4"/>
        <v>677375.77</v>
      </c>
      <c r="J121" s="167">
        <v>95.99</v>
      </c>
    </row>
    <row r="122" spans="1:10" ht="27" customHeight="1">
      <c r="A122" s="166" t="s">
        <v>894</v>
      </c>
      <c r="B122" s="166" t="s">
        <v>779</v>
      </c>
      <c r="C122" s="124" t="s">
        <v>756</v>
      </c>
      <c r="D122" s="167">
        <v>2401474.02</v>
      </c>
      <c r="E122" s="167">
        <v>911345.79</v>
      </c>
      <c r="F122" s="167">
        <f t="shared" si="3"/>
        <v>3312819.81</v>
      </c>
      <c r="G122" s="167">
        <v>2285984.0699999998</v>
      </c>
      <c r="H122" s="167">
        <v>896295.26</v>
      </c>
      <c r="I122" s="167">
        <f t="shared" si="4"/>
        <v>3182279.33</v>
      </c>
      <c r="J122" s="167">
        <v>96.06</v>
      </c>
    </row>
    <row r="123" spans="1:10" ht="27" customHeight="1">
      <c r="A123" s="166" t="s">
        <v>895</v>
      </c>
      <c r="B123" s="166" t="s">
        <v>779</v>
      </c>
      <c r="C123" s="124" t="s">
        <v>757</v>
      </c>
      <c r="D123" s="167">
        <v>1970668.09</v>
      </c>
      <c r="E123" s="167">
        <v>798978.18</v>
      </c>
      <c r="F123" s="167">
        <f t="shared" si="3"/>
        <v>2769646.27</v>
      </c>
      <c r="G123" s="167">
        <v>1750408.09</v>
      </c>
      <c r="H123" s="167">
        <v>739147.53</v>
      </c>
      <c r="I123" s="167">
        <f t="shared" si="4"/>
        <v>2489555.62</v>
      </c>
      <c r="J123" s="167">
        <v>89.89</v>
      </c>
    </row>
    <row r="124" spans="1:10" ht="27" customHeight="1">
      <c r="A124" s="166" t="s">
        <v>896</v>
      </c>
      <c r="B124" s="166" t="s">
        <v>779</v>
      </c>
      <c r="C124" s="124" t="s">
        <v>758</v>
      </c>
      <c r="D124" s="167">
        <v>2026546.59</v>
      </c>
      <c r="E124" s="167">
        <v>927684.08</v>
      </c>
      <c r="F124" s="167">
        <f t="shared" si="3"/>
        <v>2954230.67</v>
      </c>
      <c r="G124" s="167">
        <v>1901505.33</v>
      </c>
      <c r="H124" s="167">
        <v>891655.08</v>
      </c>
      <c r="I124" s="167">
        <f t="shared" si="4"/>
        <v>2793160.41</v>
      </c>
      <c r="J124" s="167">
        <v>94.55</v>
      </c>
    </row>
    <row r="125" spans="1:10" ht="27" customHeight="1">
      <c r="A125" s="166" t="s">
        <v>897</v>
      </c>
      <c r="B125" s="166" t="s">
        <v>779</v>
      </c>
      <c r="C125" s="124" t="s">
        <v>759</v>
      </c>
      <c r="D125" s="167">
        <v>2294275.87</v>
      </c>
      <c r="E125" s="167">
        <v>852567.16</v>
      </c>
      <c r="F125" s="167">
        <f t="shared" si="3"/>
        <v>3146843.0300000003</v>
      </c>
      <c r="G125" s="167">
        <v>2147958.9500000002</v>
      </c>
      <c r="H125" s="167">
        <v>812546.56000000006</v>
      </c>
      <c r="I125" s="167">
        <f t="shared" si="4"/>
        <v>2960505.5100000002</v>
      </c>
      <c r="J125" s="167">
        <v>94.08</v>
      </c>
    </row>
    <row r="126" spans="1:10" ht="27" customHeight="1">
      <c r="A126" s="166" t="s">
        <v>898</v>
      </c>
      <c r="B126" s="166" t="s">
        <v>779</v>
      </c>
      <c r="C126" s="124" t="s">
        <v>760</v>
      </c>
      <c r="D126" s="167">
        <v>2150645.83</v>
      </c>
      <c r="E126" s="167">
        <v>1022265.8</v>
      </c>
      <c r="F126" s="167">
        <f t="shared" si="3"/>
        <v>3172911.63</v>
      </c>
      <c r="G126" s="167">
        <v>2081424.48</v>
      </c>
      <c r="H126" s="167">
        <v>1005704.81</v>
      </c>
      <c r="I126" s="167">
        <f t="shared" si="4"/>
        <v>3087129.29</v>
      </c>
      <c r="J126" s="167">
        <v>97.3</v>
      </c>
    </row>
    <row r="127" spans="1:10" ht="27" customHeight="1">
      <c r="A127" s="166" t="s">
        <v>899</v>
      </c>
      <c r="B127" s="166" t="s">
        <v>779</v>
      </c>
      <c r="C127" s="124" t="s">
        <v>761</v>
      </c>
      <c r="D127" s="167">
        <v>2050036.36</v>
      </c>
      <c r="E127" s="167">
        <v>944761.32</v>
      </c>
      <c r="F127" s="167">
        <f t="shared" si="3"/>
        <v>2994797.68</v>
      </c>
      <c r="G127" s="167">
        <v>1887458.22</v>
      </c>
      <c r="H127" s="167">
        <v>899155.28</v>
      </c>
      <c r="I127" s="167">
        <f t="shared" si="4"/>
        <v>2786613.5</v>
      </c>
      <c r="J127" s="167">
        <v>93.05</v>
      </c>
    </row>
    <row r="128" spans="1:10" ht="27" customHeight="1">
      <c r="A128" s="166" t="s">
        <v>900</v>
      </c>
      <c r="B128" s="166" t="s">
        <v>779</v>
      </c>
      <c r="C128" s="124" t="s">
        <v>762</v>
      </c>
      <c r="D128" s="167">
        <v>1432207.71</v>
      </c>
      <c r="E128" s="167">
        <v>492321.22</v>
      </c>
      <c r="F128" s="167">
        <f t="shared" si="3"/>
        <v>1924528.93</v>
      </c>
      <c r="G128" s="167">
        <v>1432207.71</v>
      </c>
      <c r="H128" s="167">
        <v>492321.22</v>
      </c>
      <c r="I128" s="167">
        <f t="shared" si="4"/>
        <v>1924528.93</v>
      </c>
      <c r="J128" s="167">
        <v>100</v>
      </c>
    </row>
    <row r="129" spans="1:10" ht="27" customHeight="1">
      <c r="A129" s="166" t="s">
        <v>901</v>
      </c>
      <c r="B129" s="166" t="s">
        <v>779</v>
      </c>
      <c r="C129" s="124" t="s">
        <v>763</v>
      </c>
      <c r="D129" s="167">
        <v>2750170.2</v>
      </c>
      <c r="E129" s="167">
        <v>1283286.54</v>
      </c>
      <c r="F129" s="167">
        <f t="shared" si="3"/>
        <v>4033456.74</v>
      </c>
      <c r="G129" s="167">
        <v>2568118.69</v>
      </c>
      <c r="H129" s="167">
        <v>1213258.3400000001</v>
      </c>
      <c r="I129" s="167">
        <f t="shared" si="4"/>
        <v>3781377.0300000003</v>
      </c>
      <c r="J129" s="167">
        <v>93.75</v>
      </c>
    </row>
    <row r="130" spans="1:10" ht="27" customHeight="1">
      <c r="A130" s="166" t="s">
        <v>902</v>
      </c>
      <c r="B130" s="166" t="s">
        <v>779</v>
      </c>
      <c r="C130" s="124" t="s">
        <v>764</v>
      </c>
      <c r="D130" s="167">
        <v>2693094.91</v>
      </c>
      <c r="E130" s="167">
        <v>1187040.47</v>
      </c>
      <c r="F130" s="167">
        <f t="shared" si="3"/>
        <v>3880135.38</v>
      </c>
      <c r="G130" s="167">
        <v>2503175.0699999998</v>
      </c>
      <c r="H130" s="167">
        <v>1132697.8</v>
      </c>
      <c r="I130" s="167">
        <f t="shared" si="4"/>
        <v>3635872.87</v>
      </c>
      <c r="J130" s="167">
        <v>93.7</v>
      </c>
    </row>
    <row r="131" spans="1:10" ht="12" customHeight="1">
      <c r="D131" s="168"/>
      <c r="E131" s="168"/>
      <c r="F131" s="168"/>
      <c r="G131" s="169"/>
      <c r="H131" s="169"/>
      <c r="I131" s="169"/>
    </row>
    <row r="132" spans="1:10" ht="12" customHeight="1">
      <c r="A132" s="170" t="s">
        <v>903</v>
      </c>
    </row>
  </sheetData>
  <mergeCells count="10">
    <mergeCell ref="A1:C1"/>
    <mergeCell ref="A2:J2"/>
    <mergeCell ref="A3:C3"/>
    <mergeCell ref="G3:J3"/>
    <mergeCell ref="D4:F4"/>
    <mergeCell ref="G4:I4"/>
    <mergeCell ref="A4:A5"/>
    <mergeCell ref="B4:B5"/>
    <mergeCell ref="C4:C5"/>
    <mergeCell ref="J4:J5"/>
  </mergeCells>
  <phoneticPr fontId="154" type="noConversion"/>
  <pageMargins left="0.35433070866141703" right="0.35433070866141703" top="0.78740157480314998" bottom="0.68897637795275601" header="0.511811023622047" footer="0.511811023622047"/>
  <pageSetup paperSize="9" scale="80" fitToHeight="0" orientation="landscape" horizontalDpi="1200" verticalDpi="12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workbookViewId="0">
      <selection activeCell="B4" sqref="B4"/>
    </sheetView>
  </sheetViews>
  <sheetFormatPr defaultColWidth="9" defaultRowHeight="13.5"/>
  <cols>
    <col min="1" max="1" width="6.625" style="115" customWidth="1"/>
    <col min="2" max="2" width="32.625" style="115" customWidth="1"/>
    <col min="3" max="4" width="9" style="156"/>
    <col min="5" max="16384" width="9" style="115"/>
  </cols>
  <sheetData>
    <row r="1" spans="1:4">
      <c r="A1" s="688" t="s">
        <v>904</v>
      </c>
      <c r="B1" s="688"/>
      <c r="C1" s="695"/>
      <c r="D1" s="695"/>
    </row>
    <row r="2" spans="1:4">
      <c r="A2" s="688"/>
      <c r="B2" s="688"/>
      <c r="C2" s="695"/>
      <c r="D2" s="695"/>
    </row>
    <row r="3" spans="1:4">
      <c r="A3" s="688"/>
      <c r="B3" s="688"/>
      <c r="C3" s="695"/>
      <c r="D3" s="695"/>
    </row>
    <row r="4" spans="1:4" ht="20.100000000000001" customHeight="1">
      <c r="A4" s="157" t="s">
        <v>634</v>
      </c>
      <c r="B4" s="157" t="s">
        <v>635</v>
      </c>
      <c r="C4" s="156" t="s">
        <v>905</v>
      </c>
      <c r="D4" s="158" t="s">
        <v>906</v>
      </c>
    </row>
    <row r="5" spans="1:4" ht="20.100000000000001" customHeight="1">
      <c r="A5" s="123">
        <v>1</v>
      </c>
      <c r="B5" s="124" t="s">
        <v>638</v>
      </c>
      <c r="C5" s="158"/>
      <c r="D5" s="158" t="s">
        <v>906</v>
      </c>
    </row>
    <row r="6" spans="1:4" ht="20.100000000000001" customHeight="1">
      <c r="A6" s="128">
        <v>2</v>
      </c>
      <c r="B6" s="124" t="s">
        <v>640</v>
      </c>
      <c r="C6" s="158"/>
      <c r="D6" s="158" t="s">
        <v>906</v>
      </c>
    </row>
    <row r="7" spans="1:4" ht="20.100000000000001" customHeight="1">
      <c r="A7" s="123">
        <v>3</v>
      </c>
      <c r="B7" s="124" t="s">
        <v>642</v>
      </c>
      <c r="C7" s="158"/>
      <c r="D7" s="158" t="s">
        <v>906</v>
      </c>
    </row>
    <row r="8" spans="1:4" ht="20.100000000000001" customHeight="1">
      <c r="A8" s="128">
        <v>4</v>
      </c>
      <c r="B8" s="124" t="s">
        <v>643</v>
      </c>
      <c r="C8" s="158"/>
      <c r="D8" s="158" t="s">
        <v>906</v>
      </c>
    </row>
    <row r="9" spans="1:4" ht="20.100000000000001" customHeight="1">
      <c r="A9" s="123">
        <v>5</v>
      </c>
      <c r="B9" s="124" t="s">
        <v>644</v>
      </c>
      <c r="C9" s="158" t="s">
        <v>905</v>
      </c>
      <c r="D9" s="158"/>
    </row>
    <row r="10" spans="1:4" ht="20.100000000000001" customHeight="1">
      <c r="A10" s="128">
        <v>6</v>
      </c>
      <c r="B10" s="124" t="s">
        <v>645</v>
      </c>
      <c r="C10" s="158" t="s">
        <v>905</v>
      </c>
      <c r="D10" s="158"/>
    </row>
    <row r="11" spans="1:4" ht="20.100000000000001" customHeight="1">
      <c r="A11" s="123">
        <v>7</v>
      </c>
      <c r="B11" s="124" t="s">
        <v>646</v>
      </c>
      <c r="C11" s="158"/>
      <c r="D11" s="158" t="s">
        <v>906</v>
      </c>
    </row>
    <row r="12" spans="1:4" ht="20.100000000000001" customHeight="1">
      <c r="A12" s="128">
        <v>8</v>
      </c>
      <c r="B12" s="124" t="s">
        <v>647</v>
      </c>
      <c r="C12" s="158"/>
      <c r="D12" s="158" t="s">
        <v>906</v>
      </c>
    </row>
    <row r="13" spans="1:4" ht="20.100000000000001" customHeight="1">
      <c r="A13" s="123">
        <v>9</v>
      </c>
      <c r="B13" s="124" t="s">
        <v>648</v>
      </c>
      <c r="C13" s="158" t="s">
        <v>905</v>
      </c>
      <c r="D13" s="158"/>
    </row>
    <row r="14" spans="1:4" ht="20.100000000000001" customHeight="1">
      <c r="A14" s="128">
        <v>10</v>
      </c>
      <c r="B14" s="124" t="s">
        <v>649</v>
      </c>
      <c r="C14" s="158" t="s">
        <v>905</v>
      </c>
      <c r="D14" s="158"/>
    </row>
    <row r="15" spans="1:4" ht="20.100000000000001" customHeight="1">
      <c r="A15" s="123">
        <v>11</v>
      </c>
      <c r="B15" s="124" t="s">
        <v>650</v>
      </c>
      <c r="C15" s="158" t="s">
        <v>905</v>
      </c>
      <c r="D15" s="158"/>
    </row>
    <row r="16" spans="1:4" ht="20.100000000000001" customHeight="1">
      <c r="A16" s="128">
        <v>12</v>
      </c>
      <c r="B16" s="124" t="s">
        <v>651</v>
      </c>
      <c r="C16" s="158"/>
      <c r="D16" s="158" t="s">
        <v>906</v>
      </c>
    </row>
    <row r="17" spans="1:4" ht="20.100000000000001" customHeight="1">
      <c r="A17" s="123">
        <v>13</v>
      </c>
      <c r="B17" s="124" t="s">
        <v>652</v>
      </c>
      <c r="C17" s="158"/>
      <c r="D17" s="158" t="s">
        <v>906</v>
      </c>
    </row>
    <row r="18" spans="1:4" ht="20.100000000000001" customHeight="1">
      <c r="A18" s="128">
        <v>14</v>
      </c>
      <c r="B18" s="124" t="s">
        <v>653</v>
      </c>
      <c r="C18" s="158"/>
      <c r="D18" s="158" t="s">
        <v>906</v>
      </c>
    </row>
    <row r="19" spans="1:4" ht="20.100000000000001" customHeight="1">
      <c r="A19" s="123">
        <v>15</v>
      </c>
      <c r="B19" s="124" t="s">
        <v>654</v>
      </c>
      <c r="C19" s="158" t="s">
        <v>905</v>
      </c>
      <c r="D19" s="158"/>
    </row>
    <row r="20" spans="1:4" ht="20.100000000000001" customHeight="1">
      <c r="A20" s="128">
        <v>16</v>
      </c>
      <c r="B20" s="124" t="s">
        <v>655</v>
      </c>
      <c r="C20" s="158" t="s">
        <v>905</v>
      </c>
      <c r="D20" s="158"/>
    </row>
    <row r="21" spans="1:4" ht="20.100000000000001" customHeight="1">
      <c r="A21" s="123">
        <v>17</v>
      </c>
      <c r="B21" s="124" t="s">
        <v>656</v>
      </c>
      <c r="C21" s="158"/>
      <c r="D21" s="158" t="s">
        <v>906</v>
      </c>
    </row>
    <row r="22" spans="1:4" ht="20.100000000000001" customHeight="1">
      <c r="A22" s="128">
        <v>18</v>
      </c>
      <c r="B22" s="124" t="s">
        <v>657</v>
      </c>
      <c r="C22" s="158"/>
      <c r="D22" s="158" t="s">
        <v>906</v>
      </c>
    </row>
    <row r="23" spans="1:4" ht="20.100000000000001" customHeight="1">
      <c r="A23" s="123">
        <v>19</v>
      </c>
      <c r="B23" s="124" t="s">
        <v>658</v>
      </c>
      <c r="C23" s="158" t="s">
        <v>905</v>
      </c>
      <c r="D23" s="158"/>
    </row>
    <row r="24" spans="1:4" ht="20.100000000000001" customHeight="1">
      <c r="A24" s="128">
        <v>20</v>
      </c>
      <c r="B24" s="124" t="s">
        <v>659</v>
      </c>
      <c r="C24" s="158" t="s">
        <v>905</v>
      </c>
      <c r="D24" s="158"/>
    </row>
    <row r="25" spans="1:4" ht="20.100000000000001" customHeight="1">
      <c r="A25" s="123">
        <v>21</v>
      </c>
      <c r="B25" s="124" t="s">
        <v>660</v>
      </c>
      <c r="C25" s="158" t="s">
        <v>905</v>
      </c>
      <c r="D25" s="158"/>
    </row>
    <row r="26" spans="1:4" ht="20.100000000000001" customHeight="1">
      <c r="A26" s="128">
        <v>22</v>
      </c>
      <c r="B26" s="124" t="s">
        <v>661</v>
      </c>
      <c r="C26" s="158" t="s">
        <v>905</v>
      </c>
      <c r="D26" s="158"/>
    </row>
    <row r="27" spans="1:4" ht="20.100000000000001" customHeight="1">
      <c r="A27" s="123">
        <v>23</v>
      </c>
      <c r="B27" s="124" t="s">
        <v>662</v>
      </c>
      <c r="C27" s="158" t="s">
        <v>905</v>
      </c>
      <c r="D27" s="158"/>
    </row>
    <row r="28" spans="1:4" ht="20.100000000000001" customHeight="1">
      <c r="A28" s="128">
        <v>24</v>
      </c>
      <c r="B28" s="124" t="s">
        <v>664</v>
      </c>
      <c r="C28" s="158" t="s">
        <v>905</v>
      </c>
      <c r="D28" s="158"/>
    </row>
    <row r="29" spans="1:4" ht="20.100000000000001" customHeight="1">
      <c r="A29" s="123">
        <v>25</v>
      </c>
      <c r="B29" s="124" t="s">
        <v>665</v>
      </c>
      <c r="C29" s="158" t="s">
        <v>905</v>
      </c>
      <c r="D29" s="158"/>
    </row>
    <row r="30" spans="1:4" ht="20.100000000000001" customHeight="1">
      <c r="A30" s="128">
        <v>26</v>
      </c>
      <c r="B30" s="124" t="s">
        <v>666</v>
      </c>
      <c r="C30" s="158" t="s">
        <v>905</v>
      </c>
      <c r="D30" s="158"/>
    </row>
    <row r="31" spans="1:4" ht="20.100000000000001" customHeight="1">
      <c r="A31" s="123">
        <v>27</v>
      </c>
      <c r="B31" s="124" t="s">
        <v>667</v>
      </c>
      <c r="C31" s="158" t="s">
        <v>905</v>
      </c>
      <c r="D31" s="158"/>
    </row>
    <row r="32" spans="1:4" ht="20.100000000000001" customHeight="1">
      <c r="A32" s="128">
        <v>28</v>
      </c>
      <c r="B32" s="124" t="s">
        <v>668</v>
      </c>
      <c r="C32" s="158" t="s">
        <v>905</v>
      </c>
      <c r="D32" s="158"/>
    </row>
    <row r="33" spans="1:4" ht="20.100000000000001" customHeight="1">
      <c r="A33" s="123">
        <v>29</v>
      </c>
      <c r="B33" s="124" t="s">
        <v>669</v>
      </c>
      <c r="C33" s="158" t="s">
        <v>905</v>
      </c>
      <c r="D33" s="158"/>
    </row>
    <row r="34" spans="1:4" ht="20.100000000000001" customHeight="1">
      <c r="A34" s="128">
        <v>30</v>
      </c>
      <c r="B34" s="124" t="s">
        <v>670</v>
      </c>
      <c r="C34" s="158" t="s">
        <v>905</v>
      </c>
      <c r="D34" s="158"/>
    </row>
    <row r="35" spans="1:4" ht="20.100000000000001" customHeight="1">
      <c r="A35" s="123">
        <v>31</v>
      </c>
      <c r="B35" s="124" t="s">
        <v>671</v>
      </c>
      <c r="C35" s="158" t="s">
        <v>905</v>
      </c>
      <c r="D35" s="158"/>
    </row>
    <row r="36" spans="1:4" ht="20.100000000000001" customHeight="1">
      <c r="A36" s="128">
        <v>32</v>
      </c>
      <c r="B36" s="124" t="s">
        <v>672</v>
      </c>
      <c r="C36" s="158" t="s">
        <v>905</v>
      </c>
      <c r="D36" s="158"/>
    </row>
    <row r="37" spans="1:4" ht="20.100000000000001" customHeight="1">
      <c r="A37" s="123">
        <v>33</v>
      </c>
      <c r="B37" s="124" t="s">
        <v>673</v>
      </c>
      <c r="C37" s="158" t="s">
        <v>905</v>
      </c>
      <c r="D37" s="158"/>
    </row>
    <row r="38" spans="1:4" ht="20.100000000000001" customHeight="1">
      <c r="A38" s="128">
        <v>34</v>
      </c>
      <c r="B38" s="124" t="s">
        <v>674</v>
      </c>
      <c r="C38" s="158" t="s">
        <v>905</v>
      </c>
      <c r="D38" s="158"/>
    </row>
    <row r="39" spans="1:4" ht="20.100000000000001" customHeight="1">
      <c r="A39" s="123">
        <v>35</v>
      </c>
      <c r="B39" s="124" t="s">
        <v>675</v>
      </c>
      <c r="C39" s="158" t="s">
        <v>905</v>
      </c>
      <c r="D39" s="158"/>
    </row>
    <row r="40" spans="1:4" ht="20.100000000000001" customHeight="1">
      <c r="A40" s="128">
        <v>36</v>
      </c>
      <c r="B40" s="124" t="s">
        <v>676</v>
      </c>
      <c r="C40" s="158" t="s">
        <v>905</v>
      </c>
      <c r="D40" s="158"/>
    </row>
    <row r="41" spans="1:4" ht="20.100000000000001" customHeight="1">
      <c r="A41" s="123">
        <v>37</v>
      </c>
      <c r="B41" s="124" t="s">
        <v>677</v>
      </c>
      <c r="C41" s="158" t="s">
        <v>905</v>
      </c>
      <c r="D41" s="158"/>
    </row>
    <row r="42" spans="1:4" ht="20.100000000000001" customHeight="1">
      <c r="A42" s="128">
        <v>38</v>
      </c>
      <c r="B42" s="124" t="s">
        <v>678</v>
      </c>
      <c r="C42" s="158" t="s">
        <v>905</v>
      </c>
      <c r="D42" s="158"/>
    </row>
    <row r="43" spans="1:4" ht="20.100000000000001" customHeight="1">
      <c r="A43" s="123">
        <v>39</v>
      </c>
      <c r="B43" s="124" t="s">
        <v>679</v>
      </c>
      <c r="C43" s="158" t="s">
        <v>905</v>
      </c>
      <c r="D43" s="158"/>
    </row>
    <row r="44" spans="1:4" ht="20.100000000000001" customHeight="1">
      <c r="A44" s="128">
        <v>40</v>
      </c>
      <c r="B44" s="124" t="s">
        <v>680</v>
      </c>
      <c r="C44" s="158"/>
      <c r="D44" s="158" t="s">
        <v>906</v>
      </c>
    </row>
    <row r="45" spans="1:4" ht="20.100000000000001" customHeight="1">
      <c r="A45" s="123">
        <v>41</v>
      </c>
      <c r="B45" s="124" t="s">
        <v>681</v>
      </c>
      <c r="C45" s="158"/>
      <c r="D45" s="158" t="s">
        <v>906</v>
      </c>
    </row>
    <row r="46" spans="1:4" ht="20.100000000000001" customHeight="1">
      <c r="A46" s="128">
        <v>42</v>
      </c>
      <c r="B46" s="124" t="s">
        <v>682</v>
      </c>
      <c r="C46" s="158" t="s">
        <v>905</v>
      </c>
      <c r="D46" s="158"/>
    </row>
    <row r="47" spans="1:4" ht="20.100000000000001" customHeight="1">
      <c r="A47" s="123">
        <v>43</v>
      </c>
      <c r="B47" s="124" t="s">
        <v>683</v>
      </c>
      <c r="C47" s="158"/>
      <c r="D47" s="158" t="s">
        <v>906</v>
      </c>
    </row>
    <row r="48" spans="1:4" ht="20.100000000000001" customHeight="1">
      <c r="A48" s="128">
        <v>44</v>
      </c>
      <c r="B48" s="124" t="s">
        <v>684</v>
      </c>
      <c r="C48" s="158"/>
      <c r="D48" s="158" t="s">
        <v>906</v>
      </c>
    </row>
    <row r="49" spans="1:4" ht="20.100000000000001" customHeight="1">
      <c r="A49" s="123">
        <v>45</v>
      </c>
      <c r="B49" s="124" t="s">
        <v>685</v>
      </c>
      <c r="C49" s="158" t="s">
        <v>905</v>
      </c>
      <c r="D49" s="158"/>
    </row>
    <row r="50" spans="1:4" ht="20.100000000000001" customHeight="1">
      <c r="A50" s="128">
        <v>46</v>
      </c>
      <c r="B50" s="124" t="s">
        <v>686</v>
      </c>
      <c r="C50" s="158"/>
      <c r="D50" s="158" t="s">
        <v>906</v>
      </c>
    </row>
    <row r="51" spans="1:4" ht="20.100000000000001" customHeight="1">
      <c r="A51" s="123">
        <v>47</v>
      </c>
      <c r="B51" s="124" t="s">
        <v>687</v>
      </c>
      <c r="C51" s="158" t="s">
        <v>905</v>
      </c>
      <c r="D51" s="158"/>
    </row>
    <row r="52" spans="1:4" ht="20.100000000000001" customHeight="1">
      <c r="A52" s="128">
        <v>48</v>
      </c>
      <c r="B52" s="124" t="s">
        <v>688</v>
      </c>
      <c r="C52" s="158"/>
      <c r="D52" s="158" t="s">
        <v>906</v>
      </c>
    </row>
    <row r="53" spans="1:4" ht="20.100000000000001" customHeight="1">
      <c r="A53" s="123">
        <v>49</v>
      </c>
      <c r="B53" s="124" t="s">
        <v>689</v>
      </c>
      <c r="C53" s="158" t="s">
        <v>905</v>
      </c>
      <c r="D53" s="158"/>
    </row>
    <row r="54" spans="1:4" ht="20.100000000000001" customHeight="1">
      <c r="A54" s="128">
        <v>50</v>
      </c>
      <c r="B54" s="124" t="s">
        <v>690</v>
      </c>
      <c r="C54" s="158" t="s">
        <v>905</v>
      </c>
      <c r="D54" s="158"/>
    </row>
    <row r="55" spans="1:4" ht="20.100000000000001" customHeight="1">
      <c r="A55" s="123">
        <v>51</v>
      </c>
      <c r="B55" s="124" t="s">
        <v>691</v>
      </c>
      <c r="C55" s="158" t="s">
        <v>905</v>
      </c>
      <c r="D55" s="158"/>
    </row>
    <row r="56" spans="1:4" ht="20.100000000000001" customHeight="1">
      <c r="A56" s="128">
        <v>52</v>
      </c>
      <c r="B56" s="124" t="s">
        <v>692</v>
      </c>
      <c r="C56" s="158"/>
      <c r="D56" s="158" t="s">
        <v>906</v>
      </c>
    </row>
    <row r="57" spans="1:4" ht="20.100000000000001" customHeight="1">
      <c r="A57" s="123">
        <v>53</v>
      </c>
      <c r="B57" s="124" t="s">
        <v>693</v>
      </c>
      <c r="C57" s="158"/>
      <c r="D57" s="158" t="s">
        <v>906</v>
      </c>
    </row>
    <row r="58" spans="1:4" ht="20.100000000000001" customHeight="1">
      <c r="A58" s="128">
        <v>54</v>
      </c>
      <c r="B58" s="124" t="s">
        <v>694</v>
      </c>
      <c r="C58" s="158"/>
      <c r="D58" s="158" t="s">
        <v>906</v>
      </c>
    </row>
    <row r="59" spans="1:4" ht="20.100000000000001" customHeight="1">
      <c r="A59" s="123">
        <v>55</v>
      </c>
      <c r="B59" s="124" t="s">
        <v>695</v>
      </c>
      <c r="C59" s="158"/>
      <c r="D59" s="158" t="s">
        <v>906</v>
      </c>
    </row>
    <row r="60" spans="1:4" ht="20.100000000000001" customHeight="1">
      <c r="A60" s="128">
        <v>56</v>
      </c>
      <c r="B60" s="124" t="s">
        <v>696</v>
      </c>
      <c r="C60" s="158" t="s">
        <v>905</v>
      </c>
      <c r="D60" s="158"/>
    </row>
    <row r="61" spans="1:4" ht="20.100000000000001" customHeight="1">
      <c r="A61" s="123">
        <v>57</v>
      </c>
      <c r="B61" s="124" t="s">
        <v>697</v>
      </c>
      <c r="C61" s="158"/>
      <c r="D61" s="158" t="s">
        <v>906</v>
      </c>
    </row>
    <row r="62" spans="1:4" ht="20.100000000000001" customHeight="1">
      <c r="A62" s="128">
        <v>58</v>
      </c>
      <c r="B62" s="124" t="s">
        <v>698</v>
      </c>
      <c r="C62" s="158" t="s">
        <v>905</v>
      </c>
      <c r="D62" s="158"/>
    </row>
    <row r="63" spans="1:4" ht="20.100000000000001" customHeight="1">
      <c r="A63" s="123">
        <v>59</v>
      </c>
      <c r="B63" s="124" t="s">
        <v>699</v>
      </c>
      <c r="C63" s="158"/>
      <c r="D63" s="158" t="s">
        <v>906</v>
      </c>
    </row>
    <row r="64" spans="1:4" ht="20.100000000000001" customHeight="1">
      <c r="A64" s="128">
        <v>60</v>
      </c>
      <c r="B64" s="124" t="s">
        <v>700</v>
      </c>
      <c r="C64" s="158" t="s">
        <v>905</v>
      </c>
      <c r="D64" s="158"/>
    </row>
    <row r="65" spans="1:4" ht="20.100000000000001" customHeight="1">
      <c r="A65" s="123">
        <v>61</v>
      </c>
      <c r="B65" s="124" t="s">
        <v>701</v>
      </c>
      <c r="C65" s="158"/>
      <c r="D65" s="158" t="s">
        <v>906</v>
      </c>
    </row>
    <row r="66" spans="1:4" ht="20.100000000000001" customHeight="1">
      <c r="A66" s="128">
        <v>62</v>
      </c>
      <c r="B66" s="124" t="s">
        <v>702</v>
      </c>
      <c r="C66" s="158" t="s">
        <v>905</v>
      </c>
      <c r="D66" s="158"/>
    </row>
    <row r="67" spans="1:4" ht="20.100000000000001" customHeight="1">
      <c r="A67" s="123">
        <v>63</v>
      </c>
      <c r="B67" s="124" t="s">
        <v>703</v>
      </c>
      <c r="C67" s="158"/>
      <c r="D67" s="158" t="s">
        <v>906</v>
      </c>
    </row>
    <row r="68" spans="1:4" ht="20.100000000000001" customHeight="1">
      <c r="A68" s="128">
        <v>64</v>
      </c>
      <c r="B68" s="124" t="s">
        <v>704</v>
      </c>
      <c r="C68" s="158" t="s">
        <v>905</v>
      </c>
      <c r="D68" s="158"/>
    </row>
    <row r="69" spans="1:4" ht="20.100000000000001" customHeight="1">
      <c r="A69" s="123">
        <v>65</v>
      </c>
      <c r="B69" s="124" t="s">
        <v>705</v>
      </c>
      <c r="C69" s="158"/>
      <c r="D69" s="158" t="s">
        <v>906</v>
      </c>
    </row>
    <row r="70" spans="1:4" ht="20.100000000000001" customHeight="1">
      <c r="A70" s="128">
        <v>66</v>
      </c>
      <c r="B70" s="124" t="s">
        <v>706</v>
      </c>
      <c r="C70" s="158" t="s">
        <v>905</v>
      </c>
      <c r="D70" s="158"/>
    </row>
    <row r="71" spans="1:4" ht="20.100000000000001" customHeight="1">
      <c r="A71" s="123">
        <v>67</v>
      </c>
      <c r="B71" s="124" t="s">
        <v>707</v>
      </c>
      <c r="C71" s="158" t="s">
        <v>905</v>
      </c>
      <c r="D71" s="158"/>
    </row>
    <row r="72" spans="1:4" ht="20.100000000000001" customHeight="1">
      <c r="A72" s="128">
        <v>68</v>
      </c>
      <c r="B72" s="124" t="s">
        <v>708</v>
      </c>
      <c r="C72" s="158" t="s">
        <v>905</v>
      </c>
      <c r="D72" s="158"/>
    </row>
    <row r="73" spans="1:4" ht="20.100000000000001" customHeight="1">
      <c r="A73" s="123">
        <v>69</v>
      </c>
      <c r="B73" s="124" t="s">
        <v>709</v>
      </c>
      <c r="C73" s="158" t="s">
        <v>905</v>
      </c>
      <c r="D73" s="158"/>
    </row>
    <row r="74" spans="1:4" ht="20.100000000000001" customHeight="1">
      <c r="A74" s="128">
        <v>70</v>
      </c>
      <c r="B74" s="124" t="s">
        <v>710</v>
      </c>
      <c r="C74" s="158"/>
      <c r="D74" s="158" t="s">
        <v>906</v>
      </c>
    </row>
    <row r="75" spans="1:4" ht="20.100000000000001" customHeight="1">
      <c r="A75" s="123">
        <v>71</v>
      </c>
      <c r="B75" s="124" t="s">
        <v>711</v>
      </c>
      <c r="C75" s="158" t="s">
        <v>905</v>
      </c>
      <c r="D75" s="158"/>
    </row>
    <row r="76" spans="1:4" ht="20.100000000000001" customHeight="1">
      <c r="A76" s="128">
        <v>72</v>
      </c>
      <c r="B76" s="124" t="s">
        <v>712</v>
      </c>
      <c r="C76" s="158" t="s">
        <v>905</v>
      </c>
      <c r="D76" s="158"/>
    </row>
    <row r="77" spans="1:4" ht="20.100000000000001" customHeight="1">
      <c r="A77" s="123">
        <v>73</v>
      </c>
      <c r="B77" s="124" t="s">
        <v>713</v>
      </c>
      <c r="C77" s="158" t="s">
        <v>905</v>
      </c>
      <c r="D77" s="158"/>
    </row>
    <row r="78" spans="1:4" ht="20.100000000000001" customHeight="1">
      <c r="A78" s="128">
        <v>74</v>
      </c>
      <c r="B78" s="124" t="s">
        <v>714</v>
      </c>
      <c r="C78" s="158" t="s">
        <v>905</v>
      </c>
      <c r="D78" s="158"/>
    </row>
    <row r="79" spans="1:4" ht="20.100000000000001" customHeight="1">
      <c r="A79" s="123">
        <v>75</v>
      </c>
      <c r="B79" s="124" t="s">
        <v>715</v>
      </c>
      <c r="C79" s="158" t="s">
        <v>905</v>
      </c>
      <c r="D79" s="158"/>
    </row>
    <row r="80" spans="1:4" ht="20.100000000000001" customHeight="1">
      <c r="A80" s="128">
        <v>76</v>
      </c>
      <c r="B80" s="124" t="s">
        <v>716</v>
      </c>
      <c r="C80" s="158" t="s">
        <v>905</v>
      </c>
      <c r="D80" s="158"/>
    </row>
    <row r="81" spans="1:4" ht="20.100000000000001" customHeight="1">
      <c r="A81" s="123">
        <v>77</v>
      </c>
      <c r="B81" s="124" t="s">
        <v>717</v>
      </c>
      <c r="C81" s="158"/>
      <c r="D81" s="158" t="s">
        <v>906</v>
      </c>
    </row>
    <row r="82" spans="1:4" ht="20.100000000000001" customHeight="1">
      <c r="A82" s="128">
        <v>78</v>
      </c>
      <c r="B82" s="124" t="s">
        <v>718</v>
      </c>
      <c r="C82" s="158"/>
      <c r="D82" s="158" t="s">
        <v>906</v>
      </c>
    </row>
    <row r="83" spans="1:4" ht="20.100000000000001" customHeight="1">
      <c r="A83" s="123">
        <v>79</v>
      </c>
      <c r="B83" s="124" t="s">
        <v>719</v>
      </c>
      <c r="C83" s="158" t="s">
        <v>905</v>
      </c>
      <c r="D83" s="158"/>
    </row>
    <row r="84" spans="1:4" ht="20.100000000000001" customHeight="1">
      <c r="A84" s="128">
        <v>80</v>
      </c>
      <c r="B84" s="124" t="s">
        <v>720</v>
      </c>
      <c r="C84" s="158"/>
      <c r="D84" s="158" t="s">
        <v>906</v>
      </c>
    </row>
    <row r="85" spans="1:4" ht="20.100000000000001" customHeight="1">
      <c r="A85" s="123">
        <v>81</v>
      </c>
      <c r="B85" s="124" t="s">
        <v>721</v>
      </c>
      <c r="C85" s="158"/>
      <c r="D85" s="158" t="s">
        <v>906</v>
      </c>
    </row>
    <row r="86" spans="1:4" ht="20.100000000000001" customHeight="1">
      <c r="A86" s="128">
        <v>82</v>
      </c>
      <c r="B86" s="124" t="s">
        <v>722</v>
      </c>
      <c r="C86" s="158" t="s">
        <v>905</v>
      </c>
      <c r="D86" s="158"/>
    </row>
    <row r="87" spans="1:4" ht="20.100000000000001" customHeight="1">
      <c r="A87" s="123">
        <v>83</v>
      </c>
      <c r="B87" s="124" t="s">
        <v>723</v>
      </c>
      <c r="C87" s="158"/>
      <c r="D87" s="158" t="s">
        <v>906</v>
      </c>
    </row>
    <row r="88" spans="1:4" ht="20.100000000000001" customHeight="1">
      <c r="A88" s="128">
        <v>84</v>
      </c>
      <c r="B88" s="124" t="s">
        <v>724</v>
      </c>
      <c r="C88" s="158" t="s">
        <v>905</v>
      </c>
      <c r="D88" s="158"/>
    </row>
    <row r="89" spans="1:4" ht="20.100000000000001" customHeight="1">
      <c r="A89" s="123">
        <v>85</v>
      </c>
      <c r="B89" s="124" t="s">
        <v>725</v>
      </c>
      <c r="C89" s="158" t="s">
        <v>905</v>
      </c>
      <c r="D89" s="158"/>
    </row>
    <row r="90" spans="1:4" ht="20.100000000000001" customHeight="1">
      <c r="A90" s="128">
        <v>86</v>
      </c>
      <c r="B90" s="124" t="s">
        <v>726</v>
      </c>
      <c r="C90" s="158"/>
      <c r="D90" s="158" t="s">
        <v>906</v>
      </c>
    </row>
    <row r="91" spans="1:4" ht="20.100000000000001" customHeight="1">
      <c r="A91" s="123">
        <v>87</v>
      </c>
      <c r="B91" s="124" t="s">
        <v>727</v>
      </c>
      <c r="C91" s="158"/>
      <c r="D91" s="158" t="s">
        <v>906</v>
      </c>
    </row>
    <row r="92" spans="1:4" ht="20.100000000000001" customHeight="1">
      <c r="A92" s="128">
        <v>88</v>
      </c>
      <c r="B92" s="124" t="s">
        <v>728</v>
      </c>
      <c r="C92" s="158" t="s">
        <v>905</v>
      </c>
      <c r="D92" s="158"/>
    </row>
    <row r="93" spans="1:4" ht="20.100000000000001" customHeight="1">
      <c r="A93" s="123">
        <v>89</v>
      </c>
      <c r="B93" s="124" t="s">
        <v>729</v>
      </c>
      <c r="C93" s="158" t="s">
        <v>905</v>
      </c>
      <c r="D93" s="158"/>
    </row>
    <row r="94" spans="1:4" ht="20.100000000000001" customHeight="1">
      <c r="A94" s="128">
        <v>90</v>
      </c>
      <c r="B94" s="124" t="s">
        <v>730</v>
      </c>
      <c r="C94" s="158" t="s">
        <v>905</v>
      </c>
      <c r="D94" s="158"/>
    </row>
    <row r="95" spans="1:4" ht="20.100000000000001" customHeight="1">
      <c r="A95" s="123">
        <v>91</v>
      </c>
      <c r="B95" s="124" t="s">
        <v>731</v>
      </c>
      <c r="C95" s="158" t="s">
        <v>905</v>
      </c>
      <c r="D95" s="158"/>
    </row>
    <row r="96" spans="1:4" ht="20.100000000000001" customHeight="1">
      <c r="A96" s="128">
        <v>92</v>
      </c>
      <c r="B96" s="124" t="s">
        <v>732</v>
      </c>
      <c r="C96" s="158" t="s">
        <v>905</v>
      </c>
      <c r="D96" s="158"/>
    </row>
    <row r="97" spans="1:4" ht="20.100000000000001" customHeight="1">
      <c r="A97" s="123">
        <v>93</v>
      </c>
      <c r="B97" s="124" t="s">
        <v>733</v>
      </c>
      <c r="C97" s="158" t="s">
        <v>905</v>
      </c>
      <c r="D97" s="158"/>
    </row>
    <row r="98" spans="1:4" ht="20.100000000000001" customHeight="1">
      <c r="A98" s="128">
        <v>94</v>
      </c>
      <c r="B98" s="124" t="s">
        <v>734</v>
      </c>
      <c r="C98" s="158"/>
      <c r="D98" s="158" t="s">
        <v>906</v>
      </c>
    </row>
    <row r="99" spans="1:4" ht="20.100000000000001" customHeight="1">
      <c r="A99" s="123">
        <v>95</v>
      </c>
      <c r="B99" s="124" t="s">
        <v>735</v>
      </c>
      <c r="C99" s="158" t="s">
        <v>905</v>
      </c>
      <c r="D99" s="158"/>
    </row>
    <row r="100" spans="1:4" ht="20.100000000000001" customHeight="1">
      <c r="A100" s="128">
        <v>96</v>
      </c>
      <c r="B100" s="124" t="s">
        <v>736</v>
      </c>
      <c r="C100" s="158" t="s">
        <v>905</v>
      </c>
      <c r="D100" s="158"/>
    </row>
    <row r="101" spans="1:4" ht="20.100000000000001" customHeight="1">
      <c r="A101" s="123">
        <v>97</v>
      </c>
      <c r="B101" s="124" t="s">
        <v>737</v>
      </c>
      <c r="C101" s="158" t="s">
        <v>905</v>
      </c>
      <c r="D101" s="158"/>
    </row>
    <row r="102" spans="1:4" ht="20.100000000000001" customHeight="1">
      <c r="A102" s="128">
        <v>98</v>
      </c>
      <c r="B102" s="124" t="s">
        <v>738</v>
      </c>
      <c r="C102" s="158" t="s">
        <v>905</v>
      </c>
      <c r="D102" s="158"/>
    </row>
    <row r="103" spans="1:4" ht="20.100000000000001" customHeight="1">
      <c r="A103" s="123">
        <v>99</v>
      </c>
      <c r="B103" s="124" t="s">
        <v>739</v>
      </c>
      <c r="C103" s="158"/>
      <c r="D103" s="158" t="s">
        <v>906</v>
      </c>
    </row>
    <row r="104" spans="1:4" ht="20.100000000000001" customHeight="1">
      <c r="A104" s="128">
        <v>100</v>
      </c>
      <c r="B104" s="124" t="s">
        <v>740</v>
      </c>
      <c r="C104" s="158"/>
      <c r="D104" s="158" t="s">
        <v>906</v>
      </c>
    </row>
    <row r="105" spans="1:4" ht="20.100000000000001" customHeight="1">
      <c r="A105" s="123">
        <v>101</v>
      </c>
      <c r="B105" s="124" t="s">
        <v>741</v>
      </c>
      <c r="C105" s="158"/>
      <c r="D105" s="158" t="s">
        <v>906</v>
      </c>
    </row>
    <row r="106" spans="1:4" ht="20.100000000000001" customHeight="1">
      <c r="A106" s="128">
        <v>102</v>
      </c>
      <c r="B106" s="124" t="s">
        <v>742</v>
      </c>
      <c r="C106" s="158"/>
      <c r="D106" s="158" t="s">
        <v>906</v>
      </c>
    </row>
    <row r="107" spans="1:4" ht="20.100000000000001" customHeight="1">
      <c r="A107" s="123">
        <v>103</v>
      </c>
      <c r="B107" s="124" t="s">
        <v>743</v>
      </c>
      <c r="C107" s="158" t="s">
        <v>905</v>
      </c>
      <c r="D107" s="158"/>
    </row>
    <row r="108" spans="1:4" ht="20.100000000000001" customHeight="1">
      <c r="A108" s="128">
        <v>104</v>
      </c>
      <c r="B108" s="124" t="s">
        <v>744</v>
      </c>
      <c r="C108" s="158"/>
      <c r="D108" s="158" t="s">
        <v>906</v>
      </c>
    </row>
    <row r="109" spans="1:4" ht="20.100000000000001" customHeight="1">
      <c r="A109" s="123">
        <v>105</v>
      </c>
      <c r="B109" s="124" t="s">
        <v>745</v>
      </c>
      <c r="C109" s="158"/>
      <c r="D109" s="158" t="s">
        <v>906</v>
      </c>
    </row>
    <row r="110" spans="1:4" ht="20.100000000000001" customHeight="1">
      <c r="A110" s="128">
        <v>106</v>
      </c>
      <c r="B110" s="124" t="s">
        <v>746</v>
      </c>
      <c r="C110" s="158" t="s">
        <v>905</v>
      </c>
      <c r="D110" s="158"/>
    </row>
    <row r="111" spans="1:4" ht="20.100000000000001" customHeight="1">
      <c r="A111" s="123">
        <v>107</v>
      </c>
      <c r="B111" s="124" t="s">
        <v>747</v>
      </c>
      <c r="C111" s="158"/>
      <c r="D111" s="158" t="s">
        <v>906</v>
      </c>
    </row>
    <row r="112" spans="1:4" ht="20.100000000000001" customHeight="1">
      <c r="A112" s="128">
        <v>108</v>
      </c>
      <c r="B112" s="124" t="s">
        <v>748</v>
      </c>
      <c r="C112" s="158" t="s">
        <v>905</v>
      </c>
      <c r="D112" s="158"/>
    </row>
    <row r="113" spans="1:4" ht="20.100000000000001" customHeight="1">
      <c r="A113" s="123">
        <v>109</v>
      </c>
      <c r="B113" s="124" t="s">
        <v>749</v>
      </c>
      <c r="C113" s="158"/>
      <c r="D113" s="158" t="s">
        <v>906</v>
      </c>
    </row>
    <row r="114" spans="1:4" ht="20.100000000000001" customHeight="1">
      <c r="A114" s="128">
        <v>110</v>
      </c>
      <c r="B114" s="124" t="s">
        <v>750</v>
      </c>
      <c r="C114" s="158" t="s">
        <v>905</v>
      </c>
      <c r="D114" s="158"/>
    </row>
    <row r="115" spans="1:4" ht="20.100000000000001" customHeight="1">
      <c r="A115" s="123">
        <v>111</v>
      </c>
      <c r="B115" s="124" t="s">
        <v>751</v>
      </c>
      <c r="C115" s="158"/>
      <c r="D115" s="158" t="s">
        <v>906</v>
      </c>
    </row>
    <row r="116" spans="1:4" ht="20.100000000000001" customHeight="1">
      <c r="A116" s="128">
        <v>112</v>
      </c>
      <c r="B116" s="124" t="s">
        <v>752</v>
      </c>
      <c r="C116" s="158" t="s">
        <v>905</v>
      </c>
      <c r="D116" s="158"/>
    </row>
    <row r="117" spans="1:4" ht="20.100000000000001" customHeight="1">
      <c r="A117" s="123">
        <v>113</v>
      </c>
      <c r="B117" s="124" t="s">
        <v>753</v>
      </c>
      <c r="C117" s="158"/>
      <c r="D117" s="158" t="s">
        <v>906</v>
      </c>
    </row>
    <row r="118" spans="1:4" ht="20.100000000000001" customHeight="1">
      <c r="A118" s="128">
        <v>114</v>
      </c>
      <c r="B118" s="124" t="s">
        <v>754</v>
      </c>
      <c r="C118" s="158"/>
      <c r="D118" s="158" t="s">
        <v>906</v>
      </c>
    </row>
    <row r="119" spans="1:4" ht="20.100000000000001" customHeight="1">
      <c r="A119" s="123">
        <v>115</v>
      </c>
      <c r="B119" s="124" t="s">
        <v>755</v>
      </c>
      <c r="C119" s="158" t="s">
        <v>905</v>
      </c>
      <c r="D119" s="158"/>
    </row>
    <row r="120" spans="1:4" ht="20.100000000000001" customHeight="1">
      <c r="A120" s="128">
        <v>116</v>
      </c>
      <c r="B120" s="124" t="s">
        <v>756</v>
      </c>
      <c r="C120" s="158" t="s">
        <v>905</v>
      </c>
      <c r="D120" s="158"/>
    </row>
    <row r="121" spans="1:4" ht="20.100000000000001" customHeight="1">
      <c r="A121" s="123">
        <v>117</v>
      </c>
      <c r="B121" s="124" t="s">
        <v>757</v>
      </c>
      <c r="C121" s="158" t="s">
        <v>905</v>
      </c>
      <c r="D121" s="158"/>
    </row>
    <row r="122" spans="1:4" ht="20.100000000000001" customHeight="1">
      <c r="A122" s="128">
        <v>118</v>
      </c>
      <c r="B122" s="124" t="s">
        <v>758</v>
      </c>
      <c r="C122" s="158" t="s">
        <v>905</v>
      </c>
      <c r="D122" s="158"/>
    </row>
    <row r="123" spans="1:4" ht="20.100000000000001" customHeight="1">
      <c r="A123" s="123">
        <v>119</v>
      </c>
      <c r="B123" s="124" t="s">
        <v>759</v>
      </c>
      <c r="C123" s="158" t="s">
        <v>905</v>
      </c>
      <c r="D123" s="158"/>
    </row>
    <row r="124" spans="1:4" ht="20.100000000000001" customHeight="1">
      <c r="A124" s="128">
        <v>120</v>
      </c>
      <c r="B124" s="124" t="s">
        <v>760</v>
      </c>
      <c r="C124" s="158" t="s">
        <v>905</v>
      </c>
      <c r="D124" s="158"/>
    </row>
    <row r="125" spans="1:4" ht="20.100000000000001" customHeight="1">
      <c r="A125" s="123">
        <v>121</v>
      </c>
      <c r="B125" s="124" t="s">
        <v>761</v>
      </c>
      <c r="C125" s="158" t="s">
        <v>905</v>
      </c>
      <c r="D125" s="158"/>
    </row>
    <row r="126" spans="1:4" ht="20.100000000000001" customHeight="1">
      <c r="A126" s="128">
        <v>122</v>
      </c>
      <c r="B126" s="124" t="s">
        <v>762</v>
      </c>
      <c r="C126" s="158" t="s">
        <v>905</v>
      </c>
      <c r="D126" s="158"/>
    </row>
    <row r="127" spans="1:4" ht="20.100000000000001" customHeight="1">
      <c r="A127" s="123">
        <v>123</v>
      </c>
      <c r="B127" s="124" t="s">
        <v>763</v>
      </c>
      <c r="C127" s="158" t="s">
        <v>905</v>
      </c>
      <c r="D127" s="158"/>
    </row>
    <row r="128" spans="1:4" ht="20.100000000000001" customHeight="1">
      <c r="A128" s="128">
        <v>124</v>
      </c>
      <c r="B128" s="124" t="s">
        <v>764</v>
      </c>
      <c r="C128" s="158" t="s">
        <v>905</v>
      </c>
      <c r="D128" s="158"/>
    </row>
  </sheetData>
  <autoFilter ref="A4:D128"/>
  <mergeCells count="1">
    <mergeCell ref="A1:D3"/>
  </mergeCells>
  <phoneticPr fontId="15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workbookViewId="0">
      <pane xSplit="2" ySplit="13" topLeftCell="C14" activePane="bottomRight" state="frozen"/>
      <selection pane="topRight"/>
      <selection pane="bottomLeft"/>
      <selection pane="bottomRight" activeCell="E22" sqref="E22"/>
    </sheetView>
  </sheetViews>
  <sheetFormatPr defaultColWidth="9" defaultRowHeight="13.5"/>
  <cols>
    <col min="1" max="1" width="12.375" style="368" customWidth="1"/>
    <col min="2" max="2" width="19.875" style="368" customWidth="1"/>
    <col min="3" max="3" width="11" style="369" customWidth="1"/>
    <col min="4" max="5" width="9.375" style="369" customWidth="1"/>
    <col min="6" max="7" width="4.625" style="369" customWidth="1"/>
    <col min="8" max="8" width="5.875" style="369" customWidth="1"/>
    <col min="9" max="9" width="6.125" style="369" customWidth="1"/>
    <col min="10" max="10" width="4.625" style="369" customWidth="1"/>
    <col min="11" max="14" width="9.5" style="369" customWidth="1"/>
    <col min="15" max="15" width="11.5" style="370" customWidth="1"/>
    <col min="16" max="16" width="14.875" style="370" customWidth="1"/>
    <col min="17" max="17" width="13.625" style="370" customWidth="1"/>
    <col min="18" max="18" width="13.875" style="370" customWidth="1"/>
    <col min="19" max="19" width="10.875" style="370" customWidth="1"/>
    <col min="20" max="16384" width="9" style="371"/>
  </cols>
  <sheetData>
    <row r="1" spans="1:19">
      <c r="A1" s="368" t="s">
        <v>1252</v>
      </c>
    </row>
    <row r="2" spans="1:19" ht="36.6" customHeight="1">
      <c r="A2" s="496" t="s">
        <v>360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</row>
    <row r="3" spans="1:19" ht="23.45" customHeight="1">
      <c r="S3" s="392" t="s">
        <v>3</v>
      </c>
    </row>
    <row r="4" spans="1:19" s="366" customFormat="1" ht="36" customHeight="1">
      <c r="A4" s="502" t="s">
        <v>339</v>
      </c>
      <c r="B4" s="502" t="s">
        <v>361</v>
      </c>
      <c r="C4" s="497" t="s">
        <v>362</v>
      </c>
      <c r="D4" s="498"/>
      <c r="E4" s="499"/>
      <c r="F4" s="500" t="s">
        <v>363</v>
      </c>
      <c r="G4" s="500"/>
      <c r="H4" s="500"/>
      <c r="I4" s="500"/>
      <c r="J4" s="501"/>
      <c r="K4" s="489" t="s">
        <v>364</v>
      </c>
      <c r="L4" s="490"/>
      <c r="M4" s="490"/>
      <c r="N4" s="491"/>
      <c r="O4" s="495" t="s">
        <v>365</v>
      </c>
      <c r="P4" s="495"/>
      <c r="Q4" s="495"/>
      <c r="R4" s="495"/>
      <c r="S4" s="507" t="s">
        <v>366</v>
      </c>
    </row>
    <row r="5" spans="1:19" s="366" customFormat="1" ht="38.25" customHeight="1">
      <c r="A5" s="503"/>
      <c r="B5" s="503"/>
      <c r="C5" s="502" t="s">
        <v>6</v>
      </c>
      <c r="D5" s="497" t="s">
        <v>367</v>
      </c>
      <c r="E5" s="499"/>
      <c r="F5" s="505" t="s">
        <v>341</v>
      </c>
      <c r="G5" s="505" t="s">
        <v>342</v>
      </c>
      <c r="H5" s="505" t="s">
        <v>343</v>
      </c>
      <c r="I5" s="505" t="s">
        <v>368</v>
      </c>
      <c r="J5" s="506" t="s">
        <v>369</v>
      </c>
      <c r="K5" s="492"/>
      <c r="L5" s="493"/>
      <c r="M5" s="493"/>
      <c r="N5" s="494"/>
      <c r="O5" s="495"/>
      <c r="P5" s="495"/>
      <c r="Q5" s="495"/>
      <c r="R5" s="495"/>
      <c r="S5" s="508"/>
    </row>
    <row r="6" spans="1:19" s="366" customFormat="1" ht="96.75" customHeight="1">
      <c r="A6" s="504"/>
      <c r="B6" s="504"/>
      <c r="C6" s="504"/>
      <c r="D6" s="374" t="s">
        <v>370</v>
      </c>
      <c r="E6" s="374" t="s">
        <v>371</v>
      </c>
      <c r="F6" s="500" t="s">
        <v>341</v>
      </c>
      <c r="G6" s="500" t="s">
        <v>342</v>
      </c>
      <c r="H6" s="500" t="s">
        <v>343</v>
      </c>
      <c r="I6" s="500" t="s">
        <v>344</v>
      </c>
      <c r="J6" s="501" t="s">
        <v>345</v>
      </c>
      <c r="K6" s="376" t="s">
        <v>6</v>
      </c>
      <c r="L6" s="376" t="s">
        <v>341</v>
      </c>
      <c r="M6" s="376" t="s">
        <v>343</v>
      </c>
      <c r="N6" s="376" t="s">
        <v>372</v>
      </c>
      <c r="O6" s="386" t="s">
        <v>13</v>
      </c>
      <c r="P6" s="387" t="s">
        <v>373</v>
      </c>
      <c r="Q6" s="387" t="s">
        <v>374</v>
      </c>
      <c r="R6" s="386" t="s">
        <v>375</v>
      </c>
      <c r="S6" s="509"/>
    </row>
    <row r="7" spans="1:19" ht="9.9499999999999993" hidden="1" customHeight="1">
      <c r="K7" s="395"/>
      <c r="L7" s="395"/>
      <c r="M7" s="395"/>
      <c r="N7" s="395"/>
      <c r="O7" s="398"/>
      <c r="P7" s="398"/>
      <c r="Q7" s="398"/>
      <c r="R7" s="398"/>
      <c r="S7" s="398"/>
    </row>
    <row r="8" spans="1:19" ht="84.6" hidden="1" customHeight="1">
      <c r="A8" s="379" t="s">
        <v>339</v>
      </c>
      <c r="B8" s="379" t="s">
        <v>361</v>
      </c>
      <c r="C8" s="380" t="s">
        <v>376</v>
      </c>
      <c r="D8" s="380" t="s">
        <v>377</v>
      </c>
      <c r="E8" s="380" t="s">
        <v>378</v>
      </c>
      <c r="F8" s="380" t="s">
        <v>379</v>
      </c>
      <c r="G8" s="380" t="s">
        <v>380</v>
      </c>
      <c r="H8" s="380" t="s">
        <v>381</v>
      </c>
      <c r="I8" s="380" t="s">
        <v>382</v>
      </c>
      <c r="J8" s="396" t="s">
        <v>383</v>
      </c>
      <c r="K8" s="380" t="s">
        <v>384</v>
      </c>
      <c r="L8" s="380" t="s">
        <v>385</v>
      </c>
      <c r="M8" s="380" t="s">
        <v>386</v>
      </c>
      <c r="N8" s="380"/>
      <c r="O8" s="388" t="s">
        <v>387</v>
      </c>
      <c r="P8" s="388" t="s">
        <v>388</v>
      </c>
      <c r="Q8" s="388"/>
      <c r="R8" s="388" t="s">
        <v>389</v>
      </c>
      <c r="S8" s="388"/>
    </row>
    <row r="9" spans="1:19" s="367" customFormat="1" ht="27" hidden="1" customHeight="1">
      <c r="A9" s="381" t="s">
        <v>390</v>
      </c>
      <c r="B9" s="381" t="s">
        <v>391</v>
      </c>
      <c r="C9" s="381"/>
      <c r="D9" s="381"/>
      <c r="E9" s="381" t="e">
        <f>#REF!-#REF!</f>
        <v>#REF!</v>
      </c>
      <c r="F9" s="381"/>
      <c r="G9" s="381"/>
      <c r="H9" s="381"/>
      <c r="I9" s="381"/>
      <c r="J9" s="397"/>
      <c r="K9" s="381"/>
      <c r="L9" s="381">
        <v>36909</v>
      </c>
      <c r="M9" s="381" t="e">
        <f>#REF!-#REF!</f>
        <v>#REF!</v>
      </c>
      <c r="N9" s="381"/>
      <c r="O9" s="389"/>
      <c r="P9" s="389">
        <v>32247</v>
      </c>
      <c r="Q9" s="389"/>
      <c r="R9" s="389"/>
      <c r="S9" s="389"/>
    </row>
    <row r="10" spans="1:19" s="367" customFormat="1" ht="29.25" customHeight="1">
      <c r="A10" s="381"/>
      <c r="B10" s="381" t="s">
        <v>392</v>
      </c>
      <c r="C10" s="381">
        <v>168</v>
      </c>
      <c r="D10" s="381">
        <v>77</v>
      </c>
      <c r="E10" s="381">
        <v>91</v>
      </c>
      <c r="F10" s="381"/>
      <c r="G10" s="381"/>
      <c r="H10" s="381"/>
      <c r="I10" s="381"/>
      <c r="J10" s="397"/>
      <c r="K10" s="381">
        <v>51.46</v>
      </c>
      <c r="L10" s="381">
        <v>28.16</v>
      </c>
      <c r="M10" s="381">
        <v>23.3</v>
      </c>
      <c r="N10" s="381">
        <v>0</v>
      </c>
      <c r="O10" s="389">
        <v>45.16</v>
      </c>
      <c r="P10" s="389">
        <v>11.2</v>
      </c>
      <c r="Q10" s="389">
        <v>16.96</v>
      </c>
      <c r="R10" s="389">
        <v>17</v>
      </c>
      <c r="S10" s="389">
        <v>6.3</v>
      </c>
    </row>
    <row r="11" spans="1:19">
      <c r="A11" s="382" t="s">
        <v>393</v>
      </c>
      <c r="B11" s="383" t="s">
        <v>81</v>
      </c>
      <c r="C11" s="382">
        <v>69</v>
      </c>
      <c r="D11" s="382">
        <v>32</v>
      </c>
      <c r="E11" s="382">
        <v>37</v>
      </c>
      <c r="F11" s="382">
        <v>0.6</v>
      </c>
      <c r="G11" s="382">
        <v>0.4</v>
      </c>
      <c r="H11" s="382">
        <v>1</v>
      </c>
      <c r="I11" s="382"/>
      <c r="J11" s="382"/>
      <c r="K11" s="382">
        <v>22.13</v>
      </c>
      <c r="L11" s="382">
        <v>12.11</v>
      </c>
      <c r="M11" s="382">
        <v>10.02</v>
      </c>
      <c r="N11" s="382">
        <v>0</v>
      </c>
      <c r="O11" s="390">
        <v>22.11</v>
      </c>
      <c r="P11" s="391">
        <v>1.9</v>
      </c>
      <c r="Q11" s="394">
        <v>10.210000000000001</v>
      </c>
      <c r="R11" s="390">
        <v>10</v>
      </c>
      <c r="S11" s="390">
        <v>1.9999999999999601E-2</v>
      </c>
    </row>
    <row r="12" spans="1:19">
      <c r="A12" s="382" t="s">
        <v>393</v>
      </c>
      <c r="B12" s="383" t="s">
        <v>394</v>
      </c>
      <c r="C12" s="382">
        <v>83</v>
      </c>
      <c r="D12" s="382">
        <v>38</v>
      </c>
      <c r="E12" s="382">
        <v>45</v>
      </c>
      <c r="F12" s="382">
        <v>0.6</v>
      </c>
      <c r="G12" s="382">
        <v>0.4</v>
      </c>
      <c r="H12" s="382">
        <v>1</v>
      </c>
      <c r="I12" s="382"/>
      <c r="J12" s="382"/>
      <c r="K12" s="382">
        <v>24.63</v>
      </c>
      <c r="L12" s="382">
        <v>13.48</v>
      </c>
      <c r="M12" s="382">
        <v>11.15</v>
      </c>
      <c r="N12" s="382">
        <v>0</v>
      </c>
      <c r="O12" s="390">
        <v>18.48</v>
      </c>
      <c r="P12" s="391">
        <v>7.9</v>
      </c>
      <c r="Q12" s="394">
        <v>5.58</v>
      </c>
      <c r="R12" s="390">
        <v>5</v>
      </c>
      <c r="S12" s="390">
        <v>6.15</v>
      </c>
    </row>
    <row r="13" spans="1:19" ht="27">
      <c r="A13" s="382" t="s">
        <v>393</v>
      </c>
      <c r="B13" s="383" t="s">
        <v>21</v>
      </c>
      <c r="C13" s="382">
        <v>16</v>
      </c>
      <c r="D13" s="382">
        <v>7</v>
      </c>
      <c r="E13" s="382">
        <v>9</v>
      </c>
      <c r="F13" s="382">
        <v>0.6</v>
      </c>
      <c r="G13" s="382">
        <v>0.4</v>
      </c>
      <c r="H13" s="382">
        <v>1</v>
      </c>
      <c r="I13" s="382"/>
      <c r="J13" s="382"/>
      <c r="K13" s="382">
        <v>4.7</v>
      </c>
      <c r="L13" s="382">
        <v>2.57</v>
      </c>
      <c r="M13" s="382">
        <v>2.13</v>
      </c>
      <c r="N13" s="382">
        <v>0</v>
      </c>
      <c r="O13" s="390">
        <v>4.57</v>
      </c>
      <c r="P13" s="391">
        <v>1.4</v>
      </c>
      <c r="Q13" s="394">
        <v>1.17</v>
      </c>
      <c r="R13" s="390">
        <v>2</v>
      </c>
      <c r="S13" s="390">
        <v>0.12999999999999901</v>
      </c>
    </row>
    <row r="15" spans="1:19">
      <c r="A15" s="371"/>
      <c r="B15" s="371"/>
      <c r="C15" s="371"/>
      <c r="D15" s="371"/>
      <c r="E15" s="371"/>
      <c r="F15" s="371"/>
      <c r="G15" s="371"/>
      <c r="H15" s="371"/>
      <c r="I15" s="371"/>
      <c r="J15" s="371"/>
      <c r="K15" s="371"/>
      <c r="L15" s="371"/>
      <c r="M15" s="371"/>
      <c r="N15" s="371"/>
      <c r="O15" s="399"/>
      <c r="P15" s="399"/>
      <c r="Q15" s="399"/>
      <c r="R15" s="399"/>
      <c r="S15" s="399"/>
    </row>
    <row r="16" spans="1:19">
      <c r="A16" s="371"/>
      <c r="B16" s="371"/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99"/>
      <c r="P16" s="399"/>
      <c r="Q16" s="399"/>
      <c r="R16" s="399"/>
      <c r="S16" s="399"/>
    </row>
  </sheetData>
  <mergeCells count="15">
    <mergeCell ref="K4:N5"/>
    <mergeCell ref="O4:R5"/>
    <mergeCell ref="A2:S2"/>
    <mergeCell ref="C4:E4"/>
    <mergeCell ref="F4:J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S4:S6"/>
  </mergeCells>
  <phoneticPr fontId="154" type="noConversion"/>
  <pageMargins left="0.70866141732283505" right="0.70866141732283505" top="0.74803149606299202" bottom="0.74803149606299202" header="0.31496062992126" footer="0.31496062992126"/>
  <pageSetup paperSize="8" scale="86" fitToHeight="0" orientation="landscape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topLeftCell="B1" workbookViewId="0">
      <pane ySplit="4" topLeftCell="A59" activePane="bottomLeft" state="frozen"/>
      <selection pane="bottomLeft" activeCell="E82" sqref="E82"/>
    </sheetView>
  </sheetViews>
  <sheetFormatPr defaultColWidth="9" defaultRowHeight="13.5"/>
  <cols>
    <col min="1" max="1" width="4" style="134" customWidth="1"/>
    <col min="2" max="2" width="32.125" style="135" customWidth="1"/>
    <col min="3" max="3" width="12.75" style="136" customWidth="1"/>
    <col min="4" max="4" width="10.5" style="137" customWidth="1"/>
    <col min="5" max="5" width="17.375" style="114" customWidth="1"/>
    <col min="6" max="6" width="10.625" style="114"/>
    <col min="7" max="7" width="9" style="114"/>
    <col min="8" max="8" width="15.5" style="114" customWidth="1"/>
    <col min="9" max="9" width="9.375" style="137"/>
    <col min="10" max="10" width="9" style="114"/>
    <col min="11" max="11" width="10.875" style="136" customWidth="1"/>
    <col min="12" max="12" width="9.375" style="137"/>
    <col min="13" max="13" width="6.875" style="114" customWidth="1"/>
    <col min="14" max="14" width="9" style="114"/>
    <col min="15" max="15" width="9.375" style="137"/>
    <col min="16" max="16" width="15.125" style="137" customWidth="1"/>
    <col min="17" max="16384" width="9" style="114"/>
  </cols>
  <sheetData>
    <row r="1" spans="1:16">
      <c r="A1" s="696" t="s">
        <v>907</v>
      </c>
      <c r="B1" s="697"/>
      <c r="C1" s="698"/>
      <c r="D1" s="699"/>
      <c r="E1" s="700"/>
      <c r="F1" s="700"/>
      <c r="G1" s="700"/>
      <c r="H1" s="700"/>
      <c r="I1" s="699"/>
      <c r="J1" s="700"/>
      <c r="K1" s="698"/>
      <c r="L1" s="699"/>
      <c r="M1" s="700"/>
      <c r="N1" s="700"/>
      <c r="O1" s="699"/>
      <c r="P1" s="699"/>
    </row>
    <row r="2" spans="1:16">
      <c r="A2" s="701"/>
      <c r="B2" s="697"/>
      <c r="C2" s="698"/>
      <c r="D2" s="699"/>
      <c r="E2" s="700"/>
      <c r="F2" s="700"/>
      <c r="G2" s="700"/>
      <c r="H2" s="700"/>
      <c r="I2" s="699"/>
      <c r="J2" s="700"/>
      <c r="K2" s="698"/>
      <c r="L2" s="699"/>
      <c r="M2" s="700"/>
      <c r="N2" s="700"/>
      <c r="O2" s="699"/>
      <c r="P2" s="699"/>
    </row>
    <row r="3" spans="1:16" ht="48">
      <c r="A3" s="138" t="s">
        <v>634</v>
      </c>
      <c r="B3" s="139" t="s">
        <v>635</v>
      </c>
      <c r="C3" s="140" t="s">
        <v>908</v>
      </c>
      <c r="D3" s="141" t="s">
        <v>909</v>
      </c>
      <c r="E3" s="142" t="s">
        <v>910</v>
      </c>
      <c r="F3" s="142" t="s">
        <v>911</v>
      </c>
      <c r="G3" s="142" t="s">
        <v>912</v>
      </c>
      <c r="H3" s="142" t="s">
        <v>913</v>
      </c>
      <c r="I3" s="141" t="s">
        <v>914</v>
      </c>
      <c r="J3" s="142" t="s">
        <v>633</v>
      </c>
      <c r="K3" s="140" t="s">
        <v>915</v>
      </c>
      <c r="L3" s="141" t="s">
        <v>916</v>
      </c>
      <c r="M3" s="142" t="s">
        <v>904</v>
      </c>
      <c r="N3" s="142" t="s">
        <v>917</v>
      </c>
      <c r="O3" s="141" t="s">
        <v>918</v>
      </c>
      <c r="P3" s="141" t="s">
        <v>919</v>
      </c>
    </row>
    <row r="4" spans="1:16" ht="48" customHeight="1">
      <c r="A4" s="139"/>
      <c r="B4" s="139" t="s">
        <v>6</v>
      </c>
      <c r="C4" s="140">
        <f t="shared" ref="C4:H4" si="0">SUM(C5:C130)</f>
        <v>96950.040000000008</v>
      </c>
      <c r="D4" s="141">
        <f>830*0.25</f>
        <v>207.5</v>
      </c>
      <c r="E4" s="142">
        <f t="shared" si="0"/>
        <v>146659127.04999995</v>
      </c>
      <c r="F4" s="142"/>
      <c r="G4" s="142"/>
      <c r="H4" s="142">
        <f t="shared" si="0"/>
        <v>142348899.54800001</v>
      </c>
      <c r="I4" s="141">
        <f>830*0.25</f>
        <v>207.5</v>
      </c>
      <c r="J4" s="142"/>
      <c r="K4" s="140"/>
      <c r="L4" s="141">
        <f>830*0.35</f>
        <v>290.5</v>
      </c>
      <c r="M4" s="147"/>
      <c r="N4" s="142"/>
      <c r="O4" s="141">
        <f>830*0.15</f>
        <v>124.5</v>
      </c>
      <c r="P4" s="141">
        <f>D4+I4+L4+O4</f>
        <v>830</v>
      </c>
    </row>
    <row r="5" spans="1:16" ht="20.100000000000001" customHeight="1">
      <c r="A5" s="143">
        <v>1</v>
      </c>
      <c r="B5" s="144" t="s">
        <v>638</v>
      </c>
      <c r="C5" s="145">
        <f>VLOOKUP(B5,[33]贷款规模!B4:D127,3,0)</f>
        <v>444.11</v>
      </c>
      <c r="D5" s="146">
        <f>ROUND(C5/$C$4*$D$4,2)-0.01</f>
        <v>0.94</v>
      </c>
      <c r="E5" s="147">
        <f>VLOOKUP(B5,[33]应还本息!C7:F130,4,0)</f>
        <v>664114.28</v>
      </c>
      <c r="F5" s="147">
        <f>VLOOKUP(B5,[33]应还本息!C7:J130,8,0)</f>
        <v>79.900000000000006</v>
      </c>
      <c r="G5" s="147">
        <f t="shared" ref="G5:G31" si="1">IF(F5&gt;95,1.2,IF(F5&gt;90,1,0.8))</f>
        <v>0.8</v>
      </c>
      <c r="H5" s="147">
        <f t="shared" ref="H5:H31" si="2">E5*G5</f>
        <v>531291.424</v>
      </c>
      <c r="I5" s="149">
        <f>ROUND(H5/$H$4*$I$4,2)+0.08</f>
        <v>0.85</v>
      </c>
      <c r="J5" s="147" t="str">
        <f>VLOOKUP(B5,[33]工作考核!B3:D126,2,0)</f>
        <v>合格</v>
      </c>
      <c r="K5" s="150">
        <v>82</v>
      </c>
      <c r="L5" s="151">
        <f>IF(K5&gt;90,3,IF(K5&gt;89,2,1))+0.3</f>
        <v>1.3</v>
      </c>
      <c r="M5" s="147" t="str">
        <f>VLOOKUP(B5,[33]标准化建设!B5:D128,3,0)</f>
        <v>未申报</v>
      </c>
      <c r="N5" s="152">
        <v>1</v>
      </c>
      <c r="O5" s="147">
        <f t="shared" ref="O5:O31" si="3">ROUND(IF(N5=1,0.45,IF(N5=3,3.45)),2)</f>
        <v>0.45</v>
      </c>
      <c r="P5" s="153">
        <f t="shared" ref="P5:P68" si="4">ROUND(D5+I5+O5+L5,2)</f>
        <v>3.54</v>
      </c>
    </row>
    <row r="6" spans="1:16" ht="20.100000000000001" customHeight="1">
      <c r="A6" s="143">
        <v>2</v>
      </c>
      <c r="B6" s="144" t="s">
        <v>640</v>
      </c>
      <c r="C6" s="145">
        <f>VLOOKUP(B6,[33]贷款规模!B5:D128,3,0)</f>
        <v>199.65</v>
      </c>
      <c r="D6" s="115">
        <f t="shared" ref="D6:D31" si="5">ROUND(C6/$C$4*$D$4,2)</f>
        <v>0.43</v>
      </c>
      <c r="E6" s="147">
        <f>VLOOKUP(B6,[33]应还本息!C8:F131,4,0)</f>
        <v>232368.59</v>
      </c>
      <c r="F6" s="147">
        <f>VLOOKUP(B6,[33]应还本息!C8:J131,8,0)</f>
        <v>100</v>
      </c>
      <c r="G6" s="147">
        <f t="shared" si="1"/>
        <v>1.2</v>
      </c>
      <c r="H6" s="147">
        <f t="shared" si="2"/>
        <v>278842.30799999996</v>
      </c>
      <c r="I6" s="147">
        <f t="shared" ref="I6:I31" si="6">ROUND(H6/$H$4*$I$4,2)</f>
        <v>0.41</v>
      </c>
      <c r="J6" s="147" t="str">
        <f>VLOOKUP(B6,[33]工作考核!B4:D127,2,0)</f>
        <v>优秀</v>
      </c>
      <c r="K6" s="150">
        <v>98</v>
      </c>
      <c r="L6" s="154">
        <f>IF(K6&gt;90,3,IF(K6&gt;89,2,1))</f>
        <v>3</v>
      </c>
      <c r="M6" s="147" t="str">
        <f>VLOOKUP(B6,[33]标准化建设!B6:D129,3,0)</f>
        <v>未申报</v>
      </c>
      <c r="N6" s="152">
        <v>1</v>
      </c>
      <c r="O6" s="147">
        <f t="shared" si="3"/>
        <v>0.45</v>
      </c>
      <c r="P6" s="153">
        <f t="shared" si="4"/>
        <v>4.29</v>
      </c>
    </row>
    <row r="7" spans="1:16" ht="20.100000000000001" customHeight="1">
      <c r="A7" s="143">
        <v>3</v>
      </c>
      <c r="B7" s="144" t="s">
        <v>642</v>
      </c>
      <c r="C7" s="145">
        <f>VLOOKUP(B7,[33]贷款规模!B6:D129,3,0)</f>
        <v>104.79</v>
      </c>
      <c r="D7" s="115">
        <f t="shared" si="5"/>
        <v>0.22</v>
      </c>
      <c r="E7" s="147">
        <f>VLOOKUP(B7,[33]应还本息!C9:F132,4,0)</f>
        <v>106875.46</v>
      </c>
      <c r="F7" s="147">
        <f>VLOOKUP(B7,[33]应还本息!C9:J132,8,0)</f>
        <v>84.81</v>
      </c>
      <c r="G7" s="147">
        <f t="shared" si="1"/>
        <v>0.8</v>
      </c>
      <c r="H7" s="147">
        <f t="shared" si="2"/>
        <v>85500.368000000017</v>
      </c>
      <c r="I7" s="147">
        <f t="shared" si="6"/>
        <v>0.12</v>
      </c>
      <c r="J7" s="147" t="str">
        <f>VLOOKUP(B7,[33]工作考核!B5:D128,2,0)</f>
        <v>合格</v>
      </c>
      <c r="K7" s="150">
        <v>88</v>
      </c>
      <c r="L7" s="154">
        <f>IF(K7&gt;90,3,IF(K7&gt;89,2,1))</f>
        <v>1</v>
      </c>
      <c r="M7" s="147" t="str">
        <f>VLOOKUP(B7,[33]标准化建设!B7:D130,3,0)</f>
        <v>未申报</v>
      </c>
      <c r="N7" s="152">
        <v>1</v>
      </c>
      <c r="O7" s="147">
        <f t="shared" si="3"/>
        <v>0.45</v>
      </c>
      <c r="P7" s="153">
        <f t="shared" si="4"/>
        <v>1.79</v>
      </c>
    </row>
    <row r="8" spans="1:16" ht="20.100000000000001" customHeight="1">
      <c r="A8" s="143">
        <v>4</v>
      </c>
      <c r="B8" s="144" t="s">
        <v>643</v>
      </c>
      <c r="C8" s="145">
        <f>VLOOKUP(B8,[33]贷款规模!B7:D130,3,0)</f>
        <v>652.44000000000005</v>
      </c>
      <c r="D8" s="115">
        <f t="shared" si="5"/>
        <v>1.4</v>
      </c>
      <c r="E8" s="147">
        <f>VLOOKUP(B8,[33]应还本息!C10:F133,4,0)</f>
        <v>855425.04</v>
      </c>
      <c r="F8" s="147">
        <f>VLOOKUP(B8,[33]应还本息!C10:J133,8,0)</f>
        <v>83.26</v>
      </c>
      <c r="G8" s="147">
        <f t="shared" si="1"/>
        <v>0.8</v>
      </c>
      <c r="H8" s="147">
        <f t="shared" si="2"/>
        <v>684340.03200000012</v>
      </c>
      <c r="I8" s="147">
        <f t="shared" si="6"/>
        <v>1</v>
      </c>
      <c r="J8" s="147" t="str">
        <f>VLOOKUP(B8,[33]工作考核!B6:D129,2,0)</f>
        <v>合格</v>
      </c>
      <c r="K8" s="150">
        <v>85</v>
      </c>
      <c r="L8" s="154">
        <f>IF(K8&gt;90,3,IF(K8&gt;89,2,1))</f>
        <v>1</v>
      </c>
      <c r="M8" s="147" t="str">
        <f>VLOOKUP(B8,[33]标准化建设!B8:D131,3,0)</f>
        <v>未申报</v>
      </c>
      <c r="N8" s="152">
        <v>1</v>
      </c>
      <c r="O8" s="147">
        <f t="shared" si="3"/>
        <v>0.45</v>
      </c>
      <c r="P8" s="153">
        <f t="shared" si="4"/>
        <v>3.85</v>
      </c>
    </row>
    <row r="9" spans="1:16" ht="20.100000000000001" customHeight="1">
      <c r="A9" s="143">
        <v>5</v>
      </c>
      <c r="B9" s="148" t="s">
        <v>644</v>
      </c>
      <c r="C9" s="145">
        <f>VLOOKUP(B9,[33]贷款规模!B8:D131,3,0)</f>
        <v>831.03</v>
      </c>
      <c r="D9" s="115">
        <f t="shared" si="5"/>
        <v>1.78</v>
      </c>
      <c r="E9" s="147">
        <f>VLOOKUP(B9,[33]应还本息!C11:F134,4,0)</f>
        <v>825412.08</v>
      </c>
      <c r="F9" s="147">
        <f>VLOOKUP(B9,[33]应还本息!C11:J134,8,0)</f>
        <v>99.1</v>
      </c>
      <c r="G9" s="147">
        <f t="shared" si="1"/>
        <v>1.2</v>
      </c>
      <c r="H9" s="147">
        <f t="shared" si="2"/>
        <v>990494.49599999993</v>
      </c>
      <c r="I9" s="147">
        <f t="shared" si="6"/>
        <v>1.44</v>
      </c>
      <c r="J9" s="147" t="str">
        <f>VLOOKUP(B9,[33]工作考核!B7:D130,2,0)</f>
        <v>优秀</v>
      </c>
      <c r="K9" s="150">
        <v>101</v>
      </c>
      <c r="L9" s="154">
        <f>IF(K9&gt;90,3,IF(K9&gt;89,2,1))</f>
        <v>3</v>
      </c>
      <c r="M9" s="147" t="str">
        <f>VLOOKUP(B9,[33]标准化建设!B9:D132,2,0)</f>
        <v>通过</v>
      </c>
      <c r="N9" s="152">
        <v>3</v>
      </c>
      <c r="O9" s="147">
        <f t="shared" si="3"/>
        <v>3.45</v>
      </c>
      <c r="P9" s="153">
        <f t="shared" si="4"/>
        <v>9.67</v>
      </c>
    </row>
    <row r="10" spans="1:16" ht="20.100000000000001" customHeight="1">
      <c r="A10" s="143">
        <v>6</v>
      </c>
      <c r="B10" s="148" t="s">
        <v>645</v>
      </c>
      <c r="C10" s="145">
        <f>VLOOKUP(B10,[33]贷款规模!B9:D132,3,0)</f>
        <v>260.19</v>
      </c>
      <c r="D10" s="115">
        <f t="shared" si="5"/>
        <v>0.56000000000000005</v>
      </c>
      <c r="E10" s="147">
        <f>VLOOKUP(B10,[33]应还本息!C12:F135,4,0)</f>
        <v>281605.38</v>
      </c>
      <c r="F10" s="147">
        <f>VLOOKUP(B10,[33]应还本息!C12:J135,8,0)</f>
        <v>82.55</v>
      </c>
      <c r="G10" s="147">
        <f t="shared" si="1"/>
        <v>0.8</v>
      </c>
      <c r="H10" s="147">
        <f t="shared" si="2"/>
        <v>225284.304</v>
      </c>
      <c r="I10" s="147">
        <f t="shared" si="6"/>
        <v>0.33</v>
      </c>
      <c r="J10" s="147" t="str">
        <f>VLOOKUP(B10,[33]工作考核!B8:D131,2,0)</f>
        <v>合格</v>
      </c>
      <c r="K10" s="150">
        <v>87</v>
      </c>
      <c r="L10" s="151">
        <f>IF(K10&gt;90,3,IF(K10&gt;89,2,1))+0.3</f>
        <v>1.3</v>
      </c>
      <c r="M10" s="147" t="str">
        <f>VLOOKUP(B10,[33]标准化建设!B10:D133,2,0)</f>
        <v>通过</v>
      </c>
      <c r="N10" s="152">
        <v>3</v>
      </c>
      <c r="O10" s="147">
        <f t="shared" si="3"/>
        <v>3.45</v>
      </c>
      <c r="P10" s="153">
        <f t="shared" si="4"/>
        <v>5.64</v>
      </c>
    </row>
    <row r="11" spans="1:16" ht="20.100000000000001" customHeight="1">
      <c r="A11" s="143">
        <v>7</v>
      </c>
      <c r="B11" s="144" t="s">
        <v>646</v>
      </c>
      <c r="C11" s="145">
        <f>VLOOKUP(B11,[33]贷款规模!B10:D133,3,0)</f>
        <v>217.2</v>
      </c>
      <c r="D11" s="115">
        <f t="shared" si="5"/>
        <v>0.46</v>
      </c>
      <c r="E11" s="147">
        <f>VLOOKUP(B11,[33]应还本息!C13:F136,4,0)</f>
        <v>287492.15999999997</v>
      </c>
      <c r="F11" s="147">
        <f>VLOOKUP(B11,[33]应还本息!C13:J136,8,0)</f>
        <v>74.83</v>
      </c>
      <c r="G11" s="147">
        <f t="shared" si="1"/>
        <v>0.8</v>
      </c>
      <c r="H11" s="147">
        <f t="shared" si="2"/>
        <v>229993.728</v>
      </c>
      <c r="I11" s="147">
        <f t="shared" si="6"/>
        <v>0.34</v>
      </c>
      <c r="J11" s="147" t="str">
        <f>VLOOKUP(B11,[33]工作考核!B9:D132,2,0)</f>
        <v>合格</v>
      </c>
      <c r="K11" s="150">
        <v>82</v>
      </c>
      <c r="L11" s="154">
        <f>IF(K11&gt;90,3,IF(K11&gt;89,2,1))</f>
        <v>1</v>
      </c>
      <c r="M11" s="147" t="str">
        <f>VLOOKUP(B11,[33]标准化建设!B11:D134,3,0)</f>
        <v>未申报</v>
      </c>
      <c r="N11" s="152">
        <v>1</v>
      </c>
      <c r="O11" s="147">
        <f t="shared" si="3"/>
        <v>0.45</v>
      </c>
      <c r="P11" s="153">
        <f t="shared" si="4"/>
        <v>2.25</v>
      </c>
    </row>
    <row r="12" spans="1:16" ht="20.100000000000001" customHeight="1">
      <c r="A12" s="143">
        <v>8</v>
      </c>
      <c r="B12" s="144" t="s">
        <v>647</v>
      </c>
      <c r="C12" s="145">
        <f>VLOOKUP(B12,[33]贷款规模!B11:D134,3,0)</f>
        <v>352.63</v>
      </c>
      <c r="D12" s="115">
        <f t="shared" si="5"/>
        <v>0.75</v>
      </c>
      <c r="E12" s="147">
        <f>VLOOKUP(B12,[33]应还本息!C14:F137,4,0)</f>
        <v>526040.06999999995</v>
      </c>
      <c r="F12" s="147">
        <f>VLOOKUP(B12,[33]应还本息!C14:J137,8,0)</f>
        <v>93.49</v>
      </c>
      <c r="G12" s="147">
        <f t="shared" si="1"/>
        <v>1</v>
      </c>
      <c r="H12" s="147">
        <f t="shared" si="2"/>
        <v>526040.06999999995</v>
      </c>
      <c r="I12" s="147">
        <f t="shared" si="6"/>
        <v>0.77</v>
      </c>
      <c r="J12" s="147" t="str">
        <f>VLOOKUP(B12,[33]工作考核!B10:D133,2,0)</f>
        <v>优秀</v>
      </c>
      <c r="K12" s="150">
        <v>94</v>
      </c>
      <c r="L12" s="154">
        <f>IF(K12&gt;90,3,IF(K12&gt;89,2,1))</f>
        <v>3</v>
      </c>
      <c r="M12" s="147" t="str">
        <f>VLOOKUP(B12,[33]标准化建设!B12:D135,3,0)</f>
        <v>未申报</v>
      </c>
      <c r="N12" s="152">
        <v>1</v>
      </c>
      <c r="O12" s="147">
        <f t="shared" si="3"/>
        <v>0.45</v>
      </c>
      <c r="P12" s="153">
        <f t="shared" si="4"/>
        <v>4.97</v>
      </c>
    </row>
    <row r="13" spans="1:16" ht="20.100000000000001" customHeight="1">
      <c r="A13" s="143">
        <v>9</v>
      </c>
      <c r="B13" s="144" t="s">
        <v>648</v>
      </c>
      <c r="C13" s="145">
        <f>VLOOKUP(B13,[33]贷款规模!B12:D135,3,0)</f>
        <v>378.58</v>
      </c>
      <c r="D13" s="115">
        <f t="shared" si="5"/>
        <v>0.81</v>
      </c>
      <c r="E13" s="147">
        <f>VLOOKUP(B13,[33]应还本息!C15:F138,4,0)</f>
        <v>250906.83</v>
      </c>
      <c r="F13" s="147">
        <f>VLOOKUP(B13,[33]应还本息!C15:J138,8,0)</f>
        <v>100</v>
      </c>
      <c r="G13" s="147">
        <f t="shared" si="1"/>
        <v>1.2</v>
      </c>
      <c r="H13" s="147">
        <f t="shared" si="2"/>
        <v>301088.196</v>
      </c>
      <c r="I13" s="147">
        <f t="shared" si="6"/>
        <v>0.44</v>
      </c>
      <c r="J13" s="147" t="str">
        <f>VLOOKUP(B13,[33]工作考核!B11:D134,2,0)</f>
        <v>优秀</v>
      </c>
      <c r="K13" s="150">
        <v>105</v>
      </c>
      <c r="L13" s="154">
        <f>IF(K13&gt;90,3,IF(K13&gt;89,2,1))</f>
        <v>3</v>
      </c>
      <c r="M13" s="147" t="str">
        <f>VLOOKUP(B13,[33]标准化建设!B13:D136,2,0)</f>
        <v>通过</v>
      </c>
      <c r="N13" s="152">
        <v>1</v>
      </c>
      <c r="O13" s="147">
        <f t="shared" si="3"/>
        <v>0.45</v>
      </c>
      <c r="P13" s="153">
        <f t="shared" si="4"/>
        <v>4.7</v>
      </c>
    </row>
    <row r="14" spans="1:16" ht="20.100000000000001" customHeight="1">
      <c r="A14" s="143">
        <v>10</v>
      </c>
      <c r="B14" s="148" t="s">
        <v>649</v>
      </c>
      <c r="C14" s="145">
        <f>VLOOKUP(B14,[33]贷款规模!B13:D136,3,0)</f>
        <v>343.24</v>
      </c>
      <c r="D14" s="115">
        <f t="shared" si="5"/>
        <v>0.73</v>
      </c>
      <c r="E14" s="147">
        <f>VLOOKUP(B14,[33]应还本息!C16:F139,4,0)</f>
        <v>419440.29</v>
      </c>
      <c r="F14" s="147">
        <f>VLOOKUP(B14,[33]应还本息!C16:J139,8,0)</f>
        <v>97.15</v>
      </c>
      <c r="G14" s="147">
        <f t="shared" si="1"/>
        <v>1.2</v>
      </c>
      <c r="H14" s="147">
        <f t="shared" si="2"/>
        <v>503328.34799999994</v>
      </c>
      <c r="I14" s="147">
        <f t="shared" si="6"/>
        <v>0.73</v>
      </c>
      <c r="J14" s="147" t="str">
        <f>VLOOKUP(B14,[33]工作考核!B12:D135,2,0)</f>
        <v>优秀</v>
      </c>
      <c r="K14" s="150">
        <v>103</v>
      </c>
      <c r="L14" s="154">
        <f>IF(K14&gt;90,3,IF(K14&gt;89,2,1))</f>
        <v>3</v>
      </c>
      <c r="M14" s="147" t="str">
        <f>VLOOKUP(B14,[33]标准化建设!B14:D137,2,0)</f>
        <v>通过</v>
      </c>
      <c r="N14" s="152">
        <v>3</v>
      </c>
      <c r="O14" s="147">
        <f t="shared" si="3"/>
        <v>3.45</v>
      </c>
      <c r="P14" s="153">
        <f t="shared" si="4"/>
        <v>7.91</v>
      </c>
    </row>
    <row r="15" spans="1:16" ht="20.100000000000001" customHeight="1">
      <c r="A15" s="143">
        <v>11</v>
      </c>
      <c r="B15" s="144" t="s">
        <v>650</v>
      </c>
      <c r="C15" s="145">
        <f>VLOOKUP(B15,[33]贷款规模!B14:D137,3,0)</f>
        <v>827.46</v>
      </c>
      <c r="D15" s="115">
        <f t="shared" si="5"/>
        <v>1.77</v>
      </c>
      <c r="E15" s="147">
        <f>VLOOKUP(B15,[33]应还本息!C17:F140,4,0)</f>
        <v>903964.82</v>
      </c>
      <c r="F15" s="147">
        <f>VLOOKUP(B15,[33]应还本息!C17:J140,8,0)</f>
        <v>100</v>
      </c>
      <c r="G15" s="147">
        <f t="shared" si="1"/>
        <v>1.2</v>
      </c>
      <c r="H15" s="147">
        <f t="shared" si="2"/>
        <v>1084757.784</v>
      </c>
      <c r="I15" s="147">
        <f t="shared" si="6"/>
        <v>1.58</v>
      </c>
      <c r="J15" s="147" t="str">
        <f>VLOOKUP(B15,[33]工作考核!B13:D136,2,0)</f>
        <v>优秀</v>
      </c>
      <c r="K15" s="150">
        <v>105</v>
      </c>
      <c r="L15" s="154">
        <f>IF(K15&gt;90,3,IF(K15&gt;89,2,1))</f>
        <v>3</v>
      </c>
      <c r="M15" s="147" t="str">
        <f>VLOOKUP(B15,[33]标准化建设!B15:D138,2,0)</f>
        <v>通过</v>
      </c>
      <c r="N15" s="152">
        <v>1</v>
      </c>
      <c r="O15" s="147">
        <f t="shared" si="3"/>
        <v>0.45</v>
      </c>
      <c r="P15" s="153">
        <f t="shared" si="4"/>
        <v>6.8</v>
      </c>
    </row>
    <row r="16" spans="1:16" ht="20.100000000000001" customHeight="1">
      <c r="A16" s="143">
        <v>12</v>
      </c>
      <c r="B16" s="144" t="s">
        <v>651</v>
      </c>
      <c r="C16" s="145">
        <f>VLOOKUP(B16,[33]贷款规模!B15:D138,3,0)</f>
        <v>380.21</v>
      </c>
      <c r="D16" s="115">
        <f t="shared" si="5"/>
        <v>0.81</v>
      </c>
      <c r="E16" s="147">
        <f>VLOOKUP(B16,[33]应还本息!C18:F141,4,0)</f>
        <v>653650.03</v>
      </c>
      <c r="F16" s="147">
        <f>VLOOKUP(B16,[33]应还本息!C18:J141,8,0)</f>
        <v>75</v>
      </c>
      <c r="G16" s="147">
        <f t="shared" si="1"/>
        <v>0.8</v>
      </c>
      <c r="H16" s="147">
        <f t="shared" si="2"/>
        <v>522920.02400000003</v>
      </c>
      <c r="I16" s="147">
        <f t="shared" si="6"/>
        <v>0.76</v>
      </c>
      <c r="J16" s="147" t="str">
        <f>VLOOKUP(B16,[33]工作考核!B14:D137,2,0)</f>
        <v>合格</v>
      </c>
      <c r="K16" s="150">
        <v>83</v>
      </c>
      <c r="L16" s="151">
        <f>IF(K16&gt;90,3,IF(K16&gt;89,2,1))+0.3</f>
        <v>1.3</v>
      </c>
      <c r="M16" s="147" t="str">
        <f>VLOOKUP(B16,[33]标准化建设!B16:D139,3,0)</f>
        <v>未申报</v>
      </c>
      <c r="N16" s="152">
        <v>1</v>
      </c>
      <c r="O16" s="147">
        <f t="shared" si="3"/>
        <v>0.45</v>
      </c>
      <c r="P16" s="153">
        <f t="shared" si="4"/>
        <v>3.32</v>
      </c>
    </row>
    <row r="17" spans="1:16" ht="20.100000000000001" customHeight="1">
      <c r="A17" s="143">
        <v>13</v>
      </c>
      <c r="B17" s="144" t="s">
        <v>652</v>
      </c>
      <c r="C17" s="145">
        <f>VLOOKUP(B17,[33]贷款规模!B16:D139,3,0)</f>
        <v>690.73</v>
      </c>
      <c r="D17" s="115">
        <f t="shared" si="5"/>
        <v>1.48</v>
      </c>
      <c r="E17" s="147">
        <f>VLOOKUP(B17,[33]应还本息!C19:F142,4,0)</f>
        <v>1661703.12</v>
      </c>
      <c r="F17" s="147">
        <f>VLOOKUP(B17,[33]应还本息!C19:J142,8,0)</f>
        <v>78.13</v>
      </c>
      <c r="G17" s="147">
        <f t="shared" si="1"/>
        <v>0.8</v>
      </c>
      <c r="H17" s="147">
        <f t="shared" si="2"/>
        <v>1329362.4960000003</v>
      </c>
      <c r="I17" s="147">
        <f t="shared" si="6"/>
        <v>1.94</v>
      </c>
      <c r="J17" s="147" t="str">
        <f>VLOOKUP(B17,[33]工作考核!B15:D138,2,0)</f>
        <v>合格</v>
      </c>
      <c r="K17" s="150">
        <v>81</v>
      </c>
      <c r="L17" s="154">
        <f t="shared" ref="L17:L31" si="7">IF(K17&gt;90,3,IF(K17&gt;89,2,1))</f>
        <v>1</v>
      </c>
      <c r="M17" s="147" t="str">
        <f>VLOOKUP(B17,[33]标准化建设!B17:D140,3,0)</f>
        <v>未申报</v>
      </c>
      <c r="N17" s="152">
        <v>1</v>
      </c>
      <c r="O17" s="147">
        <f t="shared" si="3"/>
        <v>0.45</v>
      </c>
      <c r="P17" s="153">
        <f t="shared" si="4"/>
        <v>4.87</v>
      </c>
    </row>
    <row r="18" spans="1:16" ht="20.100000000000001" customHeight="1">
      <c r="A18" s="143">
        <v>14</v>
      </c>
      <c r="B18" s="144" t="s">
        <v>653</v>
      </c>
      <c r="C18" s="145">
        <f>VLOOKUP(B18,[33]贷款规模!B17:D140,3,0)</f>
        <v>555.02</v>
      </c>
      <c r="D18" s="115">
        <f t="shared" si="5"/>
        <v>1.19</v>
      </c>
      <c r="E18" s="147">
        <f>VLOOKUP(B18,[33]应还本息!C20:F143,4,0)</f>
        <v>1510195.69</v>
      </c>
      <c r="F18" s="147">
        <f>VLOOKUP(B18,[33]应还本息!C20:J143,8,0)</f>
        <v>74.260000000000005</v>
      </c>
      <c r="G18" s="147">
        <f t="shared" si="1"/>
        <v>0.8</v>
      </c>
      <c r="H18" s="147">
        <f t="shared" si="2"/>
        <v>1208156.5519999999</v>
      </c>
      <c r="I18" s="147">
        <f t="shared" si="6"/>
        <v>1.76</v>
      </c>
      <c r="J18" s="147" t="str">
        <f>VLOOKUP(B18,[33]工作考核!B16:D139,2,0)</f>
        <v>合格</v>
      </c>
      <c r="K18" s="150">
        <v>81</v>
      </c>
      <c r="L18" s="154">
        <f t="shared" si="7"/>
        <v>1</v>
      </c>
      <c r="M18" s="147" t="str">
        <f>VLOOKUP(B18,[33]标准化建设!B18:D141,3,0)</f>
        <v>未申报</v>
      </c>
      <c r="N18" s="152">
        <v>1</v>
      </c>
      <c r="O18" s="147">
        <f t="shared" si="3"/>
        <v>0.45</v>
      </c>
      <c r="P18" s="153">
        <f t="shared" si="4"/>
        <v>4.4000000000000004</v>
      </c>
    </row>
    <row r="19" spans="1:16" ht="20.100000000000001" customHeight="1">
      <c r="A19" s="143">
        <v>15</v>
      </c>
      <c r="B19" s="148" t="s">
        <v>654</v>
      </c>
      <c r="C19" s="145">
        <f>VLOOKUP(B19,[33]贷款规模!B18:D141,3,0)</f>
        <v>59</v>
      </c>
      <c r="D19" s="115">
        <f t="shared" si="5"/>
        <v>0.13</v>
      </c>
      <c r="E19" s="147">
        <f>VLOOKUP(B19,[33]应还本息!C21:F144,4,0)</f>
        <v>71745.100000000006</v>
      </c>
      <c r="F19" s="147">
        <f>VLOOKUP(B19,[33]应还本息!C21:J144,8,0)</f>
        <v>100</v>
      </c>
      <c r="G19" s="147">
        <f t="shared" si="1"/>
        <v>1.2</v>
      </c>
      <c r="H19" s="147">
        <f t="shared" si="2"/>
        <v>86094.12000000001</v>
      </c>
      <c r="I19" s="147">
        <f t="shared" si="6"/>
        <v>0.13</v>
      </c>
      <c r="J19" s="147" t="str">
        <f>VLOOKUP(B19,[33]工作考核!B17:D140,2,0)</f>
        <v>优秀</v>
      </c>
      <c r="K19" s="150">
        <v>105</v>
      </c>
      <c r="L19" s="154">
        <f t="shared" si="7"/>
        <v>3</v>
      </c>
      <c r="M19" s="147" t="str">
        <f>VLOOKUP(B19,[33]标准化建设!B19:D142,2,0)</f>
        <v>通过</v>
      </c>
      <c r="N19" s="152">
        <v>3</v>
      </c>
      <c r="O19" s="147">
        <f t="shared" si="3"/>
        <v>3.45</v>
      </c>
      <c r="P19" s="153">
        <f t="shared" si="4"/>
        <v>6.71</v>
      </c>
    </row>
    <row r="20" spans="1:16" ht="20.100000000000001" customHeight="1">
      <c r="A20" s="143">
        <v>16</v>
      </c>
      <c r="B20" s="144" t="s">
        <v>655</v>
      </c>
      <c r="C20" s="145">
        <f>VLOOKUP(B20,[33]贷款规模!B19:D142,3,0)</f>
        <v>112.92</v>
      </c>
      <c r="D20" s="115">
        <f t="shared" si="5"/>
        <v>0.24</v>
      </c>
      <c r="E20" s="147">
        <f>VLOOKUP(B20,[33]应还本息!C22:F145,4,0)</f>
        <v>54578.9</v>
      </c>
      <c r="F20" s="147">
        <f>VLOOKUP(B20,[33]应还本息!C22:J145,8,0)</f>
        <v>100</v>
      </c>
      <c r="G20" s="147">
        <f t="shared" si="1"/>
        <v>1.2</v>
      </c>
      <c r="H20" s="147">
        <f t="shared" si="2"/>
        <v>65494.68</v>
      </c>
      <c r="I20" s="147">
        <f t="shared" si="6"/>
        <v>0.1</v>
      </c>
      <c r="J20" s="147" t="str">
        <f>VLOOKUP(B20,[33]工作考核!B18:D141,2,0)</f>
        <v>优秀</v>
      </c>
      <c r="K20" s="150">
        <v>104</v>
      </c>
      <c r="L20" s="154">
        <f t="shared" si="7"/>
        <v>3</v>
      </c>
      <c r="M20" s="147" t="str">
        <f>VLOOKUP(B20,[33]标准化建设!B20:D143,2,0)</f>
        <v>通过</v>
      </c>
      <c r="N20" s="152">
        <v>1</v>
      </c>
      <c r="O20" s="147">
        <f t="shared" si="3"/>
        <v>0.45</v>
      </c>
      <c r="P20" s="153">
        <f t="shared" si="4"/>
        <v>3.79</v>
      </c>
    </row>
    <row r="21" spans="1:16" ht="20.100000000000001" customHeight="1">
      <c r="A21" s="143">
        <v>17</v>
      </c>
      <c r="B21" s="144" t="s">
        <v>656</v>
      </c>
      <c r="C21" s="145">
        <f>VLOOKUP(B21,[33]贷款规模!B20:D143,3,0)</f>
        <v>88.69</v>
      </c>
      <c r="D21" s="115">
        <f t="shared" si="5"/>
        <v>0.19</v>
      </c>
      <c r="E21" s="147">
        <f>VLOOKUP(B21,[33]应还本息!C23:F146,4,0)</f>
        <v>75187.509999999995</v>
      </c>
      <c r="F21" s="147">
        <f>VLOOKUP(B21,[33]应还本息!C23:J146,8,0)</f>
        <v>91.64</v>
      </c>
      <c r="G21" s="147">
        <f t="shared" si="1"/>
        <v>1</v>
      </c>
      <c r="H21" s="147">
        <f t="shared" si="2"/>
        <v>75187.509999999995</v>
      </c>
      <c r="I21" s="147">
        <f t="shared" si="6"/>
        <v>0.11</v>
      </c>
      <c r="J21" s="147" t="str">
        <f>VLOOKUP(B21,[33]工作考核!B19:D142,2,0)</f>
        <v>优秀</v>
      </c>
      <c r="K21" s="150">
        <v>97</v>
      </c>
      <c r="L21" s="154">
        <f t="shared" si="7"/>
        <v>3</v>
      </c>
      <c r="M21" s="147" t="str">
        <f>VLOOKUP(B21,[33]标准化建设!B21:D144,3,0)</f>
        <v>未申报</v>
      </c>
      <c r="N21" s="152">
        <v>1</v>
      </c>
      <c r="O21" s="147">
        <f t="shared" si="3"/>
        <v>0.45</v>
      </c>
      <c r="P21" s="153">
        <f t="shared" si="4"/>
        <v>3.75</v>
      </c>
    </row>
    <row r="22" spans="1:16" ht="20.100000000000001" customHeight="1">
      <c r="A22" s="143">
        <v>18</v>
      </c>
      <c r="B22" s="144" t="s">
        <v>657</v>
      </c>
      <c r="C22" s="145">
        <f>VLOOKUP(B22,[33]贷款规模!B21:D144,3,0)</f>
        <v>77.599999999999994</v>
      </c>
      <c r="D22" s="115">
        <f t="shared" si="5"/>
        <v>0.17</v>
      </c>
      <c r="E22" s="147">
        <f>VLOOKUP(B22,[33]应还本息!C24:F147,4,0)</f>
        <v>95929.25</v>
      </c>
      <c r="F22" s="147">
        <f>VLOOKUP(B22,[33]应还本息!C24:J147,8,0)</f>
        <v>80.17</v>
      </c>
      <c r="G22" s="147">
        <f t="shared" si="1"/>
        <v>0.8</v>
      </c>
      <c r="H22" s="147">
        <f t="shared" si="2"/>
        <v>76743.400000000009</v>
      </c>
      <c r="I22" s="147">
        <f t="shared" si="6"/>
        <v>0.11</v>
      </c>
      <c r="J22" s="147" t="str">
        <f>VLOOKUP(B22,[33]工作考核!B20:D143,2,0)</f>
        <v>合格</v>
      </c>
      <c r="K22" s="150">
        <v>85</v>
      </c>
      <c r="L22" s="154">
        <f t="shared" si="7"/>
        <v>1</v>
      </c>
      <c r="M22" s="147" t="str">
        <f>VLOOKUP(B22,[33]标准化建设!B22:D145,3,0)</f>
        <v>未申报</v>
      </c>
      <c r="N22" s="152">
        <v>1</v>
      </c>
      <c r="O22" s="147">
        <f t="shared" si="3"/>
        <v>0.45</v>
      </c>
      <c r="P22" s="153">
        <f t="shared" si="4"/>
        <v>1.73</v>
      </c>
    </row>
    <row r="23" spans="1:16" ht="20.100000000000001" customHeight="1">
      <c r="A23" s="143">
        <v>19</v>
      </c>
      <c r="B23" s="144" t="s">
        <v>658</v>
      </c>
      <c r="C23" s="145">
        <f>VLOOKUP(B23,[33]贷款规模!B22:D145,3,0)</f>
        <v>122.7</v>
      </c>
      <c r="D23" s="115">
        <f t="shared" si="5"/>
        <v>0.26</v>
      </c>
      <c r="E23" s="147">
        <f>VLOOKUP(B23,[33]应还本息!C25:F148,4,0)</f>
        <v>124211.19</v>
      </c>
      <c r="F23" s="147">
        <f>VLOOKUP(B23,[33]应还本息!C25:J148,8,0)</f>
        <v>80.75</v>
      </c>
      <c r="G23" s="147">
        <f t="shared" si="1"/>
        <v>0.8</v>
      </c>
      <c r="H23" s="147">
        <f t="shared" si="2"/>
        <v>99368.952000000005</v>
      </c>
      <c r="I23" s="147">
        <f t="shared" si="6"/>
        <v>0.14000000000000001</v>
      </c>
      <c r="J23" s="147" t="str">
        <f>VLOOKUP(B23,[33]工作考核!B21:D144,2,0)</f>
        <v>合格</v>
      </c>
      <c r="K23" s="150">
        <v>88</v>
      </c>
      <c r="L23" s="154">
        <f t="shared" si="7"/>
        <v>1</v>
      </c>
      <c r="M23" s="147" t="str">
        <f>VLOOKUP(B23,[33]标准化建设!B23:D146,2,0)</f>
        <v>通过</v>
      </c>
      <c r="N23" s="152">
        <v>1</v>
      </c>
      <c r="O23" s="147">
        <f t="shared" si="3"/>
        <v>0.45</v>
      </c>
      <c r="P23" s="153">
        <f t="shared" si="4"/>
        <v>1.85</v>
      </c>
    </row>
    <row r="24" spans="1:16" ht="20.100000000000001" customHeight="1">
      <c r="A24" s="143">
        <v>20</v>
      </c>
      <c r="B24" s="148" t="s">
        <v>659</v>
      </c>
      <c r="C24" s="145">
        <f>VLOOKUP(B24,[33]贷款规模!B23:D146,3,0)</f>
        <v>55.48</v>
      </c>
      <c r="D24" s="115">
        <f t="shared" si="5"/>
        <v>0.12</v>
      </c>
      <c r="E24" s="147">
        <f>VLOOKUP(B24,[33]应还本息!C26:F149,4,0)</f>
        <v>124575.16</v>
      </c>
      <c r="F24" s="147">
        <f>VLOOKUP(B24,[33]应还本息!C26:J149,8,0)</f>
        <v>100</v>
      </c>
      <c r="G24" s="147">
        <f t="shared" si="1"/>
        <v>1.2</v>
      </c>
      <c r="H24" s="147">
        <f t="shared" si="2"/>
        <v>149490.19200000001</v>
      </c>
      <c r="I24" s="147">
        <f t="shared" si="6"/>
        <v>0.22</v>
      </c>
      <c r="J24" s="147" t="str">
        <f>VLOOKUP(B24,[33]工作考核!B22:D145,2,0)</f>
        <v>优秀</v>
      </c>
      <c r="K24" s="150">
        <v>95</v>
      </c>
      <c r="L24" s="154">
        <f t="shared" si="7"/>
        <v>3</v>
      </c>
      <c r="M24" s="147" t="str">
        <f>VLOOKUP(B24,[33]标准化建设!B24:D147,2,0)</f>
        <v>通过</v>
      </c>
      <c r="N24" s="152">
        <v>3</v>
      </c>
      <c r="O24" s="147">
        <f t="shared" si="3"/>
        <v>3.45</v>
      </c>
      <c r="P24" s="153">
        <f t="shared" si="4"/>
        <v>6.79</v>
      </c>
    </row>
    <row r="25" spans="1:16" ht="20.100000000000001" customHeight="1">
      <c r="A25" s="143">
        <v>21</v>
      </c>
      <c r="B25" s="144" t="s">
        <v>660</v>
      </c>
      <c r="C25" s="145">
        <f>VLOOKUP(B25,[33]贷款规模!B24:D147,3,0)</f>
        <v>995.39</v>
      </c>
      <c r="D25" s="115">
        <f t="shared" si="5"/>
        <v>2.13</v>
      </c>
      <c r="E25" s="147">
        <f>VLOOKUP(B25,[33]应还本息!C27:F150,4,0)</f>
        <v>803146.49</v>
      </c>
      <c r="F25" s="147">
        <f>VLOOKUP(B25,[33]应还本息!C27:J150,8,0)</f>
        <v>95.82</v>
      </c>
      <c r="G25" s="147">
        <f t="shared" si="1"/>
        <v>1.2</v>
      </c>
      <c r="H25" s="147">
        <f t="shared" si="2"/>
        <v>963775.78799999994</v>
      </c>
      <c r="I25" s="147">
        <f t="shared" si="6"/>
        <v>1.4</v>
      </c>
      <c r="J25" s="147" t="str">
        <f>VLOOKUP(B25,[33]工作考核!B23:D146,2,0)</f>
        <v>优秀</v>
      </c>
      <c r="K25" s="150">
        <v>104</v>
      </c>
      <c r="L25" s="154">
        <f t="shared" si="7"/>
        <v>3</v>
      </c>
      <c r="M25" s="147" t="str">
        <f>VLOOKUP(B25,[33]标准化建设!B25:D148,2,0)</f>
        <v>通过</v>
      </c>
      <c r="N25" s="152">
        <v>1</v>
      </c>
      <c r="O25" s="147">
        <f t="shared" si="3"/>
        <v>0.45</v>
      </c>
      <c r="P25" s="153">
        <f t="shared" si="4"/>
        <v>6.98</v>
      </c>
    </row>
    <row r="26" spans="1:16" ht="20.100000000000001" customHeight="1">
      <c r="A26" s="143">
        <v>22</v>
      </c>
      <c r="B26" s="144" t="s">
        <v>661</v>
      </c>
      <c r="C26" s="145">
        <f>VLOOKUP(B26,[33]贷款规模!B25:D148,3,0)</f>
        <v>744.64</v>
      </c>
      <c r="D26" s="115">
        <f t="shared" si="5"/>
        <v>1.59</v>
      </c>
      <c r="E26" s="147">
        <f>VLOOKUP(B26,[33]应还本息!C28:F151,4,0)</f>
        <v>701801</v>
      </c>
      <c r="F26" s="147">
        <f>VLOOKUP(B26,[33]应还本息!C28:J151,8,0)</f>
        <v>82.39</v>
      </c>
      <c r="G26" s="147">
        <f t="shared" si="1"/>
        <v>0.8</v>
      </c>
      <c r="H26" s="147">
        <f t="shared" si="2"/>
        <v>561440.80000000005</v>
      </c>
      <c r="I26" s="147">
        <f t="shared" si="6"/>
        <v>0.82</v>
      </c>
      <c r="J26" s="147" t="str">
        <f>VLOOKUP(B26,[33]工作考核!B24:D147,2,0)</f>
        <v>合格</v>
      </c>
      <c r="K26" s="150">
        <v>85</v>
      </c>
      <c r="L26" s="154">
        <f t="shared" si="7"/>
        <v>1</v>
      </c>
      <c r="M26" s="147" t="str">
        <f>VLOOKUP(B26,[33]标准化建设!B26:D149,2,0)</f>
        <v>通过</v>
      </c>
      <c r="N26" s="152">
        <v>1</v>
      </c>
      <c r="O26" s="147">
        <f t="shared" si="3"/>
        <v>0.45</v>
      </c>
      <c r="P26" s="153">
        <f t="shared" si="4"/>
        <v>3.86</v>
      </c>
    </row>
    <row r="27" spans="1:16" ht="20.100000000000001" customHeight="1">
      <c r="A27" s="143">
        <v>23</v>
      </c>
      <c r="B27" s="144" t="s">
        <v>662</v>
      </c>
      <c r="C27" s="145">
        <f>VLOOKUP(B27,[33]贷款规模!B26:D149,3,0)</f>
        <v>346.15</v>
      </c>
      <c r="D27" s="115">
        <f t="shared" si="5"/>
        <v>0.74</v>
      </c>
      <c r="E27" s="147">
        <f>VLOOKUP(B27,[33]应还本息!C29:F152,4,0)</f>
        <v>439567.47</v>
      </c>
      <c r="F27" s="147">
        <f>VLOOKUP(B27,[33]应还本息!C29:J152,8,0)</f>
        <v>87.44</v>
      </c>
      <c r="G27" s="147">
        <f t="shared" si="1"/>
        <v>0.8</v>
      </c>
      <c r="H27" s="147">
        <f t="shared" si="2"/>
        <v>351653.97600000002</v>
      </c>
      <c r="I27" s="147">
        <f t="shared" si="6"/>
        <v>0.51</v>
      </c>
      <c r="J27" s="147" t="str">
        <f>VLOOKUP(B27,[33]工作考核!B25:D148,2,0)</f>
        <v>良好</v>
      </c>
      <c r="K27" s="150">
        <v>90</v>
      </c>
      <c r="L27" s="154">
        <f t="shared" si="7"/>
        <v>2</v>
      </c>
      <c r="M27" s="147" t="str">
        <f>VLOOKUP(B27,[33]标准化建设!B27:D150,2,0)</f>
        <v>通过</v>
      </c>
      <c r="N27" s="152">
        <v>1</v>
      </c>
      <c r="O27" s="147">
        <f t="shared" si="3"/>
        <v>0.45</v>
      </c>
      <c r="P27" s="153">
        <f t="shared" si="4"/>
        <v>3.7</v>
      </c>
    </row>
    <row r="28" spans="1:16" ht="20.100000000000001" customHeight="1">
      <c r="A28" s="143">
        <v>24</v>
      </c>
      <c r="B28" s="144" t="s">
        <v>664</v>
      </c>
      <c r="C28" s="145">
        <f>VLOOKUP(B28,[33]贷款规模!B27:D150,3,0)</f>
        <v>565.1</v>
      </c>
      <c r="D28" s="115">
        <f t="shared" si="5"/>
        <v>1.21</v>
      </c>
      <c r="E28" s="147">
        <f>VLOOKUP(B28,[33]应还本息!C30:F153,4,0)</f>
        <v>1005428.09</v>
      </c>
      <c r="F28" s="147">
        <f>VLOOKUP(B28,[33]应还本息!C30:J153,8,0)</f>
        <v>82.06</v>
      </c>
      <c r="G28" s="147">
        <f t="shared" si="1"/>
        <v>0.8</v>
      </c>
      <c r="H28" s="147">
        <f t="shared" si="2"/>
        <v>804342.47200000007</v>
      </c>
      <c r="I28" s="147">
        <f t="shared" si="6"/>
        <v>1.17</v>
      </c>
      <c r="J28" s="147" t="str">
        <f>VLOOKUP(B28,[33]工作考核!B26:D149,2,0)</f>
        <v>合格</v>
      </c>
      <c r="K28" s="150">
        <v>84</v>
      </c>
      <c r="L28" s="154">
        <f t="shared" si="7"/>
        <v>1</v>
      </c>
      <c r="M28" s="147" t="str">
        <f>VLOOKUP(B28,[33]标准化建设!B28:D151,2,0)</f>
        <v>通过</v>
      </c>
      <c r="N28" s="152">
        <v>1</v>
      </c>
      <c r="O28" s="147">
        <f t="shared" si="3"/>
        <v>0.45</v>
      </c>
      <c r="P28" s="153">
        <f t="shared" si="4"/>
        <v>3.83</v>
      </c>
    </row>
    <row r="29" spans="1:16" ht="20.100000000000001" customHeight="1">
      <c r="A29" s="143">
        <v>25</v>
      </c>
      <c r="B29" s="144" t="s">
        <v>665</v>
      </c>
      <c r="C29" s="145">
        <f>VLOOKUP(B29,[33]贷款规模!B28:D151,3,0)</f>
        <v>1248.8</v>
      </c>
      <c r="D29" s="115">
        <f t="shared" si="5"/>
        <v>2.67</v>
      </c>
      <c r="E29" s="147">
        <f>VLOOKUP(B29,[33]应还本息!C31:F154,4,0)</f>
        <v>1105253.94</v>
      </c>
      <c r="F29" s="147">
        <f>VLOOKUP(B29,[33]应还本息!C31:J154,8,0)</f>
        <v>94.08</v>
      </c>
      <c r="G29" s="147">
        <f t="shared" si="1"/>
        <v>1</v>
      </c>
      <c r="H29" s="147">
        <f t="shared" si="2"/>
        <v>1105253.94</v>
      </c>
      <c r="I29" s="147">
        <f t="shared" si="6"/>
        <v>1.61</v>
      </c>
      <c r="J29" s="147" t="str">
        <f>VLOOKUP(B29,[33]工作考核!B27:D150,2,0)</f>
        <v>优秀</v>
      </c>
      <c r="K29" s="150">
        <v>99</v>
      </c>
      <c r="L29" s="154">
        <f t="shared" si="7"/>
        <v>3</v>
      </c>
      <c r="M29" s="147" t="str">
        <f>VLOOKUP(B29,[33]标准化建设!B29:D152,2,0)</f>
        <v>通过</v>
      </c>
      <c r="N29" s="152">
        <v>1</v>
      </c>
      <c r="O29" s="147">
        <f t="shared" si="3"/>
        <v>0.45</v>
      </c>
      <c r="P29" s="153">
        <f t="shared" si="4"/>
        <v>7.73</v>
      </c>
    </row>
    <row r="30" spans="1:16" ht="20.100000000000001" customHeight="1">
      <c r="A30" s="143">
        <v>26</v>
      </c>
      <c r="B30" s="144" t="s">
        <v>666</v>
      </c>
      <c r="C30" s="145">
        <f>VLOOKUP(B30,[33]贷款规模!B29:D152,3,0)</f>
        <v>1838.71</v>
      </c>
      <c r="D30" s="115">
        <f t="shared" si="5"/>
        <v>3.94</v>
      </c>
      <c r="E30" s="147">
        <f>VLOOKUP(B30,[33]应还本息!C32:F155,4,0)</f>
        <v>1518278.28</v>
      </c>
      <c r="F30" s="147">
        <f>VLOOKUP(B30,[33]应还本息!C32:J155,8,0)</f>
        <v>93.62</v>
      </c>
      <c r="G30" s="147">
        <f t="shared" si="1"/>
        <v>1</v>
      </c>
      <c r="H30" s="147">
        <f t="shared" si="2"/>
        <v>1518278.28</v>
      </c>
      <c r="I30" s="147">
        <f t="shared" si="6"/>
        <v>2.21</v>
      </c>
      <c r="J30" s="147" t="str">
        <f>VLOOKUP(B30,[33]工作考核!B28:D151,2,0)</f>
        <v>优秀</v>
      </c>
      <c r="K30" s="150">
        <v>101</v>
      </c>
      <c r="L30" s="154">
        <f t="shared" si="7"/>
        <v>3</v>
      </c>
      <c r="M30" s="147" t="str">
        <f>VLOOKUP(B30,[33]标准化建设!B30:D153,2,0)</f>
        <v>通过</v>
      </c>
      <c r="N30" s="152">
        <v>1</v>
      </c>
      <c r="O30" s="147">
        <f t="shared" si="3"/>
        <v>0.45</v>
      </c>
      <c r="P30" s="153">
        <f t="shared" si="4"/>
        <v>9.6</v>
      </c>
    </row>
    <row r="31" spans="1:16" ht="20.100000000000001" customHeight="1">
      <c r="A31" s="143">
        <v>27</v>
      </c>
      <c r="B31" s="144" t="s">
        <v>667</v>
      </c>
      <c r="C31" s="145">
        <f>VLOOKUP(B31,[33]贷款规模!B30:D153,3,0)</f>
        <v>1225.17</v>
      </c>
      <c r="D31" s="115">
        <f t="shared" si="5"/>
        <v>2.62</v>
      </c>
      <c r="E31" s="147">
        <f>VLOOKUP(B31,[33]应还本息!C33:F156,4,0)</f>
        <v>1718687.79</v>
      </c>
      <c r="F31" s="147">
        <f>VLOOKUP(B31,[33]应还本息!C33:J156,8,0)</f>
        <v>73.95</v>
      </c>
      <c r="G31" s="147">
        <f t="shared" si="1"/>
        <v>0.8</v>
      </c>
      <c r="H31" s="147">
        <f t="shared" si="2"/>
        <v>1374950.2320000001</v>
      </c>
      <c r="I31" s="147">
        <f t="shared" si="6"/>
        <v>2</v>
      </c>
      <c r="J31" s="147" t="str">
        <f>VLOOKUP(B31,[33]工作考核!B29:D152,2,0)</f>
        <v>合格</v>
      </c>
      <c r="K31" s="150">
        <v>84</v>
      </c>
      <c r="L31" s="154">
        <f t="shared" si="7"/>
        <v>1</v>
      </c>
      <c r="M31" s="147" t="str">
        <f>VLOOKUP(B31,[33]标准化建设!B31:D154,2,0)</f>
        <v>通过</v>
      </c>
      <c r="N31" s="152">
        <v>1</v>
      </c>
      <c r="O31" s="147">
        <f t="shared" si="3"/>
        <v>0.45</v>
      </c>
      <c r="P31" s="153">
        <f t="shared" si="4"/>
        <v>6.07</v>
      </c>
    </row>
    <row r="32" spans="1:16" ht="20.100000000000001" customHeight="1">
      <c r="A32" s="143">
        <v>28</v>
      </c>
      <c r="B32" s="144" t="s">
        <v>920</v>
      </c>
      <c r="C32" s="145"/>
      <c r="D32" s="147"/>
      <c r="E32" s="147"/>
      <c r="F32" s="147"/>
      <c r="G32" s="147"/>
      <c r="H32" s="147"/>
      <c r="I32" s="147"/>
      <c r="J32" s="147"/>
      <c r="K32" s="150"/>
      <c r="L32" s="155">
        <v>0.3</v>
      </c>
      <c r="M32" s="147"/>
      <c r="N32" s="152"/>
      <c r="O32" s="147">
        <v>1.35</v>
      </c>
      <c r="P32" s="153">
        <f t="shared" si="4"/>
        <v>1.65</v>
      </c>
    </row>
    <row r="33" spans="1:16" ht="20.100000000000001" customHeight="1">
      <c r="A33" s="143">
        <v>29</v>
      </c>
      <c r="B33" s="148" t="s">
        <v>668</v>
      </c>
      <c r="C33" s="145">
        <f>VLOOKUP(B33,[33]贷款规模!B31:D154,3,0)</f>
        <v>288.14999999999998</v>
      </c>
      <c r="D33" s="115">
        <f t="shared" ref="D33:D64" si="8">ROUND(C33/$C$4*$D$4,2)</f>
        <v>0.62</v>
      </c>
      <c r="E33" s="147">
        <f>VLOOKUP(B33,[33]应还本息!C34:F157,4,0)</f>
        <v>313087.63</v>
      </c>
      <c r="F33" s="147">
        <f>VLOOKUP(B33,[33]应还本息!C34:J157,8,0)</f>
        <v>94.75</v>
      </c>
      <c r="G33" s="147">
        <f t="shared" ref="G33:G96" si="9">IF(F33&gt;95,1.2,IF(F33&gt;90,1,0.8))</f>
        <v>1</v>
      </c>
      <c r="H33" s="147">
        <f t="shared" ref="H33:H96" si="10">E33*G33</f>
        <v>313087.63</v>
      </c>
      <c r="I33" s="147">
        <f t="shared" ref="I33:I64" si="11">ROUND(H33/$H$4*$I$4,2)</f>
        <v>0.46</v>
      </c>
      <c r="J33" s="147" t="str">
        <f>VLOOKUP(B33,[33]工作考核!B30:D153,2,0)</f>
        <v>优秀</v>
      </c>
      <c r="K33" s="150">
        <v>100</v>
      </c>
      <c r="L33" s="154">
        <f t="shared" ref="L33:L96" si="12">IF(K33&gt;90,3,IF(K33&gt;89,2,1))</f>
        <v>3</v>
      </c>
      <c r="M33" s="147" t="str">
        <f>VLOOKUP(B33,[33]标准化建设!B32:D155,2,0)</f>
        <v>通过</v>
      </c>
      <c r="N33" s="152">
        <v>3</v>
      </c>
      <c r="O33" s="147">
        <f t="shared" ref="O33:O96" si="13">ROUND(IF(N33=1,0.45,IF(N33=3,3.45)),2)</f>
        <v>3.45</v>
      </c>
      <c r="P33" s="153">
        <f t="shared" si="4"/>
        <v>7.53</v>
      </c>
    </row>
    <row r="34" spans="1:16" ht="20.100000000000001" customHeight="1">
      <c r="A34" s="143">
        <v>30</v>
      </c>
      <c r="B34" s="148" t="s">
        <v>669</v>
      </c>
      <c r="C34" s="145">
        <f>VLOOKUP(B34,[33]贷款规模!B32:D155,3,0)</f>
        <v>350.27</v>
      </c>
      <c r="D34" s="115">
        <f t="shared" si="8"/>
        <v>0.75</v>
      </c>
      <c r="E34" s="147">
        <f>VLOOKUP(B34,[33]应还本息!C35:F158,4,0)</f>
        <v>296176.73</v>
      </c>
      <c r="F34" s="147">
        <f>VLOOKUP(B34,[33]应还本息!C35:J158,8,0)</f>
        <v>94.59</v>
      </c>
      <c r="G34" s="147">
        <f t="shared" si="9"/>
        <v>1</v>
      </c>
      <c r="H34" s="147">
        <f t="shared" si="10"/>
        <v>296176.73</v>
      </c>
      <c r="I34" s="147">
        <f t="shared" si="11"/>
        <v>0.43</v>
      </c>
      <c r="J34" s="147" t="str">
        <f>VLOOKUP(B34,[33]工作考核!B31:D154,2,0)</f>
        <v>优秀</v>
      </c>
      <c r="K34" s="150">
        <v>100</v>
      </c>
      <c r="L34" s="154">
        <f t="shared" si="12"/>
        <v>3</v>
      </c>
      <c r="M34" s="147" t="str">
        <f>VLOOKUP(B34,[33]标准化建设!B33:D156,2,0)</f>
        <v>通过</v>
      </c>
      <c r="N34" s="152">
        <v>3</v>
      </c>
      <c r="O34" s="147">
        <f t="shared" si="13"/>
        <v>3.45</v>
      </c>
      <c r="P34" s="153">
        <f t="shared" si="4"/>
        <v>7.63</v>
      </c>
    </row>
    <row r="35" spans="1:16" ht="20.100000000000001" customHeight="1">
      <c r="A35" s="143">
        <v>31</v>
      </c>
      <c r="B35" s="144" t="s">
        <v>670</v>
      </c>
      <c r="C35" s="145">
        <f>VLOOKUP(B35,[33]贷款规模!B33:D156,3,0)</f>
        <v>120.41</v>
      </c>
      <c r="D35" s="115">
        <f t="shared" si="8"/>
        <v>0.26</v>
      </c>
      <c r="E35" s="147">
        <f>VLOOKUP(B35,[33]应还本息!C36:F159,4,0)</f>
        <v>126481.60000000001</v>
      </c>
      <c r="F35" s="147">
        <f>VLOOKUP(B35,[33]应还本息!C36:J159,8,0)</f>
        <v>100</v>
      </c>
      <c r="G35" s="147">
        <f t="shared" si="9"/>
        <v>1.2</v>
      </c>
      <c r="H35" s="147">
        <f t="shared" si="10"/>
        <v>151777.92000000001</v>
      </c>
      <c r="I35" s="147">
        <f t="shared" si="11"/>
        <v>0.22</v>
      </c>
      <c r="J35" s="147" t="str">
        <f>VLOOKUP(B35,[33]工作考核!B32:D155,2,0)</f>
        <v>优秀</v>
      </c>
      <c r="K35" s="150">
        <v>105</v>
      </c>
      <c r="L35" s="154">
        <f t="shared" si="12"/>
        <v>3</v>
      </c>
      <c r="M35" s="147" t="str">
        <f>VLOOKUP(B35,[33]标准化建设!B34:D157,2,0)</f>
        <v>通过</v>
      </c>
      <c r="N35" s="152">
        <v>1</v>
      </c>
      <c r="O35" s="147">
        <f t="shared" si="13"/>
        <v>0.45</v>
      </c>
      <c r="P35" s="153">
        <f t="shared" si="4"/>
        <v>3.93</v>
      </c>
    </row>
    <row r="36" spans="1:16" ht="20.100000000000001" customHeight="1">
      <c r="A36" s="143">
        <v>32</v>
      </c>
      <c r="B36" s="144" t="s">
        <v>671</v>
      </c>
      <c r="C36" s="145">
        <f>VLOOKUP(B36,[33]贷款规模!B34:D157,3,0)</f>
        <v>1212.31</v>
      </c>
      <c r="D36" s="115">
        <f t="shared" si="8"/>
        <v>2.59</v>
      </c>
      <c r="E36" s="147">
        <f>VLOOKUP(B36,[33]应还本息!C37:F160,4,0)</f>
        <v>1922262.88</v>
      </c>
      <c r="F36" s="147">
        <f>VLOOKUP(B36,[33]应还本息!C37:J160,8,0)</f>
        <v>89.43</v>
      </c>
      <c r="G36" s="147">
        <f t="shared" si="9"/>
        <v>0.8</v>
      </c>
      <c r="H36" s="147">
        <f t="shared" si="10"/>
        <v>1537810.304</v>
      </c>
      <c r="I36" s="147">
        <f t="shared" si="11"/>
        <v>2.2400000000000002</v>
      </c>
      <c r="J36" s="147" t="str">
        <f>VLOOKUP(B36,[33]工作考核!B33:D156,2,0)</f>
        <v>良好</v>
      </c>
      <c r="K36" s="150">
        <v>90</v>
      </c>
      <c r="L36" s="154">
        <f t="shared" si="12"/>
        <v>2</v>
      </c>
      <c r="M36" s="147" t="str">
        <f>VLOOKUP(B36,[33]标准化建设!B35:D158,2,0)</f>
        <v>通过</v>
      </c>
      <c r="N36" s="152">
        <v>1</v>
      </c>
      <c r="O36" s="147">
        <f t="shared" si="13"/>
        <v>0.45</v>
      </c>
      <c r="P36" s="153">
        <f t="shared" si="4"/>
        <v>7.28</v>
      </c>
    </row>
    <row r="37" spans="1:16" ht="20.100000000000001" customHeight="1">
      <c r="A37" s="143">
        <v>33</v>
      </c>
      <c r="B37" s="144" t="s">
        <v>672</v>
      </c>
      <c r="C37" s="145">
        <f>VLOOKUP(B37,[33]贷款规模!B35:D158,3,0)</f>
        <v>1057.3</v>
      </c>
      <c r="D37" s="115">
        <f t="shared" si="8"/>
        <v>2.2599999999999998</v>
      </c>
      <c r="E37" s="147">
        <f>VLOOKUP(B37,[33]应还本息!C38:F161,4,0)</f>
        <v>1218366.5</v>
      </c>
      <c r="F37" s="147">
        <f>VLOOKUP(B37,[33]应还本息!C38:J161,8,0)</f>
        <v>89.55</v>
      </c>
      <c r="G37" s="147">
        <f t="shared" si="9"/>
        <v>0.8</v>
      </c>
      <c r="H37" s="147">
        <f t="shared" si="10"/>
        <v>974693.20000000007</v>
      </c>
      <c r="I37" s="147">
        <f t="shared" si="11"/>
        <v>1.42</v>
      </c>
      <c r="J37" s="147" t="str">
        <f>VLOOKUP(B37,[33]工作考核!B34:D157,2,0)</f>
        <v>良好</v>
      </c>
      <c r="K37" s="150">
        <v>90</v>
      </c>
      <c r="L37" s="154">
        <f t="shared" si="12"/>
        <v>2</v>
      </c>
      <c r="M37" s="147" t="str">
        <f>VLOOKUP(B37,[33]标准化建设!B36:D159,2,0)</f>
        <v>通过</v>
      </c>
      <c r="N37" s="152">
        <v>1</v>
      </c>
      <c r="O37" s="147">
        <f t="shared" si="13"/>
        <v>0.45</v>
      </c>
      <c r="P37" s="153">
        <f t="shared" si="4"/>
        <v>6.13</v>
      </c>
    </row>
    <row r="38" spans="1:16" ht="20.100000000000001" customHeight="1">
      <c r="A38" s="143">
        <v>34</v>
      </c>
      <c r="B38" s="144" t="s">
        <v>673</v>
      </c>
      <c r="C38" s="145">
        <f>VLOOKUP(B38,[33]贷款规模!B36:D159,3,0)</f>
        <v>1753.32</v>
      </c>
      <c r="D38" s="115">
        <f t="shared" si="8"/>
        <v>3.75</v>
      </c>
      <c r="E38" s="147">
        <f>VLOOKUP(B38,[33]应还本息!C39:F162,4,0)</f>
        <v>2424803.5099999998</v>
      </c>
      <c r="F38" s="147">
        <f>VLOOKUP(B38,[33]应还本息!C39:J162,8,0)</f>
        <v>92.32</v>
      </c>
      <c r="G38" s="147">
        <f t="shared" si="9"/>
        <v>1</v>
      </c>
      <c r="H38" s="147">
        <f t="shared" si="10"/>
        <v>2424803.5099999998</v>
      </c>
      <c r="I38" s="147">
        <f t="shared" si="11"/>
        <v>3.53</v>
      </c>
      <c r="J38" s="147" t="str">
        <f>VLOOKUP(B38,[33]工作考核!B35:D158,2,0)</f>
        <v>优秀</v>
      </c>
      <c r="K38" s="150">
        <v>98</v>
      </c>
      <c r="L38" s="154">
        <f t="shared" si="12"/>
        <v>3</v>
      </c>
      <c r="M38" s="147" t="str">
        <f>VLOOKUP(B38,[33]标准化建设!B37:D160,2,0)</f>
        <v>通过</v>
      </c>
      <c r="N38" s="152">
        <v>1</v>
      </c>
      <c r="O38" s="147">
        <f t="shared" si="13"/>
        <v>0.45</v>
      </c>
      <c r="P38" s="153">
        <f t="shared" si="4"/>
        <v>10.73</v>
      </c>
    </row>
    <row r="39" spans="1:16" ht="20.100000000000001" customHeight="1">
      <c r="A39" s="143">
        <v>35</v>
      </c>
      <c r="B39" s="144" t="s">
        <v>674</v>
      </c>
      <c r="C39" s="145">
        <f>VLOOKUP(B39,[33]贷款规模!B37:D160,3,0)</f>
        <v>1805.4</v>
      </c>
      <c r="D39" s="115">
        <f t="shared" si="8"/>
        <v>3.86</v>
      </c>
      <c r="E39" s="147">
        <f>VLOOKUP(B39,[33]应还本息!C40:F163,4,0)</f>
        <v>1798024.95</v>
      </c>
      <c r="F39" s="147">
        <f>VLOOKUP(B39,[33]应还本息!C40:J163,8,0)</f>
        <v>99.85</v>
      </c>
      <c r="G39" s="147">
        <f t="shared" si="9"/>
        <v>1.2</v>
      </c>
      <c r="H39" s="147">
        <f t="shared" si="10"/>
        <v>2157629.94</v>
      </c>
      <c r="I39" s="147">
        <f t="shared" si="11"/>
        <v>3.15</v>
      </c>
      <c r="J39" s="147" t="str">
        <f>VLOOKUP(B39,[33]工作考核!B36:D159,2,0)</f>
        <v>优秀</v>
      </c>
      <c r="K39" s="150">
        <v>105</v>
      </c>
      <c r="L39" s="154">
        <f t="shared" si="12"/>
        <v>3</v>
      </c>
      <c r="M39" s="147" t="str">
        <f>VLOOKUP(B39,[33]标准化建设!B38:D161,2,0)</f>
        <v>通过</v>
      </c>
      <c r="N39" s="152">
        <v>1</v>
      </c>
      <c r="O39" s="147">
        <f t="shared" si="13"/>
        <v>0.45</v>
      </c>
      <c r="P39" s="153">
        <f t="shared" si="4"/>
        <v>10.46</v>
      </c>
    </row>
    <row r="40" spans="1:16" ht="20.100000000000001" customHeight="1">
      <c r="A40" s="143">
        <v>36</v>
      </c>
      <c r="B40" s="148" t="s">
        <v>675</v>
      </c>
      <c r="C40" s="145">
        <f>VLOOKUP(B40,[33]贷款规模!B38:D161,3,0)</f>
        <v>1409.51</v>
      </c>
      <c r="D40" s="115">
        <f t="shared" si="8"/>
        <v>3.02</v>
      </c>
      <c r="E40" s="147">
        <f>VLOOKUP(B40,[33]应还本息!C41:F164,4,0)</f>
        <v>1520577.37</v>
      </c>
      <c r="F40" s="147">
        <f>VLOOKUP(B40,[33]应还本息!C41:J164,8,0)</f>
        <v>99.85</v>
      </c>
      <c r="G40" s="147">
        <f t="shared" si="9"/>
        <v>1.2</v>
      </c>
      <c r="H40" s="147">
        <f t="shared" si="10"/>
        <v>1824692.844</v>
      </c>
      <c r="I40" s="147">
        <f t="shared" si="11"/>
        <v>2.66</v>
      </c>
      <c r="J40" s="147" t="str">
        <f>VLOOKUP(B40,[33]工作考核!B37:D160,2,0)</f>
        <v>优秀</v>
      </c>
      <c r="K40" s="150">
        <v>104</v>
      </c>
      <c r="L40" s="154">
        <f t="shared" si="12"/>
        <v>3</v>
      </c>
      <c r="M40" s="147" t="str">
        <f>VLOOKUP(B40,[33]标准化建设!B39:D162,2,0)</f>
        <v>通过</v>
      </c>
      <c r="N40" s="152">
        <v>3</v>
      </c>
      <c r="O40" s="147">
        <f t="shared" si="13"/>
        <v>3.45</v>
      </c>
      <c r="P40" s="153">
        <f t="shared" si="4"/>
        <v>12.13</v>
      </c>
    </row>
    <row r="41" spans="1:16" ht="20.100000000000001" customHeight="1">
      <c r="A41" s="143">
        <v>37</v>
      </c>
      <c r="B41" s="144" t="s">
        <v>676</v>
      </c>
      <c r="C41" s="145">
        <f>VLOOKUP(B41,[33]贷款规模!B39:D162,3,0)</f>
        <v>734.35</v>
      </c>
      <c r="D41" s="115">
        <f t="shared" si="8"/>
        <v>1.57</v>
      </c>
      <c r="E41" s="147">
        <f>VLOOKUP(B41,[33]应还本息!C42:F165,4,0)</f>
        <v>915071.97</v>
      </c>
      <c r="F41" s="147">
        <f>VLOOKUP(B41,[33]应还本息!C42:J165,8,0)</f>
        <v>93.06</v>
      </c>
      <c r="G41" s="147">
        <f t="shared" si="9"/>
        <v>1</v>
      </c>
      <c r="H41" s="147">
        <f t="shared" si="10"/>
        <v>915071.97</v>
      </c>
      <c r="I41" s="147">
        <f t="shared" si="11"/>
        <v>1.33</v>
      </c>
      <c r="J41" s="147" t="str">
        <f>VLOOKUP(B41,[33]工作考核!B38:D161,2,0)</f>
        <v>优秀</v>
      </c>
      <c r="K41" s="150">
        <v>99</v>
      </c>
      <c r="L41" s="154">
        <f t="shared" si="12"/>
        <v>3</v>
      </c>
      <c r="M41" s="147" t="str">
        <f>VLOOKUP(B41,[33]标准化建设!B40:D163,2,0)</f>
        <v>通过</v>
      </c>
      <c r="N41" s="152">
        <v>1</v>
      </c>
      <c r="O41" s="147">
        <f t="shared" si="13"/>
        <v>0.45</v>
      </c>
      <c r="P41" s="153">
        <f t="shared" si="4"/>
        <v>6.35</v>
      </c>
    </row>
    <row r="42" spans="1:16" ht="20.100000000000001" customHeight="1">
      <c r="A42" s="143">
        <v>38</v>
      </c>
      <c r="B42" s="144" t="s">
        <v>677</v>
      </c>
      <c r="C42" s="145">
        <f>VLOOKUP(B42,[33]贷款规模!B40:D163,3,0)</f>
        <v>864.9</v>
      </c>
      <c r="D42" s="115">
        <f t="shared" si="8"/>
        <v>1.85</v>
      </c>
      <c r="E42" s="147">
        <f>VLOOKUP(B42,[33]应还本息!C43:F166,4,0)</f>
        <v>1059037.28</v>
      </c>
      <c r="F42" s="147">
        <f>VLOOKUP(B42,[33]应还本息!C43:J166,8,0)</f>
        <v>93.73</v>
      </c>
      <c r="G42" s="147">
        <f t="shared" si="9"/>
        <v>1</v>
      </c>
      <c r="H42" s="147">
        <f t="shared" si="10"/>
        <v>1059037.28</v>
      </c>
      <c r="I42" s="147">
        <f t="shared" si="11"/>
        <v>1.54</v>
      </c>
      <c r="J42" s="147" t="str">
        <f>VLOOKUP(B42,[33]工作考核!B39:D162,2,0)</f>
        <v>优秀</v>
      </c>
      <c r="K42" s="150">
        <v>99</v>
      </c>
      <c r="L42" s="154">
        <f t="shared" si="12"/>
        <v>3</v>
      </c>
      <c r="M42" s="147" t="str">
        <f>VLOOKUP(B42,[33]标准化建设!B41:D164,2,0)</f>
        <v>通过</v>
      </c>
      <c r="N42" s="152">
        <v>1</v>
      </c>
      <c r="O42" s="147">
        <f t="shared" si="13"/>
        <v>0.45</v>
      </c>
      <c r="P42" s="153">
        <f t="shared" si="4"/>
        <v>6.84</v>
      </c>
    </row>
    <row r="43" spans="1:16" ht="20.100000000000001" customHeight="1">
      <c r="A43" s="143">
        <v>39</v>
      </c>
      <c r="B43" s="148" t="s">
        <v>678</v>
      </c>
      <c r="C43" s="145">
        <f>VLOOKUP(B43,[33]贷款规模!B41:D164,3,0)</f>
        <v>1168.52</v>
      </c>
      <c r="D43" s="115">
        <f t="shared" si="8"/>
        <v>2.5</v>
      </c>
      <c r="E43" s="147">
        <f>VLOOKUP(B43,[33]应还本息!C44:F167,4,0)</f>
        <v>1449265.95</v>
      </c>
      <c r="F43" s="147">
        <f>VLOOKUP(B43,[33]应还本息!C44:J167,8,0)</f>
        <v>93.29</v>
      </c>
      <c r="G43" s="147">
        <f t="shared" si="9"/>
        <v>1</v>
      </c>
      <c r="H43" s="147">
        <f t="shared" si="10"/>
        <v>1449265.95</v>
      </c>
      <c r="I43" s="147">
        <f t="shared" si="11"/>
        <v>2.11</v>
      </c>
      <c r="J43" s="147" t="str">
        <f>VLOOKUP(B43,[33]工作考核!B40:D163,2,0)</f>
        <v>优秀</v>
      </c>
      <c r="K43" s="150">
        <v>97</v>
      </c>
      <c r="L43" s="154">
        <f t="shared" si="12"/>
        <v>3</v>
      </c>
      <c r="M43" s="147" t="str">
        <f>VLOOKUP(B43,[33]标准化建设!B42:D165,2,0)</f>
        <v>通过</v>
      </c>
      <c r="N43" s="152">
        <v>3</v>
      </c>
      <c r="O43" s="147">
        <f t="shared" si="13"/>
        <v>3.45</v>
      </c>
      <c r="P43" s="153">
        <f t="shared" si="4"/>
        <v>11.06</v>
      </c>
    </row>
    <row r="44" spans="1:16" ht="20.100000000000001" customHeight="1">
      <c r="A44" s="143">
        <v>40</v>
      </c>
      <c r="B44" s="144" t="s">
        <v>679</v>
      </c>
      <c r="C44" s="145">
        <f>VLOOKUP(B44,[33]贷款规模!B42:D165,3,0)</f>
        <v>1680.72</v>
      </c>
      <c r="D44" s="115">
        <f t="shared" si="8"/>
        <v>3.6</v>
      </c>
      <c r="E44" s="147">
        <f>VLOOKUP(B44,[33]应还本息!C45:F168,4,0)</f>
        <v>1841660.89</v>
      </c>
      <c r="F44" s="147">
        <f>VLOOKUP(B44,[33]应还本息!C45:J168,8,0)</f>
        <v>87.77</v>
      </c>
      <c r="G44" s="147">
        <f t="shared" si="9"/>
        <v>0.8</v>
      </c>
      <c r="H44" s="147">
        <f t="shared" si="10"/>
        <v>1473328.7120000001</v>
      </c>
      <c r="I44" s="147">
        <f t="shared" si="11"/>
        <v>2.15</v>
      </c>
      <c r="J44" s="147" t="str">
        <f>VLOOKUP(B44,[33]工作考核!B41:D164,2,0)</f>
        <v>良好</v>
      </c>
      <c r="K44" s="150">
        <v>90</v>
      </c>
      <c r="L44" s="154">
        <f t="shared" si="12"/>
        <v>2</v>
      </c>
      <c r="M44" s="147" t="str">
        <f>VLOOKUP(B44,[33]标准化建设!B43:D166,2,0)</f>
        <v>通过</v>
      </c>
      <c r="N44" s="152">
        <v>1</v>
      </c>
      <c r="O44" s="147">
        <f t="shared" si="13"/>
        <v>0.45</v>
      </c>
      <c r="P44" s="153">
        <f t="shared" si="4"/>
        <v>8.1999999999999993</v>
      </c>
    </row>
    <row r="45" spans="1:16" ht="20.100000000000001" customHeight="1">
      <c r="A45" s="143">
        <v>41</v>
      </c>
      <c r="B45" s="144" t="s">
        <v>680</v>
      </c>
      <c r="C45" s="145">
        <f>VLOOKUP(B45,[33]贷款规模!B43:D166,3,0)</f>
        <v>18.8</v>
      </c>
      <c r="D45" s="115">
        <f t="shared" si="8"/>
        <v>0.04</v>
      </c>
      <c r="E45" s="147">
        <f>VLOOKUP(B45,[33]应还本息!C46:F169,4,0)</f>
        <v>57725.1</v>
      </c>
      <c r="F45" s="147">
        <f>VLOOKUP(B45,[33]应还本息!C46:J169,8,0)</f>
        <v>73.569999999999993</v>
      </c>
      <c r="G45" s="147">
        <f t="shared" si="9"/>
        <v>0.8</v>
      </c>
      <c r="H45" s="147">
        <f t="shared" si="10"/>
        <v>46180.08</v>
      </c>
      <c r="I45" s="147">
        <f t="shared" si="11"/>
        <v>7.0000000000000007E-2</v>
      </c>
      <c r="J45" s="147" t="str">
        <f>VLOOKUP(B45,[33]工作考核!B42:D165,2,0)</f>
        <v>合格</v>
      </c>
      <c r="K45" s="150">
        <v>76</v>
      </c>
      <c r="L45" s="154">
        <f t="shared" si="12"/>
        <v>1</v>
      </c>
      <c r="M45" s="147" t="str">
        <f>VLOOKUP(B45,[33]标准化建设!B44:D167,3,0)</f>
        <v>未申报</v>
      </c>
      <c r="N45" s="152">
        <v>1</v>
      </c>
      <c r="O45" s="147">
        <f t="shared" si="13"/>
        <v>0.45</v>
      </c>
      <c r="P45" s="153">
        <f t="shared" si="4"/>
        <v>1.56</v>
      </c>
    </row>
    <row r="46" spans="1:16" ht="20.100000000000001" customHeight="1">
      <c r="A46" s="143">
        <v>42</v>
      </c>
      <c r="B46" s="144" t="s">
        <v>681</v>
      </c>
      <c r="C46" s="145">
        <f>VLOOKUP(B46,[33]贷款规模!B44:D167,3,0)</f>
        <v>74.75</v>
      </c>
      <c r="D46" s="115">
        <f t="shared" si="8"/>
        <v>0.16</v>
      </c>
      <c r="E46" s="147">
        <f>VLOOKUP(B46,[33]应还本息!C47:F170,4,0)</f>
        <v>228883.91</v>
      </c>
      <c r="F46" s="147">
        <f>VLOOKUP(B46,[33]应还本息!C47:J170,8,0)</f>
        <v>91.03</v>
      </c>
      <c r="G46" s="147">
        <f t="shared" si="9"/>
        <v>1</v>
      </c>
      <c r="H46" s="147">
        <f t="shared" si="10"/>
        <v>228883.91</v>
      </c>
      <c r="I46" s="147">
        <f t="shared" si="11"/>
        <v>0.33</v>
      </c>
      <c r="J46" s="147" t="str">
        <f>VLOOKUP(B46,[33]工作考核!B43:D166,2,0)</f>
        <v>优秀</v>
      </c>
      <c r="K46" s="150">
        <v>98</v>
      </c>
      <c r="L46" s="154">
        <f t="shared" si="12"/>
        <v>3</v>
      </c>
      <c r="M46" s="147" t="str">
        <f>VLOOKUP(B46,[33]标准化建设!B45:D168,3,0)</f>
        <v>未申报</v>
      </c>
      <c r="N46" s="152">
        <v>1</v>
      </c>
      <c r="O46" s="147">
        <f t="shared" si="13"/>
        <v>0.45</v>
      </c>
      <c r="P46" s="153">
        <f t="shared" si="4"/>
        <v>3.94</v>
      </c>
    </row>
    <row r="47" spans="1:16" ht="20.100000000000001" customHeight="1">
      <c r="A47" s="143">
        <v>43</v>
      </c>
      <c r="B47" s="144" t="s">
        <v>682</v>
      </c>
      <c r="C47" s="145">
        <f>VLOOKUP(B47,[33]贷款规模!B45:D168,3,0)</f>
        <v>285.23</v>
      </c>
      <c r="D47" s="115">
        <f t="shared" si="8"/>
        <v>0.61</v>
      </c>
      <c r="E47" s="147">
        <f>VLOOKUP(B47,[33]应还本息!C48:F171,4,0)</f>
        <v>576959.97</v>
      </c>
      <c r="F47" s="147">
        <f>VLOOKUP(B47,[33]应还本息!C48:J171,8,0)</f>
        <v>98.23</v>
      </c>
      <c r="G47" s="147">
        <f t="shared" si="9"/>
        <v>1.2</v>
      </c>
      <c r="H47" s="147">
        <f t="shared" si="10"/>
        <v>692351.96399999992</v>
      </c>
      <c r="I47" s="147">
        <f t="shared" si="11"/>
        <v>1.01</v>
      </c>
      <c r="J47" s="147" t="str">
        <f>VLOOKUP(B47,[33]工作考核!B44:D167,2,0)</f>
        <v>优秀</v>
      </c>
      <c r="K47" s="150">
        <v>105</v>
      </c>
      <c r="L47" s="154">
        <f t="shared" si="12"/>
        <v>3</v>
      </c>
      <c r="M47" s="147" t="str">
        <f>VLOOKUP(B47,[33]标准化建设!B46:D169,2,0)</f>
        <v>通过</v>
      </c>
      <c r="N47" s="152">
        <v>1</v>
      </c>
      <c r="O47" s="147">
        <f t="shared" si="13"/>
        <v>0.45</v>
      </c>
      <c r="P47" s="153">
        <f t="shared" si="4"/>
        <v>5.07</v>
      </c>
    </row>
    <row r="48" spans="1:16" ht="20.100000000000001" customHeight="1">
      <c r="A48" s="143">
        <v>44</v>
      </c>
      <c r="B48" s="144" t="s">
        <v>683</v>
      </c>
      <c r="C48" s="145">
        <f>VLOOKUP(B48,[33]贷款规模!B46:D169,3,0)</f>
        <v>105.67</v>
      </c>
      <c r="D48" s="115">
        <f t="shared" si="8"/>
        <v>0.23</v>
      </c>
      <c r="E48" s="147">
        <f>VLOOKUP(B48,[33]应还本息!C49:F172,4,0)</f>
        <v>191479.67</v>
      </c>
      <c r="F48" s="147">
        <f>VLOOKUP(B48,[33]应还本息!C49:J172,8,0)</f>
        <v>95.05</v>
      </c>
      <c r="G48" s="147">
        <f t="shared" si="9"/>
        <v>1.2</v>
      </c>
      <c r="H48" s="147">
        <f t="shared" si="10"/>
        <v>229775.60400000002</v>
      </c>
      <c r="I48" s="147">
        <f t="shared" si="11"/>
        <v>0.33</v>
      </c>
      <c r="J48" s="147" t="str">
        <f>VLOOKUP(B48,[33]工作考核!B45:D168,2,0)</f>
        <v>优秀</v>
      </c>
      <c r="K48" s="150">
        <v>96</v>
      </c>
      <c r="L48" s="154">
        <f t="shared" si="12"/>
        <v>3</v>
      </c>
      <c r="M48" s="147" t="str">
        <f>VLOOKUP(B48,[33]标准化建设!B47:D170,3,0)</f>
        <v>未申报</v>
      </c>
      <c r="N48" s="152">
        <v>1</v>
      </c>
      <c r="O48" s="147">
        <f t="shared" si="13"/>
        <v>0.45</v>
      </c>
      <c r="P48" s="153">
        <f t="shared" si="4"/>
        <v>4.01</v>
      </c>
    </row>
    <row r="49" spans="1:16" ht="20.100000000000001" customHeight="1">
      <c r="A49" s="143">
        <v>45</v>
      </c>
      <c r="B49" s="144" t="s">
        <v>684</v>
      </c>
      <c r="C49" s="145">
        <f>VLOOKUP(B49,[33]贷款规模!B47:D170,3,0)</f>
        <v>85.2</v>
      </c>
      <c r="D49" s="115">
        <f t="shared" si="8"/>
        <v>0.18</v>
      </c>
      <c r="E49" s="147">
        <f>VLOOKUP(B49,[33]应还本息!C50:F173,4,0)</f>
        <v>154355.35999999999</v>
      </c>
      <c r="F49" s="147">
        <f>VLOOKUP(B49,[33]应还本息!C50:J173,8,0)</f>
        <v>100</v>
      </c>
      <c r="G49" s="147">
        <f t="shared" si="9"/>
        <v>1.2</v>
      </c>
      <c r="H49" s="147">
        <f t="shared" si="10"/>
        <v>185226.43199999997</v>
      </c>
      <c r="I49" s="147">
        <f t="shared" si="11"/>
        <v>0.27</v>
      </c>
      <c r="J49" s="147" t="str">
        <f>VLOOKUP(B49,[33]工作考核!B46:D169,2,0)</f>
        <v>优秀</v>
      </c>
      <c r="K49" s="150">
        <v>100</v>
      </c>
      <c r="L49" s="154">
        <f t="shared" si="12"/>
        <v>3</v>
      </c>
      <c r="M49" s="147" t="str">
        <f>VLOOKUP(B49,[33]标准化建设!B48:D171,3,0)</f>
        <v>未申报</v>
      </c>
      <c r="N49" s="152">
        <v>1</v>
      </c>
      <c r="O49" s="147">
        <f t="shared" si="13"/>
        <v>0.45</v>
      </c>
      <c r="P49" s="153">
        <f t="shared" si="4"/>
        <v>3.9</v>
      </c>
    </row>
    <row r="50" spans="1:16" ht="20.100000000000001" customHeight="1">
      <c r="A50" s="143">
        <v>46</v>
      </c>
      <c r="B50" s="144" t="s">
        <v>685</v>
      </c>
      <c r="C50" s="145">
        <f>VLOOKUP(B50,[33]贷款规模!B48:D171,3,0)</f>
        <v>184.24</v>
      </c>
      <c r="D50" s="115">
        <f t="shared" si="8"/>
        <v>0.39</v>
      </c>
      <c r="E50" s="147">
        <f>VLOOKUP(B50,[33]应还本息!C51:F174,4,0)</f>
        <v>359654.58</v>
      </c>
      <c r="F50" s="147">
        <f>VLOOKUP(B50,[33]应还本息!C51:J174,8,0)</f>
        <v>100</v>
      </c>
      <c r="G50" s="147">
        <f t="shared" si="9"/>
        <v>1.2</v>
      </c>
      <c r="H50" s="147">
        <f t="shared" si="10"/>
        <v>431585.49599999998</v>
      </c>
      <c r="I50" s="147">
        <f t="shared" si="11"/>
        <v>0.63</v>
      </c>
      <c r="J50" s="147" t="str">
        <f>VLOOKUP(B50,[33]工作考核!B47:D170,2,0)</f>
        <v>优秀</v>
      </c>
      <c r="K50" s="150">
        <v>102</v>
      </c>
      <c r="L50" s="154">
        <f t="shared" si="12"/>
        <v>3</v>
      </c>
      <c r="M50" s="147" t="str">
        <f>VLOOKUP(B50,[33]标准化建设!B49:D172,2,0)</f>
        <v>通过</v>
      </c>
      <c r="N50" s="152">
        <v>1</v>
      </c>
      <c r="O50" s="147">
        <f t="shared" si="13"/>
        <v>0.45</v>
      </c>
      <c r="P50" s="153">
        <f t="shared" si="4"/>
        <v>4.47</v>
      </c>
    </row>
    <row r="51" spans="1:16" ht="20.100000000000001" customHeight="1">
      <c r="A51" s="143">
        <v>47</v>
      </c>
      <c r="B51" s="144" t="s">
        <v>686</v>
      </c>
      <c r="C51" s="145">
        <f>VLOOKUP(B51,[33]贷款规模!B49:D172,3,0)</f>
        <v>827.68</v>
      </c>
      <c r="D51" s="115">
        <f t="shared" si="8"/>
        <v>1.77</v>
      </c>
      <c r="E51" s="147">
        <f>VLOOKUP(B51,[33]应还本息!C52:F175,4,0)</f>
        <v>2085459.11</v>
      </c>
      <c r="F51" s="147">
        <f>VLOOKUP(B51,[33]应还本息!C52:J175,8,0)</f>
        <v>85.11</v>
      </c>
      <c r="G51" s="147">
        <f t="shared" si="9"/>
        <v>0.8</v>
      </c>
      <c r="H51" s="147">
        <f t="shared" si="10"/>
        <v>1668367.2880000002</v>
      </c>
      <c r="I51" s="147">
        <f t="shared" si="11"/>
        <v>2.4300000000000002</v>
      </c>
      <c r="J51" s="147" t="str">
        <f>VLOOKUP(B51,[33]工作考核!B48:D171,2,0)</f>
        <v>良好</v>
      </c>
      <c r="K51" s="150">
        <v>90</v>
      </c>
      <c r="L51" s="154">
        <f t="shared" si="12"/>
        <v>2</v>
      </c>
      <c r="M51" s="147" t="str">
        <f>VLOOKUP(B51,[33]标准化建设!B50:D173,3,0)</f>
        <v>未申报</v>
      </c>
      <c r="N51" s="152">
        <v>1</v>
      </c>
      <c r="O51" s="147">
        <f t="shared" si="13"/>
        <v>0.45</v>
      </c>
      <c r="P51" s="153">
        <f t="shared" si="4"/>
        <v>6.65</v>
      </c>
    </row>
    <row r="52" spans="1:16" ht="20.100000000000001" customHeight="1">
      <c r="A52" s="143">
        <v>48</v>
      </c>
      <c r="B52" s="144" t="s">
        <v>687</v>
      </c>
      <c r="C52" s="145">
        <f>VLOOKUP(B52,[33]贷款规模!B50:D173,3,0)</f>
        <v>541.51</v>
      </c>
      <c r="D52" s="115">
        <f t="shared" si="8"/>
        <v>1.1599999999999999</v>
      </c>
      <c r="E52" s="147">
        <f>VLOOKUP(B52,[33]应还本息!C53:F176,4,0)</f>
        <v>962285.51</v>
      </c>
      <c r="F52" s="147">
        <f>VLOOKUP(B52,[33]应还本息!C53:J176,8,0)</f>
        <v>94.72</v>
      </c>
      <c r="G52" s="147">
        <f t="shared" si="9"/>
        <v>1</v>
      </c>
      <c r="H52" s="147">
        <f t="shared" si="10"/>
        <v>962285.51</v>
      </c>
      <c r="I52" s="147">
        <f t="shared" si="11"/>
        <v>1.4</v>
      </c>
      <c r="J52" s="147" t="str">
        <f>VLOOKUP(B52,[33]工作考核!B49:D172,2,0)</f>
        <v>优秀</v>
      </c>
      <c r="K52" s="150">
        <v>103</v>
      </c>
      <c r="L52" s="154">
        <f t="shared" si="12"/>
        <v>3</v>
      </c>
      <c r="M52" s="147" t="str">
        <f>VLOOKUP(B52,[33]标准化建设!B51:D174,2,0)</f>
        <v>通过</v>
      </c>
      <c r="N52" s="152">
        <v>1</v>
      </c>
      <c r="O52" s="147">
        <f t="shared" si="13"/>
        <v>0.45</v>
      </c>
      <c r="P52" s="153">
        <f t="shared" si="4"/>
        <v>6.01</v>
      </c>
    </row>
    <row r="53" spans="1:16" ht="20.100000000000001" customHeight="1">
      <c r="A53" s="143">
        <v>49</v>
      </c>
      <c r="B53" s="144" t="s">
        <v>688</v>
      </c>
      <c r="C53" s="145">
        <f>VLOOKUP(B53,[33]贷款规模!B51:D174,3,0)</f>
        <v>659.15</v>
      </c>
      <c r="D53" s="115">
        <f t="shared" si="8"/>
        <v>1.41</v>
      </c>
      <c r="E53" s="147">
        <f>VLOOKUP(B53,[33]应还本息!C54:F177,4,0)</f>
        <v>1434848.43</v>
      </c>
      <c r="F53" s="147">
        <f>VLOOKUP(B53,[33]应还本息!C54:J177,8,0)</f>
        <v>92.73</v>
      </c>
      <c r="G53" s="147">
        <f t="shared" si="9"/>
        <v>1</v>
      </c>
      <c r="H53" s="147">
        <f t="shared" si="10"/>
        <v>1434848.43</v>
      </c>
      <c r="I53" s="147">
        <f t="shared" si="11"/>
        <v>2.09</v>
      </c>
      <c r="J53" s="147" t="str">
        <f>VLOOKUP(B53,[33]工作考核!B50:D173,2,0)</f>
        <v>优秀</v>
      </c>
      <c r="K53" s="150">
        <v>99</v>
      </c>
      <c r="L53" s="154">
        <f t="shared" si="12"/>
        <v>3</v>
      </c>
      <c r="M53" s="147" t="str">
        <f>VLOOKUP(B53,[33]标准化建设!B52:D175,3,0)</f>
        <v>未申报</v>
      </c>
      <c r="N53" s="152">
        <v>1</v>
      </c>
      <c r="O53" s="147">
        <f t="shared" si="13"/>
        <v>0.45</v>
      </c>
      <c r="P53" s="153">
        <f t="shared" si="4"/>
        <v>6.95</v>
      </c>
    </row>
    <row r="54" spans="1:16" ht="20.100000000000001" customHeight="1">
      <c r="A54" s="143">
        <v>50</v>
      </c>
      <c r="B54" s="144" t="s">
        <v>689</v>
      </c>
      <c r="C54" s="145">
        <f>VLOOKUP(B54,[33]贷款规模!B4:D127,3,0)</f>
        <v>4703.18</v>
      </c>
      <c r="D54" s="115">
        <f t="shared" si="8"/>
        <v>10.07</v>
      </c>
      <c r="E54" s="147">
        <f>VLOOKUP(B54,[33]应还本息!C55:F178,4,0)</f>
        <v>5569698.9000000004</v>
      </c>
      <c r="F54" s="147">
        <f>VLOOKUP(B54,[33]应还本息!C55:J178,8,0)</f>
        <v>96.59</v>
      </c>
      <c r="G54" s="147">
        <f t="shared" si="9"/>
        <v>1.2</v>
      </c>
      <c r="H54" s="147">
        <f t="shared" si="10"/>
        <v>6683638.6800000006</v>
      </c>
      <c r="I54" s="147">
        <f t="shared" si="11"/>
        <v>9.74</v>
      </c>
      <c r="J54" s="147" t="str">
        <f>VLOOKUP(B54,[33]工作考核!B51:D174,2,0)</f>
        <v>优秀</v>
      </c>
      <c r="K54" s="150">
        <v>105</v>
      </c>
      <c r="L54" s="154">
        <f t="shared" si="12"/>
        <v>3</v>
      </c>
      <c r="M54" s="147" t="str">
        <f>VLOOKUP(B54,[33]标准化建设!B53:D176,2,0)</f>
        <v>通过</v>
      </c>
      <c r="N54" s="152">
        <v>1</v>
      </c>
      <c r="O54" s="147">
        <f t="shared" si="13"/>
        <v>0.45</v>
      </c>
      <c r="P54" s="153">
        <f t="shared" si="4"/>
        <v>23.26</v>
      </c>
    </row>
    <row r="55" spans="1:16" ht="20.100000000000001" customHeight="1">
      <c r="A55" s="143">
        <v>51</v>
      </c>
      <c r="B55" s="144" t="s">
        <v>690</v>
      </c>
      <c r="C55" s="145">
        <f>VLOOKUP(B55,[33]贷款规模!B53:D176,3,0)</f>
        <v>1050.8</v>
      </c>
      <c r="D55" s="115">
        <f t="shared" si="8"/>
        <v>2.25</v>
      </c>
      <c r="E55" s="147">
        <f>VLOOKUP(B55,[33]应还本息!C56:F179,4,0)</f>
        <v>1109793.25</v>
      </c>
      <c r="F55" s="147">
        <f>VLOOKUP(B55,[33]应还本息!C56:J179,8,0)</f>
        <v>100</v>
      </c>
      <c r="G55" s="147">
        <f t="shared" si="9"/>
        <v>1.2</v>
      </c>
      <c r="H55" s="147">
        <f t="shared" si="10"/>
        <v>1331751.8999999999</v>
      </c>
      <c r="I55" s="147">
        <f t="shared" si="11"/>
        <v>1.94</v>
      </c>
      <c r="J55" s="147" t="str">
        <f>VLOOKUP(B55,[33]工作考核!B52:D175,2,0)</f>
        <v>优秀</v>
      </c>
      <c r="K55" s="150">
        <v>105</v>
      </c>
      <c r="L55" s="154">
        <f t="shared" si="12"/>
        <v>3</v>
      </c>
      <c r="M55" s="147" t="str">
        <f>VLOOKUP(B55,[33]标准化建设!B54:D177,2,0)</f>
        <v>通过</v>
      </c>
      <c r="N55" s="152">
        <v>1</v>
      </c>
      <c r="O55" s="147">
        <f t="shared" si="13"/>
        <v>0.45</v>
      </c>
      <c r="P55" s="153">
        <f t="shared" si="4"/>
        <v>7.64</v>
      </c>
    </row>
    <row r="56" spans="1:16" ht="20.100000000000001" customHeight="1">
      <c r="A56" s="143">
        <v>52</v>
      </c>
      <c r="B56" s="144" t="s">
        <v>691</v>
      </c>
      <c r="C56" s="145">
        <f>VLOOKUP(B56,[33]贷款规模!B54:D177,3,0)</f>
        <v>677.6</v>
      </c>
      <c r="D56" s="115">
        <f t="shared" si="8"/>
        <v>1.45</v>
      </c>
      <c r="E56" s="147">
        <f>VLOOKUP(B56,[33]应还本息!C57:F180,4,0)</f>
        <v>1214642.3400000001</v>
      </c>
      <c r="F56" s="147">
        <f>VLOOKUP(B56,[33]应还本息!C57:J180,8,0)</f>
        <v>93.36</v>
      </c>
      <c r="G56" s="147">
        <f t="shared" si="9"/>
        <v>1</v>
      </c>
      <c r="H56" s="147">
        <f t="shared" si="10"/>
        <v>1214642.3400000001</v>
      </c>
      <c r="I56" s="147">
        <f t="shared" si="11"/>
        <v>1.77</v>
      </c>
      <c r="J56" s="147" t="str">
        <f>VLOOKUP(B56,[33]工作考核!B53:D176,2,0)</f>
        <v>优秀</v>
      </c>
      <c r="K56" s="150">
        <v>95</v>
      </c>
      <c r="L56" s="154">
        <f t="shared" si="12"/>
        <v>3</v>
      </c>
      <c r="M56" s="147" t="str">
        <f>VLOOKUP(B56,[33]标准化建设!B55:D178,2,0)</f>
        <v>通过</v>
      </c>
      <c r="N56" s="152">
        <v>1</v>
      </c>
      <c r="O56" s="147">
        <f t="shared" si="13"/>
        <v>0.45</v>
      </c>
      <c r="P56" s="153">
        <f t="shared" si="4"/>
        <v>6.67</v>
      </c>
    </row>
    <row r="57" spans="1:16" ht="20.100000000000001" customHeight="1">
      <c r="A57" s="143">
        <v>53</v>
      </c>
      <c r="B57" s="144" t="s">
        <v>692</v>
      </c>
      <c r="C57" s="145">
        <f>VLOOKUP(B57,[33]贷款规模!B55:D178,3,0)</f>
        <v>31.8</v>
      </c>
      <c r="D57" s="115">
        <f t="shared" si="8"/>
        <v>7.0000000000000007E-2</v>
      </c>
      <c r="E57" s="147">
        <f>VLOOKUP(B57,[33]应还本息!C58:F181,4,0)</f>
        <v>104894.72</v>
      </c>
      <c r="F57" s="147">
        <f>VLOOKUP(B57,[33]应还本息!C58:J181,8,0)</f>
        <v>88.9</v>
      </c>
      <c r="G57" s="147">
        <f t="shared" si="9"/>
        <v>0.8</v>
      </c>
      <c r="H57" s="147">
        <f t="shared" si="10"/>
        <v>83915.776000000013</v>
      </c>
      <c r="I57" s="147">
        <f t="shared" si="11"/>
        <v>0.12</v>
      </c>
      <c r="J57" s="147" t="str">
        <f>VLOOKUP(B57,[33]工作考核!B54:D177,2,0)</f>
        <v>良好</v>
      </c>
      <c r="K57" s="150">
        <v>90</v>
      </c>
      <c r="L57" s="154">
        <f t="shared" si="12"/>
        <v>2</v>
      </c>
      <c r="M57" s="147" t="str">
        <f>VLOOKUP(B57,[33]标准化建设!B56:D179,3,0)</f>
        <v>未申报</v>
      </c>
      <c r="N57" s="152">
        <v>1</v>
      </c>
      <c r="O57" s="147">
        <f t="shared" si="13"/>
        <v>0.45</v>
      </c>
      <c r="P57" s="153">
        <f t="shared" si="4"/>
        <v>2.64</v>
      </c>
    </row>
    <row r="58" spans="1:16" ht="20.100000000000001" customHeight="1">
      <c r="A58" s="143">
        <v>54</v>
      </c>
      <c r="B58" s="144" t="s">
        <v>693</v>
      </c>
      <c r="C58" s="145">
        <f>VLOOKUP(B58,[33]贷款规模!B56:D179,3,0)</f>
        <v>21.01</v>
      </c>
      <c r="D58" s="115">
        <f t="shared" si="8"/>
        <v>0.04</v>
      </c>
      <c r="E58" s="147">
        <f>VLOOKUP(B58,[33]应还本息!C59:F182,4,0)</f>
        <v>132922.43</v>
      </c>
      <c r="F58" s="147">
        <f>VLOOKUP(B58,[33]应还本息!C59:J182,8,0)</f>
        <v>95.31</v>
      </c>
      <c r="G58" s="147">
        <f t="shared" si="9"/>
        <v>1.2</v>
      </c>
      <c r="H58" s="147">
        <f t="shared" si="10"/>
        <v>159506.916</v>
      </c>
      <c r="I58" s="147">
        <f t="shared" si="11"/>
        <v>0.23</v>
      </c>
      <c r="J58" s="147" t="str">
        <f>VLOOKUP(B58,[33]工作考核!B55:D178,2,0)</f>
        <v>优秀</v>
      </c>
      <c r="K58" s="150">
        <v>92</v>
      </c>
      <c r="L58" s="154">
        <f t="shared" si="12"/>
        <v>3</v>
      </c>
      <c r="M58" s="147" t="str">
        <f>VLOOKUP(B58,[33]标准化建设!B57:D180,3,0)</f>
        <v>未申报</v>
      </c>
      <c r="N58" s="152">
        <v>1</v>
      </c>
      <c r="O58" s="147">
        <f t="shared" si="13"/>
        <v>0.45</v>
      </c>
      <c r="P58" s="153">
        <f t="shared" si="4"/>
        <v>3.72</v>
      </c>
    </row>
    <row r="59" spans="1:16" ht="20.100000000000001" customHeight="1">
      <c r="A59" s="143">
        <v>55</v>
      </c>
      <c r="B59" s="144" t="s">
        <v>694</v>
      </c>
      <c r="C59" s="145">
        <f>VLOOKUP(B59,[33]贷款规模!B57:D180,3,0)</f>
        <v>10.3</v>
      </c>
      <c r="D59" s="115">
        <f t="shared" si="8"/>
        <v>0.02</v>
      </c>
      <c r="E59" s="147">
        <f>VLOOKUP(B59,[33]应还本息!C60:F183,4,0)</f>
        <v>8641.3700000000008</v>
      </c>
      <c r="F59" s="147">
        <f>VLOOKUP(B59,[33]应还本息!C60:J183,8,0)</f>
        <v>100</v>
      </c>
      <c r="G59" s="147">
        <f t="shared" si="9"/>
        <v>1.2</v>
      </c>
      <c r="H59" s="147">
        <f t="shared" si="10"/>
        <v>10369.644</v>
      </c>
      <c r="I59" s="147">
        <f t="shared" si="11"/>
        <v>0.02</v>
      </c>
      <c r="J59" s="147" t="str">
        <f>VLOOKUP(B59,[33]工作考核!B56:D179,2,0)</f>
        <v>优秀</v>
      </c>
      <c r="K59" s="150">
        <v>103</v>
      </c>
      <c r="L59" s="154">
        <f t="shared" si="12"/>
        <v>3</v>
      </c>
      <c r="M59" s="147" t="str">
        <f>VLOOKUP(B59,[33]标准化建设!B58:D181,3,0)</f>
        <v>未申报</v>
      </c>
      <c r="N59" s="152">
        <v>1</v>
      </c>
      <c r="O59" s="147">
        <f t="shared" si="13"/>
        <v>0.45</v>
      </c>
      <c r="P59" s="153">
        <f t="shared" si="4"/>
        <v>3.49</v>
      </c>
    </row>
    <row r="60" spans="1:16" ht="20.100000000000001" customHeight="1">
      <c r="A60" s="143">
        <v>56</v>
      </c>
      <c r="B60" s="144" t="s">
        <v>695</v>
      </c>
      <c r="C60" s="145">
        <f>VLOOKUP(B60,[33]贷款规模!B58:D181,3,0)</f>
        <v>87.76</v>
      </c>
      <c r="D60" s="115">
        <f t="shared" si="8"/>
        <v>0.19</v>
      </c>
      <c r="E60" s="147">
        <f>VLOOKUP(B60,[33]应还本息!C61:F184,4,0)</f>
        <v>318596.77</v>
      </c>
      <c r="F60" s="147">
        <f>VLOOKUP(B60,[33]应还本息!C61:J184,8,0)</f>
        <v>90.59</v>
      </c>
      <c r="G60" s="147">
        <f t="shared" si="9"/>
        <v>1</v>
      </c>
      <c r="H60" s="147">
        <f t="shared" si="10"/>
        <v>318596.77</v>
      </c>
      <c r="I60" s="147">
        <f t="shared" si="11"/>
        <v>0.46</v>
      </c>
      <c r="J60" s="147" t="str">
        <f>VLOOKUP(B60,[33]工作考核!B57:D180,2,0)</f>
        <v>优秀</v>
      </c>
      <c r="K60" s="150">
        <v>98</v>
      </c>
      <c r="L60" s="154">
        <f t="shared" si="12"/>
        <v>3</v>
      </c>
      <c r="M60" s="147" t="str">
        <f>VLOOKUP(B60,[33]标准化建设!B59:D182,3,0)</f>
        <v>未申报</v>
      </c>
      <c r="N60" s="152">
        <v>1</v>
      </c>
      <c r="O60" s="147">
        <f t="shared" si="13"/>
        <v>0.45</v>
      </c>
      <c r="P60" s="153">
        <f t="shared" si="4"/>
        <v>4.0999999999999996</v>
      </c>
    </row>
    <row r="61" spans="1:16" ht="20.100000000000001" customHeight="1">
      <c r="A61" s="143">
        <v>57</v>
      </c>
      <c r="B61" s="144" t="s">
        <v>696</v>
      </c>
      <c r="C61" s="145">
        <f>VLOOKUP(B61,[33]贷款规模!B59:D182,3,0)</f>
        <v>278.58</v>
      </c>
      <c r="D61" s="115">
        <f t="shared" si="8"/>
        <v>0.6</v>
      </c>
      <c r="E61" s="147">
        <f>VLOOKUP(B61,[33]应还本息!C62:F185,4,0)</f>
        <v>844352.2</v>
      </c>
      <c r="F61" s="147">
        <f>VLOOKUP(B61,[33]应还本息!C62:J185,8,0)</f>
        <v>84.46</v>
      </c>
      <c r="G61" s="147">
        <f t="shared" si="9"/>
        <v>0.8</v>
      </c>
      <c r="H61" s="147">
        <f t="shared" si="10"/>
        <v>675481.76</v>
      </c>
      <c r="I61" s="147">
        <f t="shared" si="11"/>
        <v>0.98</v>
      </c>
      <c r="J61" s="147" t="str">
        <f>VLOOKUP(B61,[33]工作考核!B58:D181,2,0)</f>
        <v>合格</v>
      </c>
      <c r="K61" s="150">
        <v>79</v>
      </c>
      <c r="L61" s="154">
        <f t="shared" si="12"/>
        <v>1</v>
      </c>
      <c r="M61" s="147" t="str">
        <f>VLOOKUP(B61,[33]标准化建设!B60:D183,2,0)</f>
        <v>通过</v>
      </c>
      <c r="N61" s="152">
        <v>1</v>
      </c>
      <c r="O61" s="147">
        <f t="shared" si="13"/>
        <v>0.45</v>
      </c>
      <c r="P61" s="153">
        <f t="shared" si="4"/>
        <v>3.03</v>
      </c>
    </row>
    <row r="62" spans="1:16" ht="20.100000000000001" customHeight="1">
      <c r="A62" s="143">
        <v>58</v>
      </c>
      <c r="B62" s="144" t="s">
        <v>697</v>
      </c>
      <c r="C62" s="145">
        <f>VLOOKUP(B62,[33]贷款规模!B60:D183,3,0)</f>
        <v>169</v>
      </c>
      <c r="D62" s="115">
        <f t="shared" si="8"/>
        <v>0.36</v>
      </c>
      <c r="E62" s="147">
        <f>VLOOKUP(B62,[33]应还本息!C63:F186,4,0)</f>
        <v>315541.89</v>
      </c>
      <c r="F62" s="147">
        <f>VLOOKUP(B62,[33]应还本息!C63:J186,8,0)</f>
        <v>91.22</v>
      </c>
      <c r="G62" s="147">
        <f t="shared" si="9"/>
        <v>1</v>
      </c>
      <c r="H62" s="147">
        <f t="shared" si="10"/>
        <v>315541.89</v>
      </c>
      <c r="I62" s="147">
        <f t="shared" si="11"/>
        <v>0.46</v>
      </c>
      <c r="J62" s="147" t="str">
        <f>VLOOKUP(B62,[33]工作考核!B59:D182,2,0)</f>
        <v>优秀</v>
      </c>
      <c r="K62" s="150">
        <v>98</v>
      </c>
      <c r="L62" s="154">
        <f t="shared" si="12"/>
        <v>3</v>
      </c>
      <c r="M62" s="147" t="str">
        <f>VLOOKUP(B62,[33]标准化建设!B61:D184,3,0)</f>
        <v>未申报</v>
      </c>
      <c r="N62" s="152">
        <v>1</v>
      </c>
      <c r="O62" s="147">
        <f t="shared" si="13"/>
        <v>0.45</v>
      </c>
      <c r="P62" s="153">
        <f t="shared" si="4"/>
        <v>4.2699999999999996</v>
      </c>
    </row>
    <row r="63" spans="1:16" ht="20.100000000000001" customHeight="1">
      <c r="A63" s="143">
        <v>59</v>
      </c>
      <c r="B63" s="144" t="s">
        <v>698</v>
      </c>
      <c r="C63" s="145">
        <f>VLOOKUP(B63,[33]贷款规模!B61:D184,3,0)</f>
        <v>417.35</v>
      </c>
      <c r="D63" s="115">
        <f t="shared" si="8"/>
        <v>0.89</v>
      </c>
      <c r="E63" s="147">
        <f>VLOOKUP(B63,[33]应还本息!C64:F187,4,0)</f>
        <v>1304784.58</v>
      </c>
      <c r="F63" s="147">
        <f>VLOOKUP(B63,[33]应还本息!C64:J187,8,0)</f>
        <v>98</v>
      </c>
      <c r="G63" s="147">
        <f t="shared" si="9"/>
        <v>1.2</v>
      </c>
      <c r="H63" s="147">
        <f t="shared" si="10"/>
        <v>1565741.496</v>
      </c>
      <c r="I63" s="147">
        <f t="shared" si="11"/>
        <v>2.2799999999999998</v>
      </c>
      <c r="J63" s="147" t="str">
        <f>VLOOKUP(B63,[33]工作考核!B60:D183,2,0)</f>
        <v>优秀</v>
      </c>
      <c r="K63" s="150">
        <v>104</v>
      </c>
      <c r="L63" s="154">
        <f t="shared" si="12"/>
        <v>3</v>
      </c>
      <c r="M63" s="147" t="str">
        <f>VLOOKUP(B63,[33]标准化建设!B62:D185,2,0)</f>
        <v>通过</v>
      </c>
      <c r="N63" s="152">
        <v>1</v>
      </c>
      <c r="O63" s="147">
        <f t="shared" si="13"/>
        <v>0.45</v>
      </c>
      <c r="P63" s="153">
        <f t="shared" si="4"/>
        <v>6.62</v>
      </c>
    </row>
    <row r="64" spans="1:16" ht="20.100000000000001" customHeight="1">
      <c r="A64" s="143">
        <v>60</v>
      </c>
      <c r="B64" s="144" t="s">
        <v>699</v>
      </c>
      <c r="C64" s="145">
        <f>VLOOKUP(B64,[33]贷款规模!B62:D185,3,0)</f>
        <v>78.2</v>
      </c>
      <c r="D64" s="115">
        <f t="shared" si="8"/>
        <v>0.17</v>
      </c>
      <c r="E64" s="147">
        <f>VLOOKUP(B64,[33]应还本息!C65:F188,4,0)</f>
        <v>66330.570000000007</v>
      </c>
      <c r="F64" s="147">
        <f>VLOOKUP(B64,[33]应还本息!C65:J188,8,0)</f>
        <v>94.16</v>
      </c>
      <c r="G64" s="147">
        <f t="shared" si="9"/>
        <v>1</v>
      </c>
      <c r="H64" s="147">
        <f t="shared" si="10"/>
        <v>66330.570000000007</v>
      </c>
      <c r="I64" s="147">
        <f t="shared" si="11"/>
        <v>0.1</v>
      </c>
      <c r="J64" s="147" t="str">
        <f>VLOOKUP(B64,[33]工作考核!B61:D184,2,0)</f>
        <v>优秀</v>
      </c>
      <c r="K64" s="150">
        <v>99</v>
      </c>
      <c r="L64" s="154">
        <f t="shared" si="12"/>
        <v>3</v>
      </c>
      <c r="M64" s="147" t="str">
        <f>VLOOKUP(B64,[33]标准化建设!B63:D186,3,0)</f>
        <v>未申报</v>
      </c>
      <c r="N64" s="152">
        <v>1</v>
      </c>
      <c r="O64" s="147">
        <f t="shared" si="13"/>
        <v>0.45</v>
      </c>
      <c r="P64" s="153">
        <f t="shared" si="4"/>
        <v>3.72</v>
      </c>
    </row>
    <row r="65" spans="1:16" ht="20.100000000000001" customHeight="1">
      <c r="A65" s="143">
        <v>61</v>
      </c>
      <c r="B65" s="148" t="s">
        <v>700</v>
      </c>
      <c r="C65" s="145">
        <f>VLOOKUP(B65,[33]贷款规模!B63:D186,3,0)</f>
        <v>272.47000000000003</v>
      </c>
      <c r="D65" s="115">
        <f t="shared" ref="D65:D96" si="14">ROUND(C65/$C$4*$D$4,2)</f>
        <v>0.57999999999999996</v>
      </c>
      <c r="E65" s="147">
        <f>VLOOKUP(B65,[33]应还本息!C66:F189,4,0)</f>
        <v>625770.73</v>
      </c>
      <c r="F65" s="147">
        <f>VLOOKUP(B65,[33]应还本息!C66:J189,8,0)</f>
        <v>98.39</v>
      </c>
      <c r="G65" s="147">
        <f t="shared" si="9"/>
        <v>1.2</v>
      </c>
      <c r="H65" s="147">
        <f t="shared" si="10"/>
        <v>750924.87599999993</v>
      </c>
      <c r="I65" s="147">
        <f t="shared" ref="I65:I96" si="15">ROUND(H65/$H$4*$I$4,2)</f>
        <v>1.0900000000000001</v>
      </c>
      <c r="J65" s="147" t="str">
        <f>VLOOKUP(B65,[33]工作考核!B62:D185,2,0)</f>
        <v>优秀</v>
      </c>
      <c r="K65" s="150">
        <v>104</v>
      </c>
      <c r="L65" s="154">
        <f t="shared" si="12"/>
        <v>3</v>
      </c>
      <c r="M65" s="147" t="str">
        <f>VLOOKUP(B65,[33]标准化建设!B64:D187,2,0)</f>
        <v>通过</v>
      </c>
      <c r="N65" s="152">
        <v>3</v>
      </c>
      <c r="O65" s="147">
        <f t="shared" si="13"/>
        <v>3.45</v>
      </c>
      <c r="P65" s="153">
        <f t="shared" si="4"/>
        <v>8.1199999999999992</v>
      </c>
    </row>
    <row r="66" spans="1:16" ht="20.100000000000001" customHeight="1">
      <c r="A66" s="143">
        <v>62</v>
      </c>
      <c r="B66" s="144" t="s">
        <v>701</v>
      </c>
      <c r="C66" s="145">
        <f>VLOOKUP(B66,[33]贷款规模!B64:D187,3,0)</f>
        <v>116.12</v>
      </c>
      <c r="D66" s="115">
        <f t="shared" si="14"/>
        <v>0.25</v>
      </c>
      <c r="E66" s="147">
        <f>VLOOKUP(B66,[33]应还本息!C67:F190,4,0)</f>
        <v>304922.17</v>
      </c>
      <c r="F66" s="147">
        <f>VLOOKUP(B66,[33]应还本息!C67:J190,8,0)</f>
        <v>70.77</v>
      </c>
      <c r="G66" s="147">
        <f t="shared" si="9"/>
        <v>0.8</v>
      </c>
      <c r="H66" s="147">
        <f t="shared" si="10"/>
        <v>243937.736</v>
      </c>
      <c r="I66" s="147">
        <f t="shared" si="15"/>
        <v>0.36</v>
      </c>
      <c r="J66" s="147" t="str">
        <f>VLOOKUP(B66,[33]工作考核!B63:D186,2,0)</f>
        <v>合格</v>
      </c>
      <c r="K66" s="150">
        <v>84</v>
      </c>
      <c r="L66" s="154">
        <f t="shared" si="12"/>
        <v>1</v>
      </c>
      <c r="M66" s="147" t="str">
        <f>VLOOKUP(B66,[33]标准化建设!B65:D188,3,0)</f>
        <v>未申报</v>
      </c>
      <c r="N66" s="152">
        <v>1</v>
      </c>
      <c r="O66" s="147">
        <f t="shared" si="13"/>
        <v>0.45</v>
      </c>
      <c r="P66" s="153">
        <f t="shared" si="4"/>
        <v>2.06</v>
      </c>
    </row>
    <row r="67" spans="1:16" ht="20.100000000000001" customHeight="1">
      <c r="A67" s="143">
        <v>63</v>
      </c>
      <c r="B67" s="148" t="s">
        <v>702</v>
      </c>
      <c r="C67" s="145">
        <f>VLOOKUP(B67,[33]贷款规模!B65:D188,3,0)</f>
        <v>391</v>
      </c>
      <c r="D67" s="115">
        <f t="shared" si="14"/>
        <v>0.84</v>
      </c>
      <c r="E67" s="147">
        <f>VLOOKUP(B67,[33]应还本息!C68:F191,4,0)</f>
        <v>850615.57</v>
      </c>
      <c r="F67" s="147">
        <f>VLOOKUP(B67,[33]应还本息!C68:J191,8,0)</f>
        <v>68.02</v>
      </c>
      <c r="G67" s="147">
        <f t="shared" si="9"/>
        <v>0.8</v>
      </c>
      <c r="H67" s="147">
        <f t="shared" si="10"/>
        <v>680492.45600000001</v>
      </c>
      <c r="I67" s="147">
        <f t="shared" si="15"/>
        <v>0.99</v>
      </c>
      <c r="J67" s="147" t="str">
        <f>VLOOKUP(B67,[33]工作考核!B64:D187,2,0)</f>
        <v>合格</v>
      </c>
      <c r="K67" s="150">
        <v>79</v>
      </c>
      <c r="L67" s="154">
        <f t="shared" si="12"/>
        <v>1</v>
      </c>
      <c r="M67" s="147" t="str">
        <f>VLOOKUP(B67,[33]标准化建设!B66:D189,2,0)</f>
        <v>通过</v>
      </c>
      <c r="N67" s="152">
        <v>3</v>
      </c>
      <c r="O67" s="147">
        <f t="shared" si="13"/>
        <v>3.45</v>
      </c>
      <c r="P67" s="153">
        <f t="shared" si="4"/>
        <v>6.28</v>
      </c>
    </row>
    <row r="68" spans="1:16" ht="20.100000000000001" customHeight="1">
      <c r="A68" s="143">
        <v>64</v>
      </c>
      <c r="B68" s="144" t="s">
        <v>703</v>
      </c>
      <c r="C68" s="145">
        <f>VLOOKUP(B68,[33]贷款规模!B66:D189,3,0)</f>
        <v>45.2</v>
      </c>
      <c r="D68" s="115">
        <f t="shared" si="14"/>
        <v>0.1</v>
      </c>
      <c r="E68" s="147">
        <f>VLOOKUP(B68,[33]应还本息!C69:F192,4,0)</f>
        <v>57454.23</v>
      </c>
      <c r="F68" s="147">
        <f>VLOOKUP(B68,[33]应还本息!C69:J192,8,0)</f>
        <v>100</v>
      </c>
      <c r="G68" s="147">
        <f t="shared" si="9"/>
        <v>1.2</v>
      </c>
      <c r="H68" s="147">
        <f t="shared" si="10"/>
        <v>68945.076000000001</v>
      </c>
      <c r="I68" s="147">
        <f t="shared" si="15"/>
        <v>0.1</v>
      </c>
      <c r="J68" s="147" t="str">
        <f>VLOOKUP(B68,[33]工作考核!B65:D188,2,0)</f>
        <v>优秀</v>
      </c>
      <c r="K68" s="150">
        <v>99</v>
      </c>
      <c r="L68" s="154">
        <f t="shared" si="12"/>
        <v>3</v>
      </c>
      <c r="M68" s="147" t="str">
        <f>VLOOKUP(B68,[33]标准化建设!B67:D190,3,0)</f>
        <v>未申报</v>
      </c>
      <c r="N68" s="152">
        <v>1</v>
      </c>
      <c r="O68" s="147">
        <f t="shared" si="13"/>
        <v>0.45</v>
      </c>
      <c r="P68" s="153">
        <f t="shared" si="4"/>
        <v>3.65</v>
      </c>
    </row>
    <row r="69" spans="1:16" ht="20.100000000000001" customHeight="1">
      <c r="A69" s="143">
        <v>65</v>
      </c>
      <c r="B69" s="144" t="s">
        <v>704</v>
      </c>
      <c r="C69" s="145">
        <f>VLOOKUP(B69,[33]贷款规模!B67:D190,3,0)</f>
        <v>307.74</v>
      </c>
      <c r="D69" s="115">
        <f t="shared" si="14"/>
        <v>0.66</v>
      </c>
      <c r="E69" s="147">
        <f>VLOOKUP(B69,[33]应还本息!C70:F193,4,0)</f>
        <v>558332.76</v>
      </c>
      <c r="F69" s="147">
        <f>VLOOKUP(B69,[33]应还本息!C70:J193,8,0)</f>
        <v>95.7</v>
      </c>
      <c r="G69" s="147">
        <f t="shared" si="9"/>
        <v>1.2</v>
      </c>
      <c r="H69" s="147">
        <f t="shared" si="10"/>
        <v>669999.31200000003</v>
      </c>
      <c r="I69" s="147">
        <f t="shared" si="15"/>
        <v>0.98</v>
      </c>
      <c r="J69" s="147" t="str">
        <f>VLOOKUP(B69,[33]工作考核!B66:D189,2,0)</f>
        <v>优秀</v>
      </c>
      <c r="K69" s="150">
        <v>104</v>
      </c>
      <c r="L69" s="154">
        <f t="shared" si="12"/>
        <v>3</v>
      </c>
      <c r="M69" s="147" t="str">
        <f>VLOOKUP(B69,[33]标准化建设!B68:D191,2,0)</f>
        <v>通过</v>
      </c>
      <c r="N69" s="152">
        <v>1</v>
      </c>
      <c r="O69" s="147">
        <f t="shared" si="13"/>
        <v>0.45</v>
      </c>
      <c r="P69" s="153">
        <f t="shared" ref="P69:P130" si="16">ROUND(D69+I69+O69+L69,2)</f>
        <v>5.09</v>
      </c>
    </row>
    <row r="70" spans="1:16" ht="20.100000000000001" customHeight="1">
      <c r="A70" s="143">
        <v>66</v>
      </c>
      <c r="B70" s="144" t="s">
        <v>705</v>
      </c>
      <c r="C70" s="145">
        <f>VLOOKUP(B70,[33]贷款规模!B68:D191,3,0)</f>
        <v>93.36</v>
      </c>
      <c r="D70" s="115">
        <f t="shared" si="14"/>
        <v>0.2</v>
      </c>
      <c r="E70" s="147">
        <f>VLOOKUP(B70,[33]应还本息!C71:F194,4,0)</f>
        <v>213804.23</v>
      </c>
      <c r="F70" s="147">
        <f>VLOOKUP(B70,[33]应还本息!C71:J194,8,0)</f>
        <v>100</v>
      </c>
      <c r="G70" s="147">
        <f t="shared" si="9"/>
        <v>1.2</v>
      </c>
      <c r="H70" s="147">
        <f t="shared" si="10"/>
        <v>256565.076</v>
      </c>
      <c r="I70" s="147">
        <f t="shared" si="15"/>
        <v>0.37</v>
      </c>
      <c r="J70" s="147" t="str">
        <f>VLOOKUP(B70,[33]工作考核!B67:D190,2,0)</f>
        <v>优秀</v>
      </c>
      <c r="K70" s="150">
        <v>96</v>
      </c>
      <c r="L70" s="154">
        <f t="shared" si="12"/>
        <v>3</v>
      </c>
      <c r="M70" s="147" t="str">
        <f>VLOOKUP(B70,[33]标准化建设!B69:D192,3,0)</f>
        <v>未申报</v>
      </c>
      <c r="N70" s="152">
        <v>1</v>
      </c>
      <c r="O70" s="147">
        <f t="shared" si="13"/>
        <v>0.45</v>
      </c>
      <c r="P70" s="153">
        <f t="shared" si="16"/>
        <v>4.0199999999999996</v>
      </c>
    </row>
    <row r="71" spans="1:16" ht="20.100000000000001" customHeight="1">
      <c r="A71" s="143">
        <v>67</v>
      </c>
      <c r="B71" s="144" t="s">
        <v>706</v>
      </c>
      <c r="C71" s="145">
        <f>VLOOKUP(B71,[33]贷款规模!B69:D192,3,0)</f>
        <v>442.88</v>
      </c>
      <c r="D71" s="115">
        <f t="shared" si="14"/>
        <v>0.95</v>
      </c>
      <c r="E71" s="147">
        <f>VLOOKUP(B71,[33]应还本息!C72:F195,4,0)</f>
        <v>827310.38</v>
      </c>
      <c r="F71" s="147">
        <f>VLOOKUP(B71,[33]应还本息!C72:J195,8,0)</f>
        <v>81.540000000000006</v>
      </c>
      <c r="G71" s="147">
        <f t="shared" si="9"/>
        <v>0.8</v>
      </c>
      <c r="H71" s="147">
        <f t="shared" si="10"/>
        <v>661848.304</v>
      </c>
      <c r="I71" s="147">
        <f t="shared" si="15"/>
        <v>0.96</v>
      </c>
      <c r="J71" s="147" t="str">
        <f>VLOOKUP(B71,[33]工作考核!B68:D191,2,0)</f>
        <v>合格</v>
      </c>
      <c r="K71" s="150">
        <v>87</v>
      </c>
      <c r="L71" s="154">
        <f t="shared" si="12"/>
        <v>1</v>
      </c>
      <c r="M71" s="147" t="str">
        <f>VLOOKUP(B71,[33]标准化建设!B70:D193,2,0)</f>
        <v>通过</v>
      </c>
      <c r="N71" s="152">
        <v>1</v>
      </c>
      <c r="O71" s="147">
        <f t="shared" si="13"/>
        <v>0.45</v>
      </c>
      <c r="P71" s="153">
        <f t="shared" si="16"/>
        <v>3.36</v>
      </c>
    </row>
    <row r="72" spans="1:16" ht="20.100000000000001" customHeight="1">
      <c r="A72" s="143">
        <v>68</v>
      </c>
      <c r="B72" s="144" t="s">
        <v>707</v>
      </c>
      <c r="C72" s="145">
        <f>VLOOKUP(B72,[33]贷款规模!B70:D193,3,0)</f>
        <v>60.59</v>
      </c>
      <c r="D72" s="115">
        <f t="shared" si="14"/>
        <v>0.13</v>
      </c>
      <c r="E72" s="147">
        <f>VLOOKUP(B72,[33]应还本息!C73:F196,4,0)</f>
        <v>49841.120000000003</v>
      </c>
      <c r="F72" s="147">
        <f>VLOOKUP(B72,[33]应还本息!C73:J196,8,0)</f>
        <v>100</v>
      </c>
      <c r="G72" s="147">
        <f t="shared" si="9"/>
        <v>1.2</v>
      </c>
      <c r="H72" s="147">
        <f t="shared" si="10"/>
        <v>59809.343999999997</v>
      </c>
      <c r="I72" s="147">
        <f t="shared" si="15"/>
        <v>0.09</v>
      </c>
      <c r="J72" s="147" t="str">
        <f>VLOOKUP(B72,[33]工作考核!B69:D192,2,0)</f>
        <v>优秀</v>
      </c>
      <c r="K72" s="150">
        <v>105</v>
      </c>
      <c r="L72" s="154">
        <f t="shared" si="12"/>
        <v>3</v>
      </c>
      <c r="M72" s="147" t="str">
        <f>VLOOKUP(B72,[33]标准化建设!B71:D194,2,0)</f>
        <v>通过</v>
      </c>
      <c r="N72" s="152">
        <v>1</v>
      </c>
      <c r="O72" s="147">
        <f t="shared" si="13"/>
        <v>0.45</v>
      </c>
      <c r="P72" s="153">
        <f t="shared" si="16"/>
        <v>3.67</v>
      </c>
    </row>
    <row r="73" spans="1:16" ht="20.100000000000001" customHeight="1">
      <c r="A73" s="143">
        <v>69</v>
      </c>
      <c r="B73" s="144" t="s">
        <v>708</v>
      </c>
      <c r="C73" s="145">
        <f>VLOOKUP(B73,[33]贷款规模!B71:D194,3,0)</f>
        <v>472.74</v>
      </c>
      <c r="D73" s="115">
        <f t="shared" si="14"/>
        <v>1.01</v>
      </c>
      <c r="E73" s="147">
        <f>VLOOKUP(B73,[33]应还本息!C74:F197,4,0)</f>
        <v>1930068.05</v>
      </c>
      <c r="F73" s="147">
        <f>VLOOKUP(B73,[33]应还本息!C74:J197,8,0)</f>
        <v>71.02</v>
      </c>
      <c r="G73" s="147">
        <f t="shared" si="9"/>
        <v>0.8</v>
      </c>
      <c r="H73" s="147">
        <f t="shared" si="10"/>
        <v>1544054.4400000002</v>
      </c>
      <c r="I73" s="147">
        <f t="shared" si="15"/>
        <v>2.25</v>
      </c>
      <c r="J73" s="147" t="str">
        <f>VLOOKUP(B73,[33]工作考核!B70:D193,2,0)</f>
        <v>合格</v>
      </c>
      <c r="K73" s="150">
        <v>75</v>
      </c>
      <c r="L73" s="154">
        <f t="shared" si="12"/>
        <v>1</v>
      </c>
      <c r="M73" s="147" t="str">
        <f>VLOOKUP(B73,[33]标准化建设!B72:D195,2,0)</f>
        <v>通过</v>
      </c>
      <c r="N73" s="152">
        <v>1</v>
      </c>
      <c r="O73" s="147">
        <f t="shared" si="13"/>
        <v>0.45</v>
      </c>
      <c r="P73" s="153">
        <f t="shared" si="16"/>
        <v>4.71</v>
      </c>
    </row>
    <row r="74" spans="1:16" ht="20.100000000000001" customHeight="1">
      <c r="A74" s="143">
        <v>70</v>
      </c>
      <c r="B74" s="148" t="s">
        <v>709</v>
      </c>
      <c r="C74" s="145">
        <f>VLOOKUP(B74,[33]贷款规模!B72:D195,3,0)</f>
        <v>999.57</v>
      </c>
      <c r="D74" s="115">
        <f t="shared" si="14"/>
        <v>2.14</v>
      </c>
      <c r="E74" s="147">
        <f>VLOOKUP(B74,[33]应还本息!C75:F198,4,0)</f>
        <v>2499571.9300000002</v>
      </c>
      <c r="F74" s="147">
        <f>VLOOKUP(B74,[33]应还本息!C75:J198,8,0)</f>
        <v>70.09</v>
      </c>
      <c r="G74" s="147">
        <f t="shared" si="9"/>
        <v>0.8</v>
      </c>
      <c r="H74" s="147">
        <f t="shared" si="10"/>
        <v>1999657.5440000002</v>
      </c>
      <c r="I74" s="147">
        <f t="shared" si="15"/>
        <v>2.91</v>
      </c>
      <c r="J74" s="147" t="str">
        <f>VLOOKUP(B74,[33]工作考核!B71:D194,2,0)</f>
        <v>合格</v>
      </c>
      <c r="K74" s="150">
        <v>79</v>
      </c>
      <c r="L74" s="154">
        <f t="shared" si="12"/>
        <v>1</v>
      </c>
      <c r="M74" s="147" t="str">
        <f>VLOOKUP(B74,[33]标准化建设!B73:D196,2,0)</f>
        <v>通过</v>
      </c>
      <c r="N74" s="152">
        <v>3</v>
      </c>
      <c r="O74" s="147">
        <f t="shared" si="13"/>
        <v>3.45</v>
      </c>
      <c r="P74" s="153">
        <f t="shared" si="16"/>
        <v>9.5</v>
      </c>
    </row>
    <row r="75" spans="1:16" ht="20.100000000000001" customHeight="1">
      <c r="A75" s="143">
        <v>71</v>
      </c>
      <c r="B75" s="144" t="s">
        <v>710</v>
      </c>
      <c r="C75" s="145">
        <f>VLOOKUP(B75,[33]贷款规模!B73:D196,3,0)</f>
        <v>36.6</v>
      </c>
      <c r="D75" s="115">
        <f t="shared" si="14"/>
        <v>0.08</v>
      </c>
      <c r="E75" s="147">
        <f>VLOOKUP(B75,[33]应还本息!C76:F199,4,0)</f>
        <v>88409.32</v>
      </c>
      <c r="F75" s="147">
        <f>VLOOKUP(B75,[33]应还本息!C76:J199,8,0)</f>
        <v>98.14</v>
      </c>
      <c r="G75" s="147">
        <f t="shared" si="9"/>
        <v>1.2</v>
      </c>
      <c r="H75" s="147">
        <f t="shared" si="10"/>
        <v>106091.18400000001</v>
      </c>
      <c r="I75" s="147">
        <f t="shared" si="15"/>
        <v>0.15</v>
      </c>
      <c r="J75" s="147" t="str">
        <f>VLOOKUP(B75,[33]工作考核!B72:D195,2,0)</f>
        <v>优秀</v>
      </c>
      <c r="K75" s="150">
        <v>98</v>
      </c>
      <c r="L75" s="154">
        <f t="shared" si="12"/>
        <v>3</v>
      </c>
      <c r="M75" s="147" t="str">
        <f>VLOOKUP(B75,[33]标准化建设!B74:D197,3,0)</f>
        <v>未申报</v>
      </c>
      <c r="N75" s="152">
        <v>1</v>
      </c>
      <c r="O75" s="147">
        <f t="shared" si="13"/>
        <v>0.45</v>
      </c>
      <c r="P75" s="153">
        <f t="shared" si="16"/>
        <v>3.68</v>
      </c>
    </row>
    <row r="76" spans="1:16" ht="20.100000000000001" customHeight="1">
      <c r="A76" s="143">
        <v>72</v>
      </c>
      <c r="B76" s="148" t="s">
        <v>711</v>
      </c>
      <c r="C76" s="145">
        <f>VLOOKUP(B76,[33]贷款规模!B74:D197,3,0)</f>
        <v>437.84</v>
      </c>
      <c r="D76" s="115">
        <f t="shared" si="14"/>
        <v>0.94</v>
      </c>
      <c r="E76" s="147">
        <f>VLOOKUP(B76,[33]应还本息!C77:F200,4,0)</f>
        <v>592548.04</v>
      </c>
      <c r="F76" s="147">
        <f>VLOOKUP(B76,[33]应还本息!C77:J200,8,0)</f>
        <v>88.62</v>
      </c>
      <c r="G76" s="147">
        <f t="shared" si="9"/>
        <v>0.8</v>
      </c>
      <c r="H76" s="147">
        <f t="shared" si="10"/>
        <v>474038.43200000003</v>
      </c>
      <c r="I76" s="147">
        <f t="shared" si="15"/>
        <v>0.69</v>
      </c>
      <c r="J76" s="147" t="str">
        <f>VLOOKUP(B76,[33]工作考核!B73:D196,2,0)</f>
        <v>良好</v>
      </c>
      <c r="K76" s="150">
        <v>90</v>
      </c>
      <c r="L76" s="154">
        <f t="shared" si="12"/>
        <v>2</v>
      </c>
      <c r="M76" s="147" t="str">
        <f>VLOOKUP(B76,[33]标准化建设!B75:D198,2,0)</f>
        <v>通过</v>
      </c>
      <c r="N76" s="152">
        <v>3</v>
      </c>
      <c r="O76" s="147">
        <f t="shared" si="13"/>
        <v>3.45</v>
      </c>
      <c r="P76" s="153">
        <f t="shared" si="16"/>
        <v>7.08</v>
      </c>
    </row>
    <row r="77" spans="1:16" ht="20.100000000000001" customHeight="1">
      <c r="A77" s="143">
        <v>73</v>
      </c>
      <c r="B77" s="148" t="s">
        <v>712</v>
      </c>
      <c r="C77" s="145">
        <f>VLOOKUP(B77,[33]贷款规模!B75:D198,3,0)</f>
        <v>406.22</v>
      </c>
      <c r="D77" s="115">
        <f t="shared" si="14"/>
        <v>0.87</v>
      </c>
      <c r="E77" s="147">
        <f>VLOOKUP(B77,[33]应还本息!C78:F201,4,0)</f>
        <v>617959.91</v>
      </c>
      <c r="F77" s="147">
        <f>VLOOKUP(B77,[33]应还本息!C78:J201,8,0)</f>
        <v>97.4</v>
      </c>
      <c r="G77" s="147">
        <f t="shared" si="9"/>
        <v>1.2</v>
      </c>
      <c r="H77" s="147">
        <f t="shared" si="10"/>
        <v>741551.89199999999</v>
      </c>
      <c r="I77" s="147">
        <f t="shared" si="15"/>
        <v>1.08</v>
      </c>
      <c r="J77" s="147" t="str">
        <f>VLOOKUP(B77,[33]工作考核!B74:D197,2,0)</f>
        <v>优秀</v>
      </c>
      <c r="K77" s="150">
        <v>103</v>
      </c>
      <c r="L77" s="154">
        <f t="shared" si="12"/>
        <v>3</v>
      </c>
      <c r="M77" s="147" t="str">
        <f>VLOOKUP(B77,[33]标准化建设!B76:D199,2,0)</f>
        <v>通过</v>
      </c>
      <c r="N77" s="152">
        <v>3</v>
      </c>
      <c r="O77" s="147">
        <f t="shared" si="13"/>
        <v>3.45</v>
      </c>
      <c r="P77" s="153">
        <f t="shared" si="16"/>
        <v>8.4</v>
      </c>
    </row>
    <row r="78" spans="1:16" ht="20.100000000000001" customHeight="1">
      <c r="A78" s="143">
        <v>74</v>
      </c>
      <c r="B78" s="148" t="s">
        <v>713</v>
      </c>
      <c r="C78" s="145">
        <f>VLOOKUP(B78,[33]贷款规模!B76:D199,3,0)</f>
        <v>285.3</v>
      </c>
      <c r="D78" s="115">
        <f t="shared" si="14"/>
        <v>0.61</v>
      </c>
      <c r="E78" s="147">
        <f>VLOOKUP(B78,[33]应还本息!C79:F202,4,0)</f>
        <v>437454.55</v>
      </c>
      <c r="F78" s="147">
        <f>VLOOKUP(B78,[33]应还本息!C79:J202,8,0)</f>
        <v>100</v>
      </c>
      <c r="G78" s="147">
        <f t="shared" si="9"/>
        <v>1.2</v>
      </c>
      <c r="H78" s="147">
        <f t="shared" si="10"/>
        <v>524945.46</v>
      </c>
      <c r="I78" s="147">
        <f t="shared" si="15"/>
        <v>0.77</v>
      </c>
      <c r="J78" s="147" t="str">
        <f>VLOOKUP(B78,[33]工作考核!B75:D198,2,0)</f>
        <v>优秀</v>
      </c>
      <c r="K78" s="150">
        <v>101</v>
      </c>
      <c r="L78" s="154">
        <f t="shared" si="12"/>
        <v>3</v>
      </c>
      <c r="M78" s="147" t="str">
        <f>VLOOKUP(B78,[33]标准化建设!B77:D200,2,0)</f>
        <v>通过</v>
      </c>
      <c r="N78" s="152">
        <v>3</v>
      </c>
      <c r="O78" s="147">
        <f t="shared" si="13"/>
        <v>3.45</v>
      </c>
      <c r="P78" s="153">
        <f t="shared" si="16"/>
        <v>7.83</v>
      </c>
    </row>
    <row r="79" spans="1:16" ht="20.100000000000001" customHeight="1">
      <c r="A79" s="143">
        <v>75</v>
      </c>
      <c r="B79" s="144" t="s">
        <v>714</v>
      </c>
      <c r="C79" s="145">
        <f>VLOOKUP(B79,[33]贷款规模!B77:D200,3,0)</f>
        <v>1091.52</v>
      </c>
      <c r="D79" s="115">
        <f t="shared" si="14"/>
        <v>2.34</v>
      </c>
      <c r="E79" s="147">
        <f>VLOOKUP(B79,[33]应还本息!C80:F203,4,0)</f>
        <v>1955124.18</v>
      </c>
      <c r="F79" s="147">
        <f>VLOOKUP(B79,[33]应还本息!C80:J203,8,0)</f>
        <v>97.76</v>
      </c>
      <c r="G79" s="147">
        <f t="shared" si="9"/>
        <v>1.2</v>
      </c>
      <c r="H79" s="147">
        <f t="shared" si="10"/>
        <v>2346149.0159999998</v>
      </c>
      <c r="I79" s="147">
        <f t="shared" si="15"/>
        <v>3.42</v>
      </c>
      <c r="J79" s="147" t="str">
        <f>VLOOKUP(B79,[33]工作考核!B76:D199,2,0)</f>
        <v>优秀</v>
      </c>
      <c r="K79" s="150">
        <v>103</v>
      </c>
      <c r="L79" s="154">
        <f t="shared" si="12"/>
        <v>3</v>
      </c>
      <c r="M79" s="147" t="str">
        <f>VLOOKUP(B79,[33]标准化建设!B78:D201,2,0)</f>
        <v>通过</v>
      </c>
      <c r="N79" s="152">
        <v>1</v>
      </c>
      <c r="O79" s="147">
        <f t="shared" si="13"/>
        <v>0.45</v>
      </c>
      <c r="P79" s="153">
        <f t="shared" si="16"/>
        <v>9.2100000000000009</v>
      </c>
    </row>
    <row r="80" spans="1:16" ht="20.100000000000001" customHeight="1">
      <c r="A80" s="143">
        <v>76</v>
      </c>
      <c r="B80" s="148" t="s">
        <v>715</v>
      </c>
      <c r="C80" s="145">
        <f>VLOOKUP(B80,[33]贷款规模!B78:D201,3,0)</f>
        <v>1616.12</v>
      </c>
      <c r="D80" s="115">
        <f t="shared" si="14"/>
        <v>3.46</v>
      </c>
      <c r="E80" s="147">
        <f>VLOOKUP(B80,[33]应还本息!C81:F204,4,0)</f>
        <v>1763550.84</v>
      </c>
      <c r="F80" s="147">
        <f>VLOOKUP(B80,[33]应还本息!C81:J204,8,0)</f>
        <v>89.94</v>
      </c>
      <c r="G80" s="147">
        <f t="shared" si="9"/>
        <v>0.8</v>
      </c>
      <c r="H80" s="147">
        <f t="shared" si="10"/>
        <v>1410840.6720000003</v>
      </c>
      <c r="I80" s="147">
        <f t="shared" si="15"/>
        <v>2.06</v>
      </c>
      <c r="J80" s="147" t="str">
        <f>VLOOKUP(B80,[33]工作考核!B77:D200,2,0)</f>
        <v>良好</v>
      </c>
      <c r="K80" s="150">
        <v>90</v>
      </c>
      <c r="L80" s="154">
        <f t="shared" si="12"/>
        <v>2</v>
      </c>
      <c r="M80" s="147" t="str">
        <f>VLOOKUP(B80,[33]标准化建设!B79:D202,2,0)</f>
        <v>通过</v>
      </c>
      <c r="N80" s="152">
        <v>3</v>
      </c>
      <c r="O80" s="147">
        <f t="shared" si="13"/>
        <v>3.45</v>
      </c>
      <c r="P80" s="153">
        <f t="shared" si="16"/>
        <v>10.97</v>
      </c>
    </row>
    <row r="81" spans="1:16" ht="20.100000000000001" customHeight="1">
      <c r="A81" s="143">
        <v>77</v>
      </c>
      <c r="B81" s="144" t="s">
        <v>716</v>
      </c>
      <c r="C81" s="145">
        <f>VLOOKUP(B81,[33]贷款规模!B79:D202,3,0)</f>
        <v>210.09</v>
      </c>
      <c r="D81" s="115">
        <f t="shared" si="14"/>
        <v>0.45</v>
      </c>
      <c r="E81" s="147">
        <f>VLOOKUP(B81,[33]应还本息!C82:F205,4,0)</f>
        <v>317254.37</v>
      </c>
      <c r="F81" s="147">
        <f>VLOOKUP(B81,[33]应还本息!C82:J205,8,0)</f>
        <v>100</v>
      </c>
      <c r="G81" s="147">
        <f t="shared" si="9"/>
        <v>1.2</v>
      </c>
      <c r="H81" s="147">
        <f t="shared" si="10"/>
        <v>380705.24400000001</v>
      </c>
      <c r="I81" s="147">
        <f t="shared" si="15"/>
        <v>0.55000000000000004</v>
      </c>
      <c r="J81" s="147" t="str">
        <f>VLOOKUP(B81,[33]工作考核!B78:D201,2,0)</f>
        <v>优秀</v>
      </c>
      <c r="K81" s="150">
        <v>104</v>
      </c>
      <c r="L81" s="154">
        <f t="shared" si="12"/>
        <v>3</v>
      </c>
      <c r="M81" s="147" t="str">
        <f>VLOOKUP(B81,[33]标准化建设!B80:D203,2,0)</f>
        <v>通过</v>
      </c>
      <c r="N81" s="152">
        <v>1</v>
      </c>
      <c r="O81" s="147">
        <f t="shared" si="13"/>
        <v>0.45</v>
      </c>
      <c r="P81" s="153">
        <f t="shared" si="16"/>
        <v>4.45</v>
      </c>
    </row>
    <row r="82" spans="1:16" ht="20.100000000000001" customHeight="1">
      <c r="A82" s="143">
        <v>78</v>
      </c>
      <c r="B82" s="144" t="s">
        <v>717</v>
      </c>
      <c r="C82" s="145">
        <f>VLOOKUP(B82,[33]贷款规模!B80:D203,3,0)</f>
        <v>361.57</v>
      </c>
      <c r="D82" s="115">
        <f t="shared" si="14"/>
        <v>0.77</v>
      </c>
      <c r="E82" s="147">
        <f>VLOOKUP(B82,[33]应还本息!C83:F206,4,0)</f>
        <v>472186.69</v>
      </c>
      <c r="F82" s="147">
        <f>VLOOKUP(B82,[33]应还本息!C83:J206,8,0)</f>
        <v>87.34</v>
      </c>
      <c r="G82" s="147">
        <f t="shared" si="9"/>
        <v>0.8</v>
      </c>
      <c r="H82" s="147">
        <f t="shared" si="10"/>
        <v>377749.35200000001</v>
      </c>
      <c r="I82" s="147">
        <f t="shared" si="15"/>
        <v>0.55000000000000004</v>
      </c>
      <c r="J82" s="147" t="str">
        <f>VLOOKUP(B82,[33]工作考核!B79:D202,2,0)</f>
        <v>良好</v>
      </c>
      <c r="K82" s="150">
        <v>90</v>
      </c>
      <c r="L82" s="154">
        <f t="shared" si="12"/>
        <v>2</v>
      </c>
      <c r="M82" s="147" t="str">
        <f>VLOOKUP(B82,[33]标准化建设!B81:D204,3,0)</f>
        <v>未申报</v>
      </c>
      <c r="N82" s="152">
        <v>1</v>
      </c>
      <c r="O82" s="147">
        <f t="shared" si="13"/>
        <v>0.45</v>
      </c>
      <c r="P82" s="153">
        <f t="shared" si="16"/>
        <v>3.77</v>
      </c>
    </row>
    <row r="83" spans="1:16" ht="20.100000000000001" customHeight="1">
      <c r="A83" s="143">
        <v>79</v>
      </c>
      <c r="B83" s="144" t="s">
        <v>718</v>
      </c>
      <c r="C83" s="145">
        <f>VLOOKUP(B83,[33]贷款规模!B81:D204,3,0)</f>
        <v>264.10000000000002</v>
      </c>
      <c r="D83" s="115">
        <f t="shared" si="14"/>
        <v>0.56999999999999995</v>
      </c>
      <c r="E83" s="147">
        <f>VLOOKUP(B83,[33]应还本息!C84:F207,4,0)</f>
        <v>363567.4</v>
      </c>
      <c r="F83" s="147">
        <f>VLOOKUP(B83,[33]应还本息!C84:J207,8,0)</f>
        <v>74.209999999999994</v>
      </c>
      <c r="G83" s="147">
        <f t="shared" si="9"/>
        <v>0.8</v>
      </c>
      <c r="H83" s="147">
        <f t="shared" si="10"/>
        <v>290853.92000000004</v>
      </c>
      <c r="I83" s="147">
        <f t="shared" si="15"/>
        <v>0.42</v>
      </c>
      <c r="J83" s="147" t="str">
        <f>VLOOKUP(B83,[33]工作考核!B80:D203,2,0)</f>
        <v>合格</v>
      </c>
      <c r="K83" s="150">
        <v>80</v>
      </c>
      <c r="L83" s="154">
        <f t="shared" si="12"/>
        <v>1</v>
      </c>
      <c r="M83" s="147" t="str">
        <f>VLOOKUP(B83,[33]标准化建设!B82:D205,3,0)</f>
        <v>未申报</v>
      </c>
      <c r="N83" s="152">
        <v>1</v>
      </c>
      <c r="O83" s="147">
        <f t="shared" si="13"/>
        <v>0.45</v>
      </c>
      <c r="P83" s="153">
        <f t="shared" si="16"/>
        <v>2.44</v>
      </c>
    </row>
    <row r="84" spans="1:16" ht="20.100000000000001" customHeight="1">
      <c r="A84" s="143">
        <v>80</v>
      </c>
      <c r="B84" s="148" t="s">
        <v>719</v>
      </c>
      <c r="C84" s="145">
        <f>VLOOKUP(B84,[33]贷款规模!B82:D205,3,0)</f>
        <v>1107.95</v>
      </c>
      <c r="D84" s="115">
        <f t="shared" si="14"/>
        <v>2.37</v>
      </c>
      <c r="E84" s="147">
        <f>VLOOKUP(B84,[33]应还本息!C85:F208,4,0)</f>
        <v>1544832.44</v>
      </c>
      <c r="F84" s="147">
        <f>VLOOKUP(B84,[33]应还本息!C85:J208,8,0)</f>
        <v>91.92</v>
      </c>
      <c r="G84" s="147">
        <f t="shared" si="9"/>
        <v>1</v>
      </c>
      <c r="H84" s="147">
        <f t="shared" si="10"/>
        <v>1544832.44</v>
      </c>
      <c r="I84" s="147">
        <f t="shared" si="15"/>
        <v>2.25</v>
      </c>
      <c r="J84" s="147" t="str">
        <f>VLOOKUP(B84,[33]工作考核!B81:D204,2,0)</f>
        <v>优秀</v>
      </c>
      <c r="K84" s="150">
        <v>98</v>
      </c>
      <c r="L84" s="154">
        <f t="shared" si="12"/>
        <v>3</v>
      </c>
      <c r="M84" s="147" t="str">
        <f>VLOOKUP(B84,[33]标准化建设!B83:D206,2,0)</f>
        <v>通过</v>
      </c>
      <c r="N84" s="152">
        <v>3</v>
      </c>
      <c r="O84" s="147">
        <f t="shared" si="13"/>
        <v>3.45</v>
      </c>
      <c r="P84" s="153">
        <f t="shared" si="16"/>
        <v>11.07</v>
      </c>
    </row>
    <row r="85" spans="1:16" ht="20.100000000000001" customHeight="1">
      <c r="A85" s="143">
        <v>81</v>
      </c>
      <c r="B85" s="144" t="s">
        <v>720</v>
      </c>
      <c r="C85" s="145">
        <f>VLOOKUP(B85,[33]贷款规模!B83:D206,3,0)</f>
        <v>1576.53</v>
      </c>
      <c r="D85" s="115">
        <f t="shared" si="14"/>
        <v>3.37</v>
      </c>
      <c r="E85" s="147">
        <f>VLOOKUP(B85,[33]应还本息!C86:F209,4,0)</f>
        <v>2361633.35</v>
      </c>
      <c r="F85" s="147">
        <f>VLOOKUP(B85,[33]应还本息!C86:J209,8,0)</f>
        <v>81.27</v>
      </c>
      <c r="G85" s="147">
        <f t="shared" si="9"/>
        <v>0.8</v>
      </c>
      <c r="H85" s="147">
        <f t="shared" si="10"/>
        <v>1889306.6800000002</v>
      </c>
      <c r="I85" s="147">
        <f t="shared" si="15"/>
        <v>2.75</v>
      </c>
      <c r="J85" s="147" t="str">
        <f>VLOOKUP(B85,[33]工作考核!B82:D205,2,0)</f>
        <v>合格</v>
      </c>
      <c r="K85" s="150">
        <v>85</v>
      </c>
      <c r="L85" s="154">
        <f t="shared" si="12"/>
        <v>1</v>
      </c>
      <c r="M85" s="147" t="str">
        <f>VLOOKUP(B85,[33]标准化建设!B84:D207,3,0)</f>
        <v>未申报</v>
      </c>
      <c r="N85" s="152">
        <v>1</v>
      </c>
      <c r="O85" s="147">
        <f t="shared" si="13"/>
        <v>0.45</v>
      </c>
      <c r="P85" s="153">
        <f t="shared" si="16"/>
        <v>7.57</v>
      </c>
    </row>
    <row r="86" spans="1:16" ht="20.100000000000001" customHeight="1">
      <c r="A86" s="143">
        <v>82</v>
      </c>
      <c r="B86" s="144" t="s">
        <v>721</v>
      </c>
      <c r="C86" s="145">
        <f>VLOOKUP(B86,[33]贷款规模!B84:D207,3,0)</f>
        <v>812.76</v>
      </c>
      <c r="D86" s="115">
        <f t="shared" si="14"/>
        <v>1.74</v>
      </c>
      <c r="E86" s="147">
        <f>VLOOKUP(B86,[33]应还本息!C87:F210,4,0)</f>
        <v>1072143.1599999999</v>
      </c>
      <c r="F86" s="147">
        <f>VLOOKUP(B86,[33]应还本息!C87:J210,8,0)</f>
        <v>82.68</v>
      </c>
      <c r="G86" s="147">
        <f t="shared" si="9"/>
        <v>0.8</v>
      </c>
      <c r="H86" s="147">
        <f t="shared" si="10"/>
        <v>857714.52799999993</v>
      </c>
      <c r="I86" s="147">
        <f t="shared" si="15"/>
        <v>1.25</v>
      </c>
      <c r="J86" s="147" t="str">
        <f>VLOOKUP(B86,[33]工作考核!B83:D206,2,0)</f>
        <v>合格</v>
      </c>
      <c r="K86" s="150">
        <v>87</v>
      </c>
      <c r="L86" s="154">
        <f t="shared" si="12"/>
        <v>1</v>
      </c>
      <c r="M86" s="147" t="str">
        <f>VLOOKUP(B86,[33]标准化建设!B85:D208,3,0)</f>
        <v>未申报</v>
      </c>
      <c r="N86" s="152">
        <v>1</v>
      </c>
      <c r="O86" s="147">
        <f t="shared" si="13"/>
        <v>0.45</v>
      </c>
      <c r="P86" s="153">
        <f t="shared" si="16"/>
        <v>4.4400000000000004</v>
      </c>
    </row>
    <row r="87" spans="1:16" ht="20.100000000000001" customHeight="1">
      <c r="A87" s="143">
        <v>83</v>
      </c>
      <c r="B87" s="144" t="s">
        <v>722</v>
      </c>
      <c r="C87" s="145">
        <f>VLOOKUP(B87,[33]贷款规模!B4:D127,3,0)</f>
        <v>1332.32</v>
      </c>
      <c r="D87" s="115">
        <f t="shared" si="14"/>
        <v>2.85</v>
      </c>
      <c r="E87" s="147">
        <f>VLOOKUP(B87,[33]应还本息!C88:F211,4,0)</f>
        <v>1445975.28</v>
      </c>
      <c r="F87" s="147">
        <f>VLOOKUP(B87,[33]应还本息!C88:J211,8,0)</f>
        <v>93.84</v>
      </c>
      <c r="G87" s="147">
        <f t="shared" si="9"/>
        <v>1</v>
      </c>
      <c r="H87" s="147">
        <f t="shared" si="10"/>
        <v>1445975.28</v>
      </c>
      <c r="I87" s="147">
        <f t="shared" si="15"/>
        <v>2.11</v>
      </c>
      <c r="J87" s="147" t="str">
        <f>VLOOKUP(B87,[33]工作考核!B84:D207,2,0)</f>
        <v>优秀</v>
      </c>
      <c r="K87" s="150">
        <v>99</v>
      </c>
      <c r="L87" s="154">
        <f t="shared" si="12"/>
        <v>3</v>
      </c>
      <c r="M87" s="147" t="str">
        <f>VLOOKUP(B87,[33]标准化建设!B86:D209,2,0)</f>
        <v>通过</v>
      </c>
      <c r="N87" s="152">
        <v>1</v>
      </c>
      <c r="O87" s="147">
        <f t="shared" si="13"/>
        <v>0.45</v>
      </c>
      <c r="P87" s="153">
        <f t="shared" si="16"/>
        <v>8.41</v>
      </c>
    </row>
    <row r="88" spans="1:16" ht="20.100000000000001" customHeight="1">
      <c r="A88" s="143">
        <v>84</v>
      </c>
      <c r="B88" s="144" t="s">
        <v>723</v>
      </c>
      <c r="C88" s="145">
        <f>VLOOKUP(B88,[33]贷款规模!B86:D209,3,0)</f>
        <v>788.71</v>
      </c>
      <c r="D88" s="115">
        <f t="shared" si="14"/>
        <v>1.69</v>
      </c>
      <c r="E88" s="147">
        <f>VLOOKUP(B88,[33]应还本息!C89:F212,4,0)</f>
        <v>663574.76</v>
      </c>
      <c r="F88" s="147">
        <f>VLOOKUP(B88,[33]应还本息!C89:J212,8,0)</f>
        <v>97.88</v>
      </c>
      <c r="G88" s="147">
        <f t="shared" si="9"/>
        <v>1.2</v>
      </c>
      <c r="H88" s="147">
        <f t="shared" si="10"/>
        <v>796289.71199999994</v>
      </c>
      <c r="I88" s="147">
        <f t="shared" si="15"/>
        <v>1.1599999999999999</v>
      </c>
      <c r="J88" s="147" t="str">
        <f>VLOOKUP(B88,[33]工作考核!B85:D208,2,0)</f>
        <v>优秀</v>
      </c>
      <c r="K88" s="150">
        <v>102</v>
      </c>
      <c r="L88" s="154">
        <f t="shared" si="12"/>
        <v>3</v>
      </c>
      <c r="M88" s="147" t="str">
        <f>VLOOKUP(B88,[33]标准化建设!B87:D210,3,0)</f>
        <v>未申报</v>
      </c>
      <c r="N88" s="152">
        <v>1</v>
      </c>
      <c r="O88" s="147">
        <f t="shared" si="13"/>
        <v>0.45</v>
      </c>
      <c r="P88" s="153">
        <f t="shared" si="16"/>
        <v>6.3</v>
      </c>
    </row>
    <row r="89" spans="1:16" ht="20.100000000000001" customHeight="1">
      <c r="A89" s="143">
        <v>85</v>
      </c>
      <c r="B89" s="144" t="s">
        <v>724</v>
      </c>
      <c r="C89" s="145">
        <f>VLOOKUP(B89,[33]贷款规模!B87:D210,3,0)</f>
        <v>946.04</v>
      </c>
      <c r="D89" s="115">
        <f t="shared" si="14"/>
        <v>2.02</v>
      </c>
      <c r="E89" s="147">
        <f>VLOOKUP(B89,[33]应还本息!C90:F213,4,0)</f>
        <v>841801.93</v>
      </c>
      <c r="F89" s="147">
        <f>VLOOKUP(B89,[33]应还本息!C90:J213,8,0)</f>
        <v>92.32</v>
      </c>
      <c r="G89" s="147">
        <f t="shared" si="9"/>
        <v>1</v>
      </c>
      <c r="H89" s="147">
        <f t="shared" si="10"/>
        <v>841801.93</v>
      </c>
      <c r="I89" s="147">
        <f t="shared" si="15"/>
        <v>1.23</v>
      </c>
      <c r="J89" s="147" t="str">
        <f>VLOOKUP(B89,[33]工作考核!B86:D209,2,0)</f>
        <v>优秀</v>
      </c>
      <c r="K89" s="150">
        <v>98</v>
      </c>
      <c r="L89" s="154">
        <f t="shared" si="12"/>
        <v>3</v>
      </c>
      <c r="M89" s="147" t="str">
        <f>VLOOKUP(B89,[33]标准化建设!B88:D211,2,0)</f>
        <v>通过</v>
      </c>
      <c r="N89" s="152">
        <v>1</v>
      </c>
      <c r="O89" s="147">
        <f t="shared" si="13"/>
        <v>0.45</v>
      </c>
      <c r="P89" s="153">
        <f t="shared" si="16"/>
        <v>6.7</v>
      </c>
    </row>
    <row r="90" spans="1:16" ht="20.100000000000001" customHeight="1">
      <c r="A90" s="143">
        <v>86</v>
      </c>
      <c r="B90" s="148" t="s">
        <v>725</v>
      </c>
      <c r="C90" s="145">
        <f>VLOOKUP(B90,[33]贷款规模!B88:D211,3,0)</f>
        <v>1283.5999999999999</v>
      </c>
      <c r="D90" s="115">
        <f t="shared" si="14"/>
        <v>2.75</v>
      </c>
      <c r="E90" s="147">
        <f>VLOOKUP(B90,[33]应还本息!C91:F214,4,0)</f>
        <v>442267.84</v>
      </c>
      <c r="F90" s="147">
        <f>VLOOKUP(B90,[33]应还本息!C91:J214,8,0)</f>
        <v>100</v>
      </c>
      <c r="G90" s="147">
        <f t="shared" si="9"/>
        <v>1.2</v>
      </c>
      <c r="H90" s="147">
        <f t="shared" si="10"/>
        <v>530721.40800000005</v>
      </c>
      <c r="I90" s="147">
        <f t="shared" si="15"/>
        <v>0.77</v>
      </c>
      <c r="J90" s="147" t="str">
        <f>VLOOKUP(B90,[33]工作考核!B87:D210,2,0)</f>
        <v>优秀</v>
      </c>
      <c r="K90" s="150">
        <v>105</v>
      </c>
      <c r="L90" s="154">
        <f t="shared" si="12"/>
        <v>3</v>
      </c>
      <c r="M90" s="147" t="str">
        <f>VLOOKUP(B90,[33]标准化建设!B89:D212,2,0)</f>
        <v>通过</v>
      </c>
      <c r="N90" s="152">
        <v>3</v>
      </c>
      <c r="O90" s="147">
        <f t="shared" si="13"/>
        <v>3.45</v>
      </c>
      <c r="P90" s="153">
        <f t="shared" si="16"/>
        <v>9.9700000000000006</v>
      </c>
    </row>
    <row r="91" spans="1:16" ht="20.100000000000001" customHeight="1">
      <c r="A91" s="143">
        <v>87</v>
      </c>
      <c r="B91" s="144" t="s">
        <v>726</v>
      </c>
      <c r="C91" s="145">
        <f>VLOOKUP(B91,[33]贷款规模!B89:D212,3,0)</f>
        <v>561.78</v>
      </c>
      <c r="D91" s="115">
        <f t="shared" si="14"/>
        <v>1.2</v>
      </c>
      <c r="E91" s="147">
        <f>VLOOKUP(B91,[33]应还本息!C92:F215,4,0)</f>
        <v>808933.33</v>
      </c>
      <c r="F91" s="147">
        <f>VLOOKUP(B91,[33]应还本息!C92:J215,8,0)</f>
        <v>72.09</v>
      </c>
      <c r="G91" s="147">
        <f t="shared" si="9"/>
        <v>0.8</v>
      </c>
      <c r="H91" s="147">
        <f t="shared" si="10"/>
        <v>647146.66399999999</v>
      </c>
      <c r="I91" s="147">
        <f t="shared" si="15"/>
        <v>0.94</v>
      </c>
      <c r="J91" s="147" t="str">
        <f>VLOOKUP(B91,[33]工作考核!B88:D211,2,0)</f>
        <v>合格</v>
      </c>
      <c r="K91" s="150">
        <v>82</v>
      </c>
      <c r="L91" s="154">
        <f t="shared" si="12"/>
        <v>1</v>
      </c>
      <c r="M91" s="147" t="str">
        <f>VLOOKUP(B91,[33]标准化建设!B90:D213,3,0)</f>
        <v>未申报</v>
      </c>
      <c r="N91" s="152">
        <v>1</v>
      </c>
      <c r="O91" s="147">
        <f t="shared" si="13"/>
        <v>0.45</v>
      </c>
      <c r="P91" s="153">
        <f t="shared" si="16"/>
        <v>3.59</v>
      </c>
    </row>
    <row r="92" spans="1:16" ht="20.100000000000001" customHeight="1">
      <c r="A92" s="143">
        <v>88</v>
      </c>
      <c r="B92" s="144" t="s">
        <v>727</v>
      </c>
      <c r="C92" s="145">
        <f>VLOOKUP(B92,[33]贷款规模!B90:D213,3,0)</f>
        <v>358.2</v>
      </c>
      <c r="D92" s="115">
        <f t="shared" si="14"/>
        <v>0.77</v>
      </c>
      <c r="E92" s="147">
        <f>VLOOKUP(B92,[33]应还本息!C93:F216,4,0)</f>
        <v>429872.94</v>
      </c>
      <c r="F92" s="147">
        <f>VLOOKUP(B92,[33]应还本息!C93:J216,8,0)</f>
        <v>92.38</v>
      </c>
      <c r="G92" s="147">
        <f t="shared" si="9"/>
        <v>1</v>
      </c>
      <c r="H92" s="147">
        <f t="shared" si="10"/>
        <v>429872.94</v>
      </c>
      <c r="I92" s="147">
        <f t="shared" si="15"/>
        <v>0.63</v>
      </c>
      <c r="J92" s="147" t="str">
        <f>VLOOKUP(B92,[33]工作考核!B89:D212,2,0)</f>
        <v>优秀</v>
      </c>
      <c r="K92" s="150">
        <v>96</v>
      </c>
      <c r="L92" s="154">
        <f t="shared" si="12"/>
        <v>3</v>
      </c>
      <c r="M92" s="147" t="str">
        <f>VLOOKUP(B92,[33]标准化建设!B91:D214,3,0)</f>
        <v>未申报</v>
      </c>
      <c r="N92" s="152">
        <v>1</v>
      </c>
      <c r="O92" s="147">
        <f t="shared" si="13"/>
        <v>0.45</v>
      </c>
      <c r="P92" s="153">
        <f t="shared" si="16"/>
        <v>4.8499999999999996</v>
      </c>
    </row>
    <row r="93" spans="1:16" ht="20.100000000000001" customHeight="1">
      <c r="A93" s="143">
        <v>89</v>
      </c>
      <c r="B93" s="144" t="s">
        <v>728</v>
      </c>
      <c r="C93" s="145">
        <f>VLOOKUP(B93,[33]贷款规模!B91:D214,3,0)</f>
        <v>870.66</v>
      </c>
      <c r="D93" s="115">
        <f t="shared" si="14"/>
        <v>1.86</v>
      </c>
      <c r="E93" s="147">
        <f>VLOOKUP(B93,[33]应还本息!C94:F217,4,0)</f>
        <v>1697246.31</v>
      </c>
      <c r="F93" s="147">
        <f>VLOOKUP(B93,[33]应还本息!C94:J217,8,0)</f>
        <v>78.81</v>
      </c>
      <c r="G93" s="147">
        <f t="shared" si="9"/>
        <v>0.8</v>
      </c>
      <c r="H93" s="147">
        <f t="shared" si="10"/>
        <v>1357797.0480000002</v>
      </c>
      <c r="I93" s="147">
        <f t="shared" si="15"/>
        <v>1.98</v>
      </c>
      <c r="J93" s="147" t="str">
        <f>VLOOKUP(B93,[33]工作考核!B90:D213,2,0)</f>
        <v>合格</v>
      </c>
      <c r="K93" s="150">
        <v>82</v>
      </c>
      <c r="L93" s="154">
        <f t="shared" si="12"/>
        <v>1</v>
      </c>
      <c r="M93" s="147" t="str">
        <f>VLOOKUP(B93,[33]标准化建设!B92:D215,2,0)</f>
        <v>通过</v>
      </c>
      <c r="N93" s="152">
        <v>1</v>
      </c>
      <c r="O93" s="147">
        <f t="shared" si="13"/>
        <v>0.45</v>
      </c>
      <c r="P93" s="153">
        <f t="shared" si="16"/>
        <v>5.29</v>
      </c>
    </row>
    <row r="94" spans="1:16" ht="20.100000000000001" customHeight="1">
      <c r="A94" s="143">
        <v>90</v>
      </c>
      <c r="B94" s="144" t="s">
        <v>729</v>
      </c>
      <c r="C94" s="145">
        <f>VLOOKUP(B94,[33]贷款规模!B92:D215,3,0)</f>
        <v>904.19</v>
      </c>
      <c r="D94" s="115">
        <f t="shared" si="14"/>
        <v>1.94</v>
      </c>
      <c r="E94" s="147">
        <f>VLOOKUP(B94,[33]应还本息!C95:F218,4,0)</f>
        <v>1172019.44</v>
      </c>
      <c r="F94" s="147">
        <f>VLOOKUP(B94,[33]应还本息!C95:J218,8,0)</f>
        <v>90.75</v>
      </c>
      <c r="G94" s="147">
        <f t="shared" si="9"/>
        <v>1</v>
      </c>
      <c r="H94" s="147">
        <f t="shared" si="10"/>
        <v>1172019.44</v>
      </c>
      <c r="I94" s="147">
        <f t="shared" si="15"/>
        <v>1.71</v>
      </c>
      <c r="J94" s="147" t="str">
        <f>VLOOKUP(B94,[33]工作考核!B91:D214,2,0)</f>
        <v>优秀</v>
      </c>
      <c r="K94" s="150">
        <v>100</v>
      </c>
      <c r="L94" s="154">
        <f t="shared" si="12"/>
        <v>3</v>
      </c>
      <c r="M94" s="147" t="str">
        <f>VLOOKUP(B94,[33]标准化建设!B93:D216,2,0)</f>
        <v>通过</v>
      </c>
      <c r="N94" s="152">
        <v>1</v>
      </c>
      <c r="O94" s="147">
        <f t="shared" si="13"/>
        <v>0.45</v>
      </c>
      <c r="P94" s="153">
        <f t="shared" si="16"/>
        <v>7.1</v>
      </c>
    </row>
    <row r="95" spans="1:16" ht="20.100000000000001" customHeight="1">
      <c r="A95" s="143">
        <v>91</v>
      </c>
      <c r="B95" s="144" t="s">
        <v>730</v>
      </c>
      <c r="C95" s="145">
        <f>VLOOKUP(B95,[33]贷款规模!B93:D216,3,0)</f>
        <v>2601.8000000000002</v>
      </c>
      <c r="D95" s="115">
        <f t="shared" si="14"/>
        <v>5.57</v>
      </c>
      <c r="E95" s="147">
        <f>VLOOKUP(B95,[33]应还本息!C96:F219,4,0)</f>
        <v>2626536.96</v>
      </c>
      <c r="F95" s="147">
        <f>VLOOKUP(B95,[33]应还本息!C96:J219,8,0)</f>
        <v>89.65</v>
      </c>
      <c r="G95" s="147">
        <f t="shared" si="9"/>
        <v>0.8</v>
      </c>
      <c r="H95" s="147">
        <f t="shared" si="10"/>
        <v>2101229.568</v>
      </c>
      <c r="I95" s="147">
        <f t="shared" si="15"/>
        <v>3.06</v>
      </c>
      <c r="J95" s="147" t="str">
        <f>VLOOKUP(B95,[33]工作考核!B92:D215,2,0)</f>
        <v>良好</v>
      </c>
      <c r="K95" s="150">
        <v>90</v>
      </c>
      <c r="L95" s="154">
        <f t="shared" si="12"/>
        <v>2</v>
      </c>
      <c r="M95" s="147" t="str">
        <f>VLOOKUP(B95,[33]标准化建设!B94:D217,2,0)</f>
        <v>通过</v>
      </c>
      <c r="N95" s="152">
        <v>1</v>
      </c>
      <c r="O95" s="147">
        <f t="shared" si="13"/>
        <v>0.45</v>
      </c>
      <c r="P95" s="153">
        <f t="shared" si="16"/>
        <v>11.08</v>
      </c>
    </row>
    <row r="96" spans="1:16" ht="20.100000000000001" customHeight="1">
      <c r="A96" s="143">
        <v>92</v>
      </c>
      <c r="B96" s="144" t="s">
        <v>731</v>
      </c>
      <c r="C96" s="145">
        <f>VLOOKUP(B96,[33]贷款规模!B94:D217,3,0)</f>
        <v>1430.14</v>
      </c>
      <c r="D96" s="115">
        <f t="shared" si="14"/>
        <v>3.06</v>
      </c>
      <c r="E96" s="147">
        <f>VLOOKUP(B96,[33]应还本息!C97:F220,4,0)</f>
        <v>1853569.51</v>
      </c>
      <c r="F96" s="147">
        <f>VLOOKUP(B96,[33]应还本息!C97:J220,8,0)</f>
        <v>89.26</v>
      </c>
      <c r="G96" s="147">
        <f t="shared" si="9"/>
        <v>0.8</v>
      </c>
      <c r="H96" s="147">
        <f t="shared" si="10"/>
        <v>1482855.608</v>
      </c>
      <c r="I96" s="147">
        <f t="shared" si="15"/>
        <v>2.16</v>
      </c>
      <c r="J96" s="147" t="str">
        <f>VLOOKUP(B96,[33]工作考核!B93:D216,2,0)</f>
        <v>良好</v>
      </c>
      <c r="K96" s="150">
        <v>90</v>
      </c>
      <c r="L96" s="154">
        <f t="shared" si="12"/>
        <v>2</v>
      </c>
      <c r="M96" s="147" t="str">
        <f>VLOOKUP(B96,[33]标准化建设!B95:D218,2,0)</f>
        <v>通过</v>
      </c>
      <c r="N96" s="152">
        <v>1</v>
      </c>
      <c r="O96" s="147">
        <f t="shared" si="13"/>
        <v>0.45</v>
      </c>
      <c r="P96" s="153">
        <f t="shared" si="16"/>
        <v>7.67</v>
      </c>
    </row>
    <row r="97" spans="1:16" ht="20.100000000000001" customHeight="1">
      <c r="A97" s="143">
        <v>93</v>
      </c>
      <c r="B97" s="144" t="s">
        <v>732</v>
      </c>
      <c r="C97" s="145">
        <f>VLOOKUP(B97,[33]贷款规模!B95:D218,3,0)</f>
        <v>1127.3800000000001</v>
      </c>
      <c r="D97" s="115">
        <f t="shared" ref="D97:D121" si="17">ROUND(C97/$C$4*$D$4,2)</f>
        <v>2.41</v>
      </c>
      <c r="E97" s="147">
        <f>VLOOKUP(B97,[33]应还本息!C98:F221,4,0)</f>
        <v>1108344.21</v>
      </c>
      <c r="F97" s="147">
        <f>VLOOKUP(B97,[33]应还本息!C98:J221,8,0)</f>
        <v>100</v>
      </c>
      <c r="G97" s="147">
        <f t="shared" ref="G97:G121" si="18">IF(F97&gt;95,1.2,IF(F97&gt;90,1,0.8))</f>
        <v>1.2</v>
      </c>
      <c r="H97" s="147">
        <f t="shared" ref="H97:H121" si="19">E97*G97</f>
        <v>1330013.0519999999</v>
      </c>
      <c r="I97" s="147">
        <f t="shared" ref="I97:I121" si="20">ROUND(H97/$H$4*$I$4,2)</f>
        <v>1.94</v>
      </c>
      <c r="J97" s="147" t="str">
        <f>VLOOKUP(B97,[33]工作考核!B94:D217,2,0)</f>
        <v>优秀</v>
      </c>
      <c r="K97" s="150">
        <v>103</v>
      </c>
      <c r="L97" s="154">
        <f t="shared" ref="L97:L121" si="21">IF(K97&gt;90,3,IF(K97&gt;89,2,1))</f>
        <v>3</v>
      </c>
      <c r="M97" s="147" t="str">
        <f>VLOOKUP(B97,[33]标准化建设!B96:D219,2,0)</f>
        <v>通过</v>
      </c>
      <c r="N97" s="152">
        <v>1</v>
      </c>
      <c r="O97" s="147">
        <f t="shared" ref="O97:O121" si="22">ROUND(IF(N97=1,0.45,IF(N97=3,3.45)),2)</f>
        <v>0.45</v>
      </c>
      <c r="P97" s="153">
        <f t="shared" si="16"/>
        <v>7.8</v>
      </c>
    </row>
    <row r="98" spans="1:16" ht="20.100000000000001" customHeight="1">
      <c r="A98" s="143">
        <v>94</v>
      </c>
      <c r="B98" s="144" t="s">
        <v>733</v>
      </c>
      <c r="C98" s="145">
        <f>VLOOKUP(B98,[33]贷款规模!B96:D219,3,0)</f>
        <v>2463.5300000000002</v>
      </c>
      <c r="D98" s="115">
        <f t="shared" si="17"/>
        <v>5.27</v>
      </c>
      <c r="E98" s="147">
        <f>VLOOKUP(B98,[33]应还本息!C99:F222,4,0)</f>
        <v>3711581.96</v>
      </c>
      <c r="F98" s="147">
        <f>VLOOKUP(B98,[33]应还本息!C99:J222,8,0)</f>
        <v>76.16</v>
      </c>
      <c r="G98" s="147">
        <f t="shared" si="18"/>
        <v>0.8</v>
      </c>
      <c r="H98" s="147">
        <f t="shared" si="19"/>
        <v>2969265.568</v>
      </c>
      <c r="I98" s="147">
        <f t="shared" si="20"/>
        <v>4.33</v>
      </c>
      <c r="J98" s="147" t="str">
        <f>VLOOKUP(B98,[33]工作考核!B95:D218,2,0)</f>
        <v>合格</v>
      </c>
      <c r="K98" s="150">
        <v>84</v>
      </c>
      <c r="L98" s="154">
        <f t="shared" si="21"/>
        <v>1</v>
      </c>
      <c r="M98" s="147" t="str">
        <f>VLOOKUP(B98,[33]标准化建设!B97:D220,2,0)</f>
        <v>通过</v>
      </c>
      <c r="N98" s="152">
        <v>1</v>
      </c>
      <c r="O98" s="147">
        <f t="shared" si="22"/>
        <v>0.45</v>
      </c>
      <c r="P98" s="153">
        <f t="shared" si="16"/>
        <v>11.05</v>
      </c>
    </row>
    <row r="99" spans="1:16" ht="20.100000000000001" customHeight="1">
      <c r="A99" s="143">
        <v>95</v>
      </c>
      <c r="B99" s="144" t="s">
        <v>734</v>
      </c>
      <c r="C99" s="145">
        <f>VLOOKUP(B99,[33]贷款规模!B97:D220,3,0)</f>
        <v>905.01</v>
      </c>
      <c r="D99" s="115">
        <f t="shared" si="17"/>
        <v>1.94</v>
      </c>
      <c r="E99" s="147">
        <f>VLOOKUP(B99,[33]应还本息!C100:F223,4,0)</f>
        <v>1126434.8500000001</v>
      </c>
      <c r="F99" s="147">
        <f>VLOOKUP(B99,[33]应还本息!C100:J223,8,0)</f>
        <v>91.19</v>
      </c>
      <c r="G99" s="147">
        <f t="shared" si="18"/>
        <v>1</v>
      </c>
      <c r="H99" s="147">
        <f t="shared" si="19"/>
        <v>1126434.8500000001</v>
      </c>
      <c r="I99" s="147">
        <f t="shared" si="20"/>
        <v>1.64</v>
      </c>
      <c r="J99" s="147" t="str">
        <f>VLOOKUP(B99,[33]工作考核!B96:D219,2,0)</f>
        <v>优秀</v>
      </c>
      <c r="K99" s="150">
        <v>98</v>
      </c>
      <c r="L99" s="154">
        <f t="shared" si="21"/>
        <v>3</v>
      </c>
      <c r="M99" s="147" t="str">
        <f>VLOOKUP(B99,[33]标准化建设!B98:D221,3,0)</f>
        <v>未申报</v>
      </c>
      <c r="N99" s="152">
        <v>1</v>
      </c>
      <c r="O99" s="147">
        <f t="shared" si="22"/>
        <v>0.45</v>
      </c>
      <c r="P99" s="153">
        <f t="shared" si="16"/>
        <v>7.03</v>
      </c>
    </row>
    <row r="100" spans="1:16" ht="20.100000000000001" customHeight="1">
      <c r="A100" s="143">
        <v>96</v>
      </c>
      <c r="B100" s="144" t="s">
        <v>735</v>
      </c>
      <c r="C100" s="145">
        <f>VLOOKUP(B100,[33]贷款规模!B98:D221,3,0)</f>
        <v>3933.97</v>
      </c>
      <c r="D100" s="115">
        <f t="shared" si="17"/>
        <v>8.42</v>
      </c>
      <c r="E100" s="147">
        <f>VLOOKUP(B100,[33]应还本息!C101:F224,4,0)</f>
        <v>4890662.78</v>
      </c>
      <c r="F100" s="147">
        <f>VLOOKUP(B100,[33]应还本息!C101:J224,8,0)</f>
        <v>97.15</v>
      </c>
      <c r="G100" s="147">
        <f t="shared" si="18"/>
        <v>1.2</v>
      </c>
      <c r="H100" s="147">
        <f t="shared" si="19"/>
        <v>5868795.3360000001</v>
      </c>
      <c r="I100" s="147">
        <f t="shared" si="20"/>
        <v>8.5500000000000007</v>
      </c>
      <c r="J100" s="147" t="str">
        <f>VLOOKUP(B100,[33]工作考核!B97:D220,2,0)</f>
        <v>优秀</v>
      </c>
      <c r="K100" s="150">
        <v>105</v>
      </c>
      <c r="L100" s="154">
        <f t="shared" si="21"/>
        <v>3</v>
      </c>
      <c r="M100" s="147" t="str">
        <f>VLOOKUP(B100,[33]标准化建设!B99:D222,2,0)</f>
        <v>通过</v>
      </c>
      <c r="N100" s="152">
        <v>1</v>
      </c>
      <c r="O100" s="147">
        <f t="shared" si="22"/>
        <v>0.45</v>
      </c>
      <c r="P100" s="153">
        <f t="shared" si="16"/>
        <v>20.420000000000002</v>
      </c>
    </row>
    <row r="101" spans="1:16" ht="20.100000000000001" customHeight="1">
      <c r="A101" s="143">
        <v>97</v>
      </c>
      <c r="B101" s="144" t="s">
        <v>736</v>
      </c>
      <c r="C101" s="145">
        <f>VLOOKUP(B101,[33]贷款规模!B99:D222,3,0)</f>
        <v>1239.17</v>
      </c>
      <c r="D101" s="115">
        <f t="shared" si="17"/>
        <v>2.65</v>
      </c>
      <c r="E101" s="147">
        <f>VLOOKUP(B101,[33]应还本息!C102:F225,4,0)</f>
        <v>1723404.22</v>
      </c>
      <c r="F101" s="147">
        <f>VLOOKUP(B101,[33]应还本息!C102:J225,8,0)</f>
        <v>96.51</v>
      </c>
      <c r="G101" s="147">
        <f t="shared" si="18"/>
        <v>1.2</v>
      </c>
      <c r="H101" s="147">
        <f t="shared" si="19"/>
        <v>2068085.0639999998</v>
      </c>
      <c r="I101" s="147">
        <f t="shared" si="20"/>
        <v>3.01</v>
      </c>
      <c r="J101" s="147" t="str">
        <f>VLOOKUP(B101,[33]工作考核!B98:D221,2,0)</f>
        <v>优秀</v>
      </c>
      <c r="K101" s="150">
        <v>100</v>
      </c>
      <c r="L101" s="154">
        <f t="shared" si="21"/>
        <v>3</v>
      </c>
      <c r="M101" s="147" t="str">
        <f>VLOOKUP(B101,[33]标准化建设!B100:D223,2,0)</f>
        <v>通过</v>
      </c>
      <c r="N101" s="152">
        <v>1</v>
      </c>
      <c r="O101" s="147">
        <f t="shared" si="22"/>
        <v>0.45</v>
      </c>
      <c r="P101" s="153">
        <f t="shared" si="16"/>
        <v>9.11</v>
      </c>
    </row>
    <row r="102" spans="1:16" ht="20.100000000000001" customHeight="1">
      <c r="A102" s="143">
        <v>98</v>
      </c>
      <c r="B102" s="144" t="s">
        <v>737</v>
      </c>
      <c r="C102" s="145">
        <f>VLOOKUP(B102,[33]贷款规模!B100:D223,3,0)</f>
        <v>1807.11</v>
      </c>
      <c r="D102" s="115">
        <f t="shared" si="17"/>
        <v>3.87</v>
      </c>
      <c r="E102" s="147">
        <f>VLOOKUP(B102,[33]应还本息!C103:F226,4,0)</f>
        <v>3112354.21</v>
      </c>
      <c r="F102" s="147">
        <f>VLOOKUP(B102,[33]应还本息!C103:J226,8,0)</f>
        <v>88.04</v>
      </c>
      <c r="G102" s="147">
        <f t="shared" si="18"/>
        <v>0.8</v>
      </c>
      <c r="H102" s="147">
        <f t="shared" si="19"/>
        <v>2489883.3680000002</v>
      </c>
      <c r="I102" s="147">
        <f t="shared" si="20"/>
        <v>3.63</v>
      </c>
      <c r="J102" s="147" t="str">
        <f>VLOOKUP(B102,[33]工作考核!B99:D222,2,0)</f>
        <v>良好</v>
      </c>
      <c r="K102" s="150">
        <v>90</v>
      </c>
      <c r="L102" s="154">
        <f t="shared" si="21"/>
        <v>2</v>
      </c>
      <c r="M102" s="147" t="str">
        <f>VLOOKUP(B102,[33]标准化建设!B101:D224,2,0)</f>
        <v>通过</v>
      </c>
      <c r="N102" s="152">
        <v>1</v>
      </c>
      <c r="O102" s="147">
        <f t="shared" si="22"/>
        <v>0.45</v>
      </c>
      <c r="P102" s="153">
        <f t="shared" si="16"/>
        <v>9.9499999999999993</v>
      </c>
    </row>
    <row r="103" spans="1:16" ht="20.100000000000001" customHeight="1">
      <c r="A103" s="143">
        <v>99</v>
      </c>
      <c r="B103" s="144" t="s">
        <v>738</v>
      </c>
      <c r="C103" s="145">
        <f>VLOOKUP(B103,[33]贷款规模!B101:D224,3,0)</f>
        <v>2768.55</v>
      </c>
      <c r="D103" s="115">
        <f t="shared" si="17"/>
        <v>5.93</v>
      </c>
      <c r="E103" s="147">
        <f>VLOOKUP(B103,[33]应还本息!C104:F227,4,0)</f>
        <v>3478133.19</v>
      </c>
      <c r="F103" s="147">
        <f>VLOOKUP(B103,[33]应还本息!C104:J227,8,0)</f>
        <v>93.9</v>
      </c>
      <c r="G103" s="147">
        <f t="shared" si="18"/>
        <v>1</v>
      </c>
      <c r="H103" s="147">
        <f t="shared" si="19"/>
        <v>3478133.19</v>
      </c>
      <c r="I103" s="147">
        <f t="shared" si="20"/>
        <v>5.07</v>
      </c>
      <c r="J103" s="147" t="str">
        <f>VLOOKUP(B103,[33]工作考核!B100:D223,2,0)</f>
        <v>优秀</v>
      </c>
      <c r="K103" s="150">
        <v>102</v>
      </c>
      <c r="L103" s="154">
        <f t="shared" si="21"/>
        <v>3</v>
      </c>
      <c r="M103" s="147" t="str">
        <f>VLOOKUP(B103,[33]标准化建设!B102:D225,2,0)</f>
        <v>通过</v>
      </c>
      <c r="N103" s="152">
        <v>1</v>
      </c>
      <c r="O103" s="147">
        <f t="shared" si="22"/>
        <v>0.45</v>
      </c>
      <c r="P103" s="153">
        <f t="shared" si="16"/>
        <v>14.45</v>
      </c>
    </row>
    <row r="104" spans="1:16" ht="20.100000000000001" customHeight="1">
      <c r="A104" s="143">
        <v>100</v>
      </c>
      <c r="B104" s="144" t="s">
        <v>739</v>
      </c>
      <c r="C104" s="145">
        <f>VLOOKUP(B104,[33]贷款规模!B102:D225,3,0)</f>
        <v>58.42</v>
      </c>
      <c r="D104" s="115">
        <f t="shared" si="17"/>
        <v>0.13</v>
      </c>
      <c r="E104" s="147">
        <f>VLOOKUP(B104,[33]应还本息!C105:F228,4,0)</f>
        <v>236890.34</v>
      </c>
      <c r="F104" s="147">
        <f>VLOOKUP(B104,[33]应还本息!C105:J228,8,0)</f>
        <v>93.61</v>
      </c>
      <c r="G104" s="147">
        <f t="shared" si="18"/>
        <v>1</v>
      </c>
      <c r="H104" s="147">
        <f t="shared" si="19"/>
        <v>236890.34</v>
      </c>
      <c r="I104" s="147">
        <f t="shared" si="20"/>
        <v>0.35</v>
      </c>
      <c r="J104" s="147" t="str">
        <f>VLOOKUP(B104,[33]工作考核!B101:D224,2,0)</f>
        <v>优秀</v>
      </c>
      <c r="K104" s="150">
        <v>91</v>
      </c>
      <c r="L104" s="154">
        <f t="shared" si="21"/>
        <v>3</v>
      </c>
      <c r="M104" s="147" t="str">
        <f>VLOOKUP(B104,[33]标准化建设!B103:D226,3,0)</f>
        <v>未申报</v>
      </c>
      <c r="N104" s="152">
        <v>1</v>
      </c>
      <c r="O104" s="147">
        <f t="shared" si="22"/>
        <v>0.45</v>
      </c>
      <c r="P104" s="153">
        <f t="shared" si="16"/>
        <v>3.93</v>
      </c>
    </row>
    <row r="105" spans="1:16" ht="20.100000000000001" customHeight="1">
      <c r="A105" s="143">
        <v>101</v>
      </c>
      <c r="B105" s="144" t="s">
        <v>740</v>
      </c>
      <c r="C105" s="145">
        <f>VLOOKUP(B105,[33]贷款规模!B103:D226,3,0)</f>
        <v>241.76</v>
      </c>
      <c r="D105" s="115">
        <f t="shared" si="17"/>
        <v>0.52</v>
      </c>
      <c r="E105" s="147">
        <f>VLOOKUP(B105,[33]应还本息!C106:F229,4,0)</f>
        <v>437525.56</v>
      </c>
      <c r="F105" s="147">
        <f>VLOOKUP(B105,[33]应还本息!C106:J229,8,0)</f>
        <v>70.930000000000007</v>
      </c>
      <c r="G105" s="147">
        <f t="shared" si="18"/>
        <v>0.8</v>
      </c>
      <c r="H105" s="147">
        <f t="shared" si="19"/>
        <v>350020.44800000003</v>
      </c>
      <c r="I105" s="147">
        <f t="shared" si="20"/>
        <v>0.51</v>
      </c>
      <c r="J105" s="147" t="str">
        <f>VLOOKUP(B105,[33]工作考核!B102:D225,2,0)</f>
        <v>合格</v>
      </c>
      <c r="K105" s="150">
        <v>81</v>
      </c>
      <c r="L105" s="154">
        <f t="shared" si="21"/>
        <v>1</v>
      </c>
      <c r="M105" s="147" t="str">
        <f>VLOOKUP(B105,[33]标准化建设!B104:D227,3,0)</f>
        <v>未申报</v>
      </c>
      <c r="N105" s="152">
        <v>1</v>
      </c>
      <c r="O105" s="147">
        <f t="shared" si="22"/>
        <v>0.45</v>
      </c>
      <c r="P105" s="153">
        <f t="shared" si="16"/>
        <v>2.48</v>
      </c>
    </row>
    <row r="106" spans="1:16" ht="20.100000000000001" customHeight="1">
      <c r="A106" s="143">
        <v>102</v>
      </c>
      <c r="B106" s="144" t="s">
        <v>741</v>
      </c>
      <c r="C106" s="145">
        <f>VLOOKUP(B106,[33]贷款规模!B104:D227,3,0)</f>
        <v>375.47</v>
      </c>
      <c r="D106" s="115">
        <f t="shared" si="17"/>
        <v>0.8</v>
      </c>
      <c r="E106" s="147">
        <f>VLOOKUP(B106,[33]应还本息!C107:F230,4,0)</f>
        <v>396838.15</v>
      </c>
      <c r="F106" s="147">
        <f>VLOOKUP(B106,[33]应还本息!C107:J230,8,0)</f>
        <v>100</v>
      </c>
      <c r="G106" s="147">
        <f t="shared" si="18"/>
        <v>1.2</v>
      </c>
      <c r="H106" s="147">
        <f t="shared" si="19"/>
        <v>476205.78</v>
      </c>
      <c r="I106" s="147">
        <f t="shared" si="20"/>
        <v>0.69</v>
      </c>
      <c r="J106" s="147" t="str">
        <f>VLOOKUP(B106,[33]工作考核!B103:D226,2,0)</f>
        <v>优秀</v>
      </c>
      <c r="K106" s="150">
        <v>103</v>
      </c>
      <c r="L106" s="154">
        <f t="shared" si="21"/>
        <v>3</v>
      </c>
      <c r="M106" s="147" t="str">
        <f>VLOOKUP(B106,[33]标准化建设!B105:D228,3,0)</f>
        <v>未申报</v>
      </c>
      <c r="N106" s="152">
        <v>1</v>
      </c>
      <c r="O106" s="147">
        <f t="shared" si="22"/>
        <v>0.45</v>
      </c>
      <c r="P106" s="153">
        <f t="shared" si="16"/>
        <v>4.9400000000000004</v>
      </c>
    </row>
    <row r="107" spans="1:16" ht="20.100000000000001" customHeight="1">
      <c r="A107" s="143">
        <v>103</v>
      </c>
      <c r="B107" s="144" t="s">
        <v>742</v>
      </c>
      <c r="C107" s="145">
        <f>VLOOKUP(B107,[33]贷款规模!B105:D228,3,0)</f>
        <v>409.96</v>
      </c>
      <c r="D107" s="115">
        <f t="shared" si="17"/>
        <v>0.88</v>
      </c>
      <c r="E107" s="147">
        <f>VLOOKUP(B107,[33]应还本息!C108:F231,4,0)</f>
        <v>1072815.06</v>
      </c>
      <c r="F107" s="147">
        <f>VLOOKUP(B107,[33]应还本息!C108:J231,8,0)</f>
        <v>82.16</v>
      </c>
      <c r="G107" s="147">
        <f t="shared" si="18"/>
        <v>0.8</v>
      </c>
      <c r="H107" s="147">
        <f t="shared" si="19"/>
        <v>858252.04800000007</v>
      </c>
      <c r="I107" s="147">
        <f t="shared" si="20"/>
        <v>1.25</v>
      </c>
      <c r="J107" s="147" t="str">
        <f>VLOOKUP(B107,[33]工作考核!B104:D227,2,0)</f>
        <v>合格</v>
      </c>
      <c r="K107" s="150">
        <v>82</v>
      </c>
      <c r="L107" s="154">
        <f t="shared" si="21"/>
        <v>1</v>
      </c>
      <c r="M107" s="147" t="str">
        <f>VLOOKUP(B107,[33]标准化建设!B106:D229,3,0)</f>
        <v>未申报</v>
      </c>
      <c r="N107" s="152">
        <v>1</v>
      </c>
      <c r="O107" s="147">
        <f t="shared" si="22"/>
        <v>0.45</v>
      </c>
      <c r="P107" s="153">
        <f t="shared" si="16"/>
        <v>3.58</v>
      </c>
    </row>
    <row r="108" spans="1:16" ht="20.100000000000001" customHeight="1">
      <c r="A108" s="143">
        <v>104</v>
      </c>
      <c r="B108" s="148" t="s">
        <v>743</v>
      </c>
      <c r="C108" s="145">
        <f>VLOOKUP(B108,[33]贷款规模!B106:D229,3,0)</f>
        <v>406.25</v>
      </c>
      <c r="D108" s="115">
        <f t="shared" si="17"/>
        <v>0.87</v>
      </c>
      <c r="E108" s="147">
        <f>VLOOKUP(B108,[33]应还本息!C109:F232,4,0)</f>
        <v>806261.36</v>
      </c>
      <c r="F108" s="147">
        <f>VLOOKUP(B108,[33]应还本息!C109:J232,8,0)</f>
        <v>92.82</v>
      </c>
      <c r="G108" s="147">
        <f t="shared" si="18"/>
        <v>1</v>
      </c>
      <c r="H108" s="147">
        <f t="shared" si="19"/>
        <v>806261.36</v>
      </c>
      <c r="I108" s="147">
        <f t="shared" si="20"/>
        <v>1.18</v>
      </c>
      <c r="J108" s="147" t="str">
        <f>VLOOKUP(B108,[33]工作考核!B105:D228,2,0)</f>
        <v>优秀</v>
      </c>
      <c r="K108" s="150">
        <v>99</v>
      </c>
      <c r="L108" s="154">
        <f t="shared" si="21"/>
        <v>3</v>
      </c>
      <c r="M108" s="147" t="str">
        <f>VLOOKUP(B108,[33]标准化建设!B107:D230,2,0)</f>
        <v>通过</v>
      </c>
      <c r="N108" s="152">
        <v>3</v>
      </c>
      <c r="O108" s="147">
        <f t="shared" si="22"/>
        <v>3.45</v>
      </c>
      <c r="P108" s="153">
        <f t="shared" si="16"/>
        <v>8.5</v>
      </c>
    </row>
    <row r="109" spans="1:16" ht="20.100000000000001" customHeight="1">
      <c r="A109" s="143">
        <v>105</v>
      </c>
      <c r="B109" s="144" t="s">
        <v>744</v>
      </c>
      <c r="C109" s="145">
        <f>VLOOKUP(B109,[33]贷款规模!B107:D230,3,0)</f>
        <v>557.53</v>
      </c>
      <c r="D109" s="115">
        <f t="shared" si="17"/>
        <v>1.19</v>
      </c>
      <c r="E109" s="147">
        <f>VLOOKUP(B109,[33]应还本息!C110:F233,4,0)</f>
        <v>1050143.96</v>
      </c>
      <c r="F109" s="147">
        <f>VLOOKUP(B109,[33]应还本息!C110:J233,8,0)</f>
        <v>75.89</v>
      </c>
      <c r="G109" s="147">
        <f t="shared" si="18"/>
        <v>0.8</v>
      </c>
      <c r="H109" s="147">
        <f t="shared" si="19"/>
        <v>840115.16800000006</v>
      </c>
      <c r="I109" s="147">
        <f t="shared" si="20"/>
        <v>1.22</v>
      </c>
      <c r="J109" s="147" t="str">
        <f>VLOOKUP(B109,[33]工作考核!B106:D229,2,0)</f>
        <v>合格</v>
      </c>
      <c r="K109" s="150">
        <v>83</v>
      </c>
      <c r="L109" s="154">
        <f t="shared" si="21"/>
        <v>1</v>
      </c>
      <c r="M109" s="147" t="str">
        <f>VLOOKUP(B109,[33]标准化建设!B108:D231,3,0)</f>
        <v>未申报</v>
      </c>
      <c r="N109" s="152">
        <v>1</v>
      </c>
      <c r="O109" s="147">
        <f t="shared" si="22"/>
        <v>0.45</v>
      </c>
      <c r="P109" s="153">
        <f t="shared" si="16"/>
        <v>3.86</v>
      </c>
    </row>
    <row r="110" spans="1:16" ht="20.100000000000001" customHeight="1">
      <c r="A110" s="143">
        <v>106</v>
      </c>
      <c r="B110" s="144" t="s">
        <v>745</v>
      </c>
      <c r="C110" s="145">
        <f>VLOOKUP(B110,[33]贷款规模!B108:D231,3,0)</f>
        <v>820.86</v>
      </c>
      <c r="D110" s="115">
        <f t="shared" si="17"/>
        <v>1.76</v>
      </c>
      <c r="E110" s="147">
        <f>VLOOKUP(B110,[33]应还本息!C111:F234,4,0)</f>
        <v>824969.7</v>
      </c>
      <c r="F110" s="147">
        <f>VLOOKUP(B110,[33]应还本息!C111:J234,8,0)</f>
        <v>77.040000000000006</v>
      </c>
      <c r="G110" s="147">
        <f t="shared" si="18"/>
        <v>0.8</v>
      </c>
      <c r="H110" s="147">
        <f t="shared" si="19"/>
        <v>659975.76</v>
      </c>
      <c r="I110" s="147">
        <f t="shared" si="20"/>
        <v>0.96</v>
      </c>
      <c r="J110" s="147" t="str">
        <f>VLOOKUP(B110,[33]工作考核!B107:D230,2,0)</f>
        <v>合格</v>
      </c>
      <c r="K110" s="150">
        <v>78</v>
      </c>
      <c r="L110" s="154">
        <f t="shared" si="21"/>
        <v>1</v>
      </c>
      <c r="M110" s="147" t="str">
        <f>VLOOKUP(B110,[33]标准化建设!B109:D232,3,0)</f>
        <v>未申报</v>
      </c>
      <c r="N110" s="152">
        <v>1</v>
      </c>
      <c r="O110" s="147">
        <f t="shared" si="22"/>
        <v>0.45</v>
      </c>
      <c r="P110" s="153">
        <f t="shared" si="16"/>
        <v>4.17</v>
      </c>
    </row>
    <row r="111" spans="1:16" ht="20.100000000000001" customHeight="1">
      <c r="A111" s="143">
        <v>107</v>
      </c>
      <c r="B111" s="148" t="s">
        <v>746</v>
      </c>
      <c r="C111" s="145">
        <f>VLOOKUP(B111,[33]贷款规模!B109:D232,3,0)</f>
        <v>823.58</v>
      </c>
      <c r="D111" s="115">
        <f t="shared" si="17"/>
        <v>1.76</v>
      </c>
      <c r="E111" s="147">
        <f>VLOOKUP(B111,[33]应还本息!C112:F235,4,0)</f>
        <v>2016483.83</v>
      </c>
      <c r="F111" s="147">
        <f>VLOOKUP(B111,[33]应还本息!C112:J235,8,0)</f>
        <v>88.22</v>
      </c>
      <c r="G111" s="147">
        <f t="shared" si="18"/>
        <v>0.8</v>
      </c>
      <c r="H111" s="147">
        <f t="shared" si="19"/>
        <v>1613187.0640000002</v>
      </c>
      <c r="I111" s="147">
        <f t="shared" si="20"/>
        <v>2.35</v>
      </c>
      <c r="J111" s="147" t="str">
        <f>VLOOKUP(B111,[33]工作考核!B108:D231,2,0)</f>
        <v>良好</v>
      </c>
      <c r="K111" s="150">
        <v>90</v>
      </c>
      <c r="L111" s="154">
        <f t="shared" si="21"/>
        <v>2</v>
      </c>
      <c r="M111" s="147" t="str">
        <f>VLOOKUP(B111,[33]标准化建设!B110:D233,2,0)</f>
        <v>通过</v>
      </c>
      <c r="N111" s="152">
        <v>3</v>
      </c>
      <c r="O111" s="147">
        <f t="shared" si="22"/>
        <v>3.45</v>
      </c>
      <c r="P111" s="153">
        <f t="shared" si="16"/>
        <v>9.56</v>
      </c>
    </row>
    <row r="112" spans="1:16" ht="20.100000000000001" customHeight="1">
      <c r="A112" s="143">
        <v>108</v>
      </c>
      <c r="B112" s="144" t="s">
        <v>747</v>
      </c>
      <c r="C112" s="145">
        <f>VLOOKUP(B112,[33]贷款规模!B110:D233,3,0)</f>
        <v>709.22</v>
      </c>
      <c r="D112" s="115">
        <f t="shared" si="17"/>
        <v>1.52</v>
      </c>
      <c r="E112" s="147">
        <f>VLOOKUP(B112,[33]应还本息!C113:F236,4,0)</f>
        <v>1087304.02</v>
      </c>
      <c r="F112" s="147">
        <f>VLOOKUP(B112,[33]应还本息!C113:J236,8,0)</f>
        <v>84.23</v>
      </c>
      <c r="G112" s="147">
        <f t="shared" si="18"/>
        <v>0.8</v>
      </c>
      <c r="H112" s="147">
        <f t="shared" si="19"/>
        <v>869843.21600000001</v>
      </c>
      <c r="I112" s="147">
        <f t="shared" si="20"/>
        <v>1.27</v>
      </c>
      <c r="J112" s="147" t="str">
        <f>VLOOKUP(B112,[33]工作考核!B109:D232,2,0)</f>
        <v>合格</v>
      </c>
      <c r="K112" s="150">
        <v>87</v>
      </c>
      <c r="L112" s="154">
        <f t="shared" si="21"/>
        <v>1</v>
      </c>
      <c r="M112" s="147" t="str">
        <f>VLOOKUP(B112,[33]标准化建设!B111:D234,3,0)</f>
        <v>未申报</v>
      </c>
      <c r="N112" s="152">
        <v>1</v>
      </c>
      <c r="O112" s="147">
        <f t="shared" si="22"/>
        <v>0.45</v>
      </c>
      <c r="P112" s="153">
        <f t="shared" si="16"/>
        <v>4.24</v>
      </c>
    </row>
    <row r="113" spans="1:16" ht="20.100000000000001" customHeight="1">
      <c r="A113" s="143">
        <v>109</v>
      </c>
      <c r="B113" s="144" t="s">
        <v>748</v>
      </c>
      <c r="C113" s="145">
        <f>VLOOKUP(B113,[33]贷款规模!B111:D234,3,0)</f>
        <v>1125.1099999999999</v>
      </c>
      <c r="D113" s="115">
        <f t="shared" si="17"/>
        <v>2.41</v>
      </c>
      <c r="E113" s="147">
        <f>VLOOKUP(B113,[33]应还本息!C114:F237,4,0)</f>
        <v>1115481.02</v>
      </c>
      <c r="F113" s="147">
        <f>VLOOKUP(B113,[33]应还本息!C114:J237,8,0)</f>
        <v>91.11</v>
      </c>
      <c r="G113" s="147">
        <f t="shared" si="18"/>
        <v>1</v>
      </c>
      <c r="H113" s="147">
        <f t="shared" si="19"/>
        <v>1115481.02</v>
      </c>
      <c r="I113" s="147">
        <f t="shared" si="20"/>
        <v>1.63</v>
      </c>
      <c r="J113" s="147" t="str">
        <f>VLOOKUP(B113,[33]工作考核!B110:D233,2,0)</f>
        <v>优秀</v>
      </c>
      <c r="K113" s="150">
        <v>99</v>
      </c>
      <c r="L113" s="154">
        <f t="shared" si="21"/>
        <v>3</v>
      </c>
      <c r="M113" s="147" t="str">
        <f>VLOOKUP(B113,[33]标准化建设!B112:D235,2,0)</f>
        <v>通过</v>
      </c>
      <c r="N113" s="152">
        <v>1</v>
      </c>
      <c r="O113" s="147">
        <f t="shared" si="22"/>
        <v>0.45</v>
      </c>
      <c r="P113" s="153">
        <f t="shared" si="16"/>
        <v>7.49</v>
      </c>
    </row>
    <row r="114" spans="1:16" ht="20.100000000000001" customHeight="1">
      <c r="A114" s="143">
        <v>110</v>
      </c>
      <c r="B114" s="144" t="s">
        <v>749</v>
      </c>
      <c r="C114" s="145">
        <f>VLOOKUP(B114,[33]贷款规模!B112:D235,3,0)</f>
        <v>506.77</v>
      </c>
      <c r="D114" s="115">
        <f t="shared" si="17"/>
        <v>1.08</v>
      </c>
      <c r="E114" s="147">
        <f>VLOOKUP(B114,[33]应还本息!C115:F238,4,0)</f>
        <v>728066.73</v>
      </c>
      <c r="F114" s="147">
        <f>VLOOKUP(B114,[33]应还本息!C115:J238,8,0)</f>
        <v>95.46</v>
      </c>
      <c r="G114" s="147">
        <f t="shared" si="18"/>
        <v>1.2</v>
      </c>
      <c r="H114" s="147">
        <f t="shared" si="19"/>
        <v>873680.076</v>
      </c>
      <c r="I114" s="147">
        <f t="shared" si="20"/>
        <v>1.27</v>
      </c>
      <c r="J114" s="147" t="str">
        <f>VLOOKUP(B114,[33]工作考核!B111:D234,2,0)</f>
        <v>优秀</v>
      </c>
      <c r="K114" s="150">
        <v>97</v>
      </c>
      <c r="L114" s="154">
        <f t="shared" si="21"/>
        <v>3</v>
      </c>
      <c r="M114" s="147" t="str">
        <f>VLOOKUP(B114,[33]标准化建设!B113:D236,3,0)</f>
        <v>未申报</v>
      </c>
      <c r="N114" s="152">
        <v>1</v>
      </c>
      <c r="O114" s="147">
        <f t="shared" si="22"/>
        <v>0.45</v>
      </c>
      <c r="P114" s="153">
        <f t="shared" si="16"/>
        <v>5.8</v>
      </c>
    </row>
    <row r="115" spans="1:16" ht="20.100000000000001" customHeight="1">
      <c r="A115" s="143">
        <v>111</v>
      </c>
      <c r="B115" s="148" t="s">
        <v>750</v>
      </c>
      <c r="C115" s="145">
        <f>VLOOKUP(B115,[33]贷款规模!B113:D236,3,0)</f>
        <v>513.63</v>
      </c>
      <c r="D115" s="115">
        <f t="shared" si="17"/>
        <v>1.1000000000000001</v>
      </c>
      <c r="E115" s="147">
        <f>VLOOKUP(B115,[33]应还本息!C116:F239,4,0)</f>
        <v>761047.07</v>
      </c>
      <c r="F115" s="147">
        <f>VLOOKUP(B115,[33]应还本息!C116:J239,8,0)</f>
        <v>84.25</v>
      </c>
      <c r="G115" s="147">
        <f t="shared" si="18"/>
        <v>0.8</v>
      </c>
      <c r="H115" s="147">
        <f t="shared" si="19"/>
        <v>608837.65599999996</v>
      </c>
      <c r="I115" s="147">
        <f t="shared" si="20"/>
        <v>0.89</v>
      </c>
      <c r="J115" s="147" t="str">
        <f>VLOOKUP(B115,[33]工作考核!B112:D235,2,0)</f>
        <v>合格</v>
      </c>
      <c r="K115" s="150">
        <v>87</v>
      </c>
      <c r="L115" s="154">
        <f t="shared" si="21"/>
        <v>1</v>
      </c>
      <c r="M115" s="147" t="str">
        <f>VLOOKUP(B115,[33]标准化建设!B114:D237,2,0)</f>
        <v>通过</v>
      </c>
      <c r="N115" s="152">
        <v>3</v>
      </c>
      <c r="O115" s="147">
        <f t="shared" si="22"/>
        <v>3.45</v>
      </c>
      <c r="P115" s="153">
        <f t="shared" si="16"/>
        <v>6.44</v>
      </c>
    </row>
    <row r="116" spans="1:16" ht="20.100000000000001" customHeight="1">
      <c r="A116" s="143">
        <v>112</v>
      </c>
      <c r="B116" s="144" t="s">
        <v>751</v>
      </c>
      <c r="C116" s="145">
        <f>VLOOKUP(B116,[33]贷款规模!B114:D237,3,0)</f>
        <v>787.22</v>
      </c>
      <c r="D116" s="115">
        <f t="shared" si="17"/>
        <v>1.68</v>
      </c>
      <c r="E116" s="147">
        <f>VLOOKUP(B116,[33]应还本息!C117:F240,4,0)</f>
        <v>2765148.57</v>
      </c>
      <c r="F116" s="147">
        <f>VLOOKUP(B116,[33]应还本息!C117:J240,8,0)</f>
        <v>63.12</v>
      </c>
      <c r="G116" s="147">
        <f t="shared" si="18"/>
        <v>0.8</v>
      </c>
      <c r="H116" s="147">
        <f t="shared" si="19"/>
        <v>2212118.8560000001</v>
      </c>
      <c r="I116" s="147">
        <f t="shared" si="20"/>
        <v>3.22</v>
      </c>
      <c r="J116" s="147" t="str">
        <f>VLOOKUP(B116,[33]工作考核!B113:D236,2,0)</f>
        <v>合格</v>
      </c>
      <c r="K116" s="150">
        <v>72</v>
      </c>
      <c r="L116" s="154">
        <f t="shared" si="21"/>
        <v>1</v>
      </c>
      <c r="M116" s="147" t="str">
        <f>VLOOKUP(B116,[33]标准化建设!B115:D238,3,0)</f>
        <v>未申报</v>
      </c>
      <c r="N116" s="152">
        <v>1</v>
      </c>
      <c r="O116" s="147">
        <f t="shared" si="22"/>
        <v>0.45</v>
      </c>
      <c r="P116" s="153">
        <f t="shared" si="16"/>
        <v>6.35</v>
      </c>
    </row>
    <row r="117" spans="1:16" ht="20.100000000000001" customHeight="1">
      <c r="A117" s="143">
        <v>113</v>
      </c>
      <c r="B117" s="144" t="s">
        <v>752</v>
      </c>
      <c r="C117" s="145">
        <f>VLOOKUP(B117,[33]贷款规模!B115:D238,3,0)</f>
        <v>516.21</v>
      </c>
      <c r="D117" s="115">
        <f t="shared" si="17"/>
        <v>1.1000000000000001</v>
      </c>
      <c r="E117" s="147">
        <f>VLOOKUP(B117,[33]应还本息!C118:F241,4,0)</f>
        <v>617427.66</v>
      </c>
      <c r="F117" s="147">
        <f>VLOOKUP(B117,[33]应还本息!C118:J241,8,0)</f>
        <v>94.36</v>
      </c>
      <c r="G117" s="147">
        <f t="shared" si="18"/>
        <v>1</v>
      </c>
      <c r="H117" s="147">
        <f t="shared" si="19"/>
        <v>617427.66</v>
      </c>
      <c r="I117" s="147">
        <f t="shared" si="20"/>
        <v>0.9</v>
      </c>
      <c r="J117" s="147" t="str">
        <f>VLOOKUP(B117,[33]工作考核!B114:D237,2,0)</f>
        <v>优秀</v>
      </c>
      <c r="K117" s="150">
        <v>103</v>
      </c>
      <c r="L117" s="154">
        <f t="shared" si="21"/>
        <v>3</v>
      </c>
      <c r="M117" s="147" t="str">
        <f>VLOOKUP(B117,[33]标准化建设!B116:D239,2,0)</f>
        <v>通过</v>
      </c>
      <c r="N117" s="152">
        <v>1</v>
      </c>
      <c r="O117" s="147">
        <f t="shared" si="22"/>
        <v>0.45</v>
      </c>
      <c r="P117" s="153">
        <f t="shared" si="16"/>
        <v>5.45</v>
      </c>
    </row>
    <row r="118" spans="1:16" ht="20.100000000000001" customHeight="1">
      <c r="A118" s="143">
        <v>114</v>
      </c>
      <c r="B118" s="144" t="s">
        <v>753</v>
      </c>
      <c r="C118" s="145">
        <f>VLOOKUP(B118,[33]贷款规模!B116:D239,3,0)</f>
        <v>890.15</v>
      </c>
      <c r="D118" s="115">
        <f t="shared" si="17"/>
        <v>1.91</v>
      </c>
      <c r="E118" s="147">
        <f>VLOOKUP(B118,[33]应还本息!C119:F242,4,0)</f>
        <v>1555340.42</v>
      </c>
      <c r="F118" s="147">
        <f>VLOOKUP(B118,[33]应还本息!C119:J242,8,0)</f>
        <v>82.66</v>
      </c>
      <c r="G118" s="147">
        <f t="shared" si="18"/>
        <v>0.8</v>
      </c>
      <c r="H118" s="147">
        <f t="shared" si="19"/>
        <v>1244272.3359999999</v>
      </c>
      <c r="I118" s="147">
        <f t="shared" si="20"/>
        <v>1.81</v>
      </c>
      <c r="J118" s="147" t="str">
        <f>VLOOKUP(B118,[33]工作考核!B115:D238,2,0)</f>
        <v>合格</v>
      </c>
      <c r="K118" s="150">
        <v>83</v>
      </c>
      <c r="L118" s="154">
        <f t="shared" si="21"/>
        <v>1</v>
      </c>
      <c r="M118" s="147" t="str">
        <f>VLOOKUP(B118,[33]标准化建设!B117:D240,3,0)</f>
        <v>未申报</v>
      </c>
      <c r="N118" s="152">
        <v>1</v>
      </c>
      <c r="O118" s="147">
        <f t="shared" si="22"/>
        <v>0.45</v>
      </c>
      <c r="P118" s="153">
        <f t="shared" si="16"/>
        <v>5.17</v>
      </c>
    </row>
    <row r="119" spans="1:16" ht="20.100000000000001" customHeight="1">
      <c r="A119" s="143">
        <v>115</v>
      </c>
      <c r="B119" s="144" t="s">
        <v>754</v>
      </c>
      <c r="C119" s="145">
        <f>VLOOKUP(B119,[33]贷款规模!B117:D240,3,0)</f>
        <v>1438.62</v>
      </c>
      <c r="D119" s="115">
        <f t="shared" si="17"/>
        <v>3.08</v>
      </c>
      <c r="E119" s="147">
        <f>VLOOKUP(B119,[33]应还本息!C120:F243,4,0)</f>
        <v>2710997.49</v>
      </c>
      <c r="F119" s="147">
        <f>VLOOKUP(B119,[33]应还本息!C120:J243,8,0)</f>
        <v>87.17</v>
      </c>
      <c r="G119" s="147">
        <f t="shared" si="18"/>
        <v>0.8</v>
      </c>
      <c r="H119" s="147">
        <f t="shared" si="19"/>
        <v>2168797.9920000001</v>
      </c>
      <c r="I119" s="147">
        <f t="shared" si="20"/>
        <v>3.16</v>
      </c>
      <c r="J119" s="147" t="str">
        <f>VLOOKUP(B119,[33]工作考核!B116:D239,2,0)</f>
        <v>良好</v>
      </c>
      <c r="K119" s="150">
        <v>90</v>
      </c>
      <c r="L119" s="154">
        <f t="shared" si="21"/>
        <v>2</v>
      </c>
      <c r="M119" s="147" t="str">
        <f>VLOOKUP(B119,[33]标准化建设!B118:D241,3,0)</f>
        <v>未申报</v>
      </c>
      <c r="N119" s="152">
        <v>1</v>
      </c>
      <c r="O119" s="147">
        <f t="shared" si="22"/>
        <v>0.45</v>
      </c>
      <c r="P119" s="153">
        <f t="shared" si="16"/>
        <v>8.69</v>
      </c>
    </row>
    <row r="120" spans="1:16" ht="20.100000000000001" customHeight="1">
      <c r="A120" s="143">
        <v>116</v>
      </c>
      <c r="B120" s="144" t="s">
        <v>755</v>
      </c>
      <c r="C120" s="145">
        <f>VLOOKUP(B120,[33]贷款规模!B118:D241,3,0)</f>
        <v>418.52</v>
      </c>
      <c r="D120" s="115">
        <f t="shared" si="17"/>
        <v>0.9</v>
      </c>
      <c r="E120" s="147">
        <f>VLOOKUP(B120,[33]应还本息!C121:F244,4,0)</f>
        <v>705694.9</v>
      </c>
      <c r="F120" s="147">
        <f>VLOOKUP(B120,[33]应还本息!C121:J244,8,0)</f>
        <v>95.99</v>
      </c>
      <c r="G120" s="147">
        <f t="shared" si="18"/>
        <v>1.2</v>
      </c>
      <c r="H120" s="147">
        <f t="shared" si="19"/>
        <v>846833.88</v>
      </c>
      <c r="I120" s="147">
        <f t="shared" si="20"/>
        <v>1.23</v>
      </c>
      <c r="J120" s="147" t="str">
        <f>VLOOKUP(B120,[33]工作考核!B117:D240,2,0)</f>
        <v>优秀</v>
      </c>
      <c r="K120" s="150">
        <v>104</v>
      </c>
      <c r="L120" s="154">
        <f t="shared" si="21"/>
        <v>3</v>
      </c>
      <c r="M120" s="147" t="str">
        <f>VLOOKUP(B120,[33]标准化建设!B119:D242,2,0)</f>
        <v>通过</v>
      </c>
      <c r="N120" s="152">
        <v>1</v>
      </c>
      <c r="O120" s="147">
        <f t="shared" si="22"/>
        <v>0.45</v>
      </c>
      <c r="P120" s="153">
        <f t="shared" si="16"/>
        <v>5.58</v>
      </c>
    </row>
    <row r="121" spans="1:16" ht="20.100000000000001" customHeight="1">
      <c r="A121" s="143">
        <v>117</v>
      </c>
      <c r="B121" s="148" t="s">
        <v>756</v>
      </c>
      <c r="C121" s="145">
        <f>VLOOKUP(B121,[33]贷款规模!B119:D242,3,0)</f>
        <v>1775.47</v>
      </c>
      <c r="D121" s="115">
        <f t="shared" si="17"/>
        <v>3.8</v>
      </c>
      <c r="E121" s="147">
        <f>VLOOKUP(B121,[33]应还本息!C122:F245,4,0)</f>
        <v>3312819.81</v>
      </c>
      <c r="F121" s="147">
        <f>VLOOKUP(B121,[33]应还本息!C122:J245,8,0)</f>
        <v>96.06</v>
      </c>
      <c r="G121" s="147">
        <f t="shared" si="18"/>
        <v>1.2</v>
      </c>
      <c r="H121" s="147">
        <f t="shared" si="19"/>
        <v>3975383.7719999999</v>
      </c>
      <c r="I121" s="147">
        <f t="shared" si="20"/>
        <v>5.79</v>
      </c>
      <c r="J121" s="147" t="str">
        <f>VLOOKUP(B121,[33]工作考核!B118:D241,2,0)</f>
        <v>优秀</v>
      </c>
      <c r="K121" s="150">
        <v>101</v>
      </c>
      <c r="L121" s="154">
        <f t="shared" si="21"/>
        <v>3</v>
      </c>
      <c r="M121" s="147" t="str">
        <f>VLOOKUP(B121,[33]标准化建设!B120:D243,2,0)</f>
        <v>通过</v>
      </c>
      <c r="N121" s="152">
        <v>3</v>
      </c>
      <c r="O121" s="147">
        <f t="shared" si="22"/>
        <v>3.45</v>
      </c>
      <c r="P121" s="153">
        <f t="shared" si="16"/>
        <v>16.04</v>
      </c>
    </row>
    <row r="122" spans="1:16" ht="20.100000000000001" customHeight="1">
      <c r="A122" s="143">
        <v>118</v>
      </c>
      <c r="B122" s="144" t="s">
        <v>921</v>
      </c>
      <c r="C122" s="145"/>
      <c r="D122" s="147"/>
      <c r="E122" s="147"/>
      <c r="F122" s="147"/>
      <c r="G122" s="147"/>
      <c r="H122" s="147"/>
      <c r="I122" s="147"/>
      <c r="J122" s="147"/>
      <c r="K122" s="150"/>
      <c r="L122" s="155">
        <v>0.3</v>
      </c>
      <c r="M122" s="147"/>
      <c r="N122" s="152"/>
      <c r="O122" s="147">
        <v>1.35</v>
      </c>
      <c r="P122" s="153">
        <f t="shared" si="16"/>
        <v>1.65</v>
      </c>
    </row>
    <row r="123" spans="1:16" ht="20.100000000000001" customHeight="1">
      <c r="A123" s="143">
        <v>119</v>
      </c>
      <c r="B123" s="144" t="s">
        <v>757</v>
      </c>
      <c r="C123" s="145">
        <f>VLOOKUP(B123,[33]贷款规模!B120:D243,3,0)</f>
        <v>890.57</v>
      </c>
      <c r="D123" s="115">
        <f t="shared" ref="D123:D131" si="23">ROUND(C123/$C$4*$D$4,2)</f>
        <v>1.91</v>
      </c>
      <c r="E123" s="147">
        <f>VLOOKUP(B123,[33]应还本息!C123:F246,4,0)</f>
        <v>2769646.27</v>
      </c>
      <c r="F123" s="147">
        <f>VLOOKUP(B123,[33]应还本息!C123:J246,8,0)</f>
        <v>89.89</v>
      </c>
      <c r="G123" s="147">
        <f t="shared" ref="G123:G130" si="24">IF(F123&gt;95,1.2,IF(F123&gt;90,1,0.8))</f>
        <v>0.8</v>
      </c>
      <c r="H123" s="147">
        <f t="shared" ref="H123:H130" si="25">E123*G123</f>
        <v>2215717.0160000003</v>
      </c>
      <c r="I123" s="147">
        <f t="shared" ref="I123:I131" si="26">ROUND(H123/$H$4*$I$4,2)</f>
        <v>3.23</v>
      </c>
      <c r="J123" s="147" t="str">
        <f>VLOOKUP(B123,[33]工作考核!B119:D242,2,0)</f>
        <v>良好</v>
      </c>
      <c r="K123" s="150">
        <v>90</v>
      </c>
      <c r="L123" s="154">
        <f t="shared" ref="L123:L130" si="27">IF(K123&gt;90,3,IF(K123&gt;89,2,1))</f>
        <v>2</v>
      </c>
      <c r="M123" s="147" t="str">
        <f>VLOOKUP(B123,[33]标准化建设!B121:D244,2,0)</f>
        <v>通过</v>
      </c>
      <c r="N123" s="152">
        <v>1</v>
      </c>
      <c r="O123" s="147">
        <f t="shared" ref="O123:O130" si="28">ROUND(IF(N123=1,0.45,IF(N123=3,3.45)),2)</f>
        <v>0.45</v>
      </c>
      <c r="P123" s="153">
        <f t="shared" si="16"/>
        <v>7.59</v>
      </c>
    </row>
    <row r="124" spans="1:16" ht="20.100000000000001" customHeight="1">
      <c r="A124" s="143">
        <v>120</v>
      </c>
      <c r="B124" s="144" t="s">
        <v>758</v>
      </c>
      <c r="C124" s="145">
        <f>VLOOKUP(B124,[33]贷款规模!B121:D244,3,0)</f>
        <v>1092.74</v>
      </c>
      <c r="D124" s="115">
        <f t="shared" si="23"/>
        <v>2.34</v>
      </c>
      <c r="E124" s="147">
        <f>VLOOKUP(B124,[33]应还本息!C124:F247,4,0)</f>
        <v>2954230.67</v>
      </c>
      <c r="F124" s="147">
        <f>VLOOKUP(B124,[33]应还本息!C124:J247,8,0)</f>
        <v>94.55</v>
      </c>
      <c r="G124" s="147">
        <f t="shared" si="24"/>
        <v>1</v>
      </c>
      <c r="H124" s="147">
        <f t="shared" si="25"/>
        <v>2954230.67</v>
      </c>
      <c r="I124" s="147">
        <f t="shared" si="26"/>
        <v>4.3099999999999996</v>
      </c>
      <c r="J124" s="147" t="str">
        <f>VLOOKUP(B124,[33]工作考核!B120:D243,2,0)</f>
        <v>优秀</v>
      </c>
      <c r="K124" s="150">
        <v>95</v>
      </c>
      <c r="L124" s="154">
        <f t="shared" si="27"/>
        <v>3</v>
      </c>
      <c r="M124" s="147" t="str">
        <f>VLOOKUP(B124,[33]标准化建设!B122:D245,2,0)</f>
        <v>通过</v>
      </c>
      <c r="N124" s="152">
        <v>1</v>
      </c>
      <c r="O124" s="147">
        <f t="shared" si="28"/>
        <v>0.45</v>
      </c>
      <c r="P124" s="153">
        <f t="shared" si="16"/>
        <v>10.1</v>
      </c>
    </row>
    <row r="125" spans="1:16" ht="20.100000000000001" customHeight="1">
      <c r="A125" s="143">
        <v>121</v>
      </c>
      <c r="B125" s="144" t="s">
        <v>759</v>
      </c>
      <c r="C125" s="145">
        <f>VLOOKUP(B125,[33]贷款规模!B122:D245,3,0)</f>
        <v>1522.41</v>
      </c>
      <c r="D125" s="115">
        <f t="shared" si="23"/>
        <v>3.26</v>
      </c>
      <c r="E125" s="147">
        <f>VLOOKUP(B125,[33]应还本息!C125:F248,4,0)</f>
        <v>3146843.03</v>
      </c>
      <c r="F125" s="147">
        <f>VLOOKUP(B125,[33]应还本息!C125:J248,8,0)</f>
        <v>94.08</v>
      </c>
      <c r="G125" s="147">
        <f t="shared" si="24"/>
        <v>1</v>
      </c>
      <c r="H125" s="147">
        <f t="shared" si="25"/>
        <v>3146843.03</v>
      </c>
      <c r="I125" s="147">
        <f t="shared" si="26"/>
        <v>4.59</v>
      </c>
      <c r="J125" s="147" t="str">
        <f>VLOOKUP(B125,[33]工作考核!B121:D244,2,0)</f>
        <v>优秀</v>
      </c>
      <c r="K125" s="150">
        <v>102</v>
      </c>
      <c r="L125" s="154">
        <f t="shared" si="27"/>
        <v>3</v>
      </c>
      <c r="M125" s="147" t="str">
        <f>VLOOKUP(B125,[33]标准化建设!B123:D246,2,0)</f>
        <v>通过</v>
      </c>
      <c r="N125" s="152">
        <v>1</v>
      </c>
      <c r="O125" s="147">
        <f t="shared" si="28"/>
        <v>0.45</v>
      </c>
      <c r="P125" s="153">
        <f t="shared" si="16"/>
        <v>11.3</v>
      </c>
    </row>
    <row r="126" spans="1:16" ht="20.100000000000001" customHeight="1">
      <c r="A126" s="143">
        <v>122</v>
      </c>
      <c r="B126" s="144" t="s">
        <v>760</v>
      </c>
      <c r="C126" s="145">
        <f>VLOOKUP(B126,[33]贷款规模!B123:D246,3,0)</f>
        <v>1623.33</v>
      </c>
      <c r="D126" s="115">
        <f t="shared" si="23"/>
        <v>3.47</v>
      </c>
      <c r="E126" s="147">
        <f>VLOOKUP(B126,[33]应还本息!C126:F249,4,0)</f>
        <v>3172911.63</v>
      </c>
      <c r="F126" s="147">
        <f>VLOOKUP(B126,[33]应还本息!C126:J249,8,0)</f>
        <v>97.3</v>
      </c>
      <c r="G126" s="147">
        <f t="shared" si="24"/>
        <v>1.2</v>
      </c>
      <c r="H126" s="147">
        <f t="shared" si="25"/>
        <v>3807493.9559999998</v>
      </c>
      <c r="I126" s="147">
        <f t="shared" si="26"/>
        <v>5.55</v>
      </c>
      <c r="J126" s="147" t="str">
        <f>VLOOKUP(B126,[33]工作考核!B122:D245,2,0)</f>
        <v>优秀</v>
      </c>
      <c r="K126" s="150">
        <v>105</v>
      </c>
      <c r="L126" s="154">
        <f t="shared" si="27"/>
        <v>3</v>
      </c>
      <c r="M126" s="147" t="str">
        <f>VLOOKUP(B126,[33]标准化建设!B124:D247,2,0)</f>
        <v>通过</v>
      </c>
      <c r="N126" s="152">
        <v>1</v>
      </c>
      <c r="O126" s="147">
        <f t="shared" si="28"/>
        <v>0.45</v>
      </c>
      <c r="P126" s="153">
        <f t="shared" si="16"/>
        <v>12.47</v>
      </c>
    </row>
    <row r="127" spans="1:16" ht="20.100000000000001" customHeight="1">
      <c r="A127" s="143">
        <v>123</v>
      </c>
      <c r="B127" s="144" t="s">
        <v>761</v>
      </c>
      <c r="C127" s="145">
        <f>VLOOKUP(B127,[33]贷款规模!B124:D247,3,0)</f>
        <v>1248.67</v>
      </c>
      <c r="D127" s="115">
        <f t="shared" si="23"/>
        <v>2.67</v>
      </c>
      <c r="E127" s="147">
        <f>VLOOKUP(B127,[33]应还本息!C127:F250,4,0)</f>
        <v>2994797.68</v>
      </c>
      <c r="F127" s="147">
        <f>VLOOKUP(B127,[33]应还本息!C127:J250,8,0)</f>
        <v>93.05</v>
      </c>
      <c r="G127" s="147">
        <f t="shared" si="24"/>
        <v>1</v>
      </c>
      <c r="H127" s="147">
        <f t="shared" si="25"/>
        <v>2994797.68</v>
      </c>
      <c r="I127" s="147">
        <f t="shared" si="26"/>
        <v>4.37</v>
      </c>
      <c r="J127" s="147" t="str">
        <f>VLOOKUP(B127,[33]工作考核!B123:D246,2,0)</f>
        <v>优秀</v>
      </c>
      <c r="K127" s="150">
        <v>94</v>
      </c>
      <c r="L127" s="154">
        <f t="shared" si="27"/>
        <v>3</v>
      </c>
      <c r="M127" s="147" t="str">
        <f>VLOOKUP(B127,[33]标准化建设!B125:D248,2,0)</f>
        <v>通过</v>
      </c>
      <c r="N127" s="152">
        <v>1</v>
      </c>
      <c r="O127" s="147">
        <f t="shared" si="28"/>
        <v>0.45</v>
      </c>
      <c r="P127" s="153">
        <f t="shared" si="16"/>
        <v>10.49</v>
      </c>
    </row>
    <row r="128" spans="1:16" ht="20.100000000000001" customHeight="1">
      <c r="A128" s="143">
        <v>124</v>
      </c>
      <c r="B128" s="144" t="s">
        <v>762</v>
      </c>
      <c r="C128" s="145">
        <f>VLOOKUP(B128,[33]贷款规模!B125:D248,3,0)</f>
        <v>1134.06</v>
      </c>
      <c r="D128" s="115">
        <f t="shared" si="23"/>
        <v>2.4300000000000002</v>
      </c>
      <c r="E128" s="147">
        <f>VLOOKUP(B128,[33]应还本息!C128:F251,4,0)</f>
        <v>1924528.93</v>
      </c>
      <c r="F128" s="147">
        <f>VLOOKUP(B128,[33]应还本息!C128:J251,8,0)</f>
        <v>100</v>
      </c>
      <c r="G128" s="147">
        <f t="shared" si="24"/>
        <v>1.2</v>
      </c>
      <c r="H128" s="147">
        <f t="shared" si="25"/>
        <v>2309434.716</v>
      </c>
      <c r="I128" s="147">
        <f t="shared" si="26"/>
        <v>3.37</v>
      </c>
      <c r="J128" s="147" t="str">
        <f>VLOOKUP(B128,[33]工作考核!B124:D247,2,0)</f>
        <v>优秀</v>
      </c>
      <c r="K128" s="150">
        <v>105</v>
      </c>
      <c r="L128" s="154">
        <f t="shared" si="27"/>
        <v>3</v>
      </c>
      <c r="M128" s="147" t="str">
        <f>VLOOKUP(B128,[33]标准化建设!B126:D249,2,0)</f>
        <v>通过</v>
      </c>
      <c r="N128" s="152">
        <v>1</v>
      </c>
      <c r="O128" s="147">
        <f t="shared" si="28"/>
        <v>0.45</v>
      </c>
      <c r="P128" s="153">
        <f t="shared" si="16"/>
        <v>9.25</v>
      </c>
    </row>
    <row r="129" spans="1:16" ht="20.100000000000001" customHeight="1">
      <c r="A129" s="143">
        <v>125</v>
      </c>
      <c r="B129" s="144" t="s">
        <v>763</v>
      </c>
      <c r="C129" s="145">
        <f>VLOOKUP(B129,[33]贷款规模!B4:D127,3,0)</f>
        <v>2234.15</v>
      </c>
      <c r="D129" s="115">
        <f t="shared" si="23"/>
        <v>4.78</v>
      </c>
      <c r="E129" s="147">
        <f>VLOOKUP(B129,[33]应还本息!C129:F252,4,0)</f>
        <v>4033456.74</v>
      </c>
      <c r="F129" s="147">
        <f>VLOOKUP(B129,[33]应还本息!C129:J252,8,0)</f>
        <v>93.75</v>
      </c>
      <c r="G129" s="147">
        <f t="shared" si="24"/>
        <v>1</v>
      </c>
      <c r="H129" s="147">
        <f t="shared" si="25"/>
        <v>4033456.74</v>
      </c>
      <c r="I129" s="147">
        <f t="shared" si="26"/>
        <v>5.88</v>
      </c>
      <c r="J129" s="147" t="str">
        <f>VLOOKUP(B129,[33]工作考核!B125:D248,2,0)</f>
        <v>优秀</v>
      </c>
      <c r="K129" s="150">
        <v>98</v>
      </c>
      <c r="L129" s="154">
        <f t="shared" si="27"/>
        <v>3</v>
      </c>
      <c r="M129" s="147" t="str">
        <f>VLOOKUP(B129,[33]标准化建设!B127:D250,2,0)</f>
        <v>通过</v>
      </c>
      <c r="N129" s="152">
        <v>1</v>
      </c>
      <c r="O129" s="147">
        <f t="shared" si="28"/>
        <v>0.45</v>
      </c>
      <c r="P129" s="153">
        <f t="shared" si="16"/>
        <v>14.11</v>
      </c>
    </row>
    <row r="130" spans="1:16" ht="20.100000000000001" customHeight="1">
      <c r="A130" s="143">
        <v>126</v>
      </c>
      <c r="B130" s="144" t="s">
        <v>764</v>
      </c>
      <c r="C130" s="145">
        <f>VLOOKUP(B130,[33]贷款规模!B127:D250,3,0)</f>
        <v>1628.33</v>
      </c>
      <c r="D130" s="115">
        <f t="shared" si="23"/>
        <v>3.49</v>
      </c>
      <c r="E130" s="147">
        <f>VLOOKUP(B130,[33]应还本息!C130:F253,4,0)</f>
        <v>3880135.38</v>
      </c>
      <c r="F130" s="147">
        <f>VLOOKUP(B130,[33]应还本息!C130:J253,8,0)</f>
        <v>93.7</v>
      </c>
      <c r="G130" s="147">
        <f t="shared" si="24"/>
        <v>1</v>
      </c>
      <c r="H130" s="147">
        <f t="shared" si="25"/>
        <v>3880135.38</v>
      </c>
      <c r="I130" s="147">
        <f t="shared" si="26"/>
        <v>5.66</v>
      </c>
      <c r="J130" s="147" t="str">
        <f>VLOOKUP(B130,[33]工作考核!B126:D249,2,0)</f>
        <v>优秀</v>
      </c>
      <c r="K130" s="150">
        <v>98</v>
      </c>
      <c r="L130" s="154">
        <f t="shared" si="27"/>
        <v>3</v>
      </c>
      <c r="M130" s="147" t="str">
        <f>VLOOKUP(B130,[33]标准化建设!B128:D251,2,0)</f>
        <v>通过</v>
      </c>
      <c r="N130" s="152">
        <v>1</v>
      </c>
      <c r="O130" s="147">
        <f t="shared" si="28"/>
        <v>0.45</v>
      </c>
      <c r="P130" s="153">
        <f t="shared" si="16"/>
        <v>12.6</v>
      </c>
    </row>
    <row r="131" spans="1:16">
      <c r="A131" s="143">
        <v>127</v>
      </c>
      <c r="D131" s="115">
        <f t="shared" si="23"/>
        <v>0</v>
      </c>
      <c r="I131" s="147">
        <f t="shared" si="26"/>
        <v>0</v>
      </c>
    </row>
    <row r="132" spans="1:16">
      <c r="A132" s="143"/>
      <c r="C132" s="136">
        <f t="shared" ref="C132:P132" si="29">SUM(C5:C130)</f>
        <v>96950.040000000008</v>
      </c>
      <c r="D132" s="136">
        <f t="shared" si="29"/>
        <v>207.5</v>
      </c>
      <c r="E132" s="136">
        <f t="shared" si="29"/>
        <v>146659127.04999995</v>
      </c>
      <c r="F132" s="136">
        <f t="shared" si="29"/>
        <v>11171.760000000002</v>
      </c>
      <c r="G132" s="136">
        <f t="shared" si="29"/>
        <v>122.6</v>
      </c>
      <c r="H132" s="136">
        <f t="shared" si="29"/>
        <v>142348899.54800001</v>
      </c>
      <c r="I132" s="136">
        <f t="shared" si="29"/>
        <v>207.49999999999994</v>
      </c>
      <c r="J132" s="136">
        <f t="shared" si="29"/>
        <v>0</v>
      </c>
      <c r="K132" s="136">
        <f t="shared" si="29"/>
        <v>11694</v>
      </c>
      <c r="L132" s="136">
        <f t="shared" si="29"/>
        <v>290.5</v>
      </c>
      <c r="M132" s="136">
        <f t="shared" si="29"/>
        <v>0</v>
      </c>
      <c r="N132" s="136">
        <f t="shared" si="29"/>
        <v>168</v>
      </c>
      <c r="O132" s="136">
        <f t="shared" si="29"/>
        <v>124.50000000000024</v>
      </c>
      <c r="P132" s="136">
        <f t="shared" si="29"/>
        <v>830</v>
      </c>
    </row>
  </sheetData>
  <autoFilter ref="A3:P132"/>
  <mergeCells count="1">
    <mergeCell ref="A1:P2"/>
  </mergeCells>
  <phoneticPr fontId="154" type="noConversion"/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workbookViewId="0">
      <selection activeCell="B4" sqref="B4:B127"/>
    </sheetView>
  </sheetViews>
  <sheetFormatPr defaultColWidth="9" defaultRowHeight="13.5"/>
  <cols>
    <col min="1" max="1" width="5.125" style="113" customWidth="1"/>
    <col min="2" max="2" width="34.5" style="113" customWidth="1"/>
    <col min="3" max="3" width="10.25" style="113" customWidth="1"/>
    <col min="4" max="4" width="15.5" style="113" customWidth="1"/>
    <col min="5" max="5" width="11.125" style="114" customWidth="1"/>
    <col min="6" max="16384" width="9" style="115"/>
  </cols>
  <sheetData>
    <row r="1" spans="1:5" ht="30" customHeight="1">
      <c r="A1" s="702" t="s">
        <v>922</v>
      </c>
      <c r="B1" s="703"/>
      <c r="C1" s="703"/>
      <c r="D1" s="703"/>
      <c r="E1" s="704"/>
    </row>
    <row r="2" spans="1:5" ht="30" customHeight="1">
      <c r="A2" s="117" t="s">
        <v>923</v>
      </c>
      <c r="B2" s="118"/>
      <c r="C2" s="705" t="s">
        <v>924</v>
      </c>
      <c r="D2" s="705"/>
      <c r="E2" s="119" t="s">
        <v>925</v>
      </c>
    </row>
    <row r="3" spans="1:5" s="112" customFormat="1" ht="30" customHeight="1">
      <c r="A3" s="120" t="s">
        <v>634</v>
      </c>
      <c r="B3" s="120" t="s">
        <v>635</v>
      </c>
      <c r="C3" s="121" t="s">
        <v>926</v>
      </c>
      <c r="D3" s="121" t="s">
        <v>927</v>
      </c>
      <c r="E3" s="122" t="s">
        <v>928</v>
      </c>
    </row>
    <row r="4" spans="1:5" ht="30" customHeight="1">
      <c r="A4" s="123">
        <v>1</v>
      </c>
      <c r="B4" s="124" t="s">
        <v>638</v>
      </c>
      <c r="C4" s="125">
        <v>424</v>
      </c>
      <c r="D4" s="126">
        <v>444.11</v>
      </c>
      <c r="E4" s="127">
        <f t="shared" ref="E4:E67" si="0">D4/C4</f>
        <v>1.047429245283019</v>
      </c>
    </row>
    <row r="5" spans="1:5" ht="30" customHeight="1">
      <c r="A5" s="128">
        <v>2</v>
      </c>
      <c r="B5" s="124" t="s">
        <v>640</v>
      </c>
      <c r="C5" s="129">
        <v>205</v>
      </c>
      <c r="D5" s="130">
        <v>199.65</v>
      </c>
      <c r="E5" s="131">
        <f t="shared" si="0"/>
        <v>0.97390243902439022</v>
      </c>
    </row>
    <row r="6" spans="1:5" ht="30" customHeight="1">
      <c r="A6" s="123">
        <v>3</v>
      </c>
      <c r="B6" s="124" t="s">
        <v>642</v>
      </c>
      <c r="C6" s="125">
        <v>103</v>
      </c>
      <c r="D6" s="126">
        <v>104.79</v>
      </c>
      <c r="E6" s="127">
        <f t="shared" si="0"/>
        <v>1.0173786407766992</v>
      </c>
    </row>
    <row r="7" spans="1:5" ht="30" customHeight="1">
      <c r="A7" s="128">
        <v>4</v>
      </c>
      <c r="B7" s="124" t="s">
        <v>643</v>
      </c>
      <c r="C7" s="129">
        <v>633</v>
      </c>
      <c r="D7" s="130">
        <v>652.44000000000005</v>
      </c>
      <c r="E7" s="131">
        <f t="shared" si="0"/>
        <v>1.0307109004739337</v>
      </c>
    </row>
    <row r="8" spans="1:5" ht="30" customHeight="1">
      <c r="A8" s="123">
        <v>5</v>
      </c>
      <c r="B8" s="124" t="s">
        <v>644</v>
      </c>
      <c r="C8" s="125">
        <v>863</v>
      </c>
      <c r="D8" s="126">
        <v>831.03</v>
      </c>
      <c r="E8" s="127">
        <f t="shared" si="0"/>
        <v>0.96295480880648898</v>
      </c>
    </row>
    <row r="9" spans="1:5" ht="30" customHeight="1">
      <c r="A9" s="128">
        <v>6</v>
      </c>
      <c r="B9" s="124" t="s">
        <v>645</v>
      </c>
      <c r="C9" s="129">
        <v>262</v>
      </c>
      <c r="D9" s="130">
        <v>260.19</v>
      </c>
      <c r="E9" s="131">
        <f t="shared" si="0"/>
        <v>0.99309160305343513</v>
      </c>
    </row>
    <row r="10" spans="1:5" ht="30" customHeight="1">
      <c r="A10" s="123">
        <v>7</v>
      </c>
      <c r="B10" s="124" t="s">
        <v>646</v>
      </c>
      <c r="C10" s="125">
        <v>224</v>
      </c>
      <c r="D10" s="126">
        <v>217.2</v>
      </c>
      <c r="E10" s="127">
        <f t="shared" si="0"/>
        <v>0.96964285714285714</v>
      </c>
    </row>
    <row r="11" spans="1:5" ht="30" customHeight="1">
      <c r="A11" s="128">
        <v>8</v>
      </c>
      <c r="B11" s="124" t="s">
        <v>647</v>
      </c>
      <c r="C11" s="129">
        <v>357</v>
      </c>
      <c r="D11" s="130">
        <v>352.63</v>
      </c>
      <c r="E11" s="131">
        <f t="shared" si="0"/>
        <v>0.98775910364145658</v>
      </c>
    </row>
    <row r="12" spans="1:5" ht="30" customHeight="1">
      <c r="A12" s="123">
        <v>9</v>
      </c>
      <c r="B12" s="124" t="s">
        <v>648</v>
      </c>
      <c r="C12" s="125">
        <v>407</v>
      </c>
      <c r="D12" s="126">
        <v>378.58</v>
      </c>
      <c r="E12" s="127">
        <f t="shared" si="0"/>
        <v>0.93017199017199015</v>
      </c>
    </row>
    <row r="13" spans="1:5" ht="30" customHeight="1">
      <c r="A13" s="128">
        <v>10</v>
      </c>
      <c r="B13" s="124" t="s">
        <v>649</v>
      </c>
      <c r="C13" s="129">
        <v>376</v>
      </c>
      <c r="D13" s="130">
        <v>343.24</v>
      </c>
      <c r="E13" s="131">
        <f t="shared" si="0"/>
        <v>0.91287234042553189</v>
      </c>
    </row>
    <row r="14" spans="1:5" ht="30" customHeight="1">
      <c r="A14" s="123">
        <v>11</v>
      </c>
      <c r="B14" s="124" t="s">
        <v>650</v>
      </c>
      <c r="C14" s="125">
        <v>896</v>
      </c>
      <c r="D14" s="126">
        <v>827.46</v>
      </c>
      <c r="E14" s="127">
        <f t="shared" si="0"/>
        <v>0.92350446428571431</v>
      </c>
    </row>
    <row r="15" spans="1:5" ht="30" customHeight="1">
      <c r="A15" s="128">
        <v>12</v>
      </c>
      <c r="B15" s="124" t="s">
        <v>651</v>
      </c>
      <c r="C15" s="129">
        <v>375</v>
      </c>
      <c r="D15" s="130">
        <v>380.21</v>
      </c>
      <c r="E15" s="131">
        <f t="shared" si="0"/>
        <v>1.0138933333333333</v>
      </c>
    </row>
    <row r="16" spans="1:5" ht="30" customHeight="1">
      <c r="A16" s="123">
        <v>13</v>
      </c>
      <c r="B16" s="124" t="s">
        <v>652</v>
      </c>
      <c r="C16" s="125">
        <v>725</v>
      </c>
      <c r="D16" s="126">
        <v>690.73</v>
      </c>
      <c r="E16" s="127">
        <f t="shared" si="0"/>
        <v>0.95273103448275864</v>
      </c>
    </row>
    <row r="17" spans="1:5" ht="30" customHeight="1">
      <c r="A17" s="128">
        <v>14</v>
      </c>
      <c r="B17" s="124" t="s">
        <v>653</v>
      </c>
      <c r="C17" s="129">
        <v>580</v>
      </c>
      <c r="D17" s="130">
        <v>555.02</v>
      </c>
      <c r="E17" s="131">
        <f t="shared" si="0"/>
        <v>0.95693103448275862</v>
      </c>
    </row>
    <row r="18" spans="1:5" ht="30" customHeight="1">
      <c r="A18" s="123">
        <v>15</v>
      </c>
      <c r="B18" s="124" t="s">
        <v>654</v>
      </c>
      <c r="C18" s="125">
        <v>67</v>
      </c>
      <c r="D18" s="126">
        <v>59</v>
      </c>
      <c r="E18" s="127">
        <f t="shared" si="0"/>
        <v>0.88059701492537312</v>
      </c>
    </row>
    <row r="19" spans="1:5" ht="30" customHeight="1">
      <c r="A19" s="128">
        <v>16</v>
      </c>
      <c r="B19" s="124" t="s">
        <v>655</v>
      </c>
      <c r="C19" s="129">
        <v>113</v>
      </c>
      <c r="D19" s="130">
        <v>112.92</v>
      </c>
      <c r="E19" s="131">
        <f t="shared" si="0"/>
        <v>0.99929203539823008</v>
      </c>
    </row>
    <row r="20" spans="1:5" ht="30" customHeight="1">
      <c r="A20" s="123">
        <v>17</v>
      </c>
      <c r="B20" s="124" t="s">
        <v>656</v>
      </c>
      <c r="C20" s="125">
        <v>93</v>
      </c>
      <c r="D20" s="126">
        <v>88.69</v>
      </c>
      <c r="E20" s="127">
        <f t="shared" si="0"/>
        <v>0.95365591397849458</v>
      </c>
    </row>
    <row r="21" spans="1:5" ht="30" customHeight="1">
      <c r="A21" s="128">
        <v>18</v>
      </c>
      <c r="B21" s="124" t="s">
        <v>657</v>
      </c>
      <c r="C21" s="129">
        <v>81</v>
      </c>
      <c r="D21" s="130">
        <v>77.599999999999994</v>
      </c>
      <c r="E21" s="131">
        <f t="shared" si="0"/>
        <v>0.95802469135802459</v>
      </c>
    </row>
    <row r="22" spans="1:5" ht="30" customHeight="1">
      <c r="A22" s="123">
        <v>19</v>
      </c>
      <c r="B22" s="124" t="s">
        <v>658</v>
      </c>
      <c r="C22" s="125">
        <v>128</v>
      </c>
      <c r="D22" s="126">
        <v>122.7</v>
      </c>
      <c r="E22" s="127">
        <f t="shared" si="0"/>
        <v>0.95859375000000002</v>
      </c>
    </row>
    <row r="23" spans="1:5" ht="30" customHeight="1">
      <c r="A23" s="128">
        <v>20</v>
      </c>
      <c r="B23" s="124" t="s">
        <v>659</v>
      </c>
      <c r="C23" s="129">
        <v>61</v>
      </c>
      <c r="D23" s="130">
        <v>55.48</v>
      </c>
      <c r="E23" s="131">
        <f t="shared" si="0"/>
        <v>0.90950819672131145</v>
      </c>
    </row>
    <row r="24" spans="1:5" ht="30" customHeight="1">
      <c r="A24" s="123">
        <v>21</v>
      </c>
      <c r="B24" s="124" t="s">
        <v>660</v>
      </c>
      <c r="C24" s="125">
        <v>963</v>
      </c>
      <c r="D24" s="126">
        <v>995.39</v>
      </c>
      <c r="E24" s="127">
        <f t="shared" si="0"/>
        <v>1.0336344755970923</v>
      </c>
    </row>
    <row r="25" spans="1:5" ht="30" customHeight="1">
      <c r="A25" s="128">
        <v>22</v>
      </c>
      <c r="B25" s="124" t="s">
        <v>661</v>
      </c>
      <c r="C25" s="129">
        <v>751</v>
      </c>
      <c r="D25" s="130">
        <v>744.64</v>
      </c>
      <c r="E25" s="131">
        <f t="shared" si="0"/>
        <v>0.99153129161118503</v>
      </c>
    </row>
    <row r="26" spans="1:5" ht="30" customHeight="1">
      <c r="A26" s="123">
        <v>23</v>
      </c>
      <c r="B26" s="124" t="s">
        <v>662</v>
      </c>
      <c r="C26" s="125">
        <v>359</v>
      </c>
      <c r="D26" s="126">
        <v>346.15</v>
      </c>
      <c r="E26" s="127">
        <f t="shared" si="0"/>
        <v>0.96420612813370465</v>
      </c>
    </row>
    <row r="27" spans="1:5" ht="30" customHeight="1">
      <c r="A27" s="128">
        <v>24</v>
      </c>
      <c r="B27" s="124" t="s">
        <v>664</v>
      </c>
      <c r="C27" s="129">
        <v>599</v>
      </c>
      <c r="D27" s="130">
        <v>565.1</v>
      </c>
      <c r="E27" s="131">
        <f t="shared" si="0"/>
        <v>0.9434056761268782</v>
      </c>
    </row>
    <row r="28" spans="1:5" ht="30" customHeight="1">
      <c r="A28" s="123">
        <v>25</v>
      </c>
      <c r="B28" s="124" t="s">
        <v>665</v>
      </c>
      <c r="C28" s="132">
        <v>1342</v>
      </c>
      <c r="D28" s="126">
        <v>1248.8</v>
      </c>
      <c r="E28" s="127">
        <f t="shared" si="0"/>
        <v>0.93055141579731737</v>
      </c>
    </row>
    <row r="29" spans="1:5" ht="30" customHeight="1">
      <c r="A29" s="128">
        <v>26</v>
      </c>
      <c r="B29" s="124" t="s">
        <v>666</v>
      </c>
      <c r="C29" s="133">
        <v>1965</v>
      </c>
      <c r="D29" s="130">
        <v>1838.71</v>
      </c>
      <c r="E29" s="131">
        <f t="shared" si="0"/>
        <v>0.93573027989821889</v>
      </c>
    </row>
    <row r="30" spans="1:5" ht="30" customHeight="1">
      <c r="A30" s="123">
        <v>27</v>
      </c>
      <c r="B30" s="124" t="s">
        <v>667</v>
      </c>
      <c r="C30" s="132">
        <v>1285</v>
      </c>
      <c r="D30" s="126">
        <v>1225.17</v>
      </c>
      <c r="E30" s="127">
        <f t="shared" si="0"/>
        <v>0.95343968871595342</v>
      </c>
    </row>
    <row r="31" spans="1:5" ht="30" customHeight="1">
      <c r="A31" s="128">
        <v>28</v>
      </c>
      <c r="B31" s="124" t="s">
        <v>668</v>
      </c>
      <c r="C31" s="129">
        <v>298</v>
      </c>
      <c r="D31" s="130">
        <v>288.14999999999998</v>
      </c>
      <c r="E31" s="131">
        <f t="shared" si="0"/>
        <v>0.96694630872483212</v>
      </c>
    </row>
    <row r="32" spans="1:5" ht="30" customHeight="1">
      <c r="A32" s="123">
        <v>29</v>
      </c>
      <c r="B32" s="124" t="s">
        <v>669</v>
      </c>
      <c r="C32" s="125">
        <v>359</v>
      </c>
      <c r="D32" s="126">
        <v>350.27</v>
      </c>
      <c r="E32" s="127">
        <f t="shared" si="0"/>
        <v>0.97568245125348185</v>
      </c>
    </row>
    <row r="33" spans="1:5" ht="30" customHeight="1">
      <c r="A33" s="128">
        <v>30</v>
      </c>
      <c r="B33" s="124" t="s">
        <v>670</v>
      </c>
      <c r="C33" s="129">
        <v>131</v>
      </c>
      <c r="D33" s="130">
        <v>120.41</v>
      </c>
      <c r="E33" s="131">
        <f t="shared" si="0"/>
        <v>0.91916030534351145</v>
      </c>
    </row>
    <row r="34" spans="1:5" ht="30" customHeight="1">
      <c r="A34" s="123">
        <v>31</v>
      </c>
      <c r="B34" s="124" t="s">
        <v>671</v>
      </c>
      <c r="C34" s="132">
        <v>1219</v>
      </c>
      <c r="D34" s="126">
        <v>1212.31</v>
      </c>
      <c r="E34" s="127">
        <f t="shared" si="0"/>
        <v>0.9945118949958982</v>
      </c>
    </row>
    <row r="35" spans="1:5" ht="30" customHeight="1">
      <c r="A35" s="128">
        <v>32</v>
      </c>
      <c r="B35" s="124" t="s">
        <v>672</v>
      </c>
      <c r="C35" s="133">
        <v>1065</v>
      </c>
      <c r="D35" s="130">
        <v>1057.3</v>
      </c>
      <c r="E35" s="131">
        <f t="shared" si="0"/>
        <v>0.99276995305164317</v>
      </c>
    </row>
    <row r="36" spans="1:5" ht="30" customHeight="1">
      <c r="A36" s="123">
        <v>33</v>
      </c>
      <c r="B36" s="124" t="s">
        <v>673</v>
      </c>
      <c r="C36" s="132">
        <v>1860</v>
      </c>
      <c r="D36" s="126">
        <v>1753.32</v>
      </c>
      <c r="E36" s="127">
        <f t="shared" si="0"/>
        <v>0.9426451612903225</v>
      </c>
    </row>
    <row r="37" spans="1:5" ht="30" customHeight="1">
      <c r="A37" s="128">
        <v>34</v>
      </c>
      <c r="B37" s="124" t="s">
        <v>674</v>
      </c>
      <c r="C37" s="133">
        <v>1859</v>
      </c>
      <c r="D37" s="130">
        <v>1805.4</v>
      </c>
      <c r="E37" s="131">
        <f t="shared" si="0"/>
        <v>0.97116729424421733</v>
      </c>
    </row>
    <row r="38" spans="1:5" ht="30" customHeight="1">
      <c r="A38" s="123">
        <v>35</v>
      </c>
      <c r="B38" s="124" t="s">
        <v>675</v>
      </c>
      <c r="C38" s="132">
        <v>1504</v>
      </c>
      <c r="D38" s="126">
        <v>1409.51</v>
      </c>
      <c r="E38" s="127">
        <f t="shared" si="0"/>
        <v>0.93717420212765956</v>
      </c>
    </row>
    <row r="39" spans="1:5" ht="30" customHeight="1">
      <c r="A39" s="128">
        <v>36</v>
      </c>
      <c r="B39" s="124" t="s">
        <v>676</v>
      </c>
      <c r="C39" s="129">
        <v>806</v>
      </c>
      <c r="D39" s="130">
        <v>734.35</v>
      </c>
      <c r="E39" s="131">
        <f t="shared" si="0"/>
        <v>0.91110421836228295</v>
      </c>
    </row>
    <row r="40" spans="1:5" ht="30" customHeight="1">
      <c r="A40" s="123">
        <v>37</v>
      </c>
      <c r="B40" s="124" t="s">
        <v>677</v>
      </c>
      <c r="C40" s="125">
        <v>931</v>
      </c>
      <c r="D40" s="126">
        <v>864.9</v>
      </c>
      <c r="E40" s="127">
        <f t="shared" si="0"/>
        <v>0.92900107411385602</v>
      </c>
    </row>
    <row r="41" spans="1:5" ht="30" customHeight="1">
      <c r="A41" s="128">
        <v>38</v>
      </c>
      <c r="B41" s="124" t="s">
        <v>678</v>
      </c>
      <c r="C41" s="133">
        <v>1282</v>
      </c>
      <c r="D41" s="130">
        <v>1168.52</v>
      </c>
      <c r="E41" s="131">
        <f t="shared" si="0"/>
        <v>0.91148205928237125</v>
      </c>
    </row>
    <row r="42" spans="1:5" ht="30" customHeight="1">
      <c r="A42" s="123">
        <v>39</v>
      </c>
      <c r="B42" s="124" t="s">
        <v>679</v>
      </c>
      <c r="C42" s="132">
        <v>1821</v>
      </c>
      <c r="D42" s="126">
        <v>1680.72</v>
      </c>
      <c r="E42" s="127">
        <f t="shared" si="0"/>
        <v>0.92296540362438217</v>
      </c>
    </row>
    <row r="43" spans="1:5" ht="30" customHeight="1">
      <c r="A43" s="128">
        <v>40</v>
      </c>
      <c r="B43" s="124" t="s">
        <v>680</v>
      </c>
      <c r="C43" s="129">
        <v>20</v>
      </c>
      <c r="D43" s="130">
        <v>18.8</v>
      </c>
      <c r="E43" s="131">
        <f t="shared" si="0"/>
        <v>0.94000000000000006</v>
      </c>
    </row>
    <row r="44" spans="1:5" ht="30" customHeight="1">
      <c r="A44" s="123">
        <v>41</v>
      </c>
      <c r="B44" s="124" t="s">
        <v>681</v>
      </c>
      <c r="C44" s="125">
        <v>77</v>
      </c>
      <c r="D44" s="126">
        <v>74.75</v>
      </c>
      <c r="E44" s="127">
        <f t="shared" si="0"/>
        <v>0.97077922077922074</v>
      </c>
    </row>
    <row r="45" spans="1:5" ht="30" customHeight="1">
      <c r="A45" s="128">
        <v>42</v>
      </c>
      <c r="B45" s="124" t="s">
        <v>682</v>
      </c>
      <c r="C45" s="129">
        <v>294</v>
      </c>
      <c r="D45" s="130">
        <v>285.23</v>
      </c>
      <c r="E45" s="131">
        <f t="shared" si="0"/>
        <v>0.97017006802721095</v>
      </c>
    </row>
    <row r="46" spans="1:5" ht="30" customHeight="1">
      <c r="A46" s="123">
        <v>43</v>
      </c>
      <c r="B46" s="124" t="s">
        <v>683</v>
      </c>
      <c r="C46" s="125">
        <v>119</v>
      </c>
      <c r="D46" s="126">
        <v>105.67</v>
      </c>
      <c r="E46" s="127">
        <f t="shared" si="0"/>
        <v>0.8879831932773109</v>
      </c>
    </row>
    <row r="47" spans="1:5" ht="30" customHeight="1">
      <c r="A47" s="128">
        <v>44</v>
      </c>
      <c r="B47" s="124" t="s">
        <v>684</v>
      </c>
      <c r="C47" s="129">
        <v>92</v>
      </c>
      <c r="D47" s="130">
        <v>85.2</v>
      </c>
      <c r="E47" s="131">
        <f t="shared" si="0"/>
        <v>0.92608695652173911</v>
      </c>
    </row>
    <row r="48" spans="1:5" ht="30" customHeight="1">
      <c r="A48" s="123">
        <v>45</v>
      </c>
      <c r="B48" s="124" t="s">
        <v>685</v>
      </c>
      <c r="C48" s="125">
        <v>196</v>
      </c>
      <c r="D48" s="126">
        <v>184.24</v>
      </c>
      <c r="E48" s="127">
        <f t="shared" si="0"/>
        <v>0.94000000000000006</v>
      </c>
    </row>
    <row r="49" spans="1:5" ht="30" customHeight="1">
      <c r="A49" s="128">
        <v>46</v>
      </c>
      <c r="B49" s="124" t="s">
        <v>686</v>
      </c>
      <c r="C49" s="129">
        <v>877</v>
      </c>
      <c r="D49" s="130">
        <v>827.68</v>
      </c>
      <c r="E49" s="131">
        <f t="shared" si="0"/>
        <v>0.94376282782212084</v>
      </c>
    </row>
    <row r="50" spans="1:5" ht="30" customHeight="1">
      <c r="A50" s="123">
        <v>47</v>
      </c>
      <c r="B50" s="124" t="s">
        <v>687</v>
      </c>
      <c r="C50" s="125">
        <v>594</v>
      </c>
      <c r="D50" s="126">
        <v>541.51</v>
      </c>
      <c r="E50" s="127">
        <f t="shared" si="0"/>
        <v>0.91163299663299657</v>
      </c>
    </row>
    <row r="51" spans="1:5" ht="30" customHeight="1">
      <c r="A51" s="128">
        <v>48</v>
      </c>
      <c r="B51" s="124" t="s">
        <v>688</v>
      </c>
      <c r="C51" s="129">
        <v>701</v>
      </c>
      <c r="D51" s="130">
        <v>659.15</v>
      </c>
      <c r="E51" s="131">
        <f t="shared" si="0"/>
        <v>0.94029957203994285</v>
      </c>
    </row>
    <row r="52" spans="1:5" ht="30" customHeight="1">
      <c r="A52" s="123">
        <v>49</v>
      </c>
      <c r="B52" s="124" t="s">
        <v>689</v>
      </c>
      <c r="C52" s="132">
        <v>5089</v>
      </c>
      <c r="D52" s="126">
        <v>4703.18</v>
      </c>
      <c r="E52" s="127">
        <f t="shared" si="0"/>
        <v>0.92418549813322859</v>
      </c>
    </row>
    <row r="53" spans="1:5" ht="30" customHeight="1">
      <c r="A53" s="128">
        <v>50</v>
      </c>
      <c r="B53" s="124" t="s">
        <v>690</v>
      </c>
      <c r="C53" s="133">
        <v>1186</v>
      </c>
      <c r="D53" s="130">
        <v>1050.8</v>
      </c>
      <c r="E53" s="131">
        <f t="shared" si="0"/>
        <v>0.8860033726812816</v>
      </c>
    </row>
    <row r="54" spans="1:5" ht="30" customHeight="1">
      <c r="A54" s="123">
        <v>51</v>
      </c>
      <c r="B54" s="124" t="s">
        <v>691</v>
      </c>
      <c r="C54" s="125">
        <v>747</v>
      </c>
      <c r="D54" s="126">
        <v>677.6</v>
      </c>
      <c r="E54" s="127">
        <f t="shared" si="0"/>
        <v>0.90709504685408304</v>
      </c>
    </row>
    <row r="55" spans="1:5" ht="30" customHeight="1">
      <c r="A55" s="128">
        <v>52</v>
      </c>
      <c r="B55" s="124" t="s">
        <v>692</v>
      </c>
      <c r="C55" s="129">
        <v>34</v>
      </c>
      <c r="D55" s="130">
        <v>31.8</v>
      </c>
      <c r="E55" s="131">
        <f t="shared" si="0"/>
        <v>0.93529411764705883</v>
      </c>
    </row>
    <row r="56" spans="1:5" ht="30" customHeight="1">
      <c r="A56" s="123">
        <v>53</v>
      </c>
      <c r="B56" s="124" t="s">
        <v>693</v>
      </c>
      <c r="C56" s="125">
        <v>22</v>
      </c>
      <c r="D56" s="126">
        <v>21.01</v>
      </c>
      <c r="E56" s="127">
        <f t="shared" si="0"/>
        <v>0.95500000000000007</v>
      </c>
    </row>
    <row r="57" spans="1:5" ht="30" customHeight="1">
      <c r="A57" s="128">
        <v>54</v>
      </c>
      <c r="B57" s="124" t="s">
        <v>694</v>
      </c>
      <c r="C57" s="129">
        <v>9</v>
      </c>
      <c r="D57" s="130">
        <v>10.3</v>
      </c>
      <c r="E57" s="131">
        <f t="shared" si="0"/>
        <v>1.1444444444444446</v>
      </c>
    </row>
    <row r="58" spans="1:5" ht="30" customHeight="1">
      <c r="A58" s="123">
        <v>55</v>
      </c>
      <c r="B58" s="124" t="s">
        <v>695</v>
      </c>
      <c r="C58" s="125">
        <v>90</v>
      </c>
      <c r="D58" s="126">
        <v>87.76</v>
      </c>
      <c r="E58" s="127">
        <f t="shared" si="0"/>
        <v>0.97511111111111115</v>
      </c>
    </row>
    <row r="59" spans="1:5" ht="30" customHeight="1">
      <c r="A59" s="128">
        <v>56</v>
      </c>
      <c r="B59" s="124" t="s">
        <v>696</v>
      </c>
      <c r="C59" s="129">
        <v>279</v>
      </c>
      <c r="D59" s="130">
        <v>278.58</v>
      </c>
      <c r="E59" s="131">
        <f t="shared" si="0"/>
        <v>0.9984946236559139</v>
      </c>
    </row>
    <row r="60" spans="1:5" ht="30" customHeight="1">
      <c r="A60" s="123">
        <v>57</v>
      </c>
      <c r="B60" s="124" t="s">
        <v>697</v>
      </c>
      <c r="C60" s="125">
        <v>182</v>
      </c>
      <c r="D60" s="126">
        <v>169</v>
      </c>
      <c r="E60" s="127">
        <f t="shared" si="0"/>
        <v>0.9285714285714286</v>
      </c>
    </row>
    <row r="61" spans="1:5" ht="30" customHeight="1">
      <c r="A61" s="128">
        <v>58</v>
      </c>
      <c r="B61" s="124" t="s">
        <v>698</v>
      </c>
      <c r="C61" s="129">
        <v>422</v>
      </c>
      <c r="D61" s="130">
        <v>417.35</v>
      </c>
      <c r="E61" s="131">
        <f t="shared" si="0"/>
        <v>0.98898104265402853</v>
      </c>
    </row>
    <row r="62" spans="1:5" ht="30" customHeight="1">
      <c r="A62" s="123">
        <v>59</v>
      </c>
      <c r="B62" s="124" t="s">
        <v>699</v>
      </c>
      <c r="C62" s="125">
        <v>78</v>
      </c>
      <c r="D62" s="126">
        <v>78.2</v>
      </c>
      <c r="E62" s="127">
        <f t="shared" si="0"/>
        <v>1.0025641025641026</v>
      </c>
    </row>
    <row r="63" spans="1:5" ht="30" customHeight="1">
      <c r="A63" s="128">
        <v>60</v>
      </c>
      <c r="B63" s="124" t="s">
        <v>700</v>
      </c>
      <c r="C63" s="129">
        <v>275</v>
      </c>
      <c r="D63" s="130">
        <v>272.47000000000003</v>
      </c>
      <c r="E63" s="131">
        <f t="shared" si="0"/>
        <v>0.99080000000000013</v>
      </c>
    </row>
    <row r="64" spans="1:5" ht="30" customHeight="1">
      <c r="A64" s="123">
        <v>61</v>
      </c>
      <c r="B64" s="124" t="s">
        <v>701</v>
      </c>
      <c r="C64" s="125">
        <v>125</v>
      </c>
      <c r="D64" s="126">
        <v>116.12</v>
      </c>
      <c r="E64" s="127">
        <f t="shared" si="0"/>
        <v>0.92896000000000001</v>
      </c>
    </row>
    <row r="65" spans="1:5" ht="30" customHeight="1">
      <c r="A65" s="128">
        <v>62</v>
      </c>
      <c r="B65" s="124" t="s">
        <v>702</v>
      </c>
      <c r="C65" s="129">
        <v>414</v>
      </c>
      <c r="D65" s="130">
        <v>391</v>
      </c>
      <c r="E65" s="131">
        <f t="shared" si="0"/>
        <v>0.94444444444444442</v>
      </c>
    </row>
    <row r="66" spans="1:5" ht="30" customHeight="1">
      <c r="A66" s="123">
        <v>63</v>
      </c>
      <c r="B66" s="124" t="s">
        <v>703</v>
      </c>
      <c r="C66" s="125">
        <v>49</v>
      </c>
      <c r="D66" s="126">
        <v>45.2</v>
      </c>
      <c r="E66" s="127">
        <f t="shared" si="0"/>
        <v>0.9224489795918368</v>
      </c>
    </row>
    <row r="67" spans="1:5" ht="30" customHeight="1">
      <c r="A67" s="128">
        <v>64</v>
      </c>
      <c r="B67" s="124" t="s">
        <v>704</v>
      </c>
      <c r="C67" s="129">
        <v>327</v>
      </c>
      <c r="D67" s="130">
        <v>307.74</v>
      </c>
      <c r="E67" s="131">
        <f t="shared" si="0"/>
        <v>0.94110091743119273</v>
      </c>
    </row>
    <row r="68" spans="1:5" ht="30" customHeight="1">
      <c r="A68" s="123">
        <v>65</v>
      </c>
      <c r="B68" s="124" t="s">
        <v>705</v>
      </c>
      <c r="C68" s="125">
        <v>99</v>
      </c>
      <c r="D68" s="126">
        <v>93.36</v>
      </c>
      <c r="E68" s="127">
        <f t="shared" ref="E68:E127" si="1">D68/C68</f>
        <v>0.943030303030303</v>
      </c>
    </row>
    <row r="69" spans="1:5" ht="30" customHeight="1">
      <c r="A69" s="128">
        <v>66</v>
      </c>
      <c r="B69" s="124" t="s">
        <v>706</v>
      </c>
      <c r="C69" s="129">
        <v>515</v>
      </c>
      <c r="D69" s="130">
        <v>442.88</v>
      </c>
      <c r="E69" s="131">
        <f t="shared" si="1"/>
        <v>0.8599611650485437</v>
      </c>
    </row>
    <row r="70" spans="1:5" ht="30" customHeight="1">
      <c r="A70" s="123">
        <v>67</v>
      </c>
      <c r="B70" s="124" t="s">
        <v>707</v>
      </c>
      <c r="C70" s="125">
        <v>67</v>
      </c>
      <c r="D70" s="126">
        <v>60.59</v>
      </c>
      <c r="E70" s="127">
        <f t="shared" si="1"/>
        <v>0.9043283582089553</v>
      </c>
    </row>
    <row r="71" spans="1:5" ht="30" customHeight="1">
      <c r="A71" s="128">
        <v>68</v>
      </c>
      <c r="B71" s="124" t="s">
        <v>708</v>
      </c>
      <c r="C71" s="129">
        <v>522</v>
      </c>
      <c r="D71" s="130">
        <v>472.74</v>
      </c>
      <c r="E71" s="131">
        <f t="shared" si="1"/>
        <v>0.90563218390804601</v>
      </c>
    </row>
    <row r="72" spans="1:5" ht="30" customHeight="1">
      <c r="A72" s="123">
        <v>69</v>
      </c>
      <c r="B72" s="124" t="s">
        <v>709</v>
      </c>
      <c r="C72" s="132">
        <v>1110</v>
      </c>
      <c r="D72" s="126">
        <v>999.57</v>
      </c>
      <c r="E72" s="127">
        <f t="shared" si="1"/>
        <v>0.90051351351351361</v>
      </c>
    </row>
    <row r="73" spans="1:5" ht="30" customHeight="1">
      <c r="A73" s="128">
        <v>70</v>
      </c>
      <c r="B73" s="124" t="s">
        <v>710</v>
      </c>
      <c r="C73" s="129">
        <v>38</v>
      </c>
      <c r="D73" s="130">
        <v>36.6</v>
      </c>
      <c r="E73" s="131">
        <f t="shared" si="1"/>
        <v>0.9631578947368421</v>
      </c>
    </row>
    <row r="74" spans="1:5" ht="30" customHeight="1">
      <c r="A74" s="123">
        <v>71</v>
      </c>
      <c r="B74" s="124" t="s">
        <v>711</v>
      </c>
      <c r="C74" s="125">
        <v>466</v>
      </c>
      <c r="D74" s="126">
        <v>437.84</v>
      </c>
      <c r="E74" s="127">
        <f t="shared" si="1"/>
        <v>0.93957081545064369</v>
      </c>
    </row>
    <row r="75" spans="1:5" ht="30" customHeight="1">
      <c r="A75" s="128">
        <v>72</v>
      </c>
      <c r="B75" s="124" t="s">
        <v>712</v>
      </c>
      <c r="C75" s="129">
        <v>416</v>
      </c>
      <c r="D75" s="130">
        <v>406.22</v>
      </c>
      <c r="E75" s="131">
        <f t="shared" si="1"/>
        <v>0.97649038461538473</v>
      </c>
    </row>
    <row r="76" spans="1:5" ht="30" customHeight="1">
      <c r="A76" s="123">
        <v>73</v>
      </c>
      <c r="B76" s="124" t="s">
        <v>713</v>
      </c>
      <c r="C76" s="125">
        <v>297</v>
      </c>
      <c r="D76" s="126">
        <v>285.3</v>
      </c>
      <c r="E76" s="127">
        <f t="shared" si="1"/>
        <v>0.96060606060606069</v>
      </c>
    </row>
    <row r="77" spans="1:5" ht="30" customHeight="1">
      <c r="A77" s="128">
        <v>74</v>
      </c>
      <c r="B77" s="124" t="s">
        <v>714</v>
      </c>
      <c r="C77" s="133">
        <v>1109</v>
      </c>
      <c r="D77" s="130">
        <v>1091.52</v>
      </c>
      <c r="E77" s="131">
        <f t="shared" si="1"/>
        <v>0.98423805229936878</v>
      </c>
    </row>
    <row r="78" spans="1:5" ht="30" customHeight="1">
      <c r="A78" s="123">
        <v>75</v>
      </c>
      <c r="B78" s="124" t="s">
        <v>715</v>
      </c>
      <c r="C78" s="132">
        <v>1747</v>
      </c>
      <c r="D78" s="126">
        <v>1616.12</v>
      </c>
      <c r="E78" s="127">
        <f t="shared" si="1"/>
        <v>0.92508299942759009</v>
      </c>
    </row>
    <row r="79" spans="1:5" ht="30" customHeight="1">
      <c r="A79" s="128">
        <v>76</v>
      </c>
      <c r="B79" s="124" t="s">
        <v>716</v>
      </c>
      <c r="C79" s="129">
        <v>220</v>
      </c>
      <c r="D79" s="130">
        <v>210.09</v>
      </c>
      <c r="E79" s="131">
        <f t="shared" si="1"/>
        <v>0.9549545454545455</v>
      </c>
    </row>
    <row r="80" spans="1:5" ht="30" customHeight="1">
      <c r="A80" s="123">
        <v>77</v>
      </c>
      <c r="B80" s="124" t="s">
        <v>717</v>
      </c>
      <c r="C80" s="125">
        <v>386</v>
      </c>
      <c r="D80" s="126">
        <v>361.57</v>
      </c>
      <c r="E80" s="127">
        <f t="shared" si="1"/>
        <v>0.9367098445595855</v>
      </c>
    </row>
    <row r="81" spans="1:5" ht="30" customHeight="1">
      <c r="A81" s="128">
        <v>78</v>
      </c>
      <c r="B81" s="124" t="s">
        <v>718</v>
      </c>
      <c r="C81" s="129">
        <v>278</v>
      </c>
      <c r="D81" s="130">
        <v>264.10000000000002</v>
      </c>
      <c r="E81" s="131">
        <f t="shared" si="1"/>
        <v>0.95000000000000007</v>
      </c>
    </row>
    <row r="82" spans="1:5" ht="30" customHeight="1">
      <c r="A82" s="123">
        <v>79</v>
      </c>
      <c r="B82" s="124" t="s">
        <v>719</v>
      </c>
      <c r="C82" s="132">
        <v>1178</v>
      </c>
      <c r="D82" s="126">
        <v>1107.95</v>
      </c>
      <c r="E82" s="127">
        <f t="shared" si="1"/>
        <v>0.94053480475382012</v>
      </c>
    </row>
    <row r="83" spans="1:5" ht="30" customHeight="1">
      <c r="A83" s="128">
        <v>80</v>
      </c>
      <c r="B83" s="124" t="s">
        <v>720</v>
      </c>
      <c r="C83" s="133">
        <v>1796</v>
      </c>
      <c r="D83" s="130">
        <v>1576.53</v>
      </c>
      <c r="E83" s="131">
        <f t="shared" si="1"/>
        <v>0.87780066815144764</v>
      </c>
    </row>
    <row r="84" spans="1:5" ht="30" customHeight="1">
      <c r="A84" s="123">
        <v>81</v>
      </c>
      <c r="B84" s="124" t="s">
        <v>721</v>
      </c>
      <c r="C84" s="125">
        <v>890</v>
      </c>
      <c r="D84" s="126">
        <v>812.76</v>
      </c>
      <c r="E84" s="127">
        <f t="shared" si="1"/>
        <v>0.91321348314606743</v>
      </c>
    </row>
    <row r="85" spans="1:5" ht="30" customHeight="1">
      <c r="A85" s="128">
        <v>82</v>
      </c>
      <c r="B85" s="124" t="s">
        <v>722</v>
      </c>
      <c r="C85" s="133">
        <v>1429</v>
      </c>
      <c r="D85" s="130">
        <v>1332.32</v>
      </c>
      <c r="E85" s="131">
        <f t="shared" si="1"/>
        <v>0.93234429671098662</v>
      </c>
    </row>
    <row r="86" spans="1:5" ht="30" customHeight="1">
      <c r="A86" s="123">
        <v>83</v>
      </c>
      <c r="B86" s="124" t="s">
        <v>723</v>
      </c>
      <c r="C86" s="125">
        <v>890</v>
      </c>
      <c r="D86" s="126">
        <v>788.71</v>
      </c>
      <c r="E86" s="127">
        <f t="shared" si="1"/>
        <v>0.88619101123595512</v>
      </c>
    </row>
    <row r="87" spans="1:5" ht="30" customHeight="1">
      <c r="A87" s="128">
        <v>84</v>
      </c>
      <c r="B87" s="124" t="s">
        <v>724</v>
      </c>
      <c r="C87" s="133">
        <v>1048</v>
      </c>
      <c r="D87" s="130">
        <v>946.04</v>
      </c>
      <c r="E87" s="131">
        <f t="shared" si="1"/>
        <v>0.90270992366412206</v>
      </c>
    </row>
    <row r="88" spans="1:5" ht="30" customHeight="1">
      <c r="A88" s="123">
        <v>85</v>
      </c>
      <c r="B88" s="124" t="s">
        <v>725</v>
      </c>
      <c r="C88" s="132">
        <v>1456</v>
      </c>
      <c r="D88" s="126">
        <v>1283.5999999999999</v>
      </c>
      <c r="E88" s="127">
        <f t="shared" si="1"/>
        <v>0.88159340659340657</v>
      </c>
    </row>
    <row r="89" spans="1:5" ht="30" customHeight="1">
      <c r="A89" s="128">
        <v>86</v>
      </c>
      <c r="B89" s="124" t="s">
        <v>726</v>
      </c>
      <c r="C89" s="129">
        <v>612</v>
      </c>
      <c r="D89" s="130">
        <v>561.78</v>
      </c>
      <c r="E89" s="131">
        <f t="shared" si="1"/>
        <v>0.91794117647058815</v>
      </c>
    </row>
    <row r="90" spans="1:5" ht="30" customHeight="1">
      <c r="A90" s="123">
        <v>87</v>
      </c>
      <c r="B90" s="124" t="s">
        <v>727</v>
      </c>
      <c r="C90" s="125">
        <v>390</v>
      </c>
      <c r="D90" s="126">
        <v>358.2</v>
      </c>
      <c r="E90" s="127">
        <f t="shared" si="1"/>
        <v>0.91846153846153844</v>
      </c>
    </row>
    <row r="91" spans="1:5" ht="30" customHeight="1">
      <c r="A91" s="128">
        <v>88</v>
      </c>
      <c r="B91" s="124" t="s">
        <v>728</v>
      </c>
      <c r="C91" s="129">
        <v>938</v>
      </c>
      <c r="D91" s="130">
        <v>870.66</v>
      </c>
      <c r="E91" s="131">
        <f t="shared" si="1"/>
        <v>0.92820895522388058</v>
      </c>
    </row>
    <row r="92" spans="1:5" ht="30" customHeight="1">
      <c r="A92" s="123">
        <v>89</v>
      </c>
      <c r="B92" s="124" t="s">
        <v>729</v>
      </c>
      <c r="C92" s="125">
        <v>963</v>
      </c>
      <c r="D92" s="126">
        <v>904.19</v>
      </c>
      <c r="E92" s="127">
        <f t="shared" si="1"/>
        <v>0.93893042575285568</v>
      </c>
    </row>
    <row r="93" spans="1:5" ht="30" customHeight="1">
      <c r="A93" s="128">
        <v>90</v>
      </c>
      <c r="B93" s="124" t="s">
        <v>730</v>
      </c>
      <c r="C93" s="133">
        <v>2878</v>
      </c>
      <c r="D93" s="130">
        <v>2601.8000000000002</v>
      </c>
      <c r="E93" s="131">
        <f t="shared" si="1"/>
        <v>0.90403057678943721</v>
      </c>
    </row>
    <row r="94" spans="1:5" ht="30" customHeight="1">
      <c r="A94" s="123">
        <v>91</v>
      </c>
      <c r="B94" s="124" t="s">
        <v>731</v>
      </c>
      <c r="C94" s="132">
        <v>1558</v>
      </c>
      <c r="D94" s="126">
        <v>1430.14</v>
      </c>
      <c r="E94" s="127">
        <f t="shared" si="1"/>
        <v>0.91793324775353025</v>
      </c>
    </row>
    <row r="95" spans="1:5" ht="30" customHeight="1">
      <c r="A95" s="128">
        <v>92</v>
      </c>
      <c r="B95" s="124" t="s">
        <v>732</v>
      </c>
      <c r="C95" s="133">
        <v>1216</v>
      </c>
      <c r="D95" s="130">
        <v>1127.3800000000001</v>
      </c>
      <c r="E95" s="131">
        <f t="shared" si="1"/>
        <v>0.92712171052631587</v>
      </c>
    </row>
    <row r="96" spans="1:5" ht="30" customHeight="1">
      <c r="A96" s="123">
        <v>93</v>
      </c>
      <c r="B96" s="124" t="s">
        <v>733</v>
      </c>
      <c r="C96" s="132">
        <v>2748</v>
      </c>
      <c r="D96" s="126">
        <v>2463.5300000000002</v>
      </c>
      <c r="E96" s="127">
        <f t="shared" si="1"/>
        <v>0.89648107714701608</v>
      </c>
    </row>
    <row r="97" spans="1:5" ht="30" customHeight="1">
      <c r="A97" s="128">
        <v>94</v>
      </c>
      <c r="B97" s="124" t="s">
        <v>734</v>
      </c>
      <c r="C97" s="133">
        <v>1047</v>
      </c>
      <c r="D97" s="130">
        <v>905.01</v>
      </c>
      <c r="E97" s="131">
        <f t="shared" si="1"/>
        <v>0.8643839541547278</v>
      </c>
    </row>
    <row r="98" spans="1:5" ht="30" customHeight="1">
      <c r="A98" s="123">
        <v>95</v>
      </c>
      <c r="B98" s="124" t="s">
        <v>735</v>
      </c>
      <c r="C98" s="132">
        <v>4500</v>
      </c>
      <c r="D98" s="126">
        <v>3933.97</v>
      </c>
      <c r="E98" s="127">
        <f t="shared" si="1"/>
        <v>0.87421555555555552</v>
      </c>
    </row>
    <row r="99" spans="1:5" ht="30" customHeight="1">
      <c r="A99" s="128">
        <v>96</v>
      </c>
      <c r="B99" s="124" t="s">
        <v>736</v>
      </c>
      <c r="C99" s="133">
        <v>1420</v>
      </c>
      <c r="D99" s="130">
        <v>1239.17</v>
      </c>
      <c r="E99" s="131">
        <f t="shared" si="1"/>
        <v>0.87265492957746482</v>
      </c>
    </row>
    <row r="100" spans="1:5" ht="30" customHeight="1">
      <c r="A100" s="123">
        <v>97</v>
      </c>
      <c r="B100" s="124" t="s">
        <v>737</v>
      </c>
      <c r="C100" s="132">
        <v>2031</v>
      </c>
      <c r="D100" s="126">
        <v>1807.11</v>
      </c>
      <c r="E100" s="127">
        <f t="shared" si="1"/>
        <v>0.8897636632200886</v>
      </c>
    </row>
    <row r="101" spans="1:5" ht="30" customHeight="1">
      <c r="A101" s="128">
        <v>98</v>
      </c>
      <c r="B101" s="124" t="s">
        <v>738</v>
      </c>
      <c r="C101" s="133">
        <v>3181</v>
      </c>
      <c r="D101" s="130">
        <v>2768.55</v>
      </c>
      <c r="E101" s="131">
        <f t="shared" si="1"/>
        <v>0.87033951587551095</v>
      </c>
    </row>
    <row r="102" spans="1:5" ht="30" customHeight="1">
      <c r="A102" s="123">
        <v>99</v>
      </c>
      <c r="B102" s="124" t="s">
        <v>739</v>
      </c>
      <c r="C102" s="125">
        <v>65</v>
      </c>
      <c r="D102" s="126">
        <v>58.42</v>
      </c>
      <c r="E102" s="127">
        <f t="shared" si="1"/>
        <v>0.89876923076923076</v>
      </c>
    </row>
    <row r="103" spans="1:5" ht="30" customHeight="1">
      <c r="A103" s="128">
        <v>100</v>
      </c>
      <c r="B103" s="124" t="s">
        <v>740</v>
      </c>
      <c r="C103" s="129">
        <v>253</v>
      </c>
      <c r="D103" s="130">
        <v>241.76</v>
      </c>
      <c r="E103" s="131">
        <f t="shared" si="1"/>
        <v>0.95557312252964421</v>
      </c>
    </row>
    <row r="104" spans="1:5" ht="30" customHeight="1">
      <c r="A104" s="123">
        <v>101</v>
      </c>
      <c r="B104" s="124" t="s">
        <v>741</v>
      </c>
      <c r="C104" s="125">
        <v>437</v>
      </c>
      <c r="D104" s="126">
        <v>375.47</v>
      </c>
      <c r="E104" s="127">
        <f t="shared" si="1"/>
        <v>0.85919908466819228</v>
      </c>
    </row>
    <row r="105" spans="1:5" ht="30" customHeight="1">
      <c r="A105" s="128">
        <v>102</v>
      </c>
      <c r="B105" s="124" t="s">
        <v>742</v>
      </c>
      <c r="C105" s="129">
        <v>445</v>
      </c>
      <c r="D105" s="130">
        <v>409.96</v>
      </c>
      <c r="E105" s="131">
        <f t="shared" si="1"/>
        <v>0.92125842696629212</v>
      </c>
    </row>
    <row r="106" spans="1:5" ht="30" customHeight="1">
      <c r="A106" s="123">
        <v>103</v>
      </c>
      <c r="B106" s="124" t="s">
        <v>743</v>
      </c>
      <c r="C106" s="125">
        <v>433</v>
      </c>
      <c r="D106" s="126">
        <v>406.25</v>
      </c>
      <c r="E106" s="127">
        <f t="shared" si="1"/>
        <v>0.93822170900692836</v>
      </c>
    </row>
    <row r="107" spans="1:5" ht="30" customHeight="1">
      <c r="A107" s="128">
        <v>104</v>
      </c>
      <c r="B107" s="124" t="s">
        <v>744</v>
      </c>
      <c r="C107" s="129">
        <v>587</v>
      </c>
      <c r="D107" s="130">
        <v>557.53</v>
      </c>
      <c r="E107" s="131">
        <f t="shared" si="1"/>
        <v>0.94979557069846676</v>
      </c>
    </row>
    <row r="108" spans="1:5" ht="30" customHeight="1">
      <c r="A108" s="123">
        <v>105</v>
      </c>
      <c r="B108" s="124" t="s">
        <v>745</v>
      </c>
      <c r="C108" s="125">
        <v>963</v>
      </c>
      <c r="D108" s="126">
        <v>820.86</v>
      </c>
      <c r="E108" s="127">
        <f t="shared" si="1"/>
        <v>0.85239875389408104</v>
      </c>
    </row>
    <row r="109" spans="1:5" ht="30" customHeight="1">
      <c r="A109" s="128">
        <v>106</v>
      </c>
      <c r="B109" s="124" t="s">
        <v>746</v>
      </c>
      <c r="C109" s="129">
        <v>923</v>
      </c>
      <c r="D109" s="130">
        <v>823.58</v>
      </c>
      <c r="E109" s="131">
        <f t="shared" si="1"/>
        <v>0.89228602383531963</v>
      </c>
    </row>
    <row r="110" spans="1:5" ht="30" customHeight="1">
      <c r="A110" s="123">
        <v>107</v>
      </c>
      <c r="B110" s="124" t="s">
        <v>747</v>
      </c>
      <c r="C110" s="125">
        <v>792</v>
      </c>
      <c r="D110" s="126">
        <v>709.22</v>
      </c>
      <c r="E110" s="127">
        <f t="shared" si="1"/>
        <v>0.89547979797979804</v>
      </c>
    </row>
    <row r="111" spans="1:5" ht="30" customHeight="1">
      <c r="A111" s="128">
        <v>108</v>
      </c>
      <c r="B111" s="124" t="s">
        <v>748</v>
      </c>
      <c r="C111" s="133">
        <v>1284</v>
      </c>
      <c r="D111" s="130">
        <v>1125.1099999999999</v>
      </c>
      <c r="E111" s="131">
        <f t="shared" si="1"/>
        <v>0.87625389408099685</v>
      </c>
    </row>
    <row r="112" spans="1:5" ht="30" customHeight="1">
      <c r="A112" s="123">
        <v>109</v>
      </c>
      <c r="B112" s="124" t="s">
        <v>749</v>
      </c>
      <c r="C112" s="125">
        <v>589</v>
      </c>
      <c r="D112" s="126">
        <v>506.77</v>
      </c>
      <c r="E112" s="127">
        <f t="shared" si="1"/>
        <v>0.86039049235993204</v>
      </c>
    </row>
    <row r="113" spans="1:5" ht="30" customHeight="1">
      <c r="A113" s="128">
        <v>110</v>
      </c>
      <c r="B113" s="124" t="s">
        <v>750</v>
      </c>
      <c r="C113" s="129">
        <v>578</v>
      </c>
      <c r="D113" s="130">
        <v>513.63</v>
      </c>
      <c r="E113" s="131">
        <f t="shared" si="1"/>
        <v>0.88863321799307959</v>
      </c>
    </row>
    <row r="114" spans="1:5" ht="30" customHeight="1">
      <c r="A114" s="123">
        <v>111</v>
      </c>
      <c r="B114" s="124" t="s">
        <v>751</v>
      </c>
      <c r="C114" s="125">
        <v>894</v>
      </c>
      <c r="D114" s="126">
        <v>787.22</v>
      </c>
      <c r="E114" s="127">
        <f t="shared" si="1"/>
        <v>0.88055928411633111</v>
      </c>
    </row>
    <row r="115" spans="1:5" ht="30" customHeight="1">
      <c r="A115" s="128">
        <v>112</v>
      </c>
      <c r="B115" s="124" t="s">
        <v>752</v>
      </c>
      <c r="C115" s="129">
        <v>527</v>
      </c>
      <c r="D115" s="130">
        <v>516.21</v>
      </c>
      <c r="E115" s="131">
        <f t="shared" si="1"/>
        <v>0.9795256166982923</v>
      </c>
    </row>
    <row r="116" spans="1:5" ht="30" customHeight="1">
      <c r="A116" s="123">
        <v>113</v>
      </c>
      <c r="B116" s="124" t="s">
        <v>753</v>
      </c>
      <c r="C116" s="125">
        <v>918</v>
      </c>
      <c r="D116" s="126">
        <v>890.15</v>
      </c>
      <c r="E116" s="127">
        <f t="shared" si="1"/>
        <v>0.96966230936819164</v>
      </c>
    </row>
    <row r="117" spans="1:5" ht="30" customHeight="1">
      <c r="A117" s="128">
        <v>114</v>
      </c>
      <c r="B117" s="124" t="s">
        <v>754</v>
      </c>
      <c r="C117" s="133">
        <v>1460</v>
      </c>
      <c r="D117" s="130">
        <v>1438.62</v>
      </c>
      <c r="E117" s="131">
        <f t="shared" si="1"/>
        <v>0.98535616438356155</v>
      </c>
    </row>
    <row r="118" spans="1:5" ht="30" customHeight="1">
      <c r="A118" s="123">
        <v>115</v>
      </c>
      <c r="B118" s="124" t="s">
        <v>755</v>
      </c>
      <c r="C118" s="125">
        <v>451</v>
      </c>
      <c r="D118" s="126">
        <v>418.52</v>
      </c>
      <c r="E118" s="127">
        <f t="shared" si="1"/>
        <v>0.92798226164079822</v>
      </c>
    </row>
    <row r="119" spans="1:5" ht="30" customHeight="1">
      <c r="A119" s="128">
        <v>116</v>
      </c>
      <c r="B119" s="124" t="s">
        <v>756</v>
      </c>
      <c r="C119" s="133">
        <v>1864</v>
      </c>
      <c r="D119" s="130">
        <v>1775.47</v>
      </c>
      <c r="E119" s="131">
        <f t="shared" si="1"/>
        <v>0.95250536480686698</v>
      </c>
    </row>
    <row r="120" spans="1:5" ht="30" customHeight="1">
      <c r="A120" s="123">
        <v>117</v>
      </c>
      <c r="B120" s="124" t="s">
        <v>757</v>
      </c>
      <c r="C120" s="132">
        <v>1032</v>
      </c>
      <c r="D120" s="126">
        <v>890.57</v>
      </c>
      <c r="E120" s="127">
        <f t="shared" si="1"/>
        <v>0.86295542635658917</v>
      </c>
    </row>
    <row r="121" spans="1:5" ht="30" customHeight="1">
      <c r="A121" s="128">
        <v>118</v>
      </c>
      <c r="B121" s="124" t="s">
        <v>758</v>
      </c>
      <c r="C121" s="133">
        <v>1276</v>
      </c>
      <c r="D121" s="130">
        <v>1092.74</v>
      </c>
      <c r="E121" s="131">
        <f t="shared" si="1"/>
        <v>0.85637931034482762</v>
      </c>
    </row>
    <row r="122" spans="1:5" ht="30" customHeight="1">
      <c r="A122" s="123">
        <v>119</v>
      </c>
      <c r="B122" s="124" t="s">
        <v>759</v>
      </c>
      <c r="C122" s="132">
        <v>1732</v>
      </c>
      <c r="D122" s="126">
        <v>1522.41</v>
      </c>
      <c r="E122" s="127">
        <f t="shared" si="1"/>
        <v>0.8789896073903003</v>
      </c>
    </row>
    <row r="123" spans="1:5" ht="30" customHeight="1">
      <c r="A123" s="128">
        <v>120</v>
      </c>
      <c r="B123" s="124" t="s">
        <v>760</v>
      </c>
      <c r="C123" s="133">
        <v>1875</v>
      </c>
      <c r="D123" s="130">
        <v>1623.33</v>
      </c>
      <c r="E123" s="131">
        <f t="shared" si="1"/>
        <v>0.86577599999999999</v>
      </c>
    </row>
    <row r="124" spans="1:5" ht="30" customHeight="1">
      <c r="A124" s="123">
        <v>121</v>
      </c>
      <c r="B124" s="124" t="s">
        <v>761</v>
      </c>
      <c r="C124" s="132">
        <v>1445</v>
      </c>
      <c r="D124" s="126">
        <v>1248.67</v>
      </c>
      <c r="E124" s="127">
        <f t="shared" si="1"/>
        <v>0.86413148788927341</v>
      </c>
    </row>
    <row r="125" spans="1:5" ht="30" customHeight="1">
      <c r="A125" s="128">
        <v>122</v>
      </c>
      <c r="B125" s="124" t="s">
        <v>762</v>
      </c>
      <c r="C125" s="133">
        <v>1352</v>
      </c>
      <c r="D125" s="130">
        <v>1134.06</v>
      </c>
      <c r="E125" s="131">
        <f t="shared" si="1"/>
        <v>0.83880177514792897</v>
      </c>
    </row>
    <row r="126" spans="1:5" ht="30" customHeight="1">
      <c r="A126" s="123">
        <v>123</v>
      </c>
      <c r="B126" s="124" t="s">
        <v>763</v>
      </c>
      <c r="C126" s="132">
        <v>2596</v>
      </c>
      <c r="D126" s="126">
        <v>2234.15</v>
      </c>
      <c r="E126" s="127">
        <f t="shared" si="1"/>
        <v>0.86061248073959939</v>
      </c>
    </row>
    <row r="127" spans="1:5" ht="30" customHeight="1">
      <c r="A127" s="128">
        <v>124</v>
      </c>
      <c r="B127" s="124" t="s">
        <v>764</v>
      </c>
      <c r="C127" s="133">
        <v>1779</v>
      </c>
      <c r="D127" s="130">
        <v>1628.33</v>
      </c>
      <c r="E127" s="131">
        <f t="shared" si="1"/>
        <v>0.91530635188308029</v>
      </c>
    </row>
  </sheetData>
  <mergeCells count="2">
    <mergeCell ref="A1:E1"/>
    <mergeCell ref="C2:D2"/>
  </mergeCells>
  <phoneticPr fontId="154" type="noConversion"/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activeCell="D11" sqref="D11"/>
    </sheetView>
  </sheetViews>
  <sheetFormatPr defaultColWidth="9" defaultRowHeight="18.75"/>
  <cols>
    <col min="1" max="1" width="14.25" style="67" customWidth="1"/>
    <col min="2" max="3" width="26.625" style="67" customWidth="1"/>
    <col min="4" max="4" width="15" style="69" customWidth="1"/>
    <col min="5" max="5" width="14.25" style="63" customWidth="1"/>
    <col min="6" max="6" width="12.625" style="63" customWidth="1"/>
    <col min="7" max="7" width="13.75" style="63" customWidth="1"/>
    <col min="8" max="8" width="13.875" style="63" customWidth="1"/>
    <col min="9" max="256" width="9" style="67"/>
    <col min="257" max="257" width="14.25" style="67" customWidth="1"/>
    <col min="258" max="259" width="26.625" style="67" customWidth="1"/>
    <col min="260" max="260" width="15" style="67" customWidth="1"/>
    <col min="261" max="261" width="14.25" style="67" customWidth="1"/>
    <col min="262" max="262" width="12.625" style="67" customWidth="1"/>
    <col min="263" max="263" width="13.75" style="67" customWidth="1"/>
    <col min="264" max="264" width="13.875" style="67" customWidth="1"/>
    <col min="265" max="512" width="9" style="67"/>
    <col min="513" max="513" width="14.25" style="67" customWidth="1"/>
    <col min="514" max="515" width="26.625" style="67" customWidth="1"/>
    <col min="516" max="516" width="15" style="67" customWidth="1"/>
    <col min="517" max="517" width="14.25" style="67" customWidth="1"/>
    <col min="518" max="518" width="12.625" style="67" customWidth="1"/>
    <col min="519" max="519" width="13.75" style="67" customWidth="1"/>
    <col min="520" max="520" width="13.875" style="67" customWidth="1"/>
    <col min="521" max="768" width="9" style="67"/>
    <col min="769" max="769" width="14.25" style="67" customWidth="1"/>
    <col min="770" max="771" width="26.625" style="67" customWidth="1"/>
    <col min="772" max="772" width="15" style="67" customWidth="1"/>
    <col min="773" max="773" width="14.25" style="67" customWidth="1"/>
    <col min="774" max="774" width="12.625" style="67" customWidth="1"/>
    <col min="775" max="775" width="13.75" style="67" customWidth="1"/>
    <col min="776" max="776" width="13.875" style="67" customWidth="1"/>
    <col min="777" max="1024" width="9" style="67"/>
    <col min="1025" max="1025" width="14.25" style="67" customWidth="1"/>
    <col min="1026" max="1027" width="26.625" style="67" customWidth="1"/>
    <col min="1028" max="1028" width="15" style="67" customWidth="1"/>
    <col min="1029" max="1029" width="14.25" style="67" customWidth="1"/>
    <col min="1030" max="1030" width="12.625" style="67" customWidth="1"/>
    <col min="1031" max="1031" width="13.75" style="67" customWidth="1"/>
    <col min="1032" max="1032" width="13.875" style="67" customWidth="1"/>
    <col min="1033" max="1280" width="9" style="67"/>
    <col min="1281" max="1281" width="14.25" style="67" customWidth="1"/>
    <col min="1282" max="1283" width="26.625" style="67" customWidth="1"/>
    <col min="1284" max="1284" width="15" style="67" customWidth="1"/>
    <col min="1285" max="1285" width="14.25" style="67" customWidth="1"/>
    <col min="1286" max="1286" width="12.625" style="67" customWidth="1"/>
    <col min="1287" max="1287" width="13.75" style="67" customWidth="1"/>
    <col min="1288" max="1288" width="13.875" style="67" customWidth="1"/>
    <col min="1289" max="1536" width="9" style="67"/>
    <col min="1537" max="1537" width="14.25" style="67" customWidth="1"/>
    <col min="1538" max="1539" width="26.625" style="67" customWidth="1"/>
    <col min="1540" max="1540" width="15" style="67" customWidth="1"/>
    <col min="1541" max="1541" width="14.25" style="67" customWidth="1"/>
    <col min="1542" max="1542" width="12.625" style="67" customWidth="1"/>
    <col min="1543" max="1543" width="13.75" style="67" customWidth="1"/>
    <col min="1544" max="1544" width="13.875" style="67" customWidth="1"/>
    <col min="1545" max="1792" width="9" style="67"/>
    <col min="1793" max="1793" width="14.25" style="67" customWidth="1"/>
    <col min="1794" max="1795" width="26.625" style="67" customWidth="1"/>
    <col min="1796" max="1796" width="15" style="67" customWidth="1"/>
    <col min="1797" max="1797" width="14.25" style="67" customWidth="1"/>
    <col min="1798" max="1798" width="12.625" style="67" customWidth="1"/>
    <col min="1799" max="1799" width="13.75" style="67" customWidth="1"/>
    <col min="1800" max="1800" width="13.875" style="67" customWidth="1"/>
    <col min="1801" max="2048" width="9" style="67"/>
    <col min="2049" max="2049" width="14.25" style="67" customWidth="1"/>
    <col min="2050" max="2051" width="26.625" style="67" customWidth="1"/>
    <col min="2052" max="2052" width="15" style="67" customWidth="1"/>
    <col min="2053" max="2053" width="14.25" style="67" customWidth="1"/>
    <col min="2054" max="2054" width="12.625" style="67" customWidth="1"/>
    <col min="2055" max="2055" width="13.75" style="67" customWidth="1"/>
    <col min="2056" max="2056" width="13.875" style="67" customWidth="1"/>
    <col min="2057" max="2304" width="9" style="67"/>
    <col min="2305" max="2305" width="14.25" style="67" customWidth="1"/>
    <col min="2306" max="2307" width="26.625" style="67" customWidth="1"/>
    <col min="2308" max="2308" width="15" style="67" customWidth="1"/>
    <col min="2309" max="2309" width="14.25" style="67" customWidth="1"/>
    <col min="2310" max="2310" width="12.625" style="67" customWidth="1"/>
    <col min="2311" max="2311" width="13.75" style="67" customWidth="1"/>
    <col min="2312" max="2312" width="13.875" style="67" customWidth="1"/>
    <col min="2313" max="2560" width="9" style="67"/>
    <col min="2561" max="2561" width="14.25" style="67" customWidth="1"/>
    <col min="2562" max="2563" width="26.625" style="67" customWidth="1"/>
    <col min="2564" max="2564" width="15" style="67" customWidth="1"/>
    <col min="2565" max="2565" width="14.25" style="67" customWidth="1"/>
    <col min="2566" max="2566" width="12.625" style="67" customWidth="1"/>
    <col min="2567" max="2567" width="13.75" style="67" customWidth="1"/>
    <col min="2568" max="2568" width="13.875" style="67" customWidth="1"/>
    <col min="2569" max="2816" width="9" style="67"/>
    <col min="2817" max="2817" width="14.25" style="67" customWidth="1"/>
    <col min="2818" max="2819" width="26.625" style="67" customWidth="1"/>
    <col min="2820" max="2820" width="15" style="67" customWidth="1"/>
    <col min="2821" max="2821" width="14.25" style="67" customWidth="1"/>
    <col min="2822" max="2822" width="12.625" style="67" customWidth="1"/>
    <col min="2823" max="2823" width="13.75" style="67" customWidth="1"/>
    <col min="2824" max="2824" width="13.875" style="67" customWidth="1"/>
    <col min="2825" max="3072" width="9" style="67"/>
    <col min="3073" max="3073" width="14.25" style="67" customWidth="1"/>
    <col min="3074" max="3075" width="26.625" style="67" customWidth="1"/>
    <col min="3076" max="3076" width="15" style="67" customWidth="1"/>
    <col min="3077" max="3077" width="14.25" style="67" customWidth="1"/>
    <col min="3078" max="3078" width="12.625" style="67" customWidth="1"/>
    <col min="3079" max="3079" width="13.75" style="67" customWidth="1"/>
    <col min="3080" max="3080" width="13.875" style="67" customWidth="1"/>
    <col min="3081" max="3328" width="9" style="67"/>
    <col min="3329" max="3329" width="14.25" style="67" customWidth="1"/>
    <col min="3330" max="3331" width="26.625" style="67" customWidth="1"/>
    <col min="3332" max="3332" width="15" style="67" customWidth="1"/>
    <col min="3333" max="3333" width="14.25" style="67" customWidth="1"/>
    <col min="3334" max="3334" width="12.625" style="67" customWidth="1"/>
    <col min="3335" max="3335" width="13.75" style="67" customWidth="1"/>
    <col min="3336" max="3336" width="13.875" style="67" customWidth="1"/>
    <col min="3337" max="3584" width="9" style="67"/>
    <col min="3585" max="3585" width="14.25" style="67" customWidth="1"/>
    <col min="3586" max="3587" width="26.625" style="67" customWidth="1"/>
    <col min="3588" max="3588" width="15" style="67" customWidth="1"/>
    <col min="3589" max="3589" width="14.25" style="67" customWidth="1"/>
    <col min="3590" max="3590" width="12.625" style="67" customWidth="1"/>
    <col min="3591" max="3591" width="13.75" style="67" customWidth="1"/>
    <col min="3592" max="3592" width="13.875" style="67" customWidth="1"/>
    <col min="3593" max="3840" width="9" style="67"/>
    <col min="3841" max="3841" width="14.25" style="67" customWidth="1"/>
    <col min="3842" max="3843" width="26.625" style="67" customWidth="1"/>
    <col min="3844" max="3844" width="15" style="67" customWidth="1"/>
    <col min="3845" max="3845" width="14.25" style="67" customWidth="1"/>
    <col min="3846" max="3846" width="12.625" style="67" customWidth="1"/>
    <col min="3847" max="3847" width="13.75" style="67" customWidth="1"/>
    <col min="3848" max="3848" width="13.875" style="67" customWidth="1"/>
    <col min="3849" max="4096" width="9" style="67"/>
    <col min="4097" max="4097" width="14.25" style="67" customWidth="1"/>
    <col min="4098" max="4099" width="26.625" style="67" customWidth="1"/>
    <col min="4100" max="4100" width="15" style="67" customWidth="1"/>
    <col min="4101" max="4101" width="14.25" style="67" customWidth="1"/>
    <col min="4102" max="4102" width="12.625" style="67" customWidth="1"/>
    <col min="4103" max="4103" width="13.75" style="67" customWidth="1"/>
    <col min="4104" max="4104" width="13.875" style="67" customWidth="1"/>
    <col min="4105" max="4352" width="9" style="67"/>
    <col min="4353" max="4353" width="14.25" style="67" customWidth="1"/>
    <col min="4354" max="4355" width="26.625" style="67" customWidth="1"/>
    <col min="4356" max="4356" width="15" style="67" customWidth="1"/>
    <col min="4357" max="4357" width="14.25" style="67" customWidth="1"/>
    <col min="4358" max="4358" width="12.625" style="67" customWidth="1"/>
    <col min="4359" max="4359" width="13.75" style="67" customWidth="1"/>
    <col min="4360" max="4360" width="13.875" style="67" customWidth="1"/>
    <col min="4361" max="4608" width="9" style="67"/>
    <col min="4609" max="4609" width="14.25" style="67" customWidth="1"/>
    <col min="4610" max="4611" width="26.625" style="67" customWidth="1"/>
    <col min="4612" max="4612" width="15" style="67" customWidth="1"/>
    <col min="4613" max="4613" width="14.25" style="67" customWidth="1"/>
    <col min="4614" max="4614" width="12.625" style="67" customWidth="1"/>
    <col min="4615" max="4615" width="13.75" style="67" customWidth="1"/>
    <col min="4616" max="4616" width="13.875" style="67" customWidth="1"/>
    <col min="4617" max="4864" width="9" style="67"/>
    <col min="4865" max="4865" width="14.25" style="67" customWidth="1"/>
    <col min="4866" max="4867" width="26.625" style="67" customWidth="1"/>
    <col min="4868" max="4868" width="15" style="67" customWidth="1"/>
    <col min="4869" max="4869" width="14.25" style="67" customWidth="1"/>
    <col min="4870" max="4870" width="12.625" style="67" customWidth="1"/>
    <col min="4871" max="4871" width="13.75" style="67" customWidth="1"/>
    <col min="4872" max="4872" width="13.875" style="67" customWidth="1"/>
    <col min="4873" max="5120" width="9" style="67"/>
    <col min="5121" max="5121" width="14.25" style="67" customWidth="1"/>
    <col min="5122" max="5123" width="26.625" style="67" customWidth="1"/>
    <col min="5124" max="5124" width="15" style="67" customWidth="1"/>
    <col min="5125" max="5125" width="14.25" style="67" customWidth="1"/>
    <col min="5126" max="5126" width="12.625" style="67" customWidth="1"/>
    <col min="5127" max="5127" width="13.75" style="67" customWidth="1"/>
    <col min="5128" max="5128" width="13.875" style="67" customWidth="1"/>
    <col min="5129" max="5376" width="9" style="67"/>
    <col min="5377" max="5377" width="14.25" style="67" customWidth="1"/>
    <col min="5378" max="5379" width="26.625" style="67" customWidth="1"/>
    <col min="5380" max="5380" width="15" style="67" customWidth="1"/>
    <col min="5381" max="5381" width="14.25" style="67" customWidth="1"/>
    <col min="5382" max="5382" width="12.625" style="67" customWidth="1"/>
    <col min="5383" max="5383" width="13.75" style="67" customWidth="1"/>
    <col min="5384" max="5384" width="13.875" style="67" customWidth="1"/>
    <col min="5385" max="5632" width="9" style="67"/>
    <col min="5633" max="5633" width="14.25" style="67" customWidth="1"/>
    <col min="5634" max="5635" width="26.625" style="67" customWidth="1"/>
    <col min="5636" max="5636" width="15" style="67" customWidth="1"/>
    <col min="5637" max="5637" width="14.25" style="67" customWidth="1"/>
    <col min="5638" max="5638" width="12.625" style="67" customWidth="1"/>
    <col min="5639" max="5639" width="13.75" style="67" customWidth="1"/>
    <col min="5640" max="5640" width="13.875" style="67" customWidth="1"/>
    <col min="5641" max="5888" width="9" style="67"/>
    <col min="5889" max="5889" width="14.25" style="67" customWidth="1"/>
    <col min="5890" max="5891" width="26.625" style="67" customWidth="1"/>
    <col min="5892" max="5892" width="15" style="67" customWidth="1"/>
    <col min="5893" max="5893" width="14.25" style="67" customWidth="1"/>
    <col min="5894" max="5894" width="12.625" style="67" customWidth="1"/>
    <col min="5895" max="5895" width="13.75" style="67" customWidth="1"/>
    <col min="5896" max="5896" width="13.875" style="67" customWidth="1"/>
    <col min="5897" max="6144" width="9" style="67"/>
    <col min="6145" max="6145" width="14.25" style="67" customWidth="1"/>
    <col min="6146" max="6147" width="26.625" style="67" customWidth="1"/>
    <col min="6148" max="6148" width="15" style="67" customWidth="1"/>
    <col min="6149" max="6149" width="14.25" style="67" customWidth="1"/>
    <col min="6150" max="6150" width="12.625" style="67" customWidth="1"/>
    <col min="6151" max="6151" width="13.75" style="67" customWidth="1"/>
    <col min="6152" max="6152" width="13.875" style="67" customWidth="1"/>
    <col min="6153" max="6400" width="9" style="67"/>
    <col min="6401" max="6401" width="14.25" style="67" customWidth="1"/>
    <col min="6402" max="6403" width="26.625" style="67" customWidth="1"/>
    <col min="6404" max="6404" width="15" style="67" customWidth="1"/>
    <col min="6405" max="6405" width="14.25" style="67" customWidth="1"/>
    <col min="6406" max="6406" width="12.625" style="67" customWidth="1"/>
    <col min="6407" max="6407" width="13.75" style="67" customWidth="1"/>
    <col min="6408" max="6408" width="13.875" style="67" customWidth="1"/>
    <col min="6409" max="6656" width="9" style="67"/>
    <col min="6657" max="6657" width="14.25" style="67" customWidth="1"/>
    <col min="6658" max="6659" width="26.625" style="67" customWidth="1"/>
    <col min="6660" max="6660" width="15" style="67" customWidth="1"/>
    <col min="6661" max="6661" width="14.25" style="67" customWidth="1"/>
    <col min="6662" max="6662" width="12.625" style="67" customWidth="1"/>
    <col min="6663" max="6663" width="13.75" style="67" customWidth="1"/>
    <col min="6664" max="6664" width="13.875" style="67" customWidth="1"/>
    <col min="6665" max="6912" width="9" style="67"/>
    <col min="6913" max="6913" width="14.25" style="67" customWidth="1"/>
    <col min="6914" max="6915" width="26.625" style="67" customWidth="1"/>
    <col min="6916" max="6916" width="15" style="67" customWidth="1"/>
    <col min="6917" max="6917" width="14.25" style="67" customWidth="1"/>
    <col min="6918" max="6918" width="12.625" style="67" customWidth="1"/>
    <col min="6919" max="6919" width="13.75" style="67" customWidth="1"/>
    <col min="6920" max="6920" width="13.875" style="67" customWidth="1"/>
    <col min="6921" max="7168" width="9" style="67"/>
    <col min="7169" max="7169" width="14.25" style="67" customWidth="1"/>
    <col min="7170" max="7171" width="26.625" style="67" customWidth="1"/>
    <col min="7172" max="7172" width="15" style="67" customWidth="1"/>
    <col min="7173" max="7173" width="14.25" style="67" customWidth="1"/>
    <col min="7174" max="7174" width="12.625" style="67" customWidth="1"/>
    <col min="7175" max="7175" width="13.75" style="67" customWidth="1"/>
    <col min="7176" max="7176" width="13.875" style="67" customWidth="1"/>
    <col min="7177" max="7424" width="9" style="67"/>
    <col min="7425" max="7425" width="14.25" style="67" customWidth="1"/>
    <col min="7426" max="7427" width="26.625" style="67" customWidth="1"/>
    <col min="7428" max="7428" width="15" style="67" customWidth="1"/>
    <col min="7429" max="7429" width="14.25" style="67" customWidth="1"/>
    <col min="7430" max="7430" width="12.625" style="67" customWidth="1"/>
    <col min="7431" max="7431" width="13.75" style="67" customWidth="1"/>
    <col min="7432" max="7432" width="13.875" style="67" customWidth="1"/>
    <col min="7433" max="7680" width="9" style="67"/>
    <col min="7681" max="7681" width="14.25" style="67" customWidth="1"/>
    <col min="7682" max="7683" width="26.625" style="67" customWidth="1"/>
    <col min="7684" max="7684" width="15" style="67" customWidth="1"/>
    <col min="7685" max="7685" width="14.25" style="67" customWidth="1"/>
    <col min="7686" max="7686" width="12.625" style="67" customWidth="1"/>
    <col min="7687" max="7687" width="13.75" style="67" customWidth="1"/>
    <col min="7688" max="7688" width="13.875" style="67" customWidth="1"/>
    <col min="7689" max="7936" width="9" style="67"/>
    <col min="7937" max="7937" width="14.25" style="67" customWidth="1"/>
    <col min="7938" max="7939" width="26.625" style="67" customWidth="1"/>
    <col min="7940" max="7940" width="15" style="67" customWidth="1"/>
    <col min="7941" max="7941" width="14.25" style="67" customWidth="1"/>
    <col min="7942" max="7942" width="12.625" style="67" customWidth="1"/>
    <col min="7943" max="7943" width="13.75" style="67" customWidth="1"/>
    <col min="7944" max="7944" width="13.875" style="67" customWidth="1"/>
    <col min="7945" max="8192" width="9" style="67"/>
    <col min="8193" max="8193" width="14.25" style="67" customWidth="1"/>
    <col min="8194" max="8195" width="26.625" style="67" customWidth="1"/>
    <col min="8196" max="8196" width="15" style="67" customWidth="1"/>
    <col min="8197" max="8197" width="14.25" style="67" customWidth="1"/>
    <col min="8198" max="8198" width="12.625" style="67" customWidth="1"/>
    <col min="8199" max="8199" width="13.75" style="67" customWidth="1"/>
    <col min="8200" max="8200" width="13.875" style="67" customWidth="1"/>
    <col min="8201" max="8448" width="9" style="67"/>
    <col min="8449" max="8449" width="14.25" style="67" customWidth="1"/>
    <col min="8450" max="8451" width="26.625" style="67" customWidth="1"/>
    <col min="8452" max="8452" width="15" style="67" customWidth="1"/>
    <col min="8453" max="8453" width="14.25" style="67" customWidth="1"/>
    <col min="8454" max="8454" width="12.625" style="67" customWidth="1"/>
    <col min="8455" max="8455" width="13.75" style="67" customWidth="1"/>
    <col min="8456" max="8456" width="13.875" style="67" customWidth="1"/>
    <col min="8457" max="8704" width="9" style="67"/>
    <col min="8705" max="8705" width="14.25" style="67" customWidth="1"/>
    <col min="8706" max="8707" width="26.625" style="67" customWidth="1"/>
    <col min="8708" max="8708" width="15" style="67" customWidth="1"/>
    <col min="8709" max="8709" width="14.25" style="67" customWidth="1"/>
    <col min="8710" max="8710" width="12.625" style="67" customWidth="1"/>
    <col min="8711" max="8711" width="13.75" style="67" customWidth="1"/>
    <col min="8712" max="8712" width="13.875" style="67" customWidth="1"/>
    <col min="8713" max="8960" width="9" style="67"/>
    <col min="8961" max="8961" width="14.25" style="67" customWidth="1"/>
    <col min="8962" max="8963" width="26.625" style="67" customWidth="1"/>
    <col min="8964" max="8964" width="15" style="67" customWidth="1"/>
    <col min="8965" max="8965" width="14.25" style="67" customWidth="1"/>
    <col min="8966" max="8966" width="12.625" style="67" customWidth="1"/>
    <col min="8967" max="8967" width="13.75" style="67" customWidth="1"/>
    <col min="8968" max="8968" width="13.875" style="67" customWidth="1"/>
    <col min="8969" max="9216" width="9" style="67"/>
    <col min="9217" max="9217" width="14.25" style="67" customWidth="1"/>
    <col min="9218" max="9219" width="26.625" style="67" customWidth="1"/>
    <col min="9220" max="9220" width="15" style="67" customWidth="1"/>
    <col min="9221" max="9221" width="14.25" style="67" customWidth="1"/>
    <col min="9222" max="9222" width="12.625" style="67" customWidth="1"/>
    <col min="9223" max="9223" width="13.75" style="67" customWidth="1"/>
    <col min="9224" max="9224" width="13.875" style="67" customWidth="1"/>
    <col min="9225" max="9472" width="9" style="67"/>
    <col min="9473" max="9473" width="14.25" style="67" customWidth="1"/>
    <col min="9474" max="9475" width="26.625" style="67" customWidth="1"/>
    <col min="9476" max="9476" width="15" style="67" customWidth="1"/>
    <col min="9477" max="9477" width="14.25" style="67" customWidth="1"/>
    <col min="9478" max="9478" width="12.625" style="67" customWidth="1"/>
    <col min="9479" max="9479" width="13.75" style="67" customWidth="1"/>
    <col min="9480" max="9480" width="13.875" style="67" customWidth="1"/>
    <col min="9481" max="9728" width="9" style="67"/>
    <col min="9729" max="9729" width="14.25" style="67" customWidth="1"/>
    <col min="9730" max="9731" width="26.625" style="67" customWidth="1"/>
    <col min="9732" max="9732" width="15" style="67" customWidth="1"/>
    <col min="9733" max="9733" width="14.25" style="67" customWidth="1"/>
    <col min="9734" max="9734" width="12.625" style="67" customWidth="1"/>
    <col min="9735" max="9735" width="13.75" style="67" customWidth="1"/>
    <col min="9736" max="9736" width="13.875" style="67" customWidth="1"/>
    <col min="9737" max="9984" width="9" style="67"/>
    <col min="9985" max="9985" width="14.25" style="67" customWidth="1"/>
    <col min="9986" max="9987" width="26.625" style="67" customWidth="1"/>
    <col min="9988" max="9988" width="15" style="67" customWidth="1"/>
    <col min="9989" max="9989" width="14.25" style="67" customWidth="1"/>
    <col min="9990" max="9990" width="12.625" style="67" customWidth="1"/>
    <col min="9991" max="9991" width="13.75" style="67" customWidth="1"/>
    <col min="9992" max="9992" width="13.875" style="67" customWidth="1"/>
    <col min="9993" max="10240" width="9" style="67"/>
    <col min="10241" max="10241" width="14.25" style="67" customWidth="1"/>
    <col min="10242" max="10243" width="26.625" style="67" customWidth="1"/>
    <col min="10244" max="10244" width="15" style="67" customWidth="1"/>
    <col min="10245" max="10245" width="14.25" style="67" customWidth="1"/>
    <col min="10246" max="10246" width="12.625" style="67" customWidth="1"/>
    <col min="10247" max="10247" width="13.75" style="67" customWidth="1"/>
    <col min="10248" max="10248" width="13.875" style="67" customWidth="1"/>
    <col min="10249" max="10496" width="9" style="67"/>
    <col min="10497" max="10497" width="14.25" style="67" customWidth="1"/>
    <col min="10498" max="10499" width="26.625" style="67" customWidth="1"/>
    <col min="10500" max="10500" width="15" style="67" customWidth="1"/>
    <col min="10501" max="10501" width="14.25" style="67" customWidth="1"/>
    <col min="10502" max="10502" width="12.625" style="67" customWidth="1"/>
    <col min="10503" max="10503" width="13.75" style="67" customWidth="1"/>
    <col min="10504" max="10504" width="13.875" style="67" customWidth="1"/>
    <col min="10505" max="10752" width="9" style="67"/>
    <col min="10753" max="10753" width="14.25" style="67" customWidth="1"/>
    <col min="10754" max="10755" width="26.625" style="67" customWidth="1"/>
    <col min="10756" max="10756" width="15" style="67" customWidth="1"/>
    <col min="10757" max="10757" width="14.25" style="67" customWidth="1"/>
    <col min="10758" max="10758" width="12.625" style="67" customWidth="1"/>
    <col min="10759" max="10759" width="13.75" style="67" customWidth="1"/>
    <col min="10760" max="10760" width="13.875" style="67" customWidth="1"/>
    <col min="10761" max="11008" width="9" style="67"/>
    <col min="11009" max="11009" width="14.25" style="67" customWidth="1"/>
    <col min="11010" max="11011" width="26.625" style="67" customWidth="1"/>
    <col min="11012" max="11012" width="15" style="67" customWidth="1"/>
    <col min="11013" max="11013" width="14.25" style="67" customWidth="1"/>
    <col min="11014" max="11014" width="12.625" style="67" customWidth="1"/>
    <col min="11015" max="11015" width="13.75" style="67" customWidth="1"/>
    <col min="11016" max="11016" width="13.875" style="67" customWidth="1"/>
    <col min="11017" max="11264" width="9" style="67"/>
    <col min="11265" max="11265" width="14.25" style="67" customWidth="1"/>
    <col min="11266" max="11267" width="26.625" style="67" customWidth="1"/>
    <col min="11268" max="11268" width="15" style="67" customWidth="1"/>
    <col min="11269" max="11269" width="14.25" style="67" customWidth="1"/>
    <col min="11270" max="11270" width="12.625" style="67" customWidth="1"/>
    <col min="11271" max="11271" width="13.75" style="67" customWidth="1"/>
    <col min="11272" max="11272" width="13.875" style="67" customWidth="1"/>
    <col min="11273" max="11520" width="9" style="67"/>
    <col min="11521" max="11521" width="14.25" style="67" customWidth="1"/>
    <col min="11522" max="11523" width="26.625" style="67" customWidth="1"/>
    <col min="11524" max="11524" width="15" style="67" customWidth="1"/>
    <col min="11525" max="11525" width="14.25" style="67" customWidth="1"/>
    <col min="11526" max="11526" width="12.625" style="67" customWidth="1"/>
    <col min="11527" max="11527" width="13.75" style="67" customWidth="1"/>
    <col min="11528" max="11528" width="13.875" style="67" customWidth="1"/>
    <col min="11529" max="11776" width="9" style="67"/>
    <col min="11777" max="11777" width="14.25" style="67" customWidth="1"/>
    <col min="11778" max="11779" width="26.625" style="67" customWidth="1"/>
    <col min="11780" max="11780" width="15" style="67" customWidth="1"/>
    <col min="11781" max="11781" width="14.25" style="67" customWidth="1"/>
    <col min="11782" max="11782" width="12.625" style="67" customWidth="1"/>
    <col min="11783" max="11783" width="13.75" style="67" customWidth="1"/>
    <col min="11784" max="11784" width="13.875" style="67" customWidth="1"/>
    <col min="11785" max="12032" width="9" style="67"/>
    <col min="12033" max="12033" width="14.25" style="67" customWidth="1"/>
    <col min="12034" max="12035" width="26.625" style="67" customWidth="1"/>
    <col min="12036" max="12036" width="15" style="67" customWidth="1"/>
    <col min="12037" max="12037" width="14.25" style="67" customWidth="1"/>
    <col min="12038" max="12038" width="12.625" style="67" customWidth="1"/>
    <col min="12039" max="12039" width="13.75" style="67" customWidth="1"/>
    <col min="12040" max="12040" width="13.875" style="67" customWidth="1"/>
    <col min="12041" max="12288" width="9" style="67"/>
    <col min="12289" max="12289" width="14.25" style="67" customWidth="1"/>
    <col min="12290" max="12291" width="26.625" style="67" customWidth="1"/>
    <col min="12292" max="12292" width="15" style="67" customWidth="1"/>
    <col min="12293" max="12293" width="14.25" style="67" customWidth="1"/>
    <col min="12294" max="12294" width="12.625" style="67" customWidth="1"/>
    <col min="12295" max="12295" width="13.75" style="67" customWidth="1"/>
    <col min="12296" max="12296" width="13.875" style="67" customWidth="1"/>
    <col min="12297" max="12544" width="9" style="67"/>
    <col min="12545" max="12545" width="14.25" style="67" customWidth="1"/>
    <col min="12546" max="12547" width="26.625" style="67" customWidth="1"/>
    <col min="12548" max="12548" width="15" style="67" customWidth="1"/>
    <col min="12549" max="12549" width="14.25" style="67" customWidth="1"/>
    <col min="12550" max="12550" width="12.625" style="67" customWidth="1"/>
    <col min="12551" max="12551" width="13.75" style="67" customWidth="1"/>
    <col min="12552" max="12552" width="13.875" style="67" customWidth="1"/>
    <col min="12553" max="12800" width="9" style="67"/>
    <col min="12801" max="12801" width="14.25" style="67" customWidth="1"/>
    <col min="12802" max="12803" width="26.625" style="67" customWidth="1"/>
    <col min="12804" max="12804" width="15" style="67" customWidth="1"/>
    <col min="12805" max="12805" width="14.25" style="67" customWidth="1"/>
    <col min="12806" max="12806" width="12.625" style="67" customWidth="1"/>
    <col min="12807" max="12807" width="13.75" style="67" customWidth="1"/>
    <col min="12808" max="12808" width="13.875" style="67" customWidth="1"/>
    <col min="12809" max="13056" width="9" style="67"/>
    <col min="13057" max="13057" width="14.25" style="67" customWidth="1"/>
    <col min="13058" max="13059" width="26.625" style="67" customWidth="1"/>
    <col min="13060" max="13060" width="15" style="67" customWidth="1"/>
    <col min="13061" max="13061" width="14.25" style="67" customWidth="1"/>
    <col min="13062" max="13062" width="12.625" style="67" customWidth="1"/>
    <col min="13063" max="13063" width="13.75" style="67" customWidth="1"/>
    <col min="13064" max="13064" width="13.875" style="67" customWidth="1"/>
    <col min="13065" max="13312" width="9" style="67"/>
    <col min="13313" max="13313" width="14.25" style="67" customWidth="1"/>
    <col min="13314" max="13315" width="26.625" style="67" customWidth="1"/>
    <col min="13316" max="13316" width="15" style="67" customWidth="1"/>
    <col min="13317" max="13317" width="14.25" style="67" customWidth="1"/>
    <col min="13318" max="13318" width="12.625" style="67" customWidth="1"/>
    <col min="13319" max="13319" width="13.75" style="67" customWidth="1"/>
    <col min="13320" max="13320" width="13.875" style="67" customWidth="1"/>
    <col min="13321" max="13568" width="9" style="67"/>
    <col min="13569" max="13569" width="14.25" style="67" customWidth="1"/>
    <col min="13570" max="13571" width="26.625" style="67" customWidth="1"/>
    <col min="13572" max="13572" width="15" style="67" customWidth="1"/>
    <col min="13573" max="13573" width="14.25" style="67" customWidth="1"/>
    <col min="13574" max="13574" width="12.625" style="67" customWidth="1"/>
    <col min="13575" max="13575" width="13.75" style="67" customWidth="1"/>
    <col min="13576" max="13576" width="13.875" style="67" customWidth="1"/>
    <col min="13577" max="13824" width="9" style="67"/>
    <col min="13825" max="13825" width="14.25" style="67" customWidth="1"/>
    <col min="13826" max="13827" width="26.625" style="67" customWidth="1"/>
    <col min="13828" max="13828" width="15" style="67" customWidth="1"/>
    <col min="13829" max="13829" width="14.25" style="67" customWidth="1"/>
    <col min="13830" max="13830" width="12.625" style="67" customWidth="1"/>
    <col min="13831" max="13831" width="13.75" style="67" customWidth="1"/>
    <col min="13832" max="13832" width="13.875" style="67" customWidth="1"/>
    <col min="13833" max="14080" width="9" style="67"/>
    <col min="14081" max="14081" width="14.25" style="67" customWidth="1"/>
    <col min="14082" max="14083" width="26.625" style="67" customWidth="1"/>
    <col min="14084" max="14084" width="15" style="67" customWidth="1"/>
    <col min="14085" max="14085" width="14.25" style="67" customWidth="1"/>
    <col min="14086" max="14086" width="12.625" style="67" customWidth="1"/>
    <col min="14087" max="14087" width="13.75" style="67" customWidth="1"/>
    <col min="14088" max="14088" width="13.875" style="67" customWidth="1"/>
    <col min="14089" max="14336" width="9" style="67"/>
    <col min="14337" max="14337" width="14.25" style="67" customWidth="1"/>
    <col min="14338" max="14339" width="26.625" style="67" customWidth="1"/>
    <col min="14340" max="14340" width="15" style="67" customWidth="1"/>
    <col min="14341" max="14341" width="14.25" style="67" customWidth="1"/>
    <col min="14342" max="14342" width="12.625" style="67" customWidth="1"/>
    <col min="14343" max="14343" width="13.75" style="67" customWidth="1"/>
    <col min="14344" max="14344" width="13.875" style="67" customWidth="1"/>
    <col min="14345" max="14592" width="9" style="67"/>
    <col min="14593" max="14593" width="14.25" style="67" customWidth="1"/>
    <col min="14594" max="14595" width="26.625" style="67" customWidth="1"/>
    <col min="14596" max="14596" width="15" style="67" customWidth="1"/>
    <col min="14597" max="14597" width="14.25" style="67" customWidth="1"/>
    <col min="14598" max="14598" width="12.625" style="67" customWidth="1"/>
    <col min="14599" max="14599" width="13.75" style="67" customWidth="1"/>
    <col min="14600" max="14600" width="13.875" style="67" customWidth="1"/>
    <col min="14601" max="14848" width="9" style="67"/>
    <col min="14849" max="14849" width="14.25" style="67" customWidth="1"/>
    <col min="14850" max="14851" width="26.625" style="67" customWidth="1"/>
    <col min="14852" max="14852" width="15" style="67" customWidth="1"/>
    <col min="14853" max="14853" width="14.25" style="67" customWidth="1"/>
    <col min="14854" max="14854" width="12.625" style="67" customWidth="1"/>
    <col min="14855" max="14855" width="13.75" style="67" customWidth="1"/>
    <col min="14856" max="14856" width="13.875" style="67" customWidth="1"/>
    <col min="14857" max="15104" width="9" style="67"/>
    <col min="15105" max="15105" width="14.25" style="67" customWidth="1"/>
    <col min="15106" max="15107" width="26.625" style="67" customWidth="1"/>
    <col min="15108" max="15108" width="15" style="67" customWidth="1"/>
    <col min="15109" max="15109" width="14.25" style="67" customWidth="1"/>
    <col min="15110" max="15110" width="12.625" style="67" customWidth="1"/>
    <col min="15111" max="15111" width="13.75" style="67" customWidth="1"/>
    <col min="15112" max="15112" width="13.875" style="67" customWidth="1"/>
    <col min="15113" max="15360" width="9" style="67"/>
    <col min="15361" max="15361" width="14.25" style="67" customWidth="1"/>
    <col min="15362" max="15363" width="26.625" style="67" customWidth="1"/>
    <col min="15364" max="15364" width="15" style="67" customWidth="1"/>
    <col min="15365" max="15365" width="14.25" style="67" customWidth="1"/>
    <col min="15366" max="15366" width="12.625" style="67" customWidth="1"/>
    <col min="15367" max="15367" width="13.75" style="67" customWidth="1"/>
    <col min="15368" max="15368" width="13.875" style="67" customWidth="1"/>
    <col min="15369" max="15616" width="9" style="67"/>
    <col min="15617" max="15617" width="14.25" style="67" customWidth="1"/>
    <col min="15618" max="15619" width="26.625" style="67" customWidth="1"/>
    <col min="15620" max="15620" width="15" style="67" customWidth="1"/>
    <col min="15621" max="15621" width="14.25" style="67" customWidth="1"/>
    <col min="15622" max="15622" width="12.625" style="67" customWidth="1"/>
    <col min="15623" max="15623" width="13.75" style="67" customWidth="1"/>
    <col min="15624" max="15624" width="13.875" style="67" customWidth="1"/>
    <col min="15625" max="15872" width="9" style="67"/>
    <col min="15873" max="15873" width="14.25" style="67" customWidth="1"/>
    <col min="15874" max="15875" width="26.625" style="67" customWidth="1"/>
    <col min="15876" max="15876" width="15" style="67" customWidth="1"/>
    <col min="15877" max="15877" width="14.25" style="67" customWidth="1"/>
    <col min="15878" max="15878" width="12.625" style="67" customWidth="1"/>
    <col min="15879" max="15879" width="13.75" style="67" customWidth="1"/>
    <col min="15880" max="15880" width="13.875" style="67" customWidth="1"/>
    <col min="15881" max="16128" width="9" style="67"/>
    <col min="16129" max="16129" width="14.25" style="67" customWidth="1"/>
    <col min="16130" max="16131" width="26.625" style="67" customWidth="1"/>
    <col min="16132" max="16132" width="15" style="67" customWidth="1"/>
    <col min="16133" max="16133" width="14.25" style="67" customWidth="1"/>
    <col min="16134" max="16134" width="12.625" style="67" customWidth="1"/>
    <col min="16135" max="16135" width="13.75" style="67" customWidth="1"/>
    <col min="16136" max="16136" width="13.875" style="67" customWidth="1"/>
    <col min="16137" max="16384" width="9" style="67"/>
  </cols>
  <sheetData>
    <row r="1" spans="1:8">
      <c r="A1" s="96" t="s">
        <v>0</v>
      </c>
    </row>
    <row r="2" spans="1:8" ht="43.5" customHeight="1">
      <c r="A2" s="706" t="s">
        <v>929</v>
      </c>
      <c r="B2" s="706"/>
      <c r="C2" s="706"/>
      <c r="D2" s="706"/>
      <c r="E2" s="706"/>
      <c r="F2" s="706"/>
      <c r="G2" s="706"/>
      <c r="H2" s="706"/>
    </row>
    <row r="3" spans="1:8" ht="29.25" customHeight="1">
      <c r="A3" s="71"/>
      <c r="B3" s="71"/>
      <c r="C3" s="71"/>
      <c r="D3" s="72"/>
      <c r="E3" s="73"/>
      <c r="F3" s="73"/>
      <c r="G3" s="73"/>
      <c r="H3" s="93" t="s">
        <v>3</v>
      </c>
    </row>
    <row r="4" spans="1:8" s="62" customFormat="1" ht="41.25" customHeight="1">
      <c r="A4" s="97" t="s">
        <v>930</v>
      </c>
      <c r="B4" s="97" t="s">
        <v>931</v>
      </c>
      <c r="C4" s="97" t="s">
        <v>7</v>
      </c>
      <c r="D4" s="98" t="s">
        <v>6</v>
      </c>
      <c r="E4" s="99" t="s">
        <v>932</v>
      </c>
      <c r="F4" s="99" t="s">
        <v>933</v>
      </c>
      <c r="G4" s="99" t="s">
        <v>934</v>
      </c>
      <c r="H4" s="100" t="s">
        <v>935</v>
      </c>
    </row>
    <row r="5" spans="1:8" s="62" customFormat="1" ht="27.75" customHeight="1">
      <c r="A5" s="707" t="s">
        <v>427</v>
      </c>
      <c r="B5" s="708"/>
      <c r="C5" s="709"/>
      <c r="D5" s="101">
        <v>10662.78</v>
      </c>
      <c r="E5" s="101">
        <v>4518.2700000000004</v>
      </c>
      <c r="F5" s="101">
        <v>2933.89</v>
      </c>
      <c r="G5" s="101">
        <v>2286.56</v>
      </c>
      <c r="H5" s="101">
        <v>924.06</v>
      </c>
    </row>
    <row r="6" spans="1:8" s="62" customFormat="1" ht="27.75" customHeight="1">
      <c r="A6" s="710" t="s">
        <v>20</v>
      </c>
      <c r="B6" s="102" t="s">
        <v>407</v>
      </c>
      <c r="C6" s="103"/>
      <c r="D6" s="101">
        <v>6164.98</v>
      </c>
      <c r="E6" s="101">
        <v>2644.4</v>
      </c>
      <c r="F6" s="101">
        <v>1709.79</v>
      </c>
      <c r="G6" s="101">
        <v>1423.93</v>
      </c>
      <c r="H6" s="101">
        <v>386.86</v>
      </c>
    </row>
    <row r="7" spans="1:8" ht="30" customHeight="1">
      <c r="A7" s="711"/>
      <c r="B7" s="104" t="s">
        <v>23</v>
      </c>
      <c r="C7" s="83" t="s">
        <v>24</v>
      </c>
      <c r="D7" s="83">
        <v>63.88</v>
      </c>
      <c r="E7" s="85">
        <v>39.68</v>
      </c>
      <c r="F7" s="85">
        <v>8.56</v>
      </c>
      <c r="G7" s="85">
        <v>15.64</v>
      </c>
      <c r="H7" s="85">
        <v>0</v>
      </c>
    </row>
    <row r="8" spans="1:8" ht="30" customHeight="1">
      <c r="A8" s="711"/>
      <c r="B8" s="104" t="s">
        <v>25</v>
      </c>
      <c r="C8" s="83" t="s">
        <v>24</v>
      </c>
      <c r="D8" s="83">
        <v>34.450000000000003</v>
      </c>
      <c r="E8" s="85">
        <v>27</v>
      </c>
      <c r="F8" s="85">
        <v>0</v>
      </c>
      <c r="G8" s="85">
        <v>5.65</v>
      </c>
      <c r="H8" s="85">
        <v>1.8</v>
      </c>
    </row>
    <row r="9" spans="1:8" ht="30" customHeight="1">
      <c r="A9" s="711"/>
      <c r="B9" s="104" t="s">
        <v>26</v>
      </c>
      <c r="C9" s="83" t="s">
        <v>24</v>
      </c>
      <c r="D9" s="83">
        <v>78</v>
      </c>
      <c r="E9" s="85">
        <v>37.76</v>
      </c>
      <c r="F9" s="85">
        <v>14.28</v>
      </c>
      <c r="G9" s="85">
        <v>25.96</v>
      </c>
      <c r="H9" s="85">
        <v>0</v>
      </c>
    </row>
    <row r="10" spans="1:8" ht="30" customHeight="1">
      <c r="A10" s="711"/>
      <c r="B10" s="104" t="s">
        <v>27</v>
      </c>
      <c r="C10" s="83" t="s">
        <v>24</v>
      </c>
      <c r="D10" s="83">
        <v>76.680000000000007</v>
      </c>
      <c r="E10" s="84">
        <v>44.8</v>
      </c>
      <c r="F10" s="85">
        <v>10.6</v>
      </c>
      <c r="G10" s="85">
        <v>18.68</v>
      </c>
      <c r="H10" s="85">
        <v>2.6</v>
      </c>
    </row>
    <row r="11" spans="1:8" ht="30" customHeight="1">
      <c r="A11" s="711"/>
      <c r="B11" s="104" t="s">
        <v>28</v>
      </c>
      <c r="C11" s="83" t="s">
        <v>24</v>
      </c>
      <c r="D11" s="83">
        <v>109.18</v>
      </c>
      <c r="E11" s="84">
        <v>74.34</v>
      </c>
      <c r="F11" s="85">
        <v>2.4</v>
      </c>
      <c r="G11" s="85">
        <v>29.76</v>
      </c>
      <c r="H11" s="85">
        <v>2.68</v>
      </c>
    </row>
    <row r="12" spans="1:8" ht="30" customHeight="1">
      <c r="A12" s="711"/>
      <c r="B12" s="104" t="s">
        <v>29</v>
      </c>
      <c r="C12" s="83" t="s">
        <v>24</v>
      </c>
      <c r="D12" s="83">
        <v>46.03</v>
      </c>
      <c r="E12" s="84">
        <v>15</v>
      </c>
      <c r="F12" s="85">
        <v>18</v>
      </c>
      <c r="G12" s="85">
        <v>13.03</v>
      </c>
      <c r="H12" s="85">
        <v>0</v>
      </c>
    </row>
    <row r="13" spans="1:8" ht="30" customHeight="1">
      <c r="A13" s="711"/>
      <c r="B13" s="104" t="s">
        <v>30</v>
      </c>
      <c r="C13" s="83" t="s">
        <v>24</v>
      </c>
      <c r="D13" s="83">
        <v>46.23</v>
      </c>
      <c r="E13" s="84">
        <v>23.86</v>
      </c>
      <c r="F13" s="85">
        <v>0</v>
      </c>
      <c r="G13" s="85">
        <v>22.37</v>
      </c>
      <c r="H13" s="85">
        <v>0</v>
      </c>
    </row>
    <row r="14" spans="1:8" ht="30" customHeight="1">
      <c r="A14" s="711"/>
      <c r="B14" s="104" t="s">
        <v>31</v>
      </c>
      <c r="C14" s="83" t="s">
        <v>24</v>
      </c>
      <c r="D14" s="83">
        <v>43.59</v>
      </c>
      <c r="E14" s="84">
        <v>28.6</v>
      </c>
      <c r="F14" s="85">
        <v>0</v>
      </c>
      <c r="G14" s="85">
        <v>14.99</v>
      </c>
      <c r="H14" s="85">
        <v>0</v>
      </c>
    </row>
    <row r="15" spans="1:8" ht="30" customHeight="1">
      <c r="A15" s="711"/>
      <c r="B15" s="88" t="s">
        <v>32</v>
      </c>
      <c r="C15" s="83" t="s">
        <v>24</v>
      </c>
      <c r="D15" s="83">
        <v>60</v>
      </c>
      <c r="E15" s="84">
        <v>37.049999999999997</v>
      </c>
      <c r="F15" s="85">
        <v>0</v>
      </c>
      <c r="G15" s="85">
        <v>22.59</v>
      </c>
      <c r="H15" s="85">
        <v>0.36</v>
      </c>
    </row>
    <row r="16" spans="1:8" ht="30" customHeight="1">
      <c r="A16" s="711"/>
      <c r="B16" s="88" t="s">
        <v>33</v>
      </c>
      <c r="C16" s="83" t="s">
        <v>24</v>
      </c>
      <c r="D16" s="83">
        <v>17.66</v>
      </c>
      <c r="E16" s="84">
        <v>5.5999999999999899</v>
      </c>
      <c r="F16" s="85">
        <v>0</v>
      </c>
      <c r="G16" s="85">
        <v>12.06</v>
      </c>
      <c r="H16" s="85">
        <v>0</v>
      </c>
    </row>
    <row r="17" spans="1:8" ht="30" customHeight="1">
      <c r="A17" s="711"/>
      <c r="B17" s="104" t="s">
        <v>34</v>
      </c>
      <c r="C17" s="83" t="s">
        <v>24</v>
      </c>
      <c r="D17" s="83">
        <v>163.16999999999999</v>
      </c>
      <c r="E17" s="84">
        <v>139.31</v>
      </c>
      <c r="F17" s="85">
        <v>2.36</v>
      </c>
      <c r="G17" s="85">
        <v>21.5</v>
      </c>
      <c r="H17" s="85">
        <v>0</v>
      </c>
    </row>
    <row r="18" spans="1:8" ht="30" customHeight="1">
      <c r="A18" s="711"/>
      <c r="B18" s="104" t="s">
        <v>35</v>
      </c>
      <c r="C18" s="83" t="s">
        <v>24</v>
      </c>
      <c r="D18" s="83">
        <v>142.99</v>
      </c>
      <c r="E18" s="84">
        <v>103</v>
      </c>
      <c r="F18" s="85">
        <v>7.4</v>
      </c>
      <c r="G18" s="85">
        <v>26.39</v>
      </c>
      <c r="H18" s="85">
        <v>6.2</v>
      </c>
    </row>
    <row r="19" spans="1:8" ht="30" customHeight="1">
      <c r="A19" s="711"/>
      <c r="B19" s="104" t="s">
        <v>36</v>
      </c>
      <c r="C19" s="83" t="s">
        <v>24</v>
      </c>
      <c r="D19" s="83">
        <v>56.98</v>
      </c>
      <c r="E19" s="84">
        <v>35.090000000000003</v>
      </c>
      <c r="F19" s="85">
        <v>6.36</v>
      </c>
      <c r="G19" s="85">
        <v>15.53</v>
      </c>
      <c r="H19" s="85">
        <v>0</v>
      </c>
    </row>
    <row r="20" spans="1:8" ht="30" customHeight="1">
      <c r="A20" s="711"/>
      <c r="B20" s="104" t="s">
        <v>37</v>
      </c>
      <c r="C20" s="83" t="s">
        <v>24</v>
      </c>
      <c r="D20" s="83">
        <v>21.05</v>
      </c>
      <c r="E20" s="84">
        <v>12.8</v>
      </c>
      <c r="F20" s="85">
        <v>0</v>
      </c>
      <c r="G20" s="85">
        <v>8.25</v>
      </c>
      <c r="H20" s="85">
        <v>0</v>
      </c>
    </row>
    <row r="21" spans="1:8" ht="30" customHeight="1">
      <c r="A21" s="711"/>
      <c r="B21" s="88" t="s">
        <v>38</v>
      </c>
      <c r="C21" s="83" t="s">
        <v>24</v>
      </c>
      <c r="D21" s="83">
        <v>85.05</v>
      </c>
      <c r="E21" s="84">
        <v>66.63</v>
      </c>
      <c r="F21" s="85">
        <v>10.6</v>
      </c>
      <c r="G21" s="85">
        <v>7.82</v>
      </c>
      <c r="H21" s="85">
        <v>0</v>
      </c>
    </row>
    <row r="22" spans="1:8" ht="30" customHeight="1">
      <c r="A22" s="711"/>
      <c r="B22" s="88" t="s">
        <v>39</v>
      </c>
      <c r="C22" s="83" t="s">
        <v>24</v>
      </c>
      <c r="D22" s="83">
        <v>8.58</v>
      </c>
      <c r="E22" s="84">
        <v>0</v>
      </c>
      <c r="F22" s="85">
        <v>0</v>
      </c>
      <c r="G22" s="85">
        <v>8.58</v>
      </c>
      <c r="H22" s="85">
        <v>0</v>
      </c>
    </row>
    <row r="23" spans="1:8" ht="30" customHeight="1">
      <c r="A23" s="711"/>
      <c r="B23" s="104" t="s">
        <v>40</v>
      </c>
      <c r="C23" s="83" t="s">
        <v>24</v>
      </c>
      <c r="D23" s="83">
        <v>94.44</v>
      </c>
      <c r="E23" s="84">
        <v>52.61</v>
      </c>
      <c r="F23" s="85">
        <v>14.68</v>
      </c>
      <c r="G23" s="85">
        <v>27.15</v>
      </c>
      <c r="H23" s="85">
        <v>0</v>
      </c>
    </row>
    <row r="24" spans="1:8" ht="30" customHeight="1">
      <c r="A24" s="711"/>
      <c r="B24" s="104" t="s">
        <v>41</v>
      </c>
      <c r="C24" s="83" t="s">
        <v>24</v>
      </c>
      <c r="D24" s="83">
        <v>30.44</v>
      </c>
      <c r="E24" s="84">
        <v>14</v>
      </c>
      <c r="F24" s="85">
        <v>3.2</v>
      </c>
      <c r="G24" s="85">
        <v>10.64</v>
      </c>
      <c r="H24" s="85">
        <v>2.6</v>
      </c>
    </row>
    <row r="25" spans="1:8" ht="30" customHeight="1">
      <c r="A25" s="711"/>
      <c r="B25" s="104" t="s">
        <v>42</v>
      </c>
      <c r="C25" s="83" t="s">
        <v>24</v>
      </c>
      <c r="D25" s="83">
        <v>166.41</v>
      </c>
      <c r="E25" s="84">
        <v>107.42</v>
      </c>
      <c r="F25" s="85">
        <v>2.36</v>
      </c>
      <c r="G25" s="85">
        <v>56.04</v>
      </c>
      <c r="H25" s="85">
        <v>0.59</v>
      </c>
    </row>
    <row r="26" spans="1:8" ht="30" customHeight="1">
      <c r="A26" s="711"/>
      <c r="B26" s="104" t="s">
        <v>43</v>
      </c>
      <c r="C26" s="83" t="s">
        <v>24</v>
      </c>
      <c r="D26" s="83">
        <v>79.38</v>
      </c>
      <c r="E26" s="84">
        <v>54.4</v>
      </c>
      <c r="F26" s="85">
        <v>3.2</v>
      </c>
      <c r="G26" s="85">
        <v>19.98</v>
      </c>
      <c r="H26" s="85">
        <v>1.8</v>
      </c>
    </row>
    <row r="27" spans="1:8" ht="30" customHeight="1">
      <c r="A27" s="711"/>
      <c r="B27" s="104" t="s">
        <v>44</v>
      </c>
      <c r="C27" s="83" t="s">
        <v>24</v>
      </c>
      <c r="D27" s="83">
        <v>88.01</v>
      </c>
      <c r="E27" s="84">
        <v>74.02</v>
      </c>
      <c r="F27" s="85">
        <v>0</v>
      </c>
      <c r="G27" s="85">
        <v>9.99</v>
      </c>
      <c r="H27" s="85">
        <v>4</v>
      </c>
    </row>
    <row r="28" spans="1:8" ht="30" customHeight="1">
      <c r="A28" s="711"/>
      <c r="B28" s="104" t="s">
        <v>936</v>
      </c>
      <c r="C28" s="83" t="s">
        <v>24</v>
      </c>
      <c r="D28" s="83">
        <v>76.45</v>
      </c>
      <c r="E28" s="84">
        <v>63.2</v>
      </c>
      <c r="F28" s="85">
        <v>0</v>
      </c>
      <c r="G28" s="85">
        <v>13.25</v>
      </c>
      <c r="H28" s="85">
        <v>0</v>
      </c>
    </row>
    <row r="29" spans="1:8" ht="30" customHeight="1">
      <c r="A29" s="711"/>
      <c r="B29" s="104" t="s">
        <v>46</v>
      </c>
      <c r="C29" s="83" t="s">
        <v>24</v>
      </c>
      <c r="D29" s="83">
        <v>88.03</v>
      </c>
      <c r="E29" s="84">
        <v>69.569999999999993</v>
      </c>
      <c r="F29" s="85">
        <v>0</v>
      </c>
      <c r="G29" s="85">
        <v>18.46</v>
      </c>
      <c r="H29" s="85">
        <v>0</v>
      </c>
    </row>
    <row r="30" spans="1:8" ht="30" customHeight="1">
      <c r="A30" s="711"/>
      <c r="B30" s="104" t="s">
        <v>47</v>
      </c>
      <c r="C30" s="83" t="s">
        <v>24</v>
      </c>
      <c r="D30" s="83">
        <v>53.42</v>
      </c>
      <c r="E30" s="84">
        <v>38.200000000000003</v>
      </c>
      <c r="F30" s="85">
        <v>7.4</v>
      </c>
      <c r="G30" s="85">
        <v>7.82</v>
      </c>
      <c r="H30" s="85">
        <v>0</v>
      </c>
    </row>
    <row r="31" spans="1:8" ht="30" customHeight="1">
      <c r="A31" s="711"/>
      <c r="B31" s="104" t="s">
        <v>48</v>
      </c>
      <c r="C31" s="83" t="s">
        <v>24</v>
      </c>
      <c r="D31" s="83">
        <v>174.8</v>
      </c>
      <c r="E31" s="84">
        <v>114.11</v>
      </c>
      <c r="F31" s="85">
        <v>29.63</v>
      </c>
      <c r="G31" s="85">
        <v>31.06</v>
      </c>
      <c r="H31" s="85">
        <v>0</v>
      </c>
    </row>
    <row r="32" spans="1:8" ht="30" customHeight="1">
      <c r="A32" s="711"/>
      <c r="B32" s="104" t="s">
        <v>49</v>
      </c>
      <c r="C32" s="83" t="s">
        <v>24</v>
      </c>
      <c r="D32" s="83">
        <v>50.89</v>
      </c>
      <c r="E32" s="84">
        <v>28.8</v>
      </c>
      <c r="F32" s="85">
        <v>3.2</v>
      </c>
      <c r="G32" s="85">
        <v>16.29</v>
      </c>
      <c r="H32" s="85">
        <v>2.6</v>
      </c>
    </row>
    <row r="33" spans="1:8" ht="30" customHeight="1">
      <c r="A33" s="711"/>
      <c r="B33" s="104" t="s">
        <v>50</v>
      </c>
      <c r="C33" s="83" t="s">
        <v>24</v>
      </c>
      <c r="D33" s="83">
        <v>89.15</v>
      </c>
      <c r="E33" s="84">
        <v>55.03</v>
      </c>
      <c r="F33" s="85">
        <v>7.2</v>
      </c>
      <c r="G33" s="85">
        <v>26.5</v>
      </c>
      <c r="H33" s="85">
        <v>0.42</v>
      </c>
    </row>
    <row r="34" spans="1:8" ht="30" customHeight="1">
      <c r="A34" s="711"/>
      <c r="B34" s="104" t="s">
        <v>51</v>
      </c>
      <c r="C34" s="83" t="s">
        <v>24</v>
      </c>
      <c r="D34" s="83">
        <v>55.89</v>
      </c>
      <c r="E34" s="84">
        <v>30.21</v>
      </c>
      <c r="F34" s="85">
        <v>7.4</v>
      </c>
      <c r="G34" s="85">
        <v>16.29</v>
      </c>
      <c r="H34" s="85">
        <v>1.99</v>
      </c>
    </row>
    <row r="35" spans="1:8" ht="30" customHeight="1">
      <c r="A35" s="711"/>
      <c r="B35" s="104" t="s">
        <v>53</v>
      </c>
      <c r="C35" s="83" t="s">
        <v>24</v>
      </c>
      <c r="D35" s="83">
        <v>36.07</v>
      </c>
      <c r="E35" s="84">
        <v>27.6</v>
      </c>
      <c r="F35" s="85">
        <v>0</v>
      </c>
      <c r="G35" s="85">
        <v>8.4700000000000006</v>
      </c>
      <c r="H35" s="85">
        <v>0</v>
      </c>
    </row>
    <row r="36" spans="1:8" ht="30" customHeight="1">
      <c r="A36" s="711"/>
      <c r="B36" s="105" t="s">
        <v>54</v>
      </c>
      <c r="C36" s="83" t="s">
        <v>24</v>
      </c>
      <c r="D36" s="83">
        <v>235.54</v>
      </c>
      <c r="E36" s="84">
        <v>171.59</v>
      </c>
      <c r="F36" s="85">
        <v>10.62</v>
      </c>
      <c r="G36" s="85">
        <v>53.33</v>
      </c>
      <c r="H36" s="85">
        <v>0</v>
      </c>
    </row>
    <row r="37" spans="1:8" ht="30" customHeight="1">
      <c r="A37" s="711"/>
      <c r="B37" s="104" t="s">
        <v>55</v>
      </c>
      <c r="C37" s="83" t="s">
        <v>24</v>
      </c>
      <c r="D37" s="83">
        <v>111.31</v>
      </c>
      <c r="E37" s="84">
        <v>72.44</v>
      </c>
      <c r="F37" s="85">
        <v>11.28</v>
      </c>
      <c r="G37" s="85">
        <v>27.59</v>
      </c>
      <c r="H37" s="85">
        <v>0</v>
      </c>
    </row>
    <row r="38" spans="1:8" ht="30" customHeight="1">
      <c r="A38" s="711"/>
      <c r="B38" s="104" t="s">
        <v>56</v>
      </c>
      <c r="C38" s="83" t="s">
        <v>24</v>
      </c>
      <c r="D38" s="83">
        <v>-12.16</v>
      </c>
      <c r="E38" s="84">
        <v>-34.369999999999997</v>
      </c>
      <c r="F38" s="85">
        <v>3.96</v>
      </c>
      <c r="G38" s="85">
        <v>18.25</v>
      </c>
      <c r="H38" s="85">
        <v>0</v>
      </c>
    </row>
    <row r="39" spans="1:8" ht="30" customHeight="1">
      <c r="A39" s="711"/>
      <c r="B39" s="104" t="s">
        <v>57</v>
      </c>
      <c r="C39" s="83" t="s">
        <v>24</v>
      </c>
      <c r="D39" s="83">
        <v>17.93</v>
      </c>
      <c r="E39" s="84">
        <v>-1.2</v>
      </c>
      <c r="F39" s="85">
        <v>7.4</v>
      </c>
      <c r="G39" s="85">
        <v>11.73</v>
      </c>
      <c r="H39" s="85">
        <v>0</v>
      </c>
    </row>
    <row r="40" spans="1:8" ht="30" customHeight="1">
      <c r="A40" s="711"/>
      <c r="B40" s="104" t="s">
        <v>58</v>
      </c>
      <c r="C40" s="83" t="s">
        <v>24</v>
      </c>
      <c r="D40" s="83">
        <v>108.04</v>
      </c>
      <c r="E40" s="84">
        <v>69.12</v>
      </c>
      <c r="F40" s="85">
        <v>12.64</v>
      </c>
      <c r="G40" s="85">
        <v>26.28</v>
      </c>
      <c r="H40" s="85">
        <v>0</v>
      </c>
    </row>
    <row r="41" spans="1:8" ht="30" customHeight="1">
      <c r="A41" s="711"/>
      <c r="B41" s="104" t="s">
        <v>59</v>
      </c>
      <c r="C41" s="83" t="s">
        <v>24</v>
      </c>
      <c r="D41" s="83">
        <v>121.69</v>
      </c>
      <c r="E41" s="84">
        <v>87.85</v>
      </c>
      <c r="F41" s="85">
        <v>3.32</v>
      </c>
      <c r="G41" s="85">
        <v>30.52</v>
      </c>
      <c r="H41" s="85">
        <v>0</v>
      </c>
    </row>
    <row r="42" spans="1:8" ht="30" customHeight="1">
      <c r="A42" s="711"/>
      <c r="B42" s="105" t="s">
        <v>60</v>
      </c>
      <c r="C42" s="83" t="s">
        <v>24</v>
      </c>
      <c r="D42" s="83">
        <v>30.62</v>
      </c>
      <c r="E42" s="84">
        <v>16.940000000000001</v>
      </c>
      <c r="F42" s="85">
        <v>0</v>
      </c>
      <c r="G42" s="85">
        <v>13.68</v>
      </c>
      <c r="H42" s="85">
        <v>0</v>
      </c>
    </row>
    <row r="43" spans="1:8" ht="30" customHeight="1">
      <c r="A43" s="711"/>
      <c r="B43" s="104" t="s">
        <v>61</v>
      </c>
      <c r="C43" s="83" t="s">
        <v>24</v>
      </c>
      <c r="D43" s="83">
        <v>127.86</v>
      </c>
      <c r="E43" s="84">
        <v>89.05</v>
      </c>
      <c r="F43" s="85">
        <v>11.88</v>
      </c>
      <c r="G43" s="85">
        <v>26.93</v>
      </c>
      <c r="H43" s="85">
        <v>0</v>
      </c>
    </row>
    <row r="44" spans="1:8" ht="30" customHeight="1">
      <c r="A44" s="711"/>
      <c r="B44" s="104" t="s">
        <v>64</v>
      </c>
      <c r="C44" s="83" t="s">
        <v>24</v>
      </c>
      <c r="D44" s="83">
        <v>137.6</v>
      </c>
      <c r="E44" s="84">
        <v>107.19</v>
      </c>
      <c r="F44" s="85">
        <v>1.52</v>
      </c>
      <c r="G44" s="85">
        <v>28.89</v>
      </c>
      <c r="H44" s="85">
        <v>0</v>
      </c>
    </row>
    <row r="45" spans="1:8" ht="30" customHeight="1">
      <c r="A45" s="711"/>
      <c r="B45" s="104" t="s">
        <v>65</v>
      </c>
      <c r="C45" s="83" t="s">
        <v>24</v>
      </c>
      <c r="D45" s="83">
        <v>52.22</v>
      </c>
      <c r="E45" s="84">
        <v>42.66</v>
      </c>
      <c r="F45" s="85">
        <v>1.52</v>
      </c>
      <c r="G45" s="85">
        <v>8.0399999999999991</v>
      </c>
      <c r="H45" s="85">
        <v>0</v>
      </c>
    </row>
    <row r="46" spans="1:8" ht="30" customHeight="1">
      <c r="A46" s="711"/>
      <c r="B46" s="104" t="s">
        <v>66</v>
      </c>
      <c r="C46" s="83" t="s">
        <v>24</v>
      </c>
      <c r="D46" s="83">
        <v>16.61</v>
      </c>
      <c r="E46" s="84">
        <v>9.8800000000000008</v>
      </c>
      <c r="F46" s="85">
        <v>0</v>
      </c>
      <c r="G46" s="85">
        <v>6.73</v>
      </c>
      <c r="H46" s="85">
        <v>0</v>
      </c>
    </row>
    <row r="47" spans="1:8" ht="30" customHeight="1">
      <c r="A47" s="711"/>
      <c r="B47" s="104" t="s">
        <v>67</v>
      </c>
      <c r="C47" s="83" t="s">
        <v>24</v>
      </c>
      <c r="D47" s="83">
        <v>53.03</v>
      </c>
      <c r="E47" s="84">
        <v>42.82</v>
      </c>
      <c r="F47" s="85">
        <v>0</v>
      </c>
      <c r="G47" s="85">
        <v>8.25</v>
      </c>
      <c r="H47" s="85">
        <v>1.96</v>
      </c>
    </row>
    <row r="48" spans="1:8" ht="30" customHeight="1">
      <c r="A48" s="711"/>
      <c r="B48" s="104" t="s">
        <v>62</v>
      </c>
      <c r="C48" s="83" t="s">
        <v>63</v>
      </c>
      <c r="D48" s="83">
        <v>154.01</v>
      </c>
      <c r="E48" s="84">
        <v>68.5</v>
      </c>
      <c r="F48" s="85">
        <v>14.4</v>
      </c>
      <c r="G48" s="85">
        <v>48</v>
      </c>
      <c r="H48" s="85">
        <v>23.11</v>
      </c>
    </row>
    <row r="49" spans="1:8" ht="30" customHeight="1">
      <c r="A49" s="711"/>
      <c r="B49" s="104" t="s">
        <v>68</v>
      </c>
      <c r="C49" s="83" t="s">
        <v>63</v>
      </c>
      <c r="D49" s="83">
        <v>156.27000000000001</v>
      </c>
      <c r="E49" s="84">
        <v>121.24</v>
      </c>
      <c r="F49" s="85">
        <v>8.7200000000000006</v>
      </c>
      <c r="G49" s="85">
        <v>19.55</v>
      </c>
      <c r="H49" s="85">
        <v>6.76</v>
      </c>
    </row>
    <row r="50" spans="1:8" ht="30" customHeight="1">
      <c r="A50" s="711"/>
      <c r="B50" s="104" t="s">
        <v>69</v>
      </c>
      <c r="C50" s="83" t="s">
        <v>63</v>
      </c>
      <c r="D50" s="83">
        <v>88.55</v>
      </c>
      <c r="E50" s="84">
        <v>71.650000000000006</v>
      </c>
      <c r="F50" s="85">
        <v>2.34</v>
      </c>
      <c r="G50" s="85">
        <v>2.82</v>
      </c>
      <c r="H50" s="85">
        <v>11.74</v>
      </c>
    </row>
    <row r="51" spans="1:8" ht="30" customHeight="1">
      <c r="A51" s="711"/>
      <c r="B51" s="104" t="s">
        <v>70</v>
      </c>
      <c r="C51" s="83" t="s">
        <v>63</v>
      </c>
      <c r="D51" s="83">
        <v>615.83000000000004</v>
      </c>
      <c r="E51" s="84">
        <v>68.91</v>
      </c>
      <c r="F51" s="85">
        <v>2.76</v>
      </c>
      <c r="G51" s="85">
        <v>254.35</v>
      </c>
      <c r="H51" s="85">
        <v>289.81</v>
      </c>
    </row>
    <row r="52" spans="1:8" ht="30" customHeight="1">
      <c r="A52" s="711"/>
      <c r="B52" s="104" t="s">
        <v>71</v>
      </c>
      <c r="C52" s="83" t="s">
        <v>63</v>
      </c>
      <c r="D52" s="83">
        <v>104.54</v>
      </c>
      <c r="E52" s="84">
        <v>78.040000000000006</v>
      </c>
      <c r="F52" s="85">
        <v>3.99</v>
      </c>
      <c r="G52" s="85">
        <v>20.2</v>
      </c>
      <c r="H52" s="85">
        <v>2.31</v>
      </c>
    </row>
    <row r="53" spans="1:8" ht="41.25" customHeight="1">
      <c r="A53" s="711"/>
      <c r="B53" s="106" t="s">
        <v>429</v>
      </c>
      <c r="C53" s="83" t="s">
        <v>63</v>
      </c>
      <c r="D53" s="83">
        <v>195.19</v>
      </c>
      <c r="E53" s="84">
        <v>70.05</v>
      </c>
      <c r="F53" s="85">
        <v>7.02</v>
      </c>
      <c r="G53" s="85">
        <v>113.82</v>
      </c>
      <c r="H53" s="85">
        <v>4.3</v>
      </c>
    </row>
    <row r="54" spans="1:8" ht="30" customHeight="1">
      <c r="A54" s="711"/>
      <c r="B54" s="104" t="s">
        <v>73</v>
      </c>
      <c r="C54" s="83" t="s">
        <v>63</v>
      </c>
      <c r="D54" s="83">
        <v>151.13</v>
      </c>
      <c r="E54" s="84">
        <v>84.69</v>
      </c>
      <c r="F54" s="85">
        <v>9.69</v>
      </c>
      <c r="G54" s="85">
        <v>49.74</v>
      </c>
      <c r="H54" s="85">
        <v>7.01</v>
      </c>
    </row>
    <row r="55" spans="1:8" ht="30" customHeight="1">
      <c r="A55" s="711"/>
      <c r="B55" s="104" t="s">
        <v>74</v>
      </c>
      <c r="C55" s="83" t="s">
        <v>24</v>
      </c>
      <c r="D55" s="83">
        <v>88.71</v>
      </c>
      <c r="E55" s="84">
        <v>74.47</v>
      </c>
      <c r="F55" s="85">
        <v>1.64</v>
      </c>
      <c r="G55" s="85">
        <v>12.6</v>
      </c>
      <c r="H55" s="85">
        <v>0</v>
      </c>
    </row>
    <row r="56" spans="1:8" ht="30" customHeight="1">
      <c r="A56" s="711"/>
      <c r="B56" s="104" t="s">
        <v>75</v>
      </c>
      <c r="C56" s="83" t="s">
        <v>63</v>
      </c>
      <c r="D56" s="83">
        <v>154.05000000000001</v>
      </c>
      <c r="E56" s="84">
        <v>138.75</v>
      </c>
      <c r="F56" s="85">
        <v>0</v>
      </c>
      <c r="G56" s="85">
        <v>8.25</v>
      </c>
      <c r="H56" s="85">
        <v>7.05</v>
      </c>
    </row>
    <row r="57" spans="1:8" ht="30" customHeight="1">
      <c r="A57" s="711"/>
      <c r="B57" s="104" t="s">
        <v>76</v>
      </c>
      <c r="C57" s="83" t="s">
        <v>63</v>
      </c>
      <c r="D57" s="83">
        <v>97.34</v>
      </c>
      <c r="E57" s="84">
        <v>45.83</v>
      </c>
      <c r="F57" s="85">
        <v>9.69</v>
      </c>
      <c r="G57" s="85">
        <v>41.82</v>
      </c>
      <c r="H57" s="85">
        <v>0</v>
      </c>
    </row>
    <row r="58" spans="1:8" ht="30" customHeight="1">
      <c r="A58" s="711"/>
      <c r="B58" s="104" t="s">
        <v>77</v>
      </c>
      <c r="C58" s="83" t="s">
        <v>63</v>
      </c>
      <c r="D58" s="83">
        <v>144.56</v>
      </c>
      <c r="E58" s="84">
        <v>123.71</v>
      </c>
      <c r="F58" s="85">
        <v>0</v>
      </c>
      <c r="G58" s="85">
        <v>20.85</v>
      </c>
      <c r="H58" s="85">
        <v>0</v>
      </c>
    </row>
    <row r="59" spans="1:8" ht="30" customHeight="1">
      <c r="A59" s="711"/>
      <c r="B59" s="88" t="s">
        <v>78</v>
      </c>
      <c r="C59" s="83" t="s">
        <v>63</v>
      </c>
      <c r="D59" s="83">
        <v>45.41</v>
      </c>
      <c r="E59" s="84">
        <v>31</v>
      </c>
      <c r="F59" s="85">
        <v>0</v>
      </c>
      <c r="G59" s="85">
        <v>12.6</v>
      </c>
      <c r="H59" s="85">
        <v>1.81</v>
      </c>
    </row>
    <row r="60" spans="1:8" ht="30" customHeight="1">
      <c r="A60" s="712"/>
      <c r="B60" s="88" t="s">
        <v>79</v>
      </c>
      <c r="C60" s="83" t="s">
        <v>63</v>
      </c>
      <c r="D60" s="83">
        <v>1032.2</v>
      </c>
      <c r="E60" s="84">
        <v>-426.1</v>
      </c>
      <c r="F60" s="85">
        <v>1426.57</v>
      </c>
      <c r="G60" s="85">
        <v>28.37</v>
      </c>
      <c r="H60" s="85">
        <v>3.36</v>
      </c>
    </row>
    <row r="61" spans="1:8" ht="30" customHeight="1">
      <c r="A61" s="107"/>
      <c r="B61" s="108" t="s">
        <v>937</v>
      </c>
      <c r="C61" s="83"/>
      <c r="D61" s="95">
        <v>3903.13</v>
      </c>
      <c r="E61" s="95">
        <v>1496.3</v>
      </c>
      <c r="F61" s="95">
        <v>1170.0999999999999</v>
      </c>
      <c r="G61" s="95">
        <v>708.63</v>
      </c>
      <c r="H61" s="95">
        <v>528.1</v>
      </c>
    </row>
    <row r="62" spans="1:8" ht="30" customHeight="1">
      <c r="A62" s="109" t="s">
        <v>938</v>
      </c>
      <c r="B62" s="88" t="s">
        <v>82</v>
      </c>
      <c r="C62" s="83" t="s">
        <v>63</v>
      </c>
      <c r="D62" s="83">
        <v>101.45</v>
      </c>
      <c r="E62" s="84">
        <v>76.38</v>
      </c>
      <c r="F62" s="85">
        <v>1.38</v>
      </c>
      <c r="G62" s="85">
        <v>20.85</v>
      </c>
      <c r="H62" s="85">
        <v>2.84</v>
      </c>
    </row>
    <row r="63" spans="1:8" ht="30" customHeight="1">
      <c r="A63" s="109" t="s">
        <v>625</v>
      </c>
      <c r="B63" s="88" t="s">
        <v>83</v>
      </c>
      <c r="C63" s="83" t="s">
        <v>63</v>
      </c>
      <c r="D63" s="83">
        <v>150.32</v>
      </c>
      <c r="E63" s="84">
        <v>101.76</v>
      </c>
      <c r="F63" s="85">
        <v>9.68</v>
      </c>
      <c r="G63" s="85">
        <v>38.880000000000003</v>
      </c>
      <c r="H63" s="85">
        <v>0</v>
      </c>
    </row>
    <row r="64" spans="1:8" ht="30" customHeight="1">
      <c r="A64" s="109" t="s">
        <v>84</v>
      </c>
      <c r="B64" s="88" t="s">
        <v>85</v>
      </c>
      <c r="C64" s="83" t="s">
        <v>24</v>
      </c>
      <c r="D64" s="83">
        <v>39.58</v>
      </c>
      <c r="E64" s="84">
        <v>12.02</v>
      </c>
      <c r="F64" s="85">
        <v>14.8</v>
      </c>
      <c r="G64" s="85">
        <v>10.64</v>
      </c>
      <c r="H64" s="85">
        <v>2.12</v>
      </c>
    </row>
    <row r="65" spans="1:8" ht="30" customHeight="1">
      <c r="A65" s="109" t="s">
        <v>626</v>
      </c>
      <c r="B65" s="88" t="s">
        <v>86</v>
      </c>
      <c r="C65" s="83" t="s">
        <v>63</v>
      </c>
      <c r="D65" s="83">
        <v>45.47</v>
      </c>
      <c r="E65" s="84">
        <v>27.21</v>
      </c>
      <c r="F65" s="85">
        <v>0</v>
      </c>
      <c r="G65" s="85">
        <v>15.86</v>
      </c>
      <c r="H65" s="85">
        <v>2.4</v>
      </c>
    </row>
    <row r="66" spans="1:8" ht="30" customHeight="1">
      <c r="A66" s="109" t="s">
        <v>87</v>
      </c>
      <c r="B66" s="88" t="s">
        <v>88</v>
      </c>
      <c r="C66" s="83" t="s">
        <v>63</v>
      </c>
      <c r="D66" s="83">
        <v>1425.81</v>
      </c>
      <c r="E66" s="84">
        <v>44</v>
      </c>
      <c r="F66" s="85">
        <v>1089.77</v>
      </c>
      <c r="G66" s="85">
        <v>110.12</v>
      </c>
      <c r="H66" s="85">
        <v>181.92</v>
      </c>
    </row>
    <row r="67" spans="1:8" ht="30" customHeight="1">
      <c r="A67" s="109" t="s">
        <v>87</v>
      </c>
      <c r="B67" s="88" t="s">
        <v>89</v>
      </c>
      <c r="C67" s="83" t="s">
        <v>63</v>
      </c>
      <c r="D67" s="83">
        <v>170.2</v>
      </c>
      <c r="E67" s="84">
        <v>83.08</v>
      </c>
      <c r="F67" s="85">
        <v>1.38</v>
      </c>
      <c r="G67" s="85">
        <v>42.36</v>
      </c>
      <c r="H67" s="85">
        <v>43.38</v>
      </c>
    </row>
    <row r="68" spans="1:8" ht="30" customHeight="1">
      <c r="A68" s="109" t="s">
        <v>627</v>
      </c>
      <c r="B68" s="88" t="s">
        <v>91</v>
      </c>
      <c r="C68" s="83" t="s">
        <v>63</v>
      </c>
      <c r="D68" s="83">
        <v>49.64</v>
      </c>
      <c r="E68" s="84">
        <v>15.79</v>
      </c>
      <c r="F68" s="85">
        <v>0</v>
      </c>
      <c r="G68" s="85">
        <v>31.93</v>
      </c>
      <c r="H68" s="85">
        <v>1.92</v>
      </c>
    </row>
    <row r="69" spans="1:8" ht="30" customHeight="1">
      <c r="A69" s="109" t="s">
        <v>134</v>
      </c>
      <c r="B69" s="88" t="s">
        <v>92</v>
      </c>
      <c r="C69" s="83" t="s">
        <v>63</v>
      </c>
      <c r="D69" s="83">
        <v>93.89</v>
      </c>
      <c r="E69" s="84">
        <v>57.75</v>
      </c>
      <c r="F69" s="85">
        <v>0</v>
      </c>
      <c r="G69" s="85">
        <v>26.93</v>
      </c>
      <c r="H69" s="85">
        <v>9.2100000000000009</v>
      </c>
    </row>
    <row r="70" spans="1:8" ht="30" customHeight="1">
      <c r="A70" s="109" t="s">
        <v>628</v>
      </c>
      <c r="B70" s="88" t="s">
        <v>93</v>
      </c>
      <c r="C70" s="83" t="s">
        <v>63</v>
      </c>
      <c r="D70" s="83">
        <v>140.37</v>
      </c>
      <c r="E70" s="84">
        <v>103.77</v>
      </c>
      <c r="F70" s="85">
        <v>1.52</v>
      </c>
      <c r="G70" s="85">
        <v>31.06</v>
      </c>
      <c r="H70" s="85">
        <v>4.0199999999999996</v>
      </c>
    </row>
    <row r="71" spans="1:8" ht="30" customHeight="1">
      <c r="A71" s="109" t="s">
        <v>469</v>
      </c>
      <c r="B71" s="88" t="s">
        <v>94</v>
      </c>
      <c r="C71" s="83" t="s">
        <v>63</v>
      </c>
      <c r="D71" s="83">
        <v>93.76</v>
      </c>
      <c r="E71" s="84">
        <v>65.19</v>
      </c>
      <c r="F71" s="85">
        <v>2.76</v>
      </c>
      <c r="G71" s="85">
        <v>23.89</v>
      </c>
      <c r="H71" s="85">
        <v>1.92</v>
      </c>
    </row>
    <row r="72" spans="1:8" ht="30" customHeight="1">
      <c r="A72" s="109" t="s">
        <v>629</v>
      </c>
      <c r="B72" s="88" t="s">
        <v>95</v>
      </c>
      <c r="C72" s="83" t="s">
        <v>63</v>
      </c>
      <c r="D72" s="83">
        <v>295.61</v>
      </c>
      <c r="E72" s="84">
        <v>150.47</v>
      </c>
      <c r="F72" s="85">
        <v>11.83</v>
      </c>
      <c r="G72" s="85">
        <v>77.11</v>
      </c>
      <c r="H72" s="85">
        <v>56.2</v>
      </c>
    </row>
    <row r="73" spans="1:8" ht="30" customHeight="1">
      <c r="A73" s="109" t="s">
        <v>96</v>
      </c>
      <c r="B73" s="88" t="s">
        <v>97</v>
      </c>
      <c r="C73" s="83" t="s">
        <v>63</v>
      </c>
      <c r="D73" s="83">
        <v>47.71</v>
      </c>
      <c r="E73" s="84">
        <v>32.11</v>
      </c>
      <c r="F73" s="85">
        <v>0</v>
      </c>
      <c r="G73" s="85">
        <v>13.68</v>
      </c>
      <c r="H73" s="85">
        <v>1.92</v>
      </c>
    </row>
    <row r="74" spans="1:8" ht="30" customHeight="1">
      <c r="A74" s="109" t="s">
        <v>96</v>
      </c>
      <c r="B74" s="88" t="s">
        <v>98</v>
      </c>
      <c r="C74" s="83" t="s">
        <v>63</v>
      </c>
      <c r="D74" s="83">
        <v>87.84</v>
      </c>
      <c r="E74" s="84">
        <v>61.12</v>
      </c>
      <c r="F74" s="85">
        <v>0</v>
      </c>
      <c r="G74" s="85">
        <v>26.72</v>
      </c>
      <c r="H74" s="85">
        <v>0</v>
      </c>
    </row>
    <row r="75" spans="1:8" ht="30" customHeight="1">
      <c r="A75" s="109" t="s">
        <v>630</v>
      </c>
      <c r="B75" s="88" t="s">
        <v>99</v>
      </c>
      <c r="C75" s="83" t="s">
        <v>63</v>
      </c>
      <c r="D75" s="83">
        <v>121.18</v>
      </c>
      <c r="E75" s="84">
        <v>75.52</v>
      </c>
      <c r="F75" s="85">
        <v>3.91</v>
      </c>
      <c r="G75" s="85">
        <v>37.36</v>
      </c>
      <c r="H75" s="85">
        <v>4.3899999999999997</v>
      </c>
    </row>
    <row r="76" spans="1:8" ht="30" customHeight="1">
      <c r="A76" s="109" t="s">
        <v>100</v>
      </c>
      <c r="B76" s="88" t="s">
        <v>101</v>
      </c>
      <c r="C76" s="83" t="s">
        <v>63</v>
      </c>
      <c r="D76" s="83">
        <v>48.9</v>
      </c>
      <c r="E76" s="84">
        <v>11.7</v>
      </c>
      <c r="F76" s="85">
        <v>0</v>
      </c>
      <c r="G76" s="85">
        <v>33.020000000000003</v>
      </c>
      <c r="H76" s="85">
        <v>4.18</v>
      </c>
    </row>
    <row r="77" spans="1:8" ht="30" customHeight="1">
      <c r="A77" s="109" t="s">
        <v>102</v>
      </c>
      <c r="B77" s="88" t="s">
        <v>103</v>
      </c>
      <c r="C77" s="83" t="s">
        <v>63</v>
      </c>
      <c r="D77" s="83">
        <v>76.94</v>
      </c>
      <c r="E77" s="84">
        <v>58.15</v>
      </c>
      <c r="F77" s="85">
        <v>0</v>
      </c>
      <c r="G77" s="85">
        <v>18.79</v>
      </c>
      <c r="H77" s="85">
        <v>0</v>
      </c>
    </row>
    <row r="78" spans="1:8" ht="30" customHeight="1">
      <c r="A78" s="109" t="s">
        <v>939</v>
      </c>
      <c r="B78" s="88" t="s">
        <v>104</v>
      </c>
      <c r="C78" s="83" t="s">
        <v>63</v>
      </c>
      <c r="D78" s="83">
        <v>93.4</v>
      </c>
      <c r="E78" s="84">
        <v>63.67</v>
      </c>
      <c r="F78" s="85">
        <v>9.19</v>
      </c>
      <c r="G78" s="85">
        <v>16.07</v>
      </c>
      <c r="H78" s="85">
        <v>4.47</v>
      </c>
    </row>
    <row r="79" spans="1:8" ht="30" customHeight="1">
      <c r="A79" s="109" t="s">
        <v>431</v>
      </c>
      <c r="B79" s="88" t="s">
        <v>106</v>
      </c>
      <c r="C79" s="83" t="s">
        <v>63</v>
      </c>
      <c r="D79" s="83">
        <v>129.52000000000001</v>
      </c>
      <c r="E79" s="84">
        <v>118.41</v>
      </c>
      <c r="F79" s="85">
        <v>5.5</v>
      </c>
      <c r="G79" s="85">
        <v>3.69</v>
      </c>
      <c r="H79" s="85">
        <v>1.92</v>
      </c>
    </row>
    <row r="80" spans="1:8" ht="30" customHeight="1">
      <c r="A80" s="109" t="s">
        <v>107</v>
      </c>
      <c r="B80" s="88" t="s">
        <v>108</v>
      </c>
      <c r="C80" s="83" t="s">
        <v>63</v>
      </c>
      <c r="D80" s="83">
        <v>64.36</v>
      </c>
      <c r="E80" s="84">
        <v>48.24</v>
      </c>
      <c r="F80" s="85">
        <v>0</v>
      </c>
      <c r="G80" s="85">
        <v>9.77</v>
      </c>
      <c r="H80" s="85">
        <v>6.35</v>
      </c>
    </row>
    <row r="81" spans="1:8" ht="30" customHeight="1">
      <c r="A81" s="109" t="s">
        <v>940</v>
      </c>
      <c r="B81" s="88" t="s">
        <v>110</v>
      </c>
      <c r="C81" s="83" t="s">
        <v>63</v>
      </c>
      <c r="D81" s="83">
        <v>42.75</v>
      </c>
      <c r="E81" s="84">
        <v>33.270000000000003</v>
      </c>
      <c r="F81" s="85">
        <v>0</v>
      </c>
      <c r="G81" s="85">
        <v>7.39</v>
      </c>
      <c r="H81" s="85">
        <v>2.09</v>
      </c>
    </row>
    <row r="82" spans="1:8" ht="30" customHeight="1">
      <c r="A82" s="109" t="s">
        <v>87</v>
      </c>
      <c r="B82" s="88" t="s">
        <v>90</v>
      </c>
      <c r="C82" s="83" t="s">
        <v>63</v>
      </c>
      <c r="D82" s="83">
        <v>460.11</v>
      </c>
      <c r="E82" s="84">
        <v>163.55000000000001</v>
      </c>
      <c r="F82" s="85">
        <v>1.84</v>
      </c>
      <c r="G82" s="85">
        <v>99.7</v>
      </c>
      <c r="H82" s="85">
        <v>195.02</v>
      </c>
    </row>
    <row r="83" spans="1:8" ht="30" customHeight="1">
      <c r="A83" s="109" t="s">
        <v>111</v>
      </c>
      <c r="B83" s="110" t="s">
        <v>112</v>
      </c>
      <c r="C83" s="83" t="s">
        <v>24</v>
      </c>
      <c r="D83" s="83">
        <v>0</v>
      </c>
      <c r="E83" s="84">
        <v>0</v>
      </c>
      <c r="F83" s="85">
        <v>0</v>
      </c>
      <c r="G83" s="85">
        <v>0</v>
      </c>
      <c r="H83" s="85">
        <v>0</v>
      </c>
    </row>
    <row r="84" spans="1:8" ht="30" customHeight="1">
      <c r="A84" s="109" t="s">
        <v>941</v>
      </c>
      <c r="B84" s="110" t="s">
        <v>113</v>
      </c>
      <c r="C84" s="83" t="s">
        <v>63</v>
      </c>
      <c r="D84" s="83">
        <v>11.9</v>
      </c>
      <c r="E84" s="84">
        <v>4.8600000000000003</v>
      </c>
      <c r="F84" s="85">
        <v>0</v>
      </c>
      <c r="G84" s="85">
        <v>5.21</v>
      </c>
      <c r="H84" s="85">
        <v>1.83</v>
      </c>
    </row>
    <row r="85" spans="1:8" ht="30" customHeight="1">
      <c r="A85" s="109" t="s">
        <v>942</v>
      </c>
      <c r="B85" s="88" t="s">
        <v>114</v>
      </c>
      <c r="C85" s="83" t="s">
        <v>63</v>
      </c>
      <c r="D85" s="83">
        <v>112.42</v>
      </c>
      <c r="E85" s="84">
        <v>88.28</v>
      </c>
      <c r="F85" s="85">
        <v>16.54</v>
      </c>
      <c r="G85" s="85">
        <v>7.6</v>
      </c>
      <c r="H85" s="85">
        <v>0</v>
      </c>
    </row>
    <row r="86" spans="1:8" ht="30" customHeight="1">
      <c r="A86" s="713" t="s">
        <v>432</v>
      </c>
      <c r="B86" s="108" t="s">
        <v>943</v>
      </c>
      <c r="C86" s="111"/>
      <c r="D86" s="95">
        <v>594.66999999999996</v>
      </c>
      <c r="E86" s="95">
        <v>377.57</v>
      </c>
      <c r="F86" s="95">
        <v>54</v>
      </c>
      <c r="G86" s="95">
        <v>154</v>
      </c>
      <c r="H86" s="95">
        <v>9.1</v>
      </c>
    </row>
    <row r="87" spans="1:8" ht="30" customHeight="1">
      <c r="A87" s="713"/>
      <c r="B87" s="88" t="s">
        <v>117</v>
      </c>
      <c r="C87" s="83" t="s">
        <v>24</v>
      </c>
      <c r="D87" s="83">
        <v>197.8</v>
      </c>
      <c r="E87" s="84">
        <v>118.8</v>
      </c>
      <c r="F87" s="85">
        <v>3.2</v>
      </c>
      <c r="G87" s="85">
        <v>73.2</v>
      </c>
      <c r="H87" s="85">
        <v>2.6</v>
      </c>
    </row>
    <row r="88" spans="1:8" ht="30" customHeight="1">
      <c r="A88" s="713"/>
      <c r="B88" s="88" t="s">
        <v>118</v>
      </c>
      <c r="C88" s="83" t="s">
        <v>24</v>
      </c>
      <c r="D88" s="83">
        <v>139.1</v>
      </c>
      <c r="E88" s="84">
        <v>79.400000000000006</v>
      </c>
      <c r="F88" s="85">
        <v>23.8</v>
      </c>
      <c r="G88" s="85">
        <v>34.1</v>
      </c>
      <c r="H88" s="85">
        <v>1.8</v>
      </c>
    </row>
    <row r="89" spans="1:8" ht="30" customHeight="1">
      <c r="A89" s="713"/>
      <c r="B89" s="88" t="s">
        <v>119</v>
      </c>
      <c r="C89" s="83" t="s">
        <v>24</v>
      </c>
      <c r="D89" s="83">
        <v>213.74</v>
      </c>
      <c r="E89" s="84">
        <v>149.6</v>
      </c>
      <c r="F89" s="85">
        <v>27</v>
      </c>
      <c r="G89" s="85">
        <v>34.54</v>
      </c>
      <c r="H89" s="85">
        <v>2.6</v>
      </c>
    </row>
    <row r="90" spans="1:8" ht="30" customHeight="1">
      <c r="A90" s="713"/>
      <c r="B90" s="88" t="s">
        <v>120</v>
      </c>
      <c r="C90" s="83" t="s">
        <v>63</v>
      </c>
      <c r="D90" s="83">
        <v>44.03</v>
      </c>
      <c r="E90" s="84">
        <v>29.77</v>
      </c>
      <c r="F90" s="85">
        <v>0</v>
      </c>
      <c r="G90" s="85">
        <v>12.16</v>
      </c>
      <c r="H90" s="85">
        <v>2.1</v>
      </c>
    </row>
  </sheetData>
  <mergeCells count="4">
    <mergeCell ref="A2:H2"/>
    <mergeCell ref="A5:C5"/>
    <mergeCell ref="A6:A60"/>
    <mergeCell ref="A86:A90"/>
  </mergeCells>
  <phoneticPr fontId="15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view="pageBreakPreview" zoomScaleNormal="100" workbookViewId="0">
      <pane xSplit="2" ySplit="4" topLeftCell="C5" activePane="bottomRight" state="frozen"/>
      <selection pane="topRight"/>
      <selection pane="bottomLeft"/>
      <selection pane="bottomRight" activeCell="D11" sqref="D11"/>
    </sheetView>
  </sheetViews>
  <sheetFormatPr defaultColWidth="9" defaultRowHeight="18.75"/>
  <cols>
    <col min="1" max="1" width="17.375" style="66" customWidth="1"/>
    <col min="2" max="2" width="14.25" style="67" customWidth="1"/>
    <col min="3" max="3" width="26.625" style="67" customWidth="1"/>
    <col min="4" max="4" width="25.125" style="68" customWidth="1"/>
    <col min="5" max="5" width="15" style="69" customWidth="1"/>
    <col min="6" max="6" width="14.25" style="63" customWidth="1"/>
    <col min="7" max="7" width="12.625" style="63" customWidth="1"/>
    <col min="8" max="8" width="13.75" style="63" customWidth="1"/>
    <col min="9" max="10" width="13.875" style="63" customWidth="1"/>
    <col min="11" max="16384" width="9" style="67"/>
  </cols>
  <sheetData>
    <row r="1" spans="1:10">
      <c r="A1" s="70" t="s">
        <v>0</v>
      </c>
    </row>
    <row r="2" spans="1:10" ht="43.5" customHeight="1">
      <c r="A2" s="706" t="s">
        <v>944</v>
      </c>
      <c r="B2" s="706"/>
      <c r="C2" s="706"/>
      <c r="D2" s="706"/>
      <c r="E2" s="706"/>
      <c r="F2" s="706"/>
      <c r="G2" s="706"/>
      <c r="H2" s="706"/>
      <c r="I2" s="706"/>
      <c r="J2" s="706"/>
    </row>
    <row r="3" spans="1:10" ht="29.25" customHeight="1">
      <c r="B3" s="71"/>
      <c r="C3" s="71"/>
      <c r="E3" s="72"/>
      <c r="F3" s="73"/>
      <c r="G3" s="73"/>
      <c r="H3" s="73"/>
      <c r="I3" s="93" t="s">
        <v>3</v>
      </c>
      <c r="J3" s="93"/>
    </row>
    <row r="4" spans="1:10" s="62" customFormat="1" ht="41.25" customHeight="1">
      <c r="A4" s="74" t="s">
        <v>945</v>
      </c>
      <c r="B4" s="74" t="s">
        <v>946</v>
      </c>
      <c r="C4" s="74" t="s">
        <v>947</v>
      </c>
      <c r="D4" s="75" t="s">
        <v>948</v>
      </c>
      <c r="E4" s="76" t="s">
        <v>949</v>
      </c>
      <c r="F4" s="77" t="s">
        <v>950</v>
      </c>
      <c r="G4" s="77" t="s">
        <v>951</v>
      </c>
      <c r="H4" s="77" t="s">
        <v>952</v>
      </c>
      <c r="I4" s="77" t="s">
        <v>953</v>
      </c>
      <c r="J4" s="77" t="s">
        <v>954</v>
      </c>
    </row>
    <row r="5" spans="1:10" s="63" customFormat="1" ht="30" customHeight="1">
      <c r="A5" s="714" t="s">
        <v>955</v>
      </c>
      <c r="B5" s="715"/>
      <c r="C5" s="715"/>
      <c r="D5" s="716"/>
      <c r="E5" s="78">
        <v>11240.22</v>
      </c>
      <c r="F5" s="78">
        <v>3493.73</v>
      </c>
      <c r="G5" s="78">
        <v>928.11</v>
      </c>
      <c r="H5" s="78">
        <v>2318.44</v>
      </c>
      <c r="I5" s="78">
        <v>3534.94</v>
      </c>
      <c r="J5" s="78">
        <v>965</v>
      </c>
    </row>
    <row r="6" spans="1:10" s="64" customFormat="1" ht="30" customHeight="1">
      <c r="A6" s="717" t="s">
        <v>956</v>
      </c>
      <c r="B6" s="79" t="s">
        <v>957</v>
      </c>
      <c r="C6" s="80" t="s">
        <v>958</v>
      </c>
      <c r="D6" s="75"/>
      <c r="E6" s="78">
        <v>2243.0500000000002</v>
      </c>
      <c r="F6" s="78">
        <v>1098.45</v>
      </c>
      <c r="G6" s="78">
        <v>27.24</v>
      </c>
      <c r="H6" s="78">
        <v>604.70000000000005</v>
      </c>
      <c r="I6" s="78">
        <v>494.76</v>
      </c>
      <c r="J6" s="78">
        <v>17.899999999999999</v>
      </c>
    </row>
    <row r="7" spans="1:10" s="64" customFormat="1" ht="30" customHeight="1">
      <c r="A7" s="717"/>
      <c r="B7" s="81" t="s">
        <v>959</v>
      </c>
      <c r="C7" s="80" t="s">
        <v>960</v>
      </c>
      <c r="D7" s="75"/>
      <c r="E7" s="78">
        <v>2231.85</v>
      </c>
      <c r="F7" s="78">
        <v>1098.45</v>
      </c>
      <c r="G7" s="78">
        <v>27.24</v>
      </c>
      <c r="H7" s="78">
        <v>604.70000000000005</v>
      </c>
      <c r="I7" s="78">
        <v>494.76</v>
      </c>
      <c r="J7" s="78">
        <v>6.7</v>
      </c>
    </row>
    <row r="8" spans="1:10" ht="30" customHeight="1">
      <c r="A8" s="717"/>
      <c r="B8" s="717" t="s">
        <v>961</v>
      </c>
      <c r="C8" s="82" t="s">
        <v>962</v>
      </c>
      <c r="D8" s="75" t="s">
        <v>963</v>
      </c>
      <c r="E8" s="83">
        <v>186.78</v>
      </c>
      <c r="F8" s="84">
        <v>153.01</v>
      </c>
      <c r="G8" s="85">
        <v>0</v>
      </c>
      <c r="H8" s="85">
        <v>22.37</v>
      </c>
      <c r="I8" s="85">
        <v>11.4</v>
      </c>
      <c r="J8" s="84">
        <v>0</v>
      </c>
    </row>
    <row r="9" spans="1:10" ht="30" customHeight="1">
      <c r="A9" s="717"/>
      <c r="B9" s="717"/>
      <c r="C9" s="82" t="s">
        <v>964</v>
      </c>
      <c r="D9" s="75" t="s">
        <v>963</v>
      </c>
      <c r="E9" s="83">
        <v>78.56</v>
      </c>
      <c r="F9" s="84">
        <v>64.53</v>
      </c>
      <c r="G9" s="85">
        <v>0</v>
      </c>
      <c r="H9" s="85">
        <v>13.68</v>
      </c>
      <c r="I9" s="85">
        <v>0.35</v>
      </c>
      <c r="J9" s="84">
        <v>0</v>
      </c>
    </row>
    <row r="10" spans="1:10" ht="30" customHeight="1">
      <c r="A10" s="717"/>
      <c r="B10" s="717"/>
      <c r="C10" s="82" t="s">
        <v>965</v>
      </c>
      <c r="D10" s="75" t="s">
        <v>963</v>
      </c>
      <c r="E10" s="83">
        <v>114.38</v>
      </c>
      <c r="F10" s="84">
        <v>90.13</v>
      </c>
      <c r="G10" s="85">
        <v>2.9</v>
      </c>
      <c r="H10" s="85">
        <v>18.46</v>
      </c>
      <c r="I10" s="85">
        <v>2.89</v>
      </c>
      <c r="J10" s="84">
        <v>0</v>
      </c>
    </row>
    <row r="11" spans="1:10" ht="30" customHeight="1">
      <c r="A11" s="717"/>
      <c r="B11" s="717"/>
      <c r="C11" s="82" t="s">
        <v>966</v>
      </c>
      <c r="D11" s="75" t="s">
        <v>967</v>
      </c>
      <c r="E11" s="83">
        <v>132.29</v>
      </c>
      <c r="F11" s="84">
        <v>113.23</v>
      </c>
      <c r="G11" s="85">
        <v>3.2</v>
      </c>
      <c r="H11" s="85">
        <v>15.86</v>
      </c>
      <c r="I11" s="85">
        <v>0</v>
      </c>
      <c r="J11" s="84">
        <v>0</v>
      </c>
    </row>
    <row r="12" spans="1:10" ht="30" customHeight="1">
      <c r="A12" s="717"/>
      <c r="B12" s="717"/>
      <c r="C12" s="82" t="s">
        <v>968</v>
      </c>
      <c r="D12" s="75" t="s">
        <v>963</v>
      </c>
      <c r="E12" s="83">
        <v>405.69</v>
      </c>
      <c r="F12" s="84">
        <v>94.95</v>
      </c>
      <c r="G12" s="85">
        <v>2.34</v>
      </c>
      <c r="H12" s="85">
        <v>306.48</v>
      </c>
      <c r="I12" s="85">
        <v>1.92</v>
      </c>
      <c r="J12" s="84">
        <v>0</v>
      </c>
    </row>
    <row r="13" spans="1:10" ht="30" customHeight="1">
      <c r="A13" s="717"/>
      <c r="B13" s="717"/>
      <c r="C13" s="82" t="s">
        <v>969</v>
      </c>
      <c r="D13" s="75" t="s">
        <v>963</v>
      </c>
      <c r="E13" s="83">
        <v>278.7</v>
      </c>
      <c r="F13" s="84">
        <v>228.8</v>
      </c>
      <c r="G13" s="85">
        <v>8.1999999999999993</v>
      </c>
      <c r="H13" s="85">
        <v>39.1</v>
      </c>
      <c r="I13" s="85">
        <v>2.6</v>
      </c>
      <c r="J13" s="84">
        <v>0</v>
      </c>
    </row>
    <row r="14" spans="1:10" ht="30" customHeight="1">
      <c r="A14" s="717"/>
      <c r="B14" s="717"/>
      <c r="C14" s="82" t="s">
        <v>970</v>
      </c>
      <c r="D14" s="75" t="s">
        <v>963</v>
      </c>
      <c r="E14" s="83">
        <v>865.02</v>
      </c>
      <c r="F14" s="84">
        <v>254.8</v>
      </c>
      <c r="G14" s="85">
        <v>10.6</v>
      </c>
      <c r="H14" s="85">
        <v>141.62</v>
      </c>
      <c r="I14" s="85">
        <v>458</v>
      </c>
      <c r="J14" s="84">
        <v>0</v>
      </c>
    </row>
    <row r="15" spans="1:10" ht="30" customHeight="1">
      <c r="A15" s="717"/>
      <c r="B15" s="717"/>
      <c r="C15" s="82" t="s">
        <v>971</v>
      </c>
      <c r="D15" s="75" t="s">
        <v>963</v>
      </c>
      <c r="E15" s="83">
        <v>53.96</v>
      </c>
      <c r="F15" s="84">
        <v>28.22</v>
      </c>
      <c r="G15" s="85">
        <v>0</v>
      </c>
      <c r="H15" s="85">
        <v>14.34</v>
      </c>
      <c r="I15" s="85">
        <v>11.4</v>
      </c>
      <c r="J15" s="84">
        <v>0</v>
      </c>
    </row>
    <row r="16" spans="1:10" ht="30" customHeight="1">
      <c r="A16" s="717"/>
      <c r="B16" s="717"/>
      <c r="C16" s="82" t="s">
        <v>972</v>
      </c>
      <c r="D16" s="75" t="s">
        <v>963</v>
      </c>
      <c r="E16" s="83">
        <v>84.01</v>
      </c>
      <c r="F16" s="84">
        <v>50.88</v>
      </c>
      <c r="G16" s="85">
        <v>0</v>
      </c>
      <c r="H16" s="85">
        <v>26.93</v>
      </c>
      <c r="I16" s="85">
        <v>6.2</v>
      </c>
      <c r="J16" s="84">
        <v>0</v>
      </c>
    </row>
    <row r="17" spans="1:10" ht="30" customHeight="1">
      <c r="A17" s="717"/>
      <c r="B17" s="717"/>
      <c r="C17" s="82" t="s">
        <v>973</v>
      </c>
      <c r="D17" s="75" t="s">
        <v>963</v>
      </c>
      <c r="E17" s="83">
        <v>25.76</v>
      </c>
      <c r="F17" s="84">
        <v>19.899999999999999</v>
      </c>
      <c r="G17" s="85">
        <v>0</v>
      </c>
      <c r="H17" s="85">
        <v>5.86</v>
      </c>
      <c r="I17" s="85">
        <v>0</v>
      </c>
      <c r="J17" s="84">
        <v>0</v>
      </c>
    </row>
    <row r="18" spans="1:10" ht="30" customHeight="1">
      <c r="A18" s="717"/>
      <c r="B18" s="717"/>
      <c r="C18" s="82" t="s">
        <v>974</v>
      </c>
      <c r="D18" s="75" t="s">
        <v>975</v>
      </c>
      <c r="E18" s="83">
        <v>3.7</v>
      </c>
      <c r="F18" s="84">
        <v>0</v>
      </c>
      <c r="G18" s="84">
        <v>0</v>
      </c>
      <c r="H18" s="84">
        <v>0</v>
      </c>
      <c r="I18" s="84">
        <v>0</v>
      </c>
      <c r="J18" s="84">
        <v>3.7</v>
      </c>
    </row>
    <row r="19" spans="1:10" ht="30" customHeight="1">
      <c r="A19" s="717"/>
      <c r="B19" s="86" t="s">
        <v>976</v>
      </c>
      <c r="C19" s="82" t="s">
        <v>977</v>
      </c>
      <c r="D19" s="75" t="s">
        <v>975</v>
      </c>
      <c r="E19" s="83">
        <v>2</v>
      </c>
      <c r="F19" s="84">
        <v>0</v>
      </c>
      <c r="G19" s="84">
        <v>0</v>
      </c>
      <c r="H19" s="84">
        <v>0</v>
      </c>
      <c r="I19" s="84">
        <v>0</v>
      </c>
      <c r="J19" s="84">
        <v>2</v>
      </c>
    </row>
    <row r="20" spans="1:10" ht="30" customHeight="1">
      <c r="A20" s="717"/>
      <c r="B20" s="86" t="s">
        <v>978</v>
      </c>
      <c r="C20" s="82" t="s">
        <v>979</v>
      </c>
      <c r="D20" s="75" t="s">
        <v>975</v>
      </c>
      <c r="E20" s="83">
        <v>1</v>
      </c>
      <c r="F20" s="84">
        <v>0</v>
      </c>
      <c r="G20" s="84">
        <v>0</v>
      </c>
      <c r="H20" s="84">
        <v>0</v>
      </c>
      <c r="I20" s="84">
        <v>0</v>
      </c>
      <c r="J20" s="84">
        <v>1</v>
      </c>
    </row>
    <row r="21" spans="1:10" ht="30" customHeight="1">
      <c r="A21" s="717"/>
      <c r="B21" s="87" t="s">
        <v>980</v>
      </c>
      <c r="C21" s="88" t="s">
        <v>176</v>
      </c>
      <c r="D21" s="75" t="s">
        <v>975</v>
      </c>
      <c r="E21" s="83">
        <v>4.8</v>
      </c>
      <c r="F21" s="84">
        <v>0</v>
      </c>
      <c r="G21" s="84">
        <v>0</v>
      </c>
      <c r="H21" s="84">
        <v>0</v>
      </c>
      <c r="I21" s="84">
        <v>0</v>
      </c>
      <c r="J21" s="84">
        <v>4.8</v>
      </c>
    </row>
    <row r="22" spans="1:10" ht="30" customHeight="1">
      <c r="A22" s="717"/>
      <c r="B22" s="87" t="s">
        <v>981</v>
      </c>
      <c r="C22" s="82" t="s">
        <v>982</v>
      </c>
      <c r="D22" s="75" t="s">
        <v>975</v>
      </c>
      <c r="E22" s="83">
        <v>6.4</v>
      </c>
      <c r="F22" s="84">
        <v>0</v>
      </c>
      <c r="G22" s="84">
        <v>0</v>
      </c>
      <c r="H22" s="84">
        <v>0</v>
      </c>
      <c r="I22" s="84">
        <v>0</v>
      </c>
      <c r="J22" s="84">
        <v>6.4</v>
      </c>
    </row>
    <row r="23" spans="1:10" ht="30" customHeight="1">
      <c r="A23" s="717" t="s">
        <v>983</v>
      </c>
      <c r="B23" s="89" t="s">
        <v>984</v>
      </c>
      <c r="C23" s="90" t="s">
        <v>985</v>
      </c>
      <c r="D23" s="75"/>
      <c r="E23" s="78">
        <v>1210.94</v>
      </c>
      <c r="F23" s="78">
        <v>292.26</v>
      </c>
      <c r="G23" s="78">
        <v>784.87</v>
      </c>
      <c r="H23" s="78">
        <v>81.67</v>
      </c>
      <c r="I23" s="78">
        <v>31.84</v>
      </c>
      <c r="J23" s="78">
        <v>20.3</v>
      </c>
    </row>
    <row r="24" spans="1:10" ht="30" customHeight="1">
      <c r="A24" s="717"/>
      <c r="B24" s="81" t="s">
        <v>959</v>
      </c>
      <c r="C24" s="80" t="s">
        <v>960</v>
      </c>
      <c r="D24" s="75"/>
      <c r="E24" s="78">
        <v>1192.8399999999999</v>
      </c>
      <c r="F24" s="78">
        <v>292.26</v>
      </c>
      <c r="G24" s="78">
        <v>784.87</v>
      </c>
      <c r="H24" s="78">
        <v>81.67</v>
      </c>
      <c r="I24" s="78">
        <v>31.84</v>
      </c>
      <c r="J24" s="78">
        <v>3.9</v>
      </c>
    </row>
    <row r="25" spans="1:10" ht="30" customHeight="1">
      <c r="A25" s="717"/>
      <c r="B25" s="86" t="s">
        <v>986</v>
      </c>
      <c r="C25" s="82" t="s">
        <v>987</v>
      </c>
      <c r="D25" s="75" t="s">
        <v>963</v>
      </c>
      <c r="E25" s="83">
        <v>943.79</v>
      </c>
      <c r="F25" s="84">
        <v>118.22</v>
      </c>
      <c r="G25" s="85">
        <v>784.87</v>
      </c>
      <c r="H25" s="85">
        <v>38.229999999999997</v>
      </c>
      <c r="I25" s="85">
        <v>2.4700000000000002</v>
      </c>
      <c r="J25" s="84">
        <v>0</v>
      </c>
    </row>
    <row r="26" spans="1:10" ht="30" customHeight="1">
      <c r="A26" s="717"/>
      <c r="B26" s="86" t="s">
        <v>986</v>
      </c>
      <c r="C26" s="82" t="s">
        <v>988</v>
      </c>
      <c r="D26" s="75" t="s">
        <v>963</v>
      </c>
      <c r="E26" s="83">
        <v>246.85</v>
      </c>
      <c r="F26" s="84">
        <v>174.04</v>
      </c>
      <c r="G26" s="85">
        <v>0</v>
      </c>
      <c r="H26" s="85">
        <v>43.44</v>
      </c>
      <c r="I26" s="85">
        <v>29.37</v>
      </c>
      <c r="J26" s="84">
        <v>0</v>
      </c>
    </row>
    <row r="27" spans="1:10" ht="30" customHeight="1">
      <c r="A27" s="717"/>
      <c r="B27" s="86" t="s">
        <v>986</v>
      </c>
      <c r="C27" s="82" t="s">
        <v>989</v>
      </c>
      <c r="D27" s="75" t="s">
        <v>975</v>
      </c>
      <c r="E27" s="83">
        <v>2.2000000000000002</v>
      </c>
      <c r="F27" s="84">
        <v>0</v>
      </c>
      <c r="G27" s="84">
        <v>0</v>
      </c>
      <c r="H27" s="84">
        <v>0</v>
      </c>
      <c r="I27" s="84">
        <v>0</v>
      </c>
      <c r="J27" s="84">
        <v>2.2000000000000002</v>
      </c>
    </row>
    <row r="28" spans="1:10" ht="30" customHeight="1">
      <c r="A28" s="717"/>
      <c r="B28" s="86" t="s">
        <v>990</v>
      </c>
      <c r="C28" s="82" t="s">
        <v>991</v>
      </c>
      <c r="D28" s="75" t="s">
        <v>975</v>
      </c>
      <c r="E28" s="83">
        <v>1.7</v>
      </c>
      <c r="F28" s="84">
        <v>0</v>
      </c>
      <c r="G28" s="84">
        <v>0</v>
      </c>
      <c r="H28" s="84">
        <v>0</v>
      </c>
      <c r="I28" s="84">
        <v>0</v>
      </c>
      <c r="J28" s="84">
        <v>1.7</v>
      </c>
    </row>
    <row r="29" spans="1:10" ht="30" customHeight="1">
      <c r="A29" s="717"/>
      <c r="B29" s="91" t="s">
        <v>992</v>
      </c>
      <c r="C29" s="82" t="s">
        <v>992</v>
      </c>
      <c r="D29" s="75" t="s">
        <v>975</v>
      </c>
      <c r="E29" s="83">
        <v>3.5</v>
      </c>
      <c r="F29" s="84">
        <v>0</v>
      </c>
      <c r="G29" s="84">
        <v>0</v>
      </c>
      <c r="H29" s="84">
        <v>0</v>
      </c>
      <c r="I29" s="84">
        <v>0</v>
      </c>
      <c r="J29" s="84">
        <v>3.5</v>
      </c>
    </row>
    <row r="30" spans="1:10" ht="30" customHeight="1">
      <c r="A30" s="717"/>
      <c r="B30" s="91" t="s">
        <v>993</v>
      </c>
      <c r="C30" s="82" t="s">
        <v>993</v>
      </c>
      <c r="D30" s="75" t="s">
        <v>975</v>
      </c>
      <c r="E30" s="83">
        <v>2.5</v>
      </c>
      <c r="F30" s="84">
        <v>0</v>
      </c>
      <c r="G30" s="84">
        <v>0</v>
      </c>
      <c r="H30" s="84">
        <v>0</v>
      </c>
      <c r="I30" s="84">
        <v>0</v>
      </c>
      <c r="J30" s="84">
        <v>2.5</v>
      </c>
    </row>
    <row r="31" spans="1:10" ht="30" customHeight="1">
      <c r="A31" s="717"/>
      <c r="B31" s="91" t="s">
        <v>994</v>
      </c>
      <c r="C31" s="82" t="s">
        <v>994</v>
      </c>
      <c r="D31" s="75" t="s">
        <v>975</v>
      </c>
      <c r="E31" s="83">
        <v>3.2</v>
      </c>
      <c r="F31" s="84">
        <v>0</v>
      </c>
      <c r="G31" s="84">
        <v>0</v>
      </c>
      <c r="H31" s="84">
        <v>0</v>
      </c>
      <c r="I31" s="84">
        <v>0</v>
      </c>
      <c r="J31" s="84">
        <v>3.2</v>
      </c>
    </row>
    <row r="32" spans="1:10" ht="30" customHeight="1">
      <c r="A32" s="717"/>
      <c r="B32" s="91" t="s">
        <v>995</v>
      </c>
      <c r="C32" s="82" t="s">
        <v>995</v>
      </c>
      <c r="D32" s="75" t="s">
        <v>975</v>
      </c>
      <c r="E32" s="83">
        <v>7.2</v>
      </c>
      <c r="F32" s="84">
        <v>0</v>
      </c>
      <c r="G32" s="84">
        <v>0</v>
      </c>
      <c r="H32" s="84">
        <v>0</v>
      </c>
      <c r="I32" s="84">
        <v>0</v>
      </c>
      <c r="J32" s="84">
        <v>7.2</v>
      </c>
    </row>
    <row r="33" spans="1:10" s="65" customFormat="1" ht="30" customHeight="1">
      <c r="A33" s="717" t="s">
        <v>996</v>
      </c>
      <c r="B33" s="89" t="s">
        <v>997</v>
      </c>
      <c r="C33" s="90" t="s">
        <v>998</v>
      </c>
      <c r="D33" s="75"/>
      <c r="E33" s="78">
        <v>342.33</v>
      </c>
      <c r="F33" s="78">
        <v>243.66</v>
      </c>
      <c r="G33" s="78">
        <v>17.239999999999998</v>
      </c>
      <c r="H33" s="78">
        <v>53.22</v>
      </c>
      <c r="I33" s="78">
        <v>8.91</v>
      </c>
      <c r="J33" s="78">
        <v>19.3</v>
      </c>
    </row>
    <row r="34" spans="1:10" s="65" customFormat="1" ht="30" customHeight="1">
      <c r="A34" s="717"/>
      <c r="B34" s="81" t="s">
        <v>959</v>
      </c>
      <c r="C34" s="80" t="s">
        <v>960</v>
      </c>
      <c r="D34" s="75"/>
      <c r="E34" s="78">
        <v>327.13</v>
      </c>
      <c r="F34" s="78">
        <v>243.66</v>
      </c>
      <c r="G34" s="78">
        <v>17.239999999999998</v>
      </c>
      <c r="H34" s="78">
        <v>53.22</v>
      </c>
      <c r="I34" s="78">
        <v>8.91</v>
      </c>
      <c r="J34" s="78">
        <v>4.0999999999999996</v>
      </c>
    </row>
    <row r="35" spans="1:10" ht="30" customHeight="1">
      <c r="A35" s="717"/>
      <c r="B35" s="86" t="s">
        <v>999</v>
      </c>
      <c r="C35" s="92" t="s">
        <v>1000</v>
      </c>
      <c r="D35" s="75" t="s">
        <v>963</v>
      </c>
      <c r="E35" s="83">
        <v>47.71</v>
      </c>
      <c r="F35" s="84">
        <v>24.34</v>
      </c>
      <c r="G35" s="85">
        <v>1.64</v>
      </c>
      <c r="H35" s="85">
        <v>12.82</v>
      </c>
      <c r="I35" s="85">
        <v>8.91</v>
      </c>
      <c r="J35" s="84">
        <v>0</v>
      </c>
    </row>
    <row r="36" spans="1:10" ht="30" customHeight="1">
      <c r="A36" s="717"/>
      <c r="B36" s="86" t="s">
        <v>999</v>
      </c>
      <c r="C36" s="82" t="s">
        <v>1001</v>
      </c>
      <c r="D36" s="75" t="s">
        <v>963</v>
      </c>
      <c r="E36" s="83">
        <v>122.95</v>
      </c>
      <c r="F36" s="84">
        <v>81.52</v>
      </c>
      <c r="G36" s="85">
        <v>8.1999999999999993</v>
      </c>
      <c r="H36" s="85">
        <v>33.229999999999997</v>
      </c>
      <c r="I36" s="85">
        <v>0</v>
      </c>
      <c r="J36" s="84">
        <v>0</v>
      </c>
    </row>
    <row r="37" spans="1:10" ht="30" customHeight="1">
      <c r="A37" s="717"/>
      <c r="B37" s="86" t="s">
        <v>999</v>
      </c>
      <c r="C37" s="82" t="s">
        <v>1002</v>
      </c>
      <c r="D37" s="75" t="s">
        <v>963</v>
      </c>
      <c r="E37" s="83">
        <v>152.37</v>
      </c>
      <c r="F37" s="84">
        <v>137.80000000000001</v>
      </c>
      <c r="G37" s="85">
        <v>7.4</v>
      </c>
      <c r="H37" s="85">
        <v>7.17</v>
      </c>
      <c r="I37" s="85">
        <v>0</v>
      </c>
      <c r="J37" s="84">
        <v>0</v>
      </c>
    </row>
    <row r="38" spans="1:10" ht="30" customHeight="1">
      <c r="A38" s="717"/>
      <c r="B38" s="86" t="s">
        <v>999</v>
      </c>
      <c r="C38" s="82" t="s">
        <v>1003</v>
      </c>
      <c r="D38" s="75" t="s">
        <v>975</v>
      </c>
      <c r="E38" s="83">
        <v>4.0999999999999996</v>
      </c>
      <c r="F38" s="83">
        <v>0</v>
      </c>
      <c r="G38" s="83">
        <v>0</v>
      </c>
      <c r="H38" s="83">
        <v>0</v>
      </c>
      <c r="I38" s="83">
        <v>0</v>
      </c>
      <c r="J38" s="84">
        <v>4.0999999999999996</v>
      </c>
    </row>
    <row r="39" spans="1:10" ht="30" customHeight="1">
      <c r="A39" s="717"/>
      <c r="B39" s="87" t="s">
        <v>1004</v>
      </c>
      <c r="C39" s="82" t="s">
        <v>1005</v>
      </c>
      <c r="D39" s="75" t="s">
        <v>975</v>
      </c>
      <c r="E39" s="83">
        <v>8.5</v>
      </c>
      <c r="F39" s="83">
        <v>0</v>
      </c>
      <c r="G39" s="83">
        <v>0</v>
      </c>
      <c r="H39" s="83">
        <v>0</v>
      </c>
      <c r="I39" s="83">
        <v>0</v>
      </c>
      <c r="J39" s="84">
        <v>8.5</v>
      </c>
    </row>
    <row r="40" spans="1:10" ht="30" customHeight="1">
      <c r="A40" s="717"/>
      <c r="B40" s="91" t="s">
        <v>1006</v>
      </c>
      <c r="C40" s="82" t="s">
        <v>1006</v>
      </c>
      <c r="D40" s="75" t="s">
        <v>975</v>
      </c>
      <c r="E40" s="83">
        <v>6.7</v>
      </c>
      <c r="F40" s="83">
        <v>0</v>
      </c>
      <c r="G40" s="83">
        <v>0</v>
      </c>
      <c r="H40" s="83">
        <v>0</v>
      </c>
      <c r="I40" s="83">
        <v>0</v>
      </c>
      <c r="J40" s="84">
        <v>6.7</v>
      </c>
    </row>
    <row r="41" spans="1:10" s="65" customFormat="1" ht="30" customHeight="1">
      <c r="A41" s="717" t="s">
        <v>1007</v>
      </c>
      <c r="B41" s="89" t="s">
        <v>1008</v>
      </c>
      <c r="C41" s="90" t="s">
        <v>998</v>
      </c>
      <c r="D41" s="75"/>
      <c r="E41" s="78">
        <v>815.12</v>
      </c>
      <c r="F41" s="78">
        <v>525.41999999999996</v>
      </c>
      <c r="G41" s="78">
        <v>55.19</v>
      </c>
      <c r="H41" s="78">
        <v>105.13</v>
      </c>
      <c r="I41" s="78">
        <v>71.680000000000007</v>
      </c>
      <c r="J41" s="78">
        <v>57.7</v>
      </c>
    </row>
    <row r="42" spans="1:10" s="65" customFormat="1" ht="30" customHeight="1">
      <c r="A42" s="717"/>
      <c r="B42" s="81" t="s">
        <v>959</v>
      </c>
      <c r="C42" s="80" t="s">
        <v>960</v>
      </c>
      <c r="D42" s="75"/>
      <c r="E42" s="78">
        <v>762.42</v>
      </c>
      <c r="F42" s="78">
        <v>525.41999999999996</v>
      </c>
      <c r="G42" s="78">
        <v>55.19</v>
      </c>
      <c r="H42" s="78">
        <v>105.13</v>
      </c>
      <c r="I42" s="78">
        <v>71.680000000000007</v>
      </c>
      <c r="J42" s="78">
        <v>5</v>
      </c>
    </row>
    <row r="43" spans="1:10" ht="30" customHeight="1">
      <c r="A43" s="717"/>
      <c r="B43" s="86" t="s">
        <v>1009</v>
      </c>
      <c r="C43" s="82" t="s">
        <v>1010</v>
      </c>
      <c r="D43" s="75" t="s">
        <v>963</v>
      </c>
      <c r="E43" s="83">
        <v>119.34</v>
      </c>
      <c r="F43" s="84">
        <v>87.83</v>
      </c>
      <c r="G43" s="85">
        <v>6.99</v>
      </c>
      <c r="H43" s="85">
        <v>15.64</v>
      </c>
      <c r="I43" s="85">
        <v>8.8800000000000008</v>
      </c>
      <c r="J43" s="84">
        <v>0</v>
      </c>
    </row>
    <row r="44" spans="1:10" ht="30" customHeight="1">
      <c r="A44" s="717"/>
      <c r="B44" s="86" t="s">
        <v>1009</v>
      </c>
      <c r="C44" s="82" t="s">
        <v>1011</v>
      </c>
      <c r="D44" s="75" t="s">
        <v>963</v>
      </c>
      <c r="E44" s="83">
        <v>168.37</v>
      </c>
      <c r="F44" s="84">
        <v>73.39</v>
      </c>
      <c r="G44" s="85">
        <v>0</v>
      </c>
      <c r="H44" s="85">
        <v>40.18</v>
      </c>
      <c r="I44" s="85">
        <v>54.8</v>
      </c>
      <c r="J44" s="84">
        <v>0</v>
      </c>
    </row>
    <row r="45" spans="1:10" ht="30" customHeight="1">
      <c r="A45" s="717"/>
      <c r="B45" s="86" t="s">
        <v>1009</v>
      </c>
      <c r="C45" s="82" t="s">
        <v>1012</v>
      </c>
      <c r="D45" s="75" t="s">
        <v>967</v>
      </c>
      <c r="E45" s="83">
        <v>320.37</v>
      </c>
      <c r="F45" s="84">
        <v>231</v>
      </c>
      <c r="G45" s="85">
        <v>48.2</v>
      </c>
      <c r="H45" s="85">
        <v>34.97</v>
      </c>
      <c r="I45" s="85">
        <v>6.2</v>
      </c>
      <c r="J45" s="84">
        <v>0</v>
      </c>
    </row>
    <row r="46" spans="1:10" ht="30" customHeight="1">
      <c r="A46" s="717"/>
      <c r="B46" s="86" t="s">
        <v>1009</v>
      </c>
      <c r="C46" s="82" t="s">
        <v>1013</v>
      </c>
      <c r="D46" s="75" t="s">
        <v>963</v>
      </c>
      <c r="E46" s="83">
        <v>149.34</v>
      </c>
      <c r="F46" s="84">
        <v>133.19999999999999</v>
      </c>
      <c r="G46" s="85">
        <v>0</v>
      </c>
      <c r="H46" s="85">
        <v>14.34</v>
      </c>
      <c r="I46" s="85">
        <v>1.8</v>
      </c>
      <c r="J46" s="84">
        <v>0</v>
      </c>
    </row>
    <row r="47" spans="1:10" ht="30" customHeight="1">
      <c r="A47" s="717"/>
      <c r="B47" s="82" t="s">
        <v>1014</v>
      </c>
      <c r="C47" s="82" t="s">
        <v>1014</v>
      </c>
      <c r="D47" s="75" t="s">
        <v>975</v>
      </c>
      <c r="E47" s="83">
        <v>1</v>
      </c>
      <c r="F47" s="84">
        <v>0</v>
      </c>
      <c r="G47" s="84">
        <v>0</v>
      </c>
      <c r="H47" s="84">
        <v>0</v>
      </c>
      <c r="I47" s="84">
        <v>0</v>
      </c>
      <c r="J47" s="84">
        <v>1</v>
      </c>
    </row>
    <row r="48" spans="1:10" ht="30" customHeight="1">
      <c r="A48" s="717"/>
      <c r="B48" s="82" t="s">
        <v>1015</v>
      </c>
      <c r="C48" s="82" t="s">
        <v>1015</v>
      </c>
      <c r="D48" s="75" t="s">
        <v>975</v>
      </c>
      <c r="E48" s="83">
        <v>1</v>
      </c>
      <c r="F48" s="84">
        <v>0</v>
      </c>
      <c r="G48" s="84">
        <v>0</v>
      </c>
      <c r="H48" s="84">
        <v>0</v>
      </c>
      <c r="I48" s="84">
        <v>0</v>
      </c>
      <c r="J48" s="84">
        <v>1</v>
      </c>
    </row>
    <row r="49" spans="1:10" ht="30" customHeight="1">
      <c r="A49" s="717"/>
      <c r="B49" s="82" t="s">
        <v>1016</v>
      </c>
      <c r="C49" s="82" t="s">
        <v>1016</v>
      </c>
      <c r="D49" s="75" t="s">
        <v>975</v>
      </c>
      <c r="E49" s="83">
        <v>1</v>
      </c>
      <c r="F49" s="84">
        <v>0</v>
      </c>
      <c r="G49" s="84">
        <v>0</v>
      </c>
      <c r="H49" s="84">
        <v>0</v>
      </c>
      <c r="I49" s="84">
        <v>0</v>
      </c>
      <c r="J49" s="84">
        <v>1</v>
      </c>
    </row>
    <row r="50" spans="1:10" ht="30" customHeight="1">
      <c r="A50" s="717"/>
      <c r="B50" s="82" t="s">
        <v>1017</v>
      </c>
      <c r="C50" s="82" t="s">
        <v>1017</v>
      </c>
      <c r="D50" s="75" t="s">
        <v>975</v>
      </c>
      <c r="E50" s="83">
        <v>1</v>
      </c>
      <c r="F50" s="84">
        <v>0</v>
      </c>
      <c r="G50" s="84">
        <v>0</v>
      </c>
      <c r="H50" s="84">
        <v>0</v>
      </c>
      <c r="I50" s="84">
        <v>0</v>
      </c>
      <c r="J50" s="84">
        <v>1</v>
      </c>
    </row>
    <row r="51" spans="1:10" ht="30" customHeight="1">
      <c r="A51" s="717"/>
      <c r="B51" s="82" t="s">
        <v>1018</v>
      </c>
      <c r="C51" s="82" t="s">
        <v>1018</v>
      </c>
      <c r="D51" s="75" t="s">
        <v>975</v>
      </c>
      <c r="E51" s="83">
        <v>1</v>
      </c>
      <c r="F51" s="84">
        <v>0</v>
      </c>
      <c r="G51" s="84">
        <v>0</v>
      </c>
      <c r="H51" s="84">
        <v>0</v>
      </c>
      <c r="I51" s="84">
        <v>0</v>
      </c>
      <c r="J51" s="84">
        <v>1</v>
      </c>
    </row>
    <row r="52" spans="1:10" ht="30" customHeight="1">
      <c r="A52" s="717"/>
      <c r="B52" s="91" t="s">
        <v>1019</v>
      </c>
      <c r="C52" s="82" t="s">
        <v>1019</v>
      </c>
      <c r="D52" s="75" t="s">
        <v>975</v>
      </c>
      <c r="E52" s="83">
        <v>6.9</v>
      </c>
      <c r="F52" s="84">
        <v>0</v>
      </c>
      <c r="G52" s="84">
        <v>0</v>
      </c>
      <c r="H52" s="84">
        <v>0</v>
      </c>
      <c r="I52" s="84">
        <v>0</v>
      </c>
      <c r="J52" s="84">
        <v>6.9</v>
      </c>
    </row>
    <row r="53" spans="1:10" ht="30" customHeight="1">
      <c r="A53" s="717"/>
      <c r="B53" s="91" t="s">
        <v>1020</v>
      </c>
      <c r="C53" s="82" t="s">
        <v>1020</v>
      </c>
      <c r="D53" s="75" t="s">
        <v>975</v>
      </c>
      <c r="E53" s="83">
        <v>4.9000000000000004</v>
      </c>
      <c r="F53" s="84">
        <v>0</v>
      </c>
      <c r="G53" s="84">
        <v>0</v>
      </c>
      <c r="H53" s="84">
        <v>0</v>
      </c>
      <c r="I53" s="84">
        <v>0</v>
      </c>
      <c r="J53" s="84">
        <v>4.9000000000000004</v>
      </c>
    </row>
    <row r="54" spans="1:10" ht="30" customHeight="1">
      <c r="A54" s="717"/>
      <c r="B54" s="91" t="s">
        <v>1021</v>
      </c>
      <c r="C54" s="82" t="s">
        <v>1021</v>
      </c>
      <c r="D54" s="75" t="s">
        <v>975</v>
      </c>
      <c r="E54" s="83">
        <v>3.6</v>
      </c>
      <c r="F54" s="84">
        <v>0</v>
      </c>
      <c r="G54" s="84">
        <v>0</v>
      </c>
      <c r="H54" s="84">
        <v>0</v>
      </c>
      <c r="I54" s="84">
        <v>0</v>
      </c>
      <c r="J54" s="84">
        <v>3.6</v>
      </c>
    </row>
    <row r="55" spans="1:10" ht="30" customHeight="1">
      <c r="A55" s="717"/>
      <c r="B55" s="91" t="s">
        <v>1022</v>
      </c>
      <c r="C55" s="82" t="s">
        <v>1022</v>
      </c>
      <c r="D55" s="75" t="s">
        <v>975</v>
      </c>
      <c r="E55" s="83">
        <v>5.2</v>
      </c>
      <c r="F55" s="84">
        <v>0</v>
      </c>
      <c r="G55" s="84">
        <v>0</v>
      </c>
      <c r="H55" s="84">
        <v>0</v>
      </c>
      <c r="I55" s="84">
        <v>0</v>
      </c>
      <c r="J55" s="84">
        <v>5.2</v>
      </c>
    </row>
    <row r="56" spans="1:10" ht="30" customHeight="1">
      <c r="A56" s="717"/>
      <c r="B56" s="91" t="s">
        <v>1023</v>
      </c>
      <c r="C56" s="82" t="s">
        <v>1023</v>
      </c>
      <c r="D56" s="75" t="s">
        <v>975</v>
      </c>
      <c r="E56" s="83">
        <v>9.6999999999999993</v>
      </c>
      <c r="F56" s="84">
        <v>0</v>
      </c>
      <c r="G56" s="84">
        <v>0</v>
      </c>
      <c r="H56" s="84">
        <v>0</v>
      </c>
      <c r="I56" s="84">
        <v>0</v>
      </c>
      <c r="J56" s="84">
        <v>9.6999999999999993</v>
      </c>
    </row>
    <row r="57" spans="1:10" ht="30" customHeight="1">
      <c r="A57" s="717"/>
      <c r="B57" s="91" t="s">
        <v>1024</v>
      </c>
      <c r="C57" s="82" t="s">
        <v>1024</v>
      </c>
      <c r="D57" s="75" t="s">
        <v>975</v>
      </c>
      <c r="E57" s="83">
        <v>13.2</v>
      </c>
      <c r="F57" s="84">
        <v>0</v>
      </c>
      <c r="G57" s="84">
        <v>0</v>
      </c>
      <c r="H57" s="84">
        <v>0</v>
      </c>
      <c r="I57" s="84">
        <v>0</v>
      </c>
      <c r="J57" s="84">
        <v>13.2</v>
      </c>
    </row>
    <row r="58" spans="1:10" ht="30" customHeight="1">
      <c r="A58" s="717"/>
      <c r="B58" s="91" t="s">
        <v>1025</v>
      </c>
      <c r="C58" s="82" t="s">
        <v>1025</v>
      </c>
      <c r="D58" s="75" t="s">
        <v>975</v>
      </c>
      <c r="E58" s="83">
        <v>9.1999999999999993</v>
      </c>
      <c r="F58" s="84">
        <v>0</v>
      </c>
      <c r="G58" s="84">
        <v>0</v>
      </c>
      <c r="H58" s="84">
        <v>0</v>
      </c>
      <c r="I58" s="84">
        <v>0</v>
      </c>
      <c r="J58" s="84">
        <v>9.1999999999999993</v>
      </c>
    </row>
    <row r="59" spans="1:10" s="65" customFormat="1" ht="30" customHeight="1">
      <c r="A59" s="717" t="s">
        <v>1026</v>
      </c>
      <c r="B59" s="89" t="s">
        <v>1027</v>
      </c>
      <c r="C59" s="90" t="s">
        <v>998</v>
      </c>
      <c r="D59" s="75"/>
      <c r="E59" s="78">
        <v>1787.48</v>
      </c>
      <c r="F59" s="78">
        <v>-31.93</v>
      </c>
      <c r="G59" s="78">
        <v>0</v>
      </c>
      <c r="H59" s="78">
        <v>445.05</v>
      </c>
      <c r="I59" s="78">
        <v>1261.76</v>
      </c>
      <c r="J59" s="78">
        <v>112.6</v>
      </c>
    </row>
    <row r="60" spans="1:10" s="65" customFormat="1" ht="30" customHeight="1">
      <c r="A60" s="717"/>
      <c r="B60" s="81" t="s">
        <v>959</v>
      </c>
      <c r="C60" s="80" t="s">
        <v>960</v>
      </c>
      <c r="D60" s="75"/>
      <c r="E60" s="78">
        <v>1681.48</v>
      </c>
      <c r="F60" s="78">
        <v>-31.93</v>
      </c>
      <c r="G60" s="78">
        <v>0</v>
      </c>
      <c r="H60" s="78">
        <v>445.05</v>
      </c>
      <c r="I60" s="78">
        <v>1261.76</v>
      </c>
      <c r="J60" s="78">
        <v>6.6</v>
      </c>
    </row>
    <row r="61" spans="1:10" ht="30" customHeight="1">
      <c r="A61" s="717"/>
      <c r="B61" s="86" t="s">
        <v>1028</v>
      </c>
      <c r="C61" s="82" t="s">
        <v>1029</v>
      </c>
      <c r="D61" s="75" t="s">
        <v>963</v>
      </c>
      <c r="E61" s="83">
        <v>1668.79</v>
      </c>
      <c r="F61" s="84">
        <v>-37.369999999999997</v>
      </c>
      <c r="G61" s="85">
        <v>0</v>
      </c>
      <c r="H61" s="85">
        <v>444.4</v>
      </c>
      <c r="I61" s="85">
        <v>1261.76</v>
      </c>
      <c r="J61" s="84">
        <v>0</v>
      </c>
    </row>
    <row r="62" spans="1:10" ht="30" customHeight="1">
      <c r="A62" s="717"/>
      <c r="B62" s="86" t="s">
        <v>1028</v>
      </c>
      <c r="C62" s="92" t="s">
        <v>1030</v>
      </c>
      <c r="D62" s="75" t="s">
        <v>967</v>
      </c>
      <c r="E62" s="83">
        <v>6.09</v>
      </c>
      <c r="F62" s="84">
        <v>5.44</v>
      </c>
      <c r="G62" s="85">
        <v>0</v>
      </c>
      <c r="H62" s="85">
        <v>0.65</v>
      </c>
      <c r="I62" s="85">
        <v>0</v>
      </c>
      <c r="J62" s="84">
        <v>0</v>
      </c>
    </row>
    <row r="63" spans="1:10" ht="30" customHeight="1">
      <c r="A63" s="717"/>
      <c r="B63" s="92" t="s">
        <v>1031</v>
      </c>
      <c r="C63" s="92" t="s">
        <v>1031</v>
      </c>
      <c r="D63" s="75" t="s">
        <v>975</v>
      </c>
      <c r="E63" s="83">
        <v>2.5</v>
      </c>
      <c r="F63" s="83">
        <v>0</v>
      </c>
      <c r="G63" s="83">
        <v>0</v>
      </c>
      <c r="H63" s="83">
        <v>0</v>
      </c>
      <c r="I63" s="83">
        <v>0</v>
      </c>
      <c r="J63" s="84">
        <v>2.5</v>
      </c>
    </row>
    <row r="64" spans="1:10" ht="30" customHeight="1">
      <c r="A64" s="717"/>
      <c r="B64" s="92" t="s">
        <v>1032</v>
      </c>
      <c r="C64" s="92" t="s">
        <v>1032</v>
      </c>
      <c r="D64" s="75" t="s">
        <v>975</v>
      </c>
      <c r="E64" s="83">
        <v>3.1</v>
      </c>
      <c r="F64" s="83">
        <v>0</v>
      </c>
      <c r="G64" s="83">
        <v>0</v>
      </c>
      <c r="H64" s="83">
        <v>0</v>
      </c>
      <c r="I64" s="83">
        <v>0</v>
      </c>
      <c r="J64" s="84">
        <v>3.1</v>
      </c>
    </row>
    <row r="65" spans="1:10" ht="30" customHeight="1">
      <c r="A65" s="717"/>
      <c r="B65" s="92" t="s">
        <v>1033</v>
      </c>
      <c r="C65" s="92" t="s">
        <v>1033</v>
      </c>
      <c r="D65" s="75" t="s">
        <v>975</v>
      </c>
      <c r="E65" s="83">
        <v>1</v>
      </c>
      <c r="F65" s="83">
        <v>0</v>
      </c>
      <c r="G65" s="83">
        <v>0</v>
      </c>
      <c r="H65" s="83">
        <v>0</v>
      </c>
      <c r="I65" s="83">
        <v>0</v>
      </c>
      <c r="J65" s="84">
        <v>1</v>
      </c>
    </row>
    <row r="66" spans="1:10" ht="30" customHeight="1">
      <c r="A66" s="717"/>
      <c r="B66" s="94" t="s">
        <v>1034</v>
      </c>
      <c r="C66" s="92" t="s">
        <v>1034</v>
      </c>
      <c r="D66" s="75" t="s">
        <v>975</v>
      </c>
      <c r="E66" s="83">
        <v>12.3</v>
      </c>
      <c r="F66" s="83">
        <v>0</v>
      </c>
      <c r="G66" s="83">
        <v>0</v>
      </c>
      <c r="H66" s="83">
        <v>0</v>
      </c>
      <c r="I66" s="83">
        <v>0</v>
      </c>
      <c r="J66" s="84">
        <v>12.3</v>
      </c>
    </row>
    <row r="67" spans="1:10" ht="30" customHeight="1">
      <c r="A67" s="717"/>
      <c r="B67" s="94" t="s">
        <v>1035</v>
      </c>
      <c r="C67" s="92" t="s">
        <v>1035</v>
      </c>
      <c r="D67" s="75" t="s">
        <v>975</v>
      </c>
      <c r="E67" s="83">
        <v>8.1</v>
      </c>
      <c r="F67" s="83">
        <v>0</v>
      </c>
      <c r="G67" s="83">
        <v>0</v>
      </c>
      <c r="H67" s="83">
        <v>0</v>
      </c>
      <c r="I67" s="83">
        <v>0</v>
      </c>
      <c r="J67" s="84">
        <v>8.1</v>
      </c>
    </row>
    <row r="68" spans="1:10" ht="30" customHeight="1">
      <c r="A68" s="717"/>
      <c r="B68" s="94" t="s">
        <v>1036</v>
      </c>
      <c r="C68" s="92" t="s">
        <v>1036</v>
      </c>
      <c r="D68" s="75" t="s">
        <v>975</v>
      </c>
      <c r="E68" s="83">
        <v>18.2</v>
      </c>
      <c r="F68" s="83">
        <v>0</v>
      </c>
      <c r="G68" s="83">
        <v>0</v>
      </c>
      <c r="H68" s="83">
        <v>0</v>
      </c>
      <c r="I68" s="83">
        <v>0</v>
      </c>
      <c r="J68" s="84">
        <v>18.2</v>
      </c>
    </row>
    <row r="69" spans="1:10" ht="30" customHeight="1">
      <c r="A69" s="717"/>
      <c r="B69" s="94" t="s">
        <v>1037</v>
      </c>
      <c r="C69" s="92" t="s">
        <v>1037</v>
      </c>
      <c r="D69" s="75" t="s">
        <v>975</v>
      </c>
      <c r="E69" s="83">
        <v>16.2</v>
      </c>
      <c r="F69" s="83">
        <v>0</v>
      </c>
      <c r="G69" s="83">
        <v>0</v>
      </c>
      <c r="H69" s="83">
        <v>0</v>
      </c>
      <c r="I69" s="83">
        <v>0</v>
      </c>
      <c r="J69" s="84">
        <v>16.2</v>
      </c>
    </row>
    <row r="70" spans="1:10" ht="30" customHeight="1">
      <c r="A70" s="717"/>
      <c r="B70" s="94" t="s">
        <v>1038</v>
      </c>
      <c r="C70" s="92" t="s">
        <v>1038</v>
      </c>
      <c r="D70" s="75" t="s">
        <v>975</v>
      </c>
      <c r="E70" s="83">
        <v>11.6</v>
      </c>
      <c r="F70" s="83">
        <v>0</v>
      </c>
      <c r="G70" s="83">
        <v>0</v>
      </c>
      <c r="H70" s="83">
        <v>0</v>
      </c>
      <c r="I70" s="83">
        <v>0</v>
      </c>
      <c r="J70" s="84">
        <v>11.6</v>
      </c>
    </row>
    <row r="71" spans="1:10" ht="30" customHeight="1">
      <c r="A71" s="717"/>
      <c r="B71" s="94" t="s">
        <v>1039</v>
      </c>
      <c r="C71" s="92" t="s">
        <v>1039</v>
      </c>
      <c r="D71" s="75" t="s">
        <v>975</v>
      </c>
      <c r="E71" s="83">
        <v>6.5</v>
      </c>
      <c r="F71" s="83">
        <v>0</v>
      </c>
      <c r="G71" s="83">
        <v>0</v>
      </c>
      <c r="H71" s="83">
        <v>0</v>
      </c>
      <c r="I71" s="83">
        <v>0</v>
      </c>
      <c r="J71" s="84">
        <v>6.5</v>
      </c>
    </row>
    <row r="72" spans="1:10" ht="30" customHeight="1">
      <c r="A72" s="717"/>
      <c r="B72" s="94" t="s">
        <v>1040</v>
      </c>
      <c r="C72" s="92" t="s">
        <v>1040</v>
      </c>
      <c r="D72" s="75" t="s">
        <v>975</v>
      </c>
      <c r="E72" s="83">
        <v>8.6</v>
      </c>
      <c r="F72" s="83">
        <v>0</v>
      </c>
      <c r="G72" s="83">
        <v>0</v>
      </c>
      <c r="H72" s="83">
        <v>0</v>
      </c>
      <c r="I72" s="83">
        <v>0</v>
      </c>
      <c r="J72" s="84">
        <v>8.6</v>
      </c>
    </row>
    <row r="73" spans="1:10" ht="30" customHeight="1">
      <c r="A73" s="717"/>
      <c r="B73" s="94" t="s">
        <v>1041</v>
      </c>
      <c r="C73" s="92" t="s">
        <v>1042</v>
      </c>
      <c r="D73" s="75" t="s">
        <v>975</v>
      </c>
      <c r="E73" s="83">
        <v>10.5</v>
      </c>
      <c r="F73" s="83">
        <v>0</v>
      </c>
      <c r="G73" s="83">
        <v>0</v>
      </c>
      <c r="H73" s="83">
        <v>0</v>
      </c>
      <c r="I73" s="83">
        <v>0</v>
      </c>
      <c r="J73" s="84">
        <v>10.5</v>
      </c>
    </row>
    <row r="74" spans="1:10" ht="30" customHeight="1">
      <c r="A74" s="717"/>
      <c r="B74" s="94" t="s">
        <v>1043</v>
      </c>
      <c r="C74" s="92" t="s">
        <v>1043</v>
      </c>
      <c r="D74" s="75" t="s">
        <v>975</v>
      </c>
      <c r="E74" s="83">
        <v>14</v>
      </c>
      <c r="F74" s="83">
        <v>0</v>
      </c>
      <c r="G74" s="83">
        <v>0</v>
      </c>
      <c r="H74" s="83">
        <v>0</v>
      </c>
      <c r="I74" s="83">
        <v>0</v>
      </c>
      <c r="J74" s="84">
        <v>14</v>
      </c>
    </row>
    <row r="75" spans="1:10" s="65" customFormat="1" ht="30" customHeight="1">
      <c r="A75" s="717" t="s">
        <v>1044</v>
      </c>
      <c r="B75" s="89" t="s">
        <v>1045</v>
      </c>
      <c r="C75" s="90" t="s">
        <v>998</v>
      </c>
      <c r="D75" s="75"/>
      <c r="E75" s="78">
        <v>806.43</v>
      </c>
      <c r="F75" s="78">
        <v>181.57</v>
      </c>
      <c r="G75" s="78">
        <v>2.44</v>
      </c>
      <c r="H75" s="78">
        <v>165.94</v>
      </c>
      <c r="I75" s="78">
        <v>355.68</v>
      </c>
      <c r="J75" s="78">
        <v>100.8</v>
      </c>
    </row>
    <row r="76" spans="1:10" s="65" customFormat="1" ht="30" customHeight="1">
      <c r="A76" s="717"/>
      <c r="B76" s="81" t="s">
        <v>959</v>
      </c>
      <c r="C76" s="80" t="s">
        <v>960</v>
      </c>
      <c r="D76" s="75"/>
      <c r="E76" s="78">
        <v>715.23</v>
      </c>
      <c r="F76" s="78">
        <v>181.57</v>
      </c>
      <c r="G76" s="78">
        <v>2.44</v>
      </c>
      <c r="H76" s="78">
        <v>165.94</v>
      </c>
      <c r="I76" s="78">
        <v>355.68</v>
      </c>
      <c r="J76" s="78">
        <v>9.6</v>
      </c>
    </row>
    <row r="77" spans="1:10" ht="30" customHeight="1">
      <c r="A77" s="717"/>
      <c r="B77" s="86" t="s">
        <v>1046</v>
      </c>
      <c r="C77" s="82" t="s">
        <v>1047</v>
      </c>
      <c r="D77" s="75" t="s">
        <v>963</v>
      </c>
      <c r="E77" s="83">
        <v>161.65</v>
      </c>
      <c r="F77" s="84">
        <v>129.72999999999999</v>
      </c>
      <c r="G77" s="85">
        <v>0.92</v>
      </c>
      <c r="H77" s="85">
        <v>24.76</v>
      </c>
      <c r="I77" s="85">
        <v>6.24</v>
      </c>
      <c r="J77" s="84">
        <v>0</v>
      </c>
    </row>
    <row r="78" spans="1:10" ht="30" customHeight="1">
      <c r="A78" s="717"/>
      <c r="B78" s="86" t="s">
        <v>1046</v>
      </c>
      <c r="C78" s="82" t="s">
        <v>1048</v>
      </c>
      <c r="D78" s="75" t="s">
        <v>963</v>
      </c>
      <c r="E78" s="83">
        <v>543.98</v>
      </c>
      <c r="F78" s="84">
        <v>51.84</v>
      </c>
      <c r="G78" s="85">
        <v>1.52</v>
      </c>
      <c r="H78" s="85">
        <v>141.18</v>
      </c>
      <c r="I78" s="85">
        <v>349.44</v>
      </c>
      <c r="J78" s="84">
        <v>0</v>
      </c>
    </row>
    <row r="79" spans="1:10" ht="30" customHeight="1">
      <c r="A79" s="717"/>
      <c r="B79" s="86" t="s">
        <v>1049</v>
      </c>
      <c r="C79" s="82" t="s">
        <v>1050</v>
      </c>
      <c r="D79" s="75" t="s">
        <v>975</v>
      </c>
      <c r="E79" s="83">
        <v>1.3</v>
      </c>
      <c r="F79" s="83">
        <v>0</v>
      </c>
      <c r="G79" s="83">
        <v>0</v>
      </c>
      <c r="H79" s="83">
        <v>0</v>
      </c>
      <c r="I79" s="83">
        <v>0</v>
      </c>
      <c r="J79" s="84">
        <v>1.3</v>
      </c>
    </row>
    <row r="80" spans="1:10" ht="30" customHeight="1">
      <c r="A80" s="717"/>
      <c r="B80" s="82" t="s">
        <v>1051</v>
      </c>
      <c r="C80" s="82" t="s">
        <v>1051</v>
      </c>
      <c r="D80" s="75" t="s">
        <v>975</v>
      </c>
      <c r="E80" s="83">
        <v>3.7</v>
      </c>
      <c r="F80" s="83">
        <v>0</v>
      </c>
      <c r="G80" s="83">
        <v>0</v>
      </c>
      <c r="H80" s="83">
        <v>0</v>
      </c>
      <c r="I80" s="83">
        <v>0</v>
      </c>
      <c r="J80" s="84">
        <v>3.7</v>
      </c>
    </row>
    <row r="81" spans="1:10" ht="30" customHeight="1">
      <c r="A81" s="717"/>
      <c r="B81" s="82" t="s">
        <v>1052</v>
      </c>
      <c r="C81" s="82" t="s">
        <v>1052</v>
      </c>
      <c r="D81" s="75" t="s">
        <v>975</v>
      </c>
      <c r="E81" s="83">
        <v>1.3</v>
      </c>
      <c r="F81" s="83">
        <v>0</v>
      </c>
      <c r="G81" s="83">
        <v>0</v>
      </c>
      <c r="H81" s="83">
        <v>0</v>
      </c>
      <c r="I81" s="83">
        <v>0</v>
      </c>
      <c r="J81" s="84">
        <v>1.3</v>
      </c>
    </row>
    <row r="82" spans="1:10" ht="30" customHeight="1">
      <c r="A82" s="717"/>
      <c r="B82" s="82" t="s">
        <v>1053</v>
      </c>
      <c r="C82" s="82" t="s">
        <v>1053</v>
      </c>
      <c r="D82" s="75" t="s">
        <v>975</v>
      </c>
      <c r="E82" s="83">
        <v>1</v>
      </c>
      <c r="F82" s="83">
        <v>0</v>
      </c>
      <c r="G82" s="83">
        <v>0</v>
      </c>
      <c r="H82" s="83">
        <v>0</v>
      </c>
      <c r="I82" s="83">
        <v>0</v>
      </c>
      <c r="J82" s="84">
        <v>1</v>
      </c>
    </row>
    <row r="83" spans="1:10" ht="30" customHeight="1">
      <c r="A83" s="717"/>
      <c r="B83" s="82" t="s">
        <v>1054</v>
      </c>
      <c r="C83" s="82" t="s">
        <v>1054</v>
      </c>
      <c r="D83" s="75" t="s">
        <v>975</v>
      </c>
      <c r="E83" s="83">
        <v>2.2999999999999998</v>
      </c>
      <c r="F83" s="83">
        <v>0</v>
      </c>
      <c r="G83" s="83">
        <v>0</v>
      </c>
      <c r="H83" s="83">
        <v>0</v>
      </c>
      <c r="I83" s="83">
        <v>0</v>
      </c>
      <c r="J83" s="84">
        <v>2.2999999999999998</v>
      </c>
    </row>
    <row r="84" spans="1:10" ht="30" customHeight="1">
      <c r="A84" s="717"/>
      <c r="B84" s="91" t="s">
        <v>1055</v>
      </c>
      <c r="C84" s="82" t="s">
        <v>1055</v>
      </c>
      <c r="D84" s="75" t="s">
        <v>975</v>
      </c>
      <c r="E84" s="83">
        <v>13.5</v>
      </c>
      <c r="F84" s="83">
        <v>0</v>
      </c>
      <c r="G84" s="83">
        <v>0</v>
      </c>
      <c r="H84" s="83">
        <v>0</v>
      </c>
      <c r="I84" s="83">
        <v>0</v>
      </c>
      <c r="J84" s="84">
        <v>13.5</v>
      </c>
    </row>
    <row r="85" spans="1:10" ht="30" customHeight="1">
      <c r="A85" s="717"/>
      <c r="B85" s="91" t="s">
        <v>1056</v>
      </c>
      <c r="C85" s="82" t="s">
        <v>1056</v>
      </c>
      <c r="D85" s="75" t="s">
        <v>975</v>
      </c>
      <c r="E85" s="83">
        <v>6.7</v>
      </c>
      <c r="F85" s="83">
        <v>0</v>
      </c>
      <c r="G85" s="83">
        <v>0</v>
      </c>
      <c r="H85" s="83">
        <v>0</v>
      </c>
      <c r="I85" s="83">
        <v>0</v>
      </c>
      <c r="J85" s="84">
        <v>6.7</v>
      </c>
    </row>
    <row r="86" spans="1:10" ht="30" customHeight="1">
      <c r="A86" s="717"/>
      <c r="B86" s="91" t="s">
        <v>1057</v>
      </c>
      <c r="C86" s="82" t="s">
        <v>1057</v>
      </c>
      <c r="D86" s="75" t="s">
        <v>975</v>
      </c>
      <c r="E86" s="83">
        <v>9.4</v>
      </c>
      <c r="F86" s="83">
        <v>0</v>
      </c>
      <c r="G86" s="83">
        <v>0</v>
      </c>
      <c r="H86" s="83">
        <v>0</v>
      </c>
      <c r="I86" s="83">
        <v>0</v>
      </c>
      <c r="J86" s="84">
        <v>9.4</v>
      </c>
    </row>
    <row r="87" spans="1:10" ht="30" customHeight="1">
      <c r="A87" s="717"/>
      <c r="B87" s="91" t="s">
        <v>1058</v>
      </c>
      <c r="C87" s="82" t="s">
        <v>1058</v>
      </c>
      <c r="D87" s="75" t="s">
        <v>975</v>
      </c>
      <c r="E87" s="83">
        <v>43.8</v>
      </c>
      <c r="F87" s="83">
        <v>0</v>
      </c>
      <c r="G87" s="83">
        <v>0</v>
      </c>
      <c r="H87" s="83">
        <v>0</v>
      </c>
      <c r="I87" s="83">
        <v>0</v>
      </c>
      <c r="J87" s="84">
        <v>43.8</v>
      </c>
    </row>
    <row r="88" spans="1:10" ht="30" customHeight="1">
      <c r="A88" s="717"/>
      <c r="B88" s="91" t="s">
        <v>1059</v>
      </c>
      <c r="C88" s="82" t="s">
        <v>1059</v>
      </c>
      <c r="D88" s="75" t="s">
        <v>975</v>
      </c>
      <c r="E88" s="83">
        <v>8.4</v>
      </c>
      <c r="F88" s="83">
        <v>0</v>
      </c>
      <c r="G88" s="83">
        <v>0</v>
      </c>
      <c r="H88" s="83">
        <v>0</v>
      </c>
      <c r="I88" s="83">
        <v>0</v>
      </c>
      <c r="J88" s="84">
        <v>8.4</v>
      </c>
    </row>
    <row r="89" spans="1:10" ht="30" customHeight="1">
      <c r="A89" s="717"/>
      <c r="B89" s="91" t="s">
        <v>1060</v>
      </c>
      <c r="C89" s="82" t="s">
        <v>1060</v>
      </c>
      <c r="D89" s="75" t="s">
        <v>975</v>
      </c>
      <c r="E89" s="83">
        <v>9.4</v>
      </c>
      <c r="F89" s="83">
        <v>0</v>
      </c>
      <c r="G89" s="83">
        <v>0</v>
      </c>
      <c r="H89" s="83">
        <v>0</v>
      </c>
      <c r="I89" s="83">
        <v>0</v>
      </c>
      <c r="J89" s="84">
        <v>9.4</v>
      </c>
    </row>
    <row r="90" spans="1:10" s="65" customFormat="1" ht="30" customHeight="1">
      <c r="A90" s="717" t="s">
        <v>1061</v>
      </c>
      <c r="B90" s="89" t="s">
        <v>1062</v>
      </c>
      <c r="C90" s="90" t="s">
        <v>998</v>
      </c>
      <c r="D90" s="75"/>
      <c r="E90" s="78">
        <v>604.80999999999995</v>
      </c>
      <c r="F90" s="78">
        <v>357.11</v>
      </c>
      <c r="G90" s="78">
        <v>11.12</v>
      </c>
      <c r="H90" s="78">
        <v>192.87</v>
      </c>
      <c r="I90" s="78">
        <v>10.41</v>
      </c>
      <c r="J90" s="78">
        <v>33.299999999999997</v>
      </c>
    </row>
    <row r="91" spans="1:10" s="65" customFormat="1" ht="30" customHeight="1">
      <c r="A91" s="717"/>
      <c r="B91" s="81" t="s">
        <v>959</v>
      </c>
      <c r="C91" s="80" t="s">
        <v>960</v>
      </c>
      <c r="D91" s="75"/>
      <c r="E91" s="78">
        <v>581.30999999999995</v>
      </c>
      <c r="F91" s="78">
        <v>357.11</v>
      </c>
      <c r="G91" s="78">
        <v>11.12</v>
      </c>
      <c r="H91" s="78">
        <v>192.87</v>
      </c>
      <c r="I91" s="78">
        <v>10.41</v>
      </c>
      <c r="J91" s="78">
        <v>9.8000000000000007</v>
      </c>
    </row>
    <row r="92" spans="1:10" ht="30" customHeight="1">
      <c r="A92" s="717"/>
      <c r="B92" s="86" t="s">
        <v>1063</v>
      </c>
      <c r="C92" s="82" t="s">
        <v>1064</v>
      </c>
      <c r="D92" s="75" t="s">
        <v>963</v>
      </c>
      <c r="E92" s="83">
        <v>235</v>
      </c>
      <c r="F92" s="84">
        <v>67.849999999999994</v>
      </c>
      <c r="G92" s="85">
        <v>11.12</v>
      </c>
      <c r="H92" s="85">
        <v>149.22</v>
      </c>
      <c r="I92" s="85">
        <v>6.81</v>
      </c>
      <c r="J92" s="84">
        <v>0</v>
      </c>
    </row>
    <row r="93" spans="1:10" ht="30" customHeight="1">
      <c r="A93" s="717"/>
      <c r="B93" s="86" t="s">
        <v>1063</v>
      </c>
      <c r="C93" s="82" t="s">
        <v>1065</v>
      </c>
      <c r="D93" s="75" t="s">
        <v>967</v>
      </c>
      <c r="E93" s="83">
        <v>113.56</v>
      </c>
      <c r="F93" s="84">
        <v>91.78</v>
      </c>
      <c r="G93" s="85">
        <v>0</v>
      </c>
      <c r="H93" s="85">
        <v>19.98</v>
      </c>
      <c r="I93" s="85">
        <v>1.8</v>
      </c>
      <c r="J93" s="84">
        <v>0</v>
      </c>
    </row>
    <row r="94" spans="1:10" ht="30" customHeight="1">
      <c r="A94" s="717"/>
      <c r="B94" s="86" t="s">
        <v>1063</v>
      </c>
      <c r="C94" s="82" t="s">
        <v>1066</v>
      </c>
      <c r="D94" s="75" t="s">
        <v>963</v>
      </c>
      <c r="E94" s="83">
        <v>201.76</v>
      </c>
      <c r="F94" s="84">
        <v>179.98</v>
      </c>
      <c r="G94" s="85">
        <v>0</v>
      </c>
      <c r="H94" s="85">
        <v>19.98</v>
      </c>
      <c r="I94" s="85">
        <v>1.8</v>
      </c>
      <c r="J94" s="84">
        <v>0</v>
      </c>
    </row>
    <row r="95" spans="1:10" ht="30" customHeight="1">
      <c r="A95" s="717"/>
      <c r="B95" s="86" t="s">
        <v>1063</v>
      </c>
      <c r="C95" s="82" t="s">
        <v>1067</v>
      </c>
      <c r="D95" s="75" t="s">
        <v>967</v>
      </c>
      <c r="E95" s="83">
        <v>21.19</v>
      </c>
      <c r="F95" s="84">
        <v>17.5</v>
      </c>
      <c r="G95" s="85">
        <v>0</v>
      </c>
      <c r="H95" s="85">
        <v>3.69</v>
      </c>
      <c r="I95" s="85">
        <v>0</v>
      </c>
      <c r="J95" s="84">
        <v>0</v>
      </c>
    </row>
    <row r="96" spans="1:10" ht="30" customHeight="1">
      <c r="A96" s="717"/>
      <c r="B96" s="86" t="s">
        <v>1063</v>
      </c>
      <c r="C96" s="82" t="s">
        <v>1050</v>
      </c>
      <c r="D96" s="75" t="s">
        <v>975</v>
      </c>
      <c r="E96" s="83">
        <v>1</v>
      </c>
      <c r="F96" s="83">
        <v>0</v>
      </c>
      <c r="G96" s="83">
        <v>0</v>
      </c>
      <c r="H96" s="83">
        <v>0</v>
      </c>
      <c r="I96" s="83">
        <v>0</v>
      </c>
      <c r="J96" s="84">
        <v>1</v>
      </c>
    </row>
    <row r="97" spans="1:10" ht="30" customHeight="1">
      <c r="A97" s="717"/>
      <c r="B97" s="86" t="s">
        <v>1068</v>
      </c>
      <c r="C97" s="82" t="s">
        <v>1069</v>
      </c>
      <c r="D97" s="75" t="s">
        <v>975</v>
      </c>
      <c r="E97" s="83">
        <v>1</v>
      </c>
      <c r="F97" s="83">
        <v>0</v>
      </c>
      <c r="G97" s="83">
        <v>0</v>
      </c>
      <c r="H97" s="83">
        <v>0</v>
      </c>
      <c r="I97" s="83">
        <v>0</v>
      </c>
      <c r="J97" s="84">
        <v>1</v>
      </c>
    </row>
    <row r="98" spans="1:10" ht="30" customHeight="1">
      <c r="A98" s="717"/>
      <c r="B98" s="86" t="s">
        <v>1070</v>
      </c>
      <c r="C98" s="82" t="s">
        <v>1071</v>
      </c>
      <c r="D98" s="75" t="s">
        <v>975</v>
      </c>
      <c r="E98" s="83">
        <v>1</v>
      </c>
      <c r="F98" s="83">
        <v>0</v>
      </c>
      <c r="G98" s="83">
        <v>0</v>
      </c>
      <c r="H98" s="83">
        <v>0</v>
      </c>
      <c r="I98" s="83">
        <v>0</v>
      </c>
      <c r="J98" s="84">
        <v>1</v>
      </c>
    </row>
    <row r="99" spans="1:10" ht="30" customHeight="1">
      <c r="A99" s="717"/>
      <c r="B99" s="82" t="s">
        <v>1072</v>
      </c>
      <c r="C99" s="82" t="s">
        <v>1072</v>
      </c>
      <c r="D99" s="75" t="s">
        <v>975</v>
      </c>
      <c r="E99" s="83">
        <v>1.9</v>
      </c>
      <c r="F99" s="83">
        <v>0</v>
      </c>
      <c r="G99" s="83">
        <v>0</v>
      </c>
      <c r="H99" s="83">
        <v>0</v>
      </c>
      <c r="I99" s="83">
        <v>0</v>
      </c>
      <c r="J99" s="84">
        <v>1.9</v>
      </c>
    </row>
    <row r="100" spans="1:10" ht="30" customHeight="1">
      <c r="A100" s="717"/>
      <c r="B100" s="82" t="s">
        <v>1073</v>
      </c>
      <c r="C100" s="82" t="s">
        <v>1073</v>
      </c>
      <c r="D100" s="75" t="s">
        <v>975</v>
      </c>
      <c r="E100" s="83">
        <v>4.9000000000000004</v>
      </c>
      <c r="F100" s="83">
        <v>0</v>
      </c>
      <c r="G100" s="83">
        <v>0</v>
      </c>
      <c r="H100" s="83">
        <v>0</v>
      </c>
      <c r="I100" s="83">
        <v>0</v>
      </c>
      <c r="J100" s="84">
        <v>4.9000000000000004</v>
      </c>
    </row>
    <row r="101" spans="1:10" ht="30" customHeight="1">
      <c r="A101" s="717"/>
      <c r="B101" s="91" t="s">
        <v>1074</v>
      </c>
      <c r="C101" s="82" t="s">
        <v>1074</v>
      </c>
      <c r="D101" s="75" t="s">
        <v>975</v>
      </c>
      <c r="E101" s="83">
        <v>2</v>
      </c>
      <c r="F101" s="83">
        <v>0</v>
      </c>
      <c r="G101" s="83">
        <v>0</v>
      </c>
      <c r="H101" s="83">
        <v>0</v>
      </c>
      <c r="I101" s="83">
        <v>0</v>
      </c>
      <c r="J101" s="84">
        <v>2</v>
      </c>
    </row>
    <row r="102" spans="1:10" ht="30" customHeight="1">
      <c r="A102" s="717"/>
      <c r="B102" s="91" t="s">
        <v>1075</v>
      </c>
      <c r="C102" s="82" t="s">
        <v>1075</v>
      </c>
      <c r="D102" s="75" t="s">
        <v>975</v>
      </c>
      <c r="E102" s="83">
        <v>7.4</v>
      </c>
      <c r="F102" s="83">
        <v>0</v>
      </c>
      <c r="G102" s="83">
        <v>0</v>
      </c>
      <c r="H102" s="83">
        <v>0</v>
      </c>
      <c r="I102" s="83">
        <v>0</v>
      </c>
      <c r="J102" s="84">
        <v>7.4</v>
      </c>
    </row>
    <row r="103" spans="1:10" ht="30" customHeight="1">
      <c r="A103" s="717"/>
      <c r="B103" s="91" t="s">
        <v>1076</v>
      </c>
      <c r="C103" s="82" t="s">
        <v>1076</v>
      </c>
      <c r="D103" s="75" t="s">
        <v>975</v>
      </c>
      <c r="E103" s="83">
        <v>4</v>
      </c>
      <c r="F103" s="83">
        <v>0</v>
      </c>
      <c r="G103" s="83">
        <v>0</v>
      </c>
      <c r="H103" s="83">
        <v>0</v>
      </c>
      <c r="I103" s="83">
        <v>0</v>
      </c>
      <c r="J103" s="84">
        <v>4</v>
      </c>
    </row>
    <row r="104" spans="1:10" ht="30" customHeight="1">
      <c r="A104" s="717"/>
      <c r="B104" s="91" t="s">
        <v>1077</v>
      </c>
      <c r="C104" s="82" t="s">
        <v>1077</v>
      </c>
      <c r="D104" s="75" t="s">
        <v>975</v>
      </c>
      <c r="E104" s="83">
        <v>1.5</v>
      </c>
      <c r="F104" s="83">
        <v>0</v>
      </c>
      <c r="G104" s="83">
        <v>0</v>
      </c>
      <c r="H104" s="83">
        <v>0</v>
      </c>
      <c r="I104" s="83">
        <v>0</v>
      </c>
      <c r="J104" s="84">
        <v>1.5</v>
      </c>
    </row>
    <row r="105" spans="1:10" ht="30" customHeight="1">
      <c r="A105" s="717"/>
      <c r="B105" s="91" t="s">
        <v>1078</v>
      </c>
      <c r="C105" s="82" t="s">
        <v>1078</v>
      </c>
      <c r="D105" s="75" t="s">
        <v>975</v>
      </c>
      <c r="E105" s="83">
        <v>4.0999999999999996</v>
      </c>
      <c r="F105" s="83">
        <v>0</v>
      </c>
      <c r="G105" s="83">
        <v>0</v>
      </c>
      <c r="H105" s="83">
        <v>0</v>
      </c>
      <c r="I105" s="83">
        <v>0</v>
      </c>
      <c r="J105" s="84">
        <v>4.0999999999999996</v>
      </c>
    </row>
    <row r="106" spans="1:10" ht="30" customHeight="1">
      <c r="A106" s="717"/>
      <c r="B106" s="91" t="s">
        <v>1079</v>
      </c>
      <c r="C106" s="82" t="s">
        <v>1079</v>
      </c>
      <c r="D106" s="75" t="s">
        <v>975</v>
      </c>
      <c r="E106" s="83">
        <v>3.3</v>
      </c>
      <c r="F106" s="83">
        <v>0</v>
      </c>
      <c r="G106" s="83">
        <v>0</v>
      </c>
      <c r="H106" s="83">
        <v>0</v>
      </c>
      <c r="I106" s="83">
        <v>0</v>
      </c>
      <c r="J106" s="84">
        <v>3.3</v>
      </c>
    </row>
    <row r="107" spans="1:10" ht="30" customHeight="1">
      <c r="A107" s="717"/>
      <c r="B107" s="91" t="s">
        <v>1080</v>
      </c>
      <c r="C107" s="82" t="s">
        <v>1080</v>
      </c>
      <c r="D107" s="75" t="s">
        <v>975</v>
      </c>
      <c r="E107" s="83">
        <v>1.2</v>
      </c>
      <c r="F107" s="83">
        <v>0</v>
      </c>
      <c r="G107" s="83">
        <v>0</v>
      </c>
      <c r="H107" s="83">
        <v>0</v>
      </c>
      <c r="I107" s="83">
        <v>0</v>
      </c>
      <c r="J107" s="84">
        <v>1.2</v>
      </c>
    </row>
    <row r="108" spans="1:10" ht="30" customHeight="1">
      <c r="A108" s="717" t="s">
        <v>1081</v>
      </c>
      <c r="B108" s="89" t="s">
        <v>1082</v>
      </c>
      <c r="C108" s="90" t="s">
        <v>998</v>
      </c>
      <c r="D108" s="75"/>
      <c r="E108" s="95">
        <v>25.4</v>
      </c>
      <c r="F108" s="95">
        <v>0</v>
      </c>
      <c r="G108" s="95">
        <v>0</v>
      </c>
      <c r="H108" s="95">
        <v>0</v>
      </c>
      <c r="I108" s="95">
        <v>0</v>
      </c>
      <c r="J108" s="95">
        <v>25.4</v>
      </c>
    </row>
    <row r="109" spans="1:10" ht="30" customHeight="1">
      <c r="A109" s="717"/>
      <c r="B109" s="81" t="s">
        <v>959</v>
      </c>
      <c r="C109" s="80" t="s">
        <v>960</v>
      </c>
      <c r="D109" s="75"/>
      <c r="E109" s="95">
        <v>5.0999999999999996</v>
      </c>
      <c r="F109" s="95">
        <v>0</v>
      </c>
      <c r="G109" s="95">
        <v>0</v>
      </c>
      <c r="H109" s="95">
        <v>0</v>
      </c>
      <c r="I109" s="95">
        <v>0</v>
      </c>
      <c r="J109" s="95">
        <v>5.0999999999999996</v>
      </c>
    </row>
    <row r="110" spans="1:10" ht="30" customHeight="1">
      <c r="A110" s="717"/>
      <c r="B110" s="82" t="s">
        <v>1083</v>
      </c>
      <c r="C110" s="82" t="s">
        <v>1083</v>
      </c>
      <c r="D110" s="75" t="s">
        <v>975</v>
      </c>
      <c r="E110" s="83">
        <v>5.0999999999999996</v>
      </c>
      <c r="F110" s="83">
        <v>0</v>
      </c>
      <c r="G110" s="83">
        <v>0</v>
      </c>
      <c r="H110" s="83">
        <v>0</v>
      </c>
      <c r="I110" s="83">
        <v>0</v>
      </c>
      <c r="J110" s="84">
        <v>5.0999999999999996</v>
      </c>
    </row>
    <row r="111" spans="1:10" ht="30" customHeight="1">
      <c r="A111" s="717"/>
      <c r="B111" s="91" t="s">
        <v>1084</v>
      </c>
      <c r="C111" s="82" t="s">
        <v>1084</v>
      </c>
      <c r="D111" s="75" t="s">
        <v>975</v>
      </c>
      <c r="E111" s="83">
        <v>9</v>
      </c>
      <c r="F111" s="83">
        <v>0</v>
      </c>
      <c r="G111" s="83">
        <v>0</v>
      </c>
      <c r="H111" s="83">
        <v>0</v>
      </c>
      <c r="I111" s="83">
        <v>0</v>
      </c>
      <c r="J111" s="84">
        <v>9</v>
      </c>
    </row>
    <row r="112" spans="1:10" ht="30" customHeight="1">
      <c r="A112" s="717"/>
      <c r="B112" s="91" t="s">
        <v>1085</v>
      </c>
      <c r="C112" s="82" t="s">
        <v>1085</v>
      </c>
      <c r="D112" s="75" t="s">
        <v>975</v>
      </c>
      <c r="E112" s="83">
        <v>11.3</v>
      </c>
      <c r="F112" s="83">
        <v>0</v>
      </c>
      <c r="G112" s="83">
        <v>0</v>
      </c>
      <c r="H112" s="83">
        <v>0</v>
      </c>
      <c r="I112" s="83">
        <v>0</v>
      </c>
      <c r="J112" s="84">
        <v>11.3</v>
      </c>
    </row>
    <row r="113" spans="1:10" s="65" customFormat="1" ht="30" customHeight="1">
      <c r="A113" s="717" t="s">
        <v>1086</v>
      </c>
      <c r="B113" s="89" t="s">
        <v>1087</v>
      </c>
      <c r="C113" s="90" t="s">
        <v>998</v>
      </c>
      <c r="D113" s="75"/>
      <c r="E113" s="78">
        <v>737.2</v>
      </c>
      <c r="F113" s="78">
        <v>164.98</v>
      </c>
      <c r="G113" s="78">
        <v>2.73</v>
      </c>
      <c r="H113" s="78">
        <v>175.94</v>
      </c>
      <c r="I113" s="78">
        <v>354.85</v>
      </c>
      <c r="J113" s="78">
        <v>38.700000000000003</v>
      </c>
    </row>
    <row r="114" spans="1:10" s="65" customFormat="1" ht="30" customHeight="1">
      <c r="A114" s="717"/>
      <c r="B114" s="81" t="s">
        <v>959</v>
      </c>
      <c r="C114" s="80" t="s">
        <v>960</v>
      </c>
      <c r="D114" s="75"/>
      <c r="E114" s="78">
        <v>707.8</v>
      </c>
      <c r="F114" s="78">
        <v>164.98</v>
      </c>
      <c r="G114" s="78">
        <v>2.73</v>
      </c>
      <c r="H114" s="78">
        <v>175.94</v>
      </c>
      <c r="I114" s="78">
        <v>354.85</v>
      </c>
      <c r="J114" s="78">
        <v>9.3000000000000007</v>
      </c>
    </row>
    <row r="115" spans="1:10" ht="30" customHeight="1">
      <c r="A115" s="717"/>
      <c r="B115" s="86" t="s">
        <v>1088</v>
      </c>
      <c r="C115" s="82" t="s">
        <v>1089</v>
      </c>
      <c r="D115" s="75" t="s">
        <v>967</v>
      </c>
      <c r="E115" s="83">
        <v>35.46</v>
      </c>
      <c r="F115" s="84">
        <v>25.66</v>
      </c>
      <c r="G115" s="85">
        <v>2.73</v>
      </c>
      <c r="H115" s="85">
        <v>6.52</v>
      </c>
      <c r="I115" s="85">
        <v>0.55000000000000004</v>
      </c>
      <c r="J115" s="84">
        <v>0</v>
      </c>
    </row>
    <row r="116" spans="1:10" ht="30" customHeight="1">
      <c r="A116" s="717"/>
      <c r="B116" s="86" t="s">
        <v>1088</v>
      </c>
      <c r="C116" s="82" t="s">
        <v>1090</v>
      </c>
      <c r="D116" s="75" t="s">
        <v>963</v>
      </c>
      <c r="E116" s="83">
        <v>663.04</v>
      </c>
      <c r="F116" s="84">
        <v>139.32</v>
      </c>
      <c r="G116" s="85">
        <v>0</v>
      </c>
      <c r="H116" s="85">
        <v>169.42</v>
      </c>
      <c r="I116" s="85">
        <v>354.3</v>
      </c>
      <c r="J116" s="84">
        <v>0</v>
      </c>
    </row>
    <row r="117" spans="1:10" ht="30" customHeight="1">
      <c r="A117" s="717"/>
      <c r="B117" s="82" t="s">
        <v>1091</v>
      </c>
      <c r="C117" s="82" t="s">
        <v>1091</v>
      </c>
      <c r="D117" s="75" t="s">
        <v>975</v>
      </c>
      <c r="E117" s="83">
        <v>4.9000000000000004</v>
      </c>
      <c r="F117" s="83">
        <v>0</v>
      </c>
      <c r="G117" s="83">
        <v>0</v>
      </c>
      <c r="H117" s="83">
        <v>0</v>
      </c>
      <c r="I117" s="83">
        <v>0</v>
      </c>
      <c r="J117" s="84">
        <v>4.9000000000000004</v>
      </c>
    </row>
    <row r="118" spans="1:10" ht="30" customHeight="1">
      <c r="A118" s="717"/>
      <c r="B118" s="82" t="s">
        <v>1092</v>
      </c>
      <c r="C118" s="82" t="s">
        <v>1092</v>
      </c>
      <c r="D118" s="75" t="s">
        <v>975</v>
      </c>
      <c r="E118" s="83">
        <v>4.4000000000000004</v>
      </c>
      <c r="F118" s="83">
        <v>0</v>
      </c>
      <c r="G118" s="83">
        <v>0</v>
      </c>
      <c r="H118" s="83">
        <v>0</v>
      </c>
      <c r="I118" s="83">
        <v>0</v>
      </c>
      <c r="J118" s="84">
        <v>4.4000000000000004</v>
      </c>
    </row>
    <row r="119" spans="1:10" ht="30" customHeight="1">
      <c r="A119" s="717"/>
      <c r="B119" s="91" t="s">
        <v>1093</v>
      </c>
      <c r="C119" s="82" t="s">
        <v>1093</v>
      </c>
      <c r="D119" s="75" t="s">
        <v>975</v>
      </c>
      <c r="E119" s="83">
        <v>3</v>
      </c>
      <c r="F119" s="83">
        <v>0</v>
      </c>
      <c r="G119" s="83">
        <v>0</v>
      </c>
      <c r="H119" s="83">
        <v>0</v>
      </c>
      <c r="I119" s="83">
        <v>0</v>
      </c>
      <c r="J119" s="84">
        <v>3</v>
      </c>
    </row>
    <row r="120" spans="1:10" ht="30" customHeight="1">
      <c r="A120" s="717"/>
      <c r="B120" s="91" t="s">
        <v>1094</v>
      </c>
      <c r="C120" s="82" t="s">
        <v>1094</v>
      </c>
      <c r="D120" s="75" t="s">
        <v>975</v>
      </c>
      <c r="E120" s="83">
        <v>13.3</v>
      </c>
      <c r="F120" s="83">
        <v>0</v>
      </c>
      <c r="G120" s="83">
        <v>0</v>
      </c>
      <c r="H120" s="83">
        <v>0</v>
      </c>
      <c r="I120" s="83">
        <v>0</v>
      </c>
      <c r="J120" s="84">
        <v>13.3</v>
      </c>
    </row>
    <row r="121" spans="1:10" ht="30" customHeight="1">
      <c r="A121" s="717"/>
      <c r="B121" s="91" t="s">
        <v>1095</v>
      </c>
      <c r="C121" s="82" t="s">
        <v>1095</v>
      </c>
      <c r="D121" s="75" t="s">
        <v>975</v>
      </c>
      <c r="E121" s="83">
        <v>11.1</v>
      </c>
      <c r="F121" s="83">
        <v>0</v>
      </c>
      <c r="G121" s="83">
        <v>0</v>
      </c>
      <c r="H121" s="83">
        <v>0</v>
      </c>
      <c r="I121" s="83">
        <v>0</v>
      </c>
      <c r="J121" s="84">
        <v>11.1</v>
      </c>
    </row>
    <row r="122" spans="1:10" ht="30" customHeight="1">
      <c r="A122" s="717"/>
      <c r="B122" s="91" t="s">
        <v>1096</v>
      </c>
      <c r="C122" s="82" t="s">
        <v>1096</v>
      </c>
      <c r="D122" s="75" t="s">
        <v>975</v>
      </c>
      <c r="E122" s="83">
        <v>2</v>
      </c>
      <c r="F122" s="83">
        <v>0</v>
      </c>
      <c r="G122" s="83">
        <v>0</v>
      </c>
      <c r="H122" s="83">
        <v>0</v>
      </c>
      <c r="I122" s="83">
        <v>0</v>
      </c>
      <c r="J122" s="84">
        <v>2</v>
      </c>
    </row>
    <row r="123" spans="1:10" s="65" customFormat="1" ht="30" customHeight="1">
      <c r="A123" s="717" t="s">
        <v>1097</v>
      </c>
      <c r="B123" s="89" t="s">
        <v>1098</v>
      </c>
      <c r="C123" s="90" t="s">
        <v>998</v>
      </c>
      <c r="D123" s="75"/>
      <c r="E123" s="78">
        <v>973.78</v>
      </c>
      <c r="F123" s="78">
        <v>170.04</v>
      </c>
      <c r="G123" s="78">
        <v>8.93</v>
      </c>
      <c r="H123" s="78">
        <v>206.35</v>
      </c>
      <c r="I123" s="78">
        <v>408.36</v>
      </c>
      <c r="J123" s="78">
        <v>180.1</v>
      </c>
    </row>
    <row r="124" spans="1:10" s="65" customFormat="1" ht="30" customHeight="1">
      <c r="A124" s="717"/>
      <c r="B124" s="81" t="s">
        <v>959</v>
      </c>
      <c r="C124" s="80" t="s">
        <v>960</v>
      </c>
      <c r="D124" s="75"/>
      <c r="E124" s="78">
        <v>811.58</v>
      </c>
      <c r="F124" s="78">
        <v>170.04</v>
      </c>
      <c r="G124" s="78">
        <v>8.93</v>
      </c>
      <c r="H124" s="78">
        <v>206.35</v>
      </c>
      <c r="I124" s="78">
        <v>408.36</v>
      </c>
      <c r="J124" s="78">
        <v>17.899999999999999</v>
      </c>
    </row>
    <row r="125" spans="1:10" ht="30" customHeight="1">
      <c r="A125" s="717"/>
      <c r="B125" s="86" t="s">
        <v>1099</v>
      </c>
      <c r="C125" s="82" t="s">
        <v>1100</v>
      </c>
      <c r="D125" s="75" t="s">
        <v>963</v>
      </c>
      <c r="E125" s="83">
        <v>734.8</v>
      </c>
      <c r="F125" s="84">
        <v>121.63</v>
      </c>
      <c r="G125" s="85">
        <v>7.55</v>
      </c>
      <c r="H125" s="85">
        <v>198.96</v>
      </c>
      <c r="I125" s="85">
        <v>406.66</v>
      </c>
      <c r="J125" s="84">
        <v>0</v>
      </c>
    </row>
    <row r="126" spans="1:10" ht="30" customHeight="1">
      <c r="A126" s="717"/>
      <c r="B126" s="86" t="s">
        <v>1099</v>
      </c>
      <c r="C126" s="82" t="s">
        <v>1101</v>
      </c>
      <c r="D126" s="75" t="s">
        <v>963</v>
      </c>
      <c r="E126" s="83">
        <v>58.88</v>
      </c>
      <c r="F126" s="84">
        <v>48.41</v>
      </c>
      <c r="G126" s="85">
        <v>1.38</v>
      </c>
      <c r="H126" s="85">
        <v>7.39</v>
      </c>
      <c r="I126" s="85">
        <v>1.7</v>
      </c>
      <c r="J126" s="84">
        <v>0</v>
      </c>
    </row>
    <row r="127" spans="1:10" ht="30" customHeight="1">
      <c r="A127" s="717"/>
      <c r="B127" s="82" t="s">
        <v>1102</v>
      </c>
      <c r="C127" s="82" t="s">
        <v>1102</v>
      </c>
      <c r="D127" s="75" t="s">
        <v>975</v>
      </c>
      <c r="E127" s="83">
        <v>8</v>
      </c>
      <c r="F127" s="83">
        <v>0</v>
      </c>
      <c r="G127" s="83">
        <v>0</v>
      </c>
      <c r="H127" s="83">
        <v>0</v>
      </c>
      <c r="I127" s="83">
        <v>0</v>
      </c>
      <c r="J127" s="84">
        <v>8</v>
      </c>
    </row>
    <row r="128" spans="1:10" ht="30" customHeight="1">
      <c r="A128" s="717"/>
      <c r="B128" s="82" t="s">
        <v>1103</v>
      </c>
      <c r="C128" s="82" t="s">
        <v>1103</v>
      </c>
      <c r="D128" s="75" t="s">
        <v>975</v>
      </c>
      <c r="E128" s="83">
        <v>9.9</v>
      </c>
      <c r="F128" s="83">
        <v>0</v>
      </c>
      <c r="G128" s="83">
        <v>0</v>
      </c>
      <c r="H128" s="83">
        <v>0</v>
      </c>
      <c r="I128" s="83">
        <v>0</v>
      </c>
      <c r="J128" s="84">
        <v>9.9</v>
      </c>
    </row>
    <row r="129" spans="1:10" ht="30" customHeight="1">
      <c r="A129" s="717"/>
      <c r="B129" s="91" t="s">
        <v>1104</v>
      </c>
      <c r="C129" s="82" t="s">
        <v>1104</v>
      </c>
      <c r="D129" s="75" t="s">
        <v>975</v>
      </c>
      <c r="E129" s="83">
        <v>20.399999999999999</v>
      </c>
      <c r="F129" s="83">
        <v>0</v>
      </c>
      <c r="G129" s="83">
        <v>0</v>
      </c>
      <c r="H129" s="83">
        <v>0</v>
      </c>
      <c r="I129" s="83">
        <v>0</v>
      </c>
      <c r="J129" s="84">
        <v>20.399999999999999</v>
      </c>
    </row>
    <row r="130" spans="1:10" ht="30" customHeight="1">
      <c r="A130" s="717"/>
      <c r="B130" s="91" t="s">
        <v>1105</v>
      </c>
      <c r="C130" s="82" t="s">
        <v>1105</v>
      </c>
      <c r="D130" s="75" t="s">
        <v>975</v>
      </c>
      <c r="E130" s="83">
        <v>12</v>
      </c>
      <c r="F130" s="83">
        <v>0</v>
      </c>
      <c r="G130" s="83">
        <v>0</v>
      </c>
      <c r="H130" s="83">
        <v>0</v>
      </c>
      <c r="I130" s="83">
        <v>0</v>
      </c>
      <c r="J130" s="84">
        <v>12</v>
      </c>
    </row>
    <row r="131" spans="1:10" ht="30" customHeight="1">
      <c r="A131" s="717"/>
      <c r="B131" s="91" t="s">
        <v>1106</v>
      </c>
      <c r="C131" s="82" t="s">
        <v>1106</v>
      </c>
      <c r="D131" s="75" t="s">
        <v>975</v>
      </c>
      <c r="E131" s="83">
        <v>9.6</v>
      </c>
      <c r="F131" s="83">
        <v>0</v>
      </c>
      <c r="G131" s="83">
        <v>0</v>
      </c>
      <c r="H131" s="83">
        <v>0</v>
      </c>
      <c r="I131" s="83">
        <v>0</v>
      </c>
      <c r="J131" s="84">
        <v>9.6</v>
      </c>
    </row>
    <row r="132" spans="1:10" ht="30" customHeight="1">
      <c r="A132" s="717"/>
      <c r="B132" s="91" t="s">
        <v>1107</v>
      </c>
      <c r="C132" s="82" t="s">
        <v>1107</v>
      </c>
      <c r="D132" s="75" t="s">
        <v>975</v>
      </c>
      <c r="E132" s="83">
        <v>19.600000000000001</v>
      </c>
      <c r="F132" s="83">
        <v>0</v>
      </c>
      <c r="G132" s="83">
        <v>0</v>
      </c>
      <c r="H132" s="83">
        <v>0</v>
      </c>
      <c r="I132" s="83">
        <v>0</v>
      </c>
      <c r="J132" s="84">
        <v>19.600000000000001</v>
      </c>
    </row>
    <row r="133" spans="1:10" ht="30" customHeight="1">
      <c r="A133" s="717"/>
      <c r="B133" s="91" t="s">
        <v>1108</v>
      </c>
      <c r="C133" s="82" t="s">
        <v>1108</v>
      </c>
      <c r="D133" s="75" t="s">
        <v>975</v>
      </c>
      <c r="E133" s="83">
        <v>7.6</v>
      </c>
      <c r="F133" s="83">
        <v>0</v>
      </c>
      <c r="G133" s="83">
        <v>0</v>
      </c>
      <c r="H133" s="83">
        <v>0</v>
      </c>
      <c r="I133" s="83">
        <v>0</v>
      </c>
      <c r="J133" s="84">
        <v>7.6</v>
      </c>
    </row>
    <row r="134" spans="1:10" ht="30" customHeight="1">
      <c r="A134" s="717"/>
      <c r="B134" s="91" t="s">
        <v>1109</v>
      </c>
      <c r="C134" s="82" t="s">
        <v>1109</v>
      </c>
      <c r="D134" s="75" t="s">
        <v>975</v>
      </c>
      <c r="E134" s="83">
        <v>36</v>
      </c>
      <c r="F134" s="83">
        <v>0</v>
      </c>
      <c r="G134" s="83">
        <v>0</v>
      </c>
      <c r="H134" s="83">
        <v>0</v>
      </c>
      <c r="I134" s="83">
        <v>0</v>
      </c>
      <c r="J134" s="84">
        <v>36</v>
      </c>
    </row>
    <row r="135" spans="1:10" ht="30" customHeight="1">
      <c r="A135" s="717"/>
      <c r="B135" s="91" t="s">
        <v>1110</v>
      </c>
      <c r="C135" s="82" t="s">
        <v>1110</v>
      </c>
      <c r="D135" s="75" t="s">
        <v>975</v>
      </c>
      <c r="E135" s="83">
        <v>13.3</v>
      </c>
      <c r="F135" s="83">
        <v>0</v>
      </c>
      <c r="G135" s="83">
        <v>0</v>
      </c>
      <c r="H135" s="83">
        <v>0</v>
      </c>
      <c r="I135" s="83">
        <v>0</v>
      </c>
      <c r="J135" s="84">
        <v>13.3</v>
      </c>
    </row>
    <row r="136" spans="1:10" ht="30" customHeight="1">
      <c r="A136" s="717"/>
      <c r="B136" s="91" t="s">
        <v>1111</v>
      </c>
      <c r="C136" s="82" t="s">
        <v>1111</v>
      </c>
      <c r="D136" s="75" t="s">
        <v>975</v>
      </c>
      <c r="E136" s="83">
        <v>18.2</v>
      </c>
      <c r="F136" s="83">
        <v>0</v>
      </c>
      <c r="G136" s="83">
        <v>0</v>
      </c>
      <c r="H136" s="83">
        <v>0</v>
      </c>
      <c r="I136" s="83">
        <v>0</v>
      </c>
      <c r="J136" s="84">
        <v>18.2</v>
      </c>
    </row>
    <row r="137" spans="1:10" ht="30" customHeight="1">
      <c r="A137" s="717"/>
      <c r="B137" s="91" t="s">
        <v>1112</v>
      </c>
      <c r="C137" s="82" t="s">
        <v>1113</v>
      </c>
      <c r="D137" s="75" t="s">
        <v>975</v>
      </c>
      <c r="E137" s="83">
        <v>25.5</v>
      </c>
      <c r="F137" s="83">
        <v>0</v>
      </c>
      <c r="G137" s="83">
        <v>0</v>
      </c>
      <c r="H137" s="83">
        <v>0</v>
      </c>
      <c r="I137" s="83">
        <v>0</v>
      </c>
      <c r="J137" s="84">
        <v>25.5</v>
      </c>
    </row>
    <row r="138" spans="1:10" s="65" customFormat="1" ht="30" customHeight="1">
      <c r="A138" s="717" t="s">
        <v>1114</v>
      </c>
      <c r="B138" s="89" t="s">
        <v>1115</v>
      </c>
      <c r="C138" s="90" t="s">
        <v>998</v>
      </c>
      <c r="D138" s="75"/>
      <c r="E138" s="78">
        <v>533.83000000000004</v>
      </c>
      <c r="F138" s="78">
        <v>124.68</v>
      </c>
      <c r="G138" s="78">
        <v>2.76</v>
      </c>
      <c r="H138" s="78">
        <v>121.41</v>
      </c>
      <c r="I138" s="78">
        <v>210.78</v>
      </c>
      <c r="J138" s="78">
        <v>74.2</v>
      </c>
    </row>
    <row r="139" spans="1:10" s="65" customFormat="1" ht="30" customHeight="1">
      <c r="A139" s="717"/>
      <c r="B139" s="81" t="s">
        <v>959</v>
      </c>
      <c r="C139" s="80" t="s">
        <v>960</v>
      </c>
      <c r="D139" s="75"/>
      <c r="E139" s="78">
        <v>465.03</v>
      </c>
      <c r="F139" s="78">
        <v>124.68</v>
      </c>
      <c r="G139" s="78">
        <v>2.76</v>
      </c>
      <c r="H139" s="78">
        <v>121.41</v>
      </c>
      <c r="I139" s="78">
        <v>210.78</v>
      </c>
      <c r="J139" s="78">
        <v>5.4</v>
      </c>
    </row>
    <row r="140" spans="1:10" ht="30" customHeight="1">
      <c r="A140" s="717"/>
      <c r="B140" s="86" t="s">
        <v>1116</v>
      </c>
      <c r="C140" s="82" t="s">
        <v>1117</v>
      </c>
      <c r="D140" s="75" t="s">
        <v>963</v>
      </c>
      <c r="E140" s="83">
        <v>448.52</v>
      </c>
      <c r="F140" s="84">
        <v>114.87</v>
      </c>
      <c r="G140" s="85">
        <v>2.76</v>
      </c>
      <c r="H140" s="85">
        <v>120.11</v>
      </c>
      <c r="I140" s="85">
        <v>210.78</v>
      </c>
      <c r="J140" s="84">
        <v>0</v>
      </c>
    </row>
    <row r="141" spans="1:10" ht="30" customHeight="1">
      <c r="A141" s="717"/>
      <c r="B141" s="86" t="s">
        <v>1116</v>
      </c>
      <c r="C141" s="82" t="s">
        <v>1118</v>
      </c>
      <c r="D141" s="75" t="s">
        <v>967</v>
      </c>
      <c r="E141" s="83">
        <v>11.11</v>
      </c>
      <c r="F141" s="84">
        <v>9.81</v>
      </c>
      <c r="G141" s="85">
        <v>0</v>
      </c>
      <c r="H141" s="85">
        <v>1.3</v>
      </c>
      <c r="I141" s="85">
        <v>0</v>
      </c>
      <c r="J141" s="84">
        <v>0</v>
      </c>
    </row>
    <row r="142" spans="1:10" ht="30" customHeight="1">
      <c r="A142" s="717"/>
      <c r="B142" s="82" t="s">
        <v>1119</v>
      </c>
      <c r="C142" s="82" t="s">
        <v>1119</v>
      </c>
      <c r="D142" s="75" t="s">
        <v>975</v>
      </c>
      <c r="E142" s="83">
        <v>3.2</v>
      </c>
      <c r="F142" s="83">
        <v>0</v>
      </c>
      <c r="G142" s="83">
        <v>0</v>
      </c>
      <c r="H142" s="83">
        <v>0</v>
      </c>
      <c r="I142" s="83">
        <v>0</v>
      </c>
      <c r="J142" s="84">
        <v>3.2</v>
      </c>
    </row>
    <row r="143" spans="1:10" ht="30" customHeight="1">
      <c r="A143" s="717"/>
      <c r="B143" s="82" t="s">
        <v>1120</v>
      </c>
      <c r="C143" s="82" t="s">
        <v>1120</v>
      </c>
      <c r="D143" s="75" t="s">
        <v>975</v>
      </c>
      <c r="E143" s="83">
        <v>2.2000000000000002</v>
      </c>
      <c r="F143" s="83">
        <v>0</v>
      </c>
      <c r="G143" s="83">
        <v>0</v>
      </c>
      <c r="H143" s="83">
        <v>0</v>
      </c>
      <c r="I143" s="83">
        <v>0</v>
      </c>
      <c r="J143" s="84">
        <v>2.2000000000000002</v>
      </c>
    </row>
    <row r="144" spans="1:10" ht="30" customHeight="1">
      <c r="A144" s="717"/>
      <c r="B144" s="91" t="s">
        <v>1121</v>
      </c>
      <c r="C144" s="82" t="s">
        <v>1121</v>
      </c>
      <c r="D144" s="75" t="s">
        <v>975</v>
      </c>
      <c r="E144" s="83">
        <v>10.1</v>
      </c>
      <c r="F144" s="83">
        <v>0</v>
      </c>
      <c r="G144" s="83">
        <v>0</v>
      </c>
      <c r="H144" s="83">
        <v>0</v>
      </c>
      <c r="I144" s="83">
        <v>0</v>
      </c>
      <c r="J144" s="84">
        <v>10.1</v>
      </c>
    </row>
    <row r="145" spans="1:10" ht="30" customHeight="1">
      <c r="A145" s="717"/>
      <c r="B145" s="91" t="s">
        <v>1122</v>
      </c>
      <c r="C145" s="82" t="s">
        <v>1122</v>
      </c>
      <c r="D145" s="75" t="s">
        <v>975</v>
      </c>
      <c r="E145" s="83">
        <v>13.3</v>
      </c>
      <c r="F145" s="83">
        <v>0</v>
      </c>
      <c r="G145" s="83">
        <v>0</v>
      </c>
      <c r="H145" s="83">
        <v>0</v>
      </c>
      <c r="I145" s="83">
        <v>0</v>
      </c>
      <c r="J145" s="84">
        <v>13.3</v>
      </c>
    </row>
    <row r="146" spans="1:10" ht="30" customHeight="1">
      <c r="A146" s="717"/>
      <c r="B146" s="91" t="s">
        <v>1123</v>
      </c>
      <c r="C146" s="82" t="s">
        <v>1123</v>
      </c>
      <c r="D146" s="75" t="s">
        <v>975</v>
      </c>
      <c r="E146" s="83">
        <v>7.2</v>
      </c>
      <c r="F146" s="83">
        <v>0</v>
      </c>
      <c r="G146" s="83">
        <v>0</v>
      </c>
      <c r="H146" s="83">
        <v>0</v>
      </c>
      <c r="I146" s="83">
        <v>0</v>
      </c>
      <c r="J146" s="84">
        <v>7.2</v>
      </c>
    </row>
    <row r="147" spans="1:10" ht="30" customHeight="1">
      <c r="A147" s="717"/>
      <c r="B147" s="91" t="s">
        <v>1124</v>
      </c>
      <c r="C147" s="82" t="s">
        <v>1124</v>
      </c>
      <c r="D147" s="75" t="s">
        <v>975</v>
      </c>
      <c r="E147" s="83">
        <v>11.9</v>
      </c>
      <c r="F147" s="83">
        <v>0</v>
      </c>
      <c r="G147" s="83">
        <v>0</v>
      </c>
      <c r="H147" s="83">
        <v>0</v>
      </c>
      <c r="I147" s="83">
        <v>0</v>
      </c>
      <c r="J147" s="84">
        <v>11.9</v>
      </c>
    </row>
    <row r="148" spans="1:10" ht="30" customHeight="1">
      <c r="A148" s="717"/>
      <c r="B148" s="91" t="s">
        <v>1125</v>
      </c>
      <c r="C148" s="82" t="s">
        <v>1125</v>
      </c>
      <c r="D148" s="75" t="s">
        <v>975</v>
      </c>
      <c r="E148" s="83">
        <v>5.0999999999999996</v>
      </c>
      <c r="F148" s="83">
        <v>0</v>
      </c>
      <c r="G148" s="83">
        <v>0</v>
      </c>
      <c r="H148" s="83">
        <v>0</v>
      </c>
      <c r="I148" s="83">
        <v>0</v>
      </c>
      <c r="J148" s="84">
        <v>5.0999999999999996</v>
      </c>
    </row>
    <row r="149" spans="1:10" ht="30" customHeight="1">
      <c r="A149" s="717"/>
      <c r="B149" s="91" t="s">
        <v>1126</v>
      </c>
      <c r="C149" s="82" t="s">
        <v>1126</v>
      </c>
      <c r="D149" s="75" t="s">
        <v>975</v>
      </c>
      <c r="E149" s="83">
        <v>6.8</v>
      </c>
      <c r="F149" s="83">
        <v>0</v>
      </c>
      <c r="G149" s="83">
        <v>0</v>
      </c>
      <c r="H149" s="83">
        <v>0</v>
      </c>
      <c r="I149" s="83">
        <v>0</v>
      </c>
      <c r="J149" s="84">
        <v>6.8</v>
      </c>
    </row>
    <row r="150" spans="1:10" ht="30" customHeight="1">
      <c r="A150" s="717"/>
      <c r="B150" s="91" t="s">
        <v>1127</v>
      </c>
      <c r="C150" s="82" t="s">
        <v>1127</v>
      </c>
      <c r="D150" s="75" t="s">
        <v>975</v>
      </c>
      <c r="E150" s="83">
        <v>6.2</v>
      </c>
      <c r="F150" s="83">
        <v>0</v>
      </c>
      <c r="G150" s="83">
        <v>0</v>
      </c>
      <c r="H150" s="83">
        <v>0</v>
      </c>
      <c r="I150" s="83">
        <v>0</v>
      </c>
      <c r="J150" s="84">
        <v>6.2</v>
      </c>
    </row>
    <row r="151" spans="1:10" ht="30" customHeight="1">
      <c r="A151" s="717"/>
      <c r="B151" s="91" t="s">
        <v>1128</v>
      </c>
      <c r="C151" s="82" t="s">
        <v>1128</v>
      </c>
      <c r="D151" s="75" t="s">
        <v>975</v>
      </c>
      <c r="E151" s="83">
        <v>5</v>
      </c>
      <c r="F151" s="83">
        <v>0</v>
      </c>
      <c r="G151" s="83">
        <v>0</v>
      </c>
      <c r="H151" s="83">
        <v>0</v>
      </c>
      <c r="I151" s="83">
        <v>0</v>
      </c>
      <c r="J151" s="84">
        <v>5</v>
      </c>
    </row>
    <row r="152" spans="1:10" ht="30" customHeight="1">
      <c r="A152" s="717"/>
      <c r="B152" s="91" t="s">
        <v>1129</v>
      </c>
      <c r="C152" s="82" t="s">
        <v>1129</v>
      </c>
      <c r="D152" s="75" t="s">
        <v>975</v>
      </c>
      <c r="E152" s="83">
        <v>3.2</v>
      </c>
      <c r="F152" s="83">
        <v>0</v>
      </c>
      <c r="G152" s="83">
        <v>0</v>
      </c>
      <c r="H152" s="83">
        <v>0</v>
      </c>
      <c r="I152" s="83">
        <v>0</v>
      </c>
      <c r="J152" s="84">
        <v>3.2</v>
      </c>
    </row>
    <row r="153" spans="1:10" s="65" customFormat="1" ht="30" customHeight="1">
      <c r="A153" s="717" t="s">
        <v>1130</v>
      </c>
      <c r="B153" s="89" t="s">
        <v>1131</v>
      </c>
      <c r="C153" s="90" t="s">
        <v>998</v>
      </c>
      <c r="D153" s="75"/>
      <c r="E153" s="78">
        <v>551.55999999999995</v>
      </c>
      <c r="F153" s="78">
        <v>247.67</v>
      </c>
      <c r="G153" s="78">
        <v>11.77</v>
      </c>
      <c r="H153" s="78">
        <v>92.75</v>
      </c>
      <c r="I153" s="78">
        <v>146.97</v>
      </c>
      <c r="J153" s="78">
        <v>52.4</v>
      </c>
    </row>
    <row r="154" spans="1:10" s="65" customFormat="1" ht="30" customHeight="1">
      <c r="A154" s="717"/>
      <c r="B154" s="81" t="s">
        <v>959</v>
      </c>
      <c r="C154" s="80" t="s">
        <v>960</v>
      </c>
      <c r="D154" s="75"/>
      <c r="E154" s="78">
        <v>503.76</v>
      </c>
      <c r="F154" s="78">
        <v>247.67</v>
      </c>
      <c r="G154" s="78">
        <v>11.77</v>
      </c>
      <c r="H154" s="78">
        <v>92.75</v>
      </c>
      <c r="I154" s="78">
        <v>146.97</v>
      </c>
      <c r="J154" s="78">
        <v>4.5999999999999996</v>
      </c>
    </row>
    <row r="155" spans="1:10" ht="30" customHeight="1">
      <c r="A155" s="717"/>
      <c r="B155" s="86" t="s">
        <v>1132</v>
      </c>
      <c r="C155" s="82" t="s">
        <v>1133</v>
      </c>
      <c r="D155" s="75" t="s">
        <v>963</v>
      </c>
      <c r="E155" s="83">
        <v>315.33</v>
      </c>
      <c r="F155" s="84">
        <v>99.59</v>
      </c>
      <c r="G155" s="85">
        <v>6.57</v>
      </c>
      <c r="H155" s="85">
        <v>75.37</v>
      </c>
      <c r="I155" s="85">
        <v>133.80000000000001</v>
      </c>
      <c r="J155" s="84">
        <v>0</v>
      </c>
    </row>
    <row r="156" spans="1:10" ht="30" customHeight="1">
      <c r="A156" s="717"/>
      <c r="B156" s="86" t="s">
        <v>1132</v>
      </c>
      <c r="C156" s="82" t="s">
        <v>1134</v>
      </c>
      <c r="D156" s="75" t="s">
        <v>963</v>
      </c>
      <c r="E156" s="83">
        <v>183.83</v>
      </c>
      <c r="F156" s="84">
        <v>148.08000000000001</v>
      </c>
      <c r="G156" s="85">
        <v>5.2</v>
      </c>
      <c r="H156" s="85">
        <v>17.38</v>
      </c>
      <c r="I156" s="85">
        <v>13.17</v>
      </c>
      <c r="J156" s="84">
        <v>0</v>
      </c>
    </row>
    <row r="157" spans="1:10" ht="30" customHeight="1">
      <c r="A157" s="717"/>
      <c r="B157" s="82" t="s">
        <v>1135</v>
      </c>
      <c r="C157" s="82" t="s">
        <v>1135</v>
      </c>
      <c r="D157" s="75" t="s">
        <v>975</v>
      </c>
      <c r="E157" s="83">
        <v>4.5999999999999996</v>
      </c>
      <c r="F157" s="83">
        <v>0</v>
      </c>
      <c r="G157" s="83">
        <v>0</v>
      </c>
      <c r="H157" s="83">
        <v>0</v>
      </c>
      <c r="I157" s="83">
        <v>0</v>
      </c>
      <c r="J157" s="84">
        <v>4.5999999999999996</v>
      </c>
    </row>
    <row r="158" spans="1:10" ht="30" customHeight="1">
      <c r="A158" s="717"/>
      <c r="B158" s="91" t="s">
        <v>1136</v>
      </c>
      <c r="C158" s="82" t="s">
        <v>1136</v>
      </c>
      <c r="D158" s="75" t="s">
        <v>975</v>
      </c>
      <c r="E158" s="83">
        <v>7.8</v>
      </c>
      <c r="F158" s="83">
        <v>0</v>
      </c>
      <c r="G158" s="83">
        <v>0</v>
      </c>
      <c r="H158" s="83">
        <v>0</v>
      </c>
      <c r="I158" s="83">
        <v>0</v>
      </c>
      <c r="J158" s="84">
        <v>7.8</v>
      </c>
    </row>
    <row r="159" spans="1:10" ht="30" customHeight="1">
      <c r="A159" s="717"/>
      <c r="B159" s="91" t="s">
        <v>1137</v>
      </c>
      <c r="C159" s="82" t="s">
        <v>1137</v>
      </c>
      <c r="D159" s="75" t="s">
        <v>975</v>
      </c>
      <c r="E159" s="83">
        <v>15.5</v>
      </c>
      <c r="F159" s="83">
        <v>0</v>
      </c>
      <c r="G159" s="83">
        <v>0</v>
      </c>
      <c r="H159" s="83">
        <v>0</v>
      </c>
      <c r="I159" s="83">
        <v>0</v>
      </c>
      <c r="J159" s="84">
        <v>15.5</v>
      </c>
    </row>
    <row r="160" spans="1:10" ht="30" customHeight="1">
      <c r="A160" s="717"/>
      <c r="B160" s="91" t="s">
        <v>1138</v>
      </c>
      <c r="C160" s="82" t="s">
        <v>1138</v>
      </c>
      <c r="D160" s="75" t="s">
        <v>975</v>
      </c>
      <c r="E160" s="83">
        <v>4.9000000000000004</v>
      </c>
      <c r="F160" s="83">
        <v>0</v>
      </c>
      <c r="G160" s="83">
        <v>0</v>
      </c>
      <c r="H160" s="83">
        <v>0</v>
      </c>
      <c r="I160" s="83">
        <v>0</v>
      </c>
      <c r="J160" s="84">
        <v>4.9000000000000004</v>
      </c>
    </row>
    <row r="161" spans="1:10" ht="30" customHeight="1">
      <c r="A161" s="717"/>
      <c r="B161" s="91" t="s">
        <v>1139</v>
      </c>
      <c r="C161" s="82" t="s">
        <v>1139</v>
      </c>
      <c r="D161" s="75" t="s">
        <v>975</v>
      </c>
      <c r="E161" s="83">
        <v>19.600000000000001</v>
      </c>
      <c r="F161" s="83">
        <v>0</v>
      </c>
      <c r="G161" s="83">
        <v>0</v>
      </c>
      <c r="H161" s="83">
        <v>0</v>
      </c>
      <c r="I161" s="83">
        <v>0</v>
      </c>
      <c r="J161" s="84">
        <v>19.600000000000001</v>
      </c>
    </row>
    <row r="162" spans="1:10" s="65" customFormat="1" ht="30" customHeight="1">
      <c r="A162" s="717" t="s">
        <v>1140</v>
      </c>
      <c r="B162" s="89" t="s">
        <v>1141</v>
      </c>
      <c r="C162" s="90" t="s">
        <v>998</v>
      </c>
      <c r="D162" s="75"/>
      <c r="E162" s="78">
        <v>318.36</v>
      </c>
      <c r="F162" s="78">
        <v>47.27</v>
      </c>
      <c r="G162" s="78">
        <v>3.22</v>
      </c>
      <c r="H162" s="78">
        <v>50.39</v>
      </c>
      <c r="I162" s="78">
        <v>140.97999999999999</v>
      </c>
      <c r="J162" s="78">
        <v>76.5</v>
      </c>
    </row>
    <row r="163" spans="1:10" s="65" customFormat="1" ht="30" customHeight="1">
      <c r="A163" s="717"/>
      <c r="B163" s="81" t="s">
        <v>959</v>
      </c>
      <c r="C163" s="80" t="s">
        <v>960</v>
      </c>
      <c r="D163" s="75"/>
      <c r="E163" s="78">
        <v>244.26</v>
      </c>
      <c r="F163" s="78">
        <v>47.27</v>
      </c>
      <c r="G163" s="78">
        <v>3.22</v>
      </c>
      <c r="H163" s="78">
        <v>50.39</v>
      </c>
      <c r="I163" s="78">
        <v>140.97999999999999</v>
      </c>
      <c r="J163" s="78">
        <v>2.4</v>
      </c>
    </row>
    <row r="164" spans="1:10" ht="30" customHeight="1">
      <c r="A164" s="717"/>
      <c r="B164" s="86" t="s">
        <v>1142</v>
      </c>
      <c r="C164" s="82" t="s">
        <v>1143</v>
      </c>
      <c r="D164" s="75" t="s">
        <v>963</v>
      </c>
      <c r="E164" s="83">
        <v>241.86</v>
      </c>
      <c r="F164" s="84">
        <v>47.27</v>
      </c>
      <c r="G164" s="85">
        <v>3.22</v>
      </c>
      <c r="H164" s="85">
        <v>50.39</v>
      </c>
      <c r="I164" s="85">
        <v>140.97999999999999</v>
      </c>
      <c r="J164" s="84">
        <v>0</v>
      </c>
    </row>
    <row r="165" spans="1:10" ht="30" customHeight="1">
      <c r="A165" s="717"/>
      <c r="B165" s="82" t="s">
        <v>1144</v>
      </c>
      <c r="C165" s="82" t="s">
        <v>1144</v>
      </c>
      <c r="D165" s="75" t="s">
        <v>975</v>
      </c>
      <c r="E165" s="83">
        <v>2.4</v>
      </c>
      <c r="F165" s="83">
        <v>0</v>
      </c>
      <c r="G165" s="83">
        <v>0</v>
      </c>
      <c r="H165" s="83">
        <v>0</v>
      </c>
      <c r="I165" s="83">
        <v>0</v>
      </c>
      <c r="J165" s="84">
        <v>2.4</v>
      </c>
    </row>
    <row r="166" spans="1:10" ht="30" customHeight="1">
      <c r="A166" s="717"/>
      <c r="B166" s="91" t="s">
        <v>1145</v>
      </c>
      <c r="C166" s="82" t="s">
        <v>1145</v>
      </c>
      <c r="D166" s="75" t="s">
        <v>975</v>
      </c>
      <c r="E166" s="83">
        <v>1.1000000000000001</v>
      </c>
      <c r="F166" s="83">
        <v>0</v>
      </c>
      <c r="G166" s="83">
        <v>0</v>
      </c>
      <c r="H166" s="83">
        <v>0</v>
      </c>
      <c r="I166" s="83">
        <v>0</v>
      </c>
      <c r="J166" s="84">
        <v>1.1000000000000001</v>
      </c>
    </row>
    <row r="167" spans="1:10" ht="30" customHeight="1">
      <c r="A167" s="717"/>
      <c r="B167" s="91" t="s">
        <v>1146</v>
      </c>
      <c r="C167" s="82" t="s">
        <v>1146</v>
      </c>
      <c r="D167" s="75" t="s">
        <v>975</v>
      </c>
      <c r="E167" s="83">
        <v>3.3</v>
      </c>
      <c r="F167" s="83">
        <v>0</v>
      </c>
      <c r="G167" s="83">
        <v>0</v>
      </c>
      <c r="H167" s="83">
        <v>0</v>
      </c>
      <c r="I167" s="83">
        <v>0</v>
      </c>
      <c r="J167" s="84">
        <v>3.3</v>
      </c>
    </row>
    <row r="168" spans="1:10" ht="30" customHeight="1">
      <c r="A168" s="717"/>
      <c r="B168" s="91" t="s">
        <v>1147</v>
      </c>
      <c r="C168" s="82" t="s">
        <v>1147</v>
      </c>
      <c r="D168" s="75" t="s">
        <v>975</v>
      </c>
      <c r="E168" s="83">
        <v>5.7</v>
      </c>
      <c r="F168" s="83">
        <v>0</v>
      </c>
      <c r="G168" s="83">
        <v>0</v>
      </c>
      <c r="H168" s="83">
        <v>0</v>
      </c>
      <c r="I168" s="83">
        <v>0</v>
      </c>
      <c r="J168" s="84">
        <v>5.7</v>
      </c>
    </row>
    <row r="169" spans="1:10" ht="30" customHeight="1">
      <c r="A169" s="717"/>
      <c r="B169" s="91" t="s">
        <v>1148</v>
      </c>
      <c r="C169" s="82" t="s">
        <v>1148</v>
      </c>
      <c r="D169" s="75" t="s">
        <v>975</v>
      </c>
      <c r="E169" s="83">
        <v>5.2</v>
      </c>
      <c r="F169" s="83">
        <v>0</v>
      </c>
      <c r="G169" s="83">
        <v>0</v>
      </c>
      <c r="H169" s="83">
        <v>0</v>
      </c>
      <c r="I169" s="83">
        <v>0</v>
      </c>
      <c r="J169" s="84">
        <v>5.2</v>
      </c>
    </row>
    <row r="170" spans="1:10" ht="30" customHeight="1">
      <c r="A170" s="717"/>
      <c r="B170" s="91" t="s">
        <v>1149</v>
      </c>
      <c r="C170" s="82" t="s">
        <v>1149</v>
      </c>
      <c r="D170" s="75" t="s">
        <v>975</v>
      </c>
      <c r="E170" s="83">
        <v>5</v>
      </c>
      <c r="F170" s="83">
        <v>0</v>
      </c>
      <c r="G170" s="83">
        <v>0</v>
      </c>
      <c r="H170" s="83">
        <v>0</v>
      </c>
      <c r="I170" s="83">
        <v>0</v>
      </c>
      <c r="J170" s="84">
        <v>5</v>
      </c>
    </row>
    <row r="171" spans="1:10" ht="30" customHeight="1">
      <c r="A171" s="717"/>
      <c r="B171" s="91" t="s">
        <v>1150</v>
      </c>
      <c r="C171" s="82" t="s">
        <v>1150</v>
      </c>
      <c r="D171" s="75" t="s">
        <v>975</v>
      </c>
      <c r="E171" s="83">
        <v>6.7</v>
      </c>
      <c r="F171" s="83">
        <v>0</v>
      </c>
      <c r="G171" s="83">
        <v>0</v>
      </c>
      <c r="H171" s="83">
        <v>0</v>
      </c>
      <c r="I171" s="83">
        <v>0</v>
      </c>
      <c r="J171" s="84">
        <v>6.7</v>
      </c>
    </row>
    <row r="172" spans="1:10" ht="30" customHeight="1">
      <c r="A172" s="717"/>
      <c r="B172" s="91" t="s">
        <v>1151</v>
      </c>
      <c r="C172" s="82" t="s">
        <v>1152</v>
      </c>
      <c r="D172" s="75" t="s">
        <v>975</v>
      </c>
      <c r="E172" s="83">
        <v>9.8000000000000007</v>
      </c>
      <c r="F172" s="83">
        <v>0</v>
      </c>
      <c r="G172" s="83">
        <v>0</v>
      </c>
      <c r="H172" s="83">
        <v>0</v>
      </c>
      <c r="I172" s="83">
        <v>0</v>
      </c>
      <c r="J172" s="84">
        <v>9.8000000000000007</v>
      </c>
    </row>
    <row r="173" spans="1:10" ht="30" customHeight="1">
      <c r="A173" s="717"/>
      <c r="B173" s="91" t="s">
        <v>1153</v>
      </c>
      <c r="C173" s="82" t="s">
        <v>1154</v>
      </c>
      <c r="D173" s="75" t="s">
        <v>975</v>
      </c>
      <c r="E173" s="83">
        <v>6.3</v>
      </c>
      <c r="F173" s="83">
        <v>0</v>
      </c>
      <c r="G173" s="83">
        <v>0</v>
      </c>
      <c r="H173" s="83">
        <v>0</v>
      </c>
      <c r="I173" s="83">
        <v>0</v>
      </c>
      <c r="J173" s="84">
        <v>6.3</v>
      </c>
    </row>
    <row r="174" spans="1:10" ht="30" customHeight="1">
      <c r="A174" s="717"/>
      <c r="B174" s="91" t="s">
        <v>1155</v>
      </c>
      <c r="C174" s="82" t="s">
        <v>1156</v>
      </c>
      <c r="D174" s="75" t="s">
        <v>975</v>
      </c>
      <c r="E174" s="83">
        <v>9.6999999999999993</v>
      </c>
      <c r="F174" s="83">
        <v>0</v>
      </c>
      <c r="G174" s="83">
        <v>0</v>
      </c>
      <c r="H174" s="83">
        <v>0</v>
      </c>
      <c r="I174" s="83">
        <v>0</v>
      </c>
      <c r="J174" s="84">
        <v>9.6999999999999993</v>
      </c>
    </row>
    <row r="175" spans="1:10" ht="30" customHeight="1">
      <c r="A175" s="717"/>
      <c r="B175" s="91" t="s">
        <v>1157</v>
      </c>
      <c r="C175" s="82" t="s">
        <v>1158</v>
      </c>
      <c r="D175" s="75" t="s">
        <v>975</v>
      </c>
      <c r="E175" s="83">
        <v>4.9000000000000004</v>
      </c>
      <c r="F175" s="83">
        <v>0</v>
      </c>
      <c r="G175" s="83">
        <v>0</v>
      </c>
      <c r="H175" s="83">
        <v>0</v>
      </c>
      <c r="I175" s="83">
        <v>0</v>
      </c>
      <c r="J175" s="84">
        <v>4.9000000000000004</v>
      </c>
    </row>
    <row r="176" spans="1:10" ht="30" customHeight="1">
      <c r="A176" s="717"/>
      <c r="B176" s="91" t="s">
        <v>1159</v>
      </c>
      <c r="C176" s="82" t="s">
        <v>1159</v>
      </c>
      <c r="D176" s="75" t="s">
        <v>975</v>
      </c>
      <c r="E176" s="83">
        <v>4.9000000000000004</v>
      </c>
      <c r="F176" s="83">
        <v>0</v>
      </c>
      <c r="G176" s="83">
        <v>0</v>
      </c>
      <c r="H176" s="83">
        <v>0</v>
      </c>
      <c r="I176" s="83">
        <v>0</v>
      </c>
      <c r="J176" s="84">
        <v>4.9000000000000004</v>
      </c>
    </row>
    <row r="177" spans="1:10" ht="30" customHeight="1">
      <c r="A177" s="717"/>
      <c r="B177" s="91" t="s">
        <v>1160</v>
      </c>
      <c r="C177" s="82" t="s">
        <v>1160</v>
      </c>
      <c r="D177" s="75" t="s">
        <v>975</v>
      </c>
      <c r="E177" s="83">
        <v>11.5</v>
      </c>
      <c r="F177" s="83">
        <v>0</v>
      </c>
      <c r="G177" s="83">
        <v>0</v>
      </c>
      <c r="H177" s="83">
        <v>0</v>
      </c>
      <c r="I177" s="83">
        <v>0</v>
      </c>
      <c r="J177" s="84">
        <v>11.5</v>
      </c>
    </row>
    <row r="178" spans="1:10" s="65" customFormat="1" ht="30" customHeight="1">
      <c r="A178" s="717" t="s">
        <v>1161</v>
      </c>
      <c r="B178" s="89" t="s">
        <v>1162</v>
      </c>
      <c r="C178" s="90" t="s">
        <v>998</v>
      </c>
      <c r="D178" s="75"/>
      <c r="E178" s="78">
        <v>289.93</v>
      </c>
      <c r="F178" s="78">
        <v>72.55</v>
      </c>
      <c r="G178" s="78">
        <v>0.6</v>
      </c>
      <c r="H178" s="78">
        <v>23.02</v>
      </c>
      <c r="I178" s="78">
        <v>37.96</v>
      </c>
      <c r="J178" s="78">
        <v>155.80000000000001</v>
      </c>
    </row>
    <row r="179" spans="1:10" ht="30" customHeight="1">
      <c r="A179" s="717"/>
      <c r="B179" s="86" t="s">
        <v>1163</v>
      </c>
      <c r="C179" s="82" t="s">
        <v>1164</v>
      </c>
      <c r="D179" s="75" t="s">
        <v>963</v>
      </c>
      <c r="E179" s="83">
        <v>130.59</v>
      </c>
      <c r="F179" s="84">
        <v>69.010000000000005</v>
      </c>
      <c r="G179" s="85">
        <v>0.6</v>
      </c>
      <c r="H179" s="85">
        <v>23.02</v>
      </c>
      <c r="I179" s="85">
        <v>37.96</v>
      </c>
      <c r="J179" s="84">
        <v>0</v>
      </c>
    </row>
    <row r="180" spans="1:10" ht="30" customHeight="1">
      <c r="A180" s="717"/>
      <c r="B180" s="86" t="s">
        <v>1163</v>
      </c>
      <c r="C180" s="82" t="s">
        <v>1165</v>
      </c>
      <c r="D180" s="75" t="s">
        <v>967</v>
      </c>
      <c r="E180" s="83">
        <v>3.54</v>
      </c>
      <c r="F180" s="84">
        <v>3.54</v>
      </c>
      <c r="G180" s="85">
        <v>0</v>
      </c>
      <c r="H180" s="85">
        <v>0</v>
      </c>
      <c r="I180" s="85">
        <v>0</v>
      </c>
      <c r="J180" s="84">
        <v>0</v>
      </c>
    </row>
    <row r="181" spans="1:10" ht="30" customHeight="1">
      <c r="A181" s="717"/>
      <c r="B181" s="91" t="s">
        <v>1166</v>
      </c>
      <c r="C181" s="82" t="s">
        <v>1166</v>
      </c>
      <c r="D181" s="75" t="s">
        <v>975</v>
      </c>
      <c r="E181" s="83">
        <v>13.6</v>
      </c>
      <c r="F181" s="83">
        <v>0</v>
      </c>
      <c r="G181" s="83">
        <v>0</v>
      </c>
      <c r="H181" s="83">
        <v>0</v>
      </c>
      <c r="I181" s="83">
        <v>0</v>
      </c>
      <c r="J181" s="84">
        <v>13.6</v>
      </c>
    </row>
    <row r="182" spans="1:10" ht="30" customHeight="1">
      <c r="A182" s="717"/>
      <c r="B182" s="91" t="s">
        <v>1167</v>
      </c>
      <c r="C182" s="82" t="s">
        <v>1167</v>
      </c>
      <c r="D182" s="75" t="s">
        <v>975</v>
      </c>
      <c r="E182" s="83">
        <v>17.8</v>
      </c>
      <c r="F182" s="83">
        <v>0</v>
      </c>
      <c r="G182" s="83">
        <v>0</v>
      </c>
      <c r="H182" s="83">
        <v>0</v>
      </c>
      <c r="I182" s="83">
        <v>0</v>
      </c>
      <c r="J182" s="84">
        <v>17.8</v>
      </c>
    </row>
    <row r="183" spans="1:10" ht="30" customHeight="1">
      <c r="A183" s="717"/>
      <c r="B183" s="91" t="s">
        <v>1168</v>
      </c>
      <c r="C183" s="82" t="s">
        <v>1168</v>
      </c>
      <c r="D183" s="75" t="s">
        <v>975</v>
      </c>
      <c r="E183" s="83">
        <v>20.100000000000001</v>
      </c>
      <c r="F183" s="83">
        <v>0</v>
      </c>
      <c r="G183" s="83">
        <v>0</v>
      </c>
      <c r="H183" s="83">
        <v>0</v>
      </c>
      <c r="I183" s="83">
        <v>0</v>
      </c>
      <c r="J183" s="84">
        <v>20.100000000000001</v>
      </c>
    </row>
    <row r="184" spans="1:10" ht="30" customHeight="1">
      <c r="A184" s="717"/>
      <c r="B184" s="91" t="s">
        <v>1169</v>
      </c>
      <c r="C184" s="82" t="s">
        <v>1169</v>
      </c>
      <c r="D184" s="75" t="s">
        <v>975</v>
      </c>
      <c r="E184" s="83">
        <v>19.7</v>
      </c>
      <c r="F184" s="83">
        <v>0</v>
      </c>
      <c r="G184" s="83">
        <v>0</v>
      </c>
      <c r="H184" s="83">
        <v>0</v>
      </c>
      <c r="I184" s="83">
        <v>0</v>
      </c>
      <c r="J184" s="84">
        <v>19.7</v>
      </c>
    </row>
    <row r="185" spans="1:10" ht="30" customHeight="1">
      <c r="A185" s="717"/>
      <c r="B185" s="91" t="s">
        <v>1170</v>
      </c>
      <c r="C185" s="82" t="s">
        <v>1170</v>
      </c>
      <c r="D185" s="75" t="s">
        <v>975</v>
      </c>
      <c r="E185" s="83">
        <v>19.2</v>
      </c>
      <c r="F185" s="83">
        <v>0</v>
      </c>
      <c r="G185" s="83">
        <v>0</v>
      </c>
      <c r="H185" s="83">
        <v>0</v>
      </c>
      <c r="I185" s="83">
        <v>0</v>
      </c>
      <c r="J185" s="84">
        <v>19.2</v>
      </c>
    </row>
    <row r="186" spans="1:10" ht="30" customHeight="1">
      <c r="A186" s="717"/>
      <c r="B186" s="91" t="s">
        <v>1171</v>
      </c>
      <c r="C186" s="82" t="s">
        <v>1171</v>
      </c>
      <c r="D186" s="75" t="s">
        <v>975</v>
      </c>
      <c r="E186" s="83">
        <v>14.2</v>
      </c>
      <c r="F186" s="83">
        <v>0</v>
      </c>
      <c r="G186" s="83">
        <v>0</v>
      </c>
      <c r="H186" s="83">
        <v>0</v>
      </c>
      <c r="I186" s="83">
        <v>0</v>
      </c>
      <c r="J186" s="84">
        <v>14.2</v>
      </c>
    </row>
    <row r="187" spans="1:10" ht="30" customHeight="1">
      <c r="A187" s="717"/>
      <c r="B187" s="91" t="s">
        <v>1172</v>
      </c>
      <c r="C187" s="82" t="s">
        <v>1172</v>
      </c>
      <c r="D187" s="75" t="s">
        <v>975</v>
      </c>
      <c r="E187" s="83">
        <v>27.8</v>
      </c>
      <c r="F187" s="83">
        <v>0</v>
      </c>
      <c r="G187" s="83">
        <v>0</v>
      </c>
      <c r="H187" s="83">
        <v>0</v>
      </c>
      <c r="I187" s="83">
        <v>0</v>
      </c>
      <c r="J187" s="84">
        <v>27.8</v>
      </c>
    </row>
    <row r="188" spans="1:10" ht="30" customHeight="1">
      <c r="A188" s="717"/>
      <c r="B188" s="91" t="s">
        <v>1173</v>
      </c>
      <c r="C188" s="82" t="s">
        <v>1173</v>
      </c>
      <c r="D188" s="75" t="s">
        <v>975</v>
      </c>
      <c r="E188" s="83">
        <v>23.4</v>
      </c>
      <c r="F188" s="83">
        <v>0</v>
      </c>
      <c r="G188" s="83">
        <v>0</v>
      </c>
      <c r="H188" s="83">
        <v>0</v>
      </c>
      <c r="I188" s="83">
        <v>0</v>
      </c>
      <c r="J188" s="84">
        <v>23.4</v>
      </c>
    </row>
  </sheetData>
  <autoFilter ref="A4:J188"/>
  <mergeCells count="17">
    <mergeCell ref="A178:A188"/>
    <mergeCell ref="B8:B18"/>
    <mergeCell ref="A113:A122"/>
    <mergeCell ref="A123:A137"/>
    <mergeCell ref="A138:A152"/>
    <mergeCell ref="A153:A161"/>
    <mergeCell ref="A162:A177"/>
    <mergeCell ref="A41:A58"/>
    <mergeCell ref="A59:A74"/>
    <mergeCell ref="A75:A89"/>
    <mergeCell ref="A90:A107"/>
    <mergeCell ref="A108:A112"/>
    <mergeCell ref="A2:J2"/>
    <mergeCell ref="A5:D5"/>
    <mergeCell ref="A6:A22"/>
    <mergeCell ref="A23:A32"/>
    <mergeCell ref="A33:A40"/>
  </mergeCells>
  <phoneticPr fontId="154" type="noConversion"/>
  <printOptions horizontalCentered="1"/>
  <pageMargins left="0.511811023622047" right="0.511811023622047" top="0.74803149606299202" bottom="0.74803149606299202" header="0.31496062992126" footer="0.31496062992126"/>
  <pageSetup paperSize="9" scale="56" fitToHeight="0" orientation="portrait" r:id="rId1"/>
  <headerFooter>
    <oddFooter>&amp;C第 &amp;P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23"/>
  <sheetViews>
    <sheetView zoomScale="85" zoomScaleNormal="85" workbookViewId="0">
      <pane xSplit="3" ySplit="6" topLeftCell="K118" activePane="bottomRight" state="frozen"/>
      <selection pane="topRight"/>
      <selection pane="bottomLeft"/>
      <selection pane="bottomRight" activeCell="P127" sqref="P127:Q127"/>
    </sheetView>
  </sheetViews>
  <sheetFormatPr defaultColWidth="9" defaultRowHeight="14.25"/>
  <cols>
    <col min="1" max="1" width="15.375" style="3" customWidth="1"/>
    <col min="2" max="2" width="26.25" style="3" customWidth="1"/>
    <col min="3" max="3" width="25.375" style="3" customWidth="1"/>
    <col min="4" max="4" width="18.5" style="3" customWidth="1"/>
    <col min="5" max="5" width="17.875" style="3" customWidth="1"/>
    <col min="6" max="6" width="20.375" style="3" customWidth="1"/>
    <col min="7" max="7" width="14.625" style="4" customWidth="1"/>
    <col min="8" max="8" width="15.5" style="2" customWidth="1"/>
    <col min="9" max="9" width="23.875" style="3" customWidth="1"/>
    <col min="10" max="10" width="20.875" style="3" customWidth="1"/>
    <col min="11" max="11" width="9.375" style="3" customWidth="1"/>
    <col min="12" max="12" width="14.625" style="4" customWidth="1"/>
    <col min="13" max="13" width="17.25" style="2" customWidth="1"/>
    <col min="14" max="14" width="16.125" style="3" customWidth="1"/>
    <col min="15" max="15" width="20.625" style="3" customWidth="1"/>
    <col min="16" max="16" width="16.25" style="3" customWidth="1"/>
    <col min="17" max="17" width="13.625" style="3" customWidth="1"/>
    <col min="18" max="18" width="14.625" style="4" customWidth="1"/>
    <col min="19" max="19" width="18.625" style="2" customWidth="1"/>
    <col min="20" max="20" width="15" style="3" customWidth="1"/>
    <col min="21" max="21" width="14.5" style="3" customWidth="1"/>
    <col min="22" max="22" width="16.125" style="3" customWidth="1"/>
    <col min="23" max="23" width="15.25" style="3" customWidth="1"/>
    <col min="24" max="24" width="17.375" style="3" customWidth="1"/>
    <col min="25" max="16384" width="9" style="3"/>
  </cols>
  <sheetData>
    <row r="1" spans="1:24" s="1" customFormat="1" ht="20.25">
      <c r="A1" s="5" t="s">
        <v>1174</v>
      </c>
      <c r="B1" s="5"/>
      <c r="C1" s="6"/>
      <c r="D1" s="5"/>
      <c r="E1" s="5"/>
      <c r="F1" s="5"/>
      <c r="G1" s="5"/>
      <c r="H1" s="7" t="s">
        <v>1</v>
      </c>
      <c r="I1" s="17" t="s">
        <v>1</v>
      </c>
      <c r="J1" s="18"/>
      <c r="K1" s="18"/>
      <c r="L1" s="19"/>
      <c r="M1" s="20"/>
      <c r="R1" s="29"/>
      <c r="S1" s="20"/>
    </row>
    <row r="2" spans="1:24" s="1" customFormat="1" ht="24">
      <c r="A2" s="718" t="s">
        <v>1175</v>
      </c>
      <c r="B2" s="718"/>
      <c r="C2" s="718"/>
      <c r="D2" s="718"/>
      <c r="E2" s="718"/>
      <c r="F2" s="718"/>
      <c r="G2" s="718"/>
      <c r="H2" s="719"/>
      <c r="I2" s="718"/>
      <c r="J2" s="718"/>
      <c r="K2" s="718"/>
      <c r="L2" s="719"/>
      <c r="M2" s="719"/>
      <c r="N2" s="718"/>
      <c r="O2" s="718"/>
      <c r="P2" s="718"/>
      <c r="Q2" s="718"/>
      <c r="R2" s="719"/>
      <c r="S2" s="719"/>
      <c r="T2" s="718"/>
      <c r="U2" s="718"/>
      <c r="V2" s="718"/>
      <c r="W2" s="718"/>
      <c r="X2" s="718"/>
    </row>
    <row r="3" spans="1:24" s="1" customFormat="1">
      <c r="A3" s="720" t="s">
        <v>3</v>
      </c>
      <c r="B3" s="720"/>
      <c r="C3" s="721"/>
      <c r="D3" s="720"/>
      <c r="E3" s="720"/>
      <c r="F3" s="720"/>
      <c r="G3" s="720"/>
      <c r="H3" s="722"/>
      <c r="I3" s="720"/>
      <c r="J3" s="720"/>
      <c r="K3" s="720"/>
      <c r="L3" s="722"/>
      <c r="M3" s="722"/>
      <c r="N3" s="720"/>
      <c r="O3" s="720"/>
      <c r="P3" s="720"/>
      <c r="Q3" s="720"/>
      <c r="R3" s="722"/>
      <c r="S3" s="722"/>
      <c r="T3" s="720"/>
      <c r="U3" s="720"/>
      <c r="V3" s="720"/>
      <c r="W3" s="720"/>
      <c r="X3" s="720"/>
    </row>
    <row r="4" spans="1:24" s="1" customFormat="1" ht="55.5" customHeight="1">
      <c r="A4" s="746" t="s">
        <v>339</v>
      </c>
      <c r="B4" s="746" t="s">
        <v>340</v>
      </c>
      <c r="C4" s="746" t="s">
        <v>5</v>
      </c>
      <c r="D4" s="746" t="s">
        <v>6</v>
      </c>
      <c r="E4" s="746"/>
      <c r="F4" s="746"/>
      <c r="G4" s="753" t="s">
        <v>7</v>
      </c>
      <c r="H4" s="723" t="s">
        <v>8</v>
      </c>
      <c r="I4" s="724"/>
      <c r="J4" s="724"/>
      <c r="K4" s="725"/>
      <c r="L4" s="738" t="s">
        <v>7</v>
      </c>
      <c r="M4" s="726" t="s">
        <v>10</v>
      </c>
      <c r="N4" s="727"/>
      <c r="O4" s="727"/>
      <c r="P4" s="727"/>
      <c r="Q4" s="728"/>
      <c r="R4" s="738" t="s">
        <v>7</v>
      </c>
      <c r="S4" s="729" t="s">
        <v>11</v>
      </c>
      <c r="T4" s="730"/>
      <c r="U4" s="730"/>
      <c r="V4" s="730"/>
      <c r="W4" s="730"/>
      <c r="X4" s="730"/>
    </row>
    <row r="5" spans="1:24" s="1" customFormat="1" ht="85.5" customHeight="1">
      <c r="A5" s="746"/>
      <c r="B5" s="746"/>
      <c r="C5" s="746"/>
      <c r="D5" s="746"/>
      <c r="E5" s="746"/>
      <c r="F5" s="746"/>
      <c r="G5" s="754"/>
      <c r="H5" s="756" t="s">
        <v>13</v>
      </c>
      <c r="I5" s="731" t="s">
        <v>608</v>
      </c>
      <c r="J5" s="732"/>
      <c r="K5" s="736" t="s">
        <v>487</v>
      </c>
      <c r="L5" s="739"/>
      <c r="M5" s="741" t="s">
        <v>13</v>
      </c>
      <c r="N5" s="733" t="s">
        <v>1176</v>
      </c>
      <c r="O5" s="728"/>
      <c r="P5" s="733" t="s">
        <v>1177</v>
      </c>
      <c r="Q5" s="728"/>
      <c r="R5" s="739"/>
      <c r="S5" s="743" t="s">
        <v>13</v>
      </c>
      <c r="T5" s="30" t="s">
        <v>1178</v>
      </c>
      <c r="U5" s="734" t="s">
        <v>1179</v>
      </c>
      <c r="V5" s="735"/>
      <c r="W5" s="734" t="s">
        <v>1177</v>
      </c>
      <c r="X5" s="735"/>
    </row>
    <row r="6" spans="1:24" s="1" customFormat="1" ht="65.25" customHeight="1">
      <c r="A6" s="746"/>
      <c r="B6" s="746"/>
      <c r="C6" s="746"/>
      <c r="D6" s="8" t="s">
        <v>13</v>
      </c>
      <c r="E6" s="8" t="s">
        <v>341</v>
      </c>
      <c r="F6" s="8" t="s">
        <v>343</v>
      </c>
      <c r="G6" s="755"/>
      <c r="H6" s="757"/>
      <c r="I6" s="21" t="s">
        <v>1176</v>
      </c>
      <c r="J6" s="21" t="s">
        <v>1180</v>
      </c>
      <c r="K6" s="737"/>
      <c r="L6" s="740"/>
      <c r="M6" s="742"/>
      <c r="N6" s="22" t="s">
        <v>341</v>
      </c>
      <c r="O6" s="22" t="s">
        <v>343</v>
      </c>
      <c r="P6" s="22" t="s">
        <v>341</v>
      </c>
      <c r="Q6" s="22" t="s">
        <v>343</v>
      </c>
      <c r="R6" s="740"/>
      <c r="S6" s="744"/>
      <c r="T6" s="30" t="s">
        <v>343</v>
      </c>
      <c r="U6" s="22" t="s">
        <v>343</v>
      </c>
      <c r="V6" s="22" t="s">
        <v>341</v>
      </c>
      <c r="W6" s="22" t="s">
        <v>343</v>
      </c>
      <c r="X6" s="22" t="s">
        <v>341</v>
      </c>
    </row>
    <row r="7" spans="1:24" s="2" customFormat="1">
      <c r="A7" s="745" t="s">
        <v>164</v>
      </c>
      <c r="B7" s="745"/>
      <c r="C7" s="745"/>
      <c r="D7" s="36">
        <v>226110</v>
      </c>
      <c r="E7" s="36">
        <v>177943</v>
      </c>
      <c r="F7" s="36">
        <v>48167</v>
      </c>
      <c r="G7" s="12"/>
      <c r="H7" s="36">
        <v>28224</v>
      </c>
      <c r="I7" s="36">
        <v>24665</v>
      </c>
      <c r="J7" s="36">
        <v>3559</v>
      </c>
      <c r="K7" s="36"/>
      <c r="L7" s="12"/>
      <c r="M7" s="36">
        <v>137002</v>
      </c>
      <c r="N7" s="36">
        <v>30479</v>
      </c>
      <c r="O7" s="36">
        <v>4167</v>
      </c>
      <c r="P7" s="36">
        <v>77265</v>
      </c>
      <c r="Q7" s="36">
        <v>25091</v>
      </c>
      <c r="R7" s="12"/>
      <c r="S7" s="36">
        <v>60884</v>
      </c>
      <c r="T7" s="36">
        <v>5814</v>
      </c>
      <c r="U7" s="36">
        <v>10292</v>
      </c>
      <c r="V7" s="36">
        <v>30636</v>
      </c>
      <c r="W7" s="36">
        <v>2803</v>
      </c>
      <c r="X7" s="36">
        <v>11339</v>
      </c>
    </row>
    <row r="8" spans="1:24" s="2" customFormat="1">
      <c r="A8" s="747" t="s">
        <v>165</v>
      </c>
      <c r="B8" s="35" t="s">
        <v>165</v>
      </c>
      <c r="C8" s="37" t="s">
        <v>166</v>
      </c>
      <c r="D8" s="38">
        <f>SUM(D10:D30)</f>
        <v>27020</v>
      </c>
      <c r="E8" s="38">
        <f t="shared" ref="E8:E71" si="0">I8+J8+N8+P8+V8+X8</f>
        <v>25224</v>
      </c>
      <c r="F8" s="38">
        <f t="shared" ref="F8:F71" si="1">K8+O8+Q8+T8+U8+W8</f>
        <v>1796</v>
      </c>
      <c r="G8" s="39"/>
      <c r="H8" s="38">
        <f t="shared" ref="H8:X8" si="2">SUM(H10:H30)</f>
        <v>7722</v>
      </c>
      <c r="I8" s="38">
        <f t="shared" si="2"/>
        <v>6578</v>
      </c>
      <c r="J8" s="38">
        <f t="shared" si="2"/>
        <v>1144</v>
      </c>
      <c r="K8" s="38"/>
      <c r="L8" s="39"/>
      <c r="M8" s="38">
        <f t="shared" si="2"/>
        <v>16579</v>
      </c>
      <c r="N8" s="38">
        <f t="shared" si="2"/>
        <v>3772</v>
      </c>
      <c r="O8" s="38">
        <f t="shared" si="2"/>
        <v>62</v>
      </c>
      <c r="P8" s="38">
        <f t="shared" si="2"/>
        <v>11782</v>
      </c>
      <c r="Q8" s="38">
        <f t="shared" si="2"/>
        <v>963</v>
      </c>
      <c r="R8" s="39"/>
      <c r="S8" s="38">
        <f t="shared" si="2"/>
        <v>2719</v>
      </c>
      <c r="T8" s="38">
        <f t="shared" si="2"/>
        <v>233</v>
      </c>
      <c r="U8" s="38">
        <f t="shared" si="2"/>
        <v>451</v>
      </c>
      <c r="V8" s="38">
        <f t="shared" si="2"/>
        <v>1550</v>
      </c>
      <c r="W8" s="38">
        <f t="shared" si="2"/>
        <v>87</v>
      </c>
      <c r="X8" s="38">
        <f t="shared" si="2"/>
        <v>398</v>
      </c>
    </row>
    <row r="9" spans="1:24">
      <c r="A9" s="748"/>
      <c r="B9" s="35" t="s">
        <v>347</v>
      </c>
      <c r="C9" s="35"/>
      <c r="D9" s="38">
        <f>SUM(D10:D28)</f>
        <v>23210</v>
      </c>
      <c r="E9" s="38">
        <f t="shared" si="0"/>
        <v>22856</v>
      </c>
      <c r="F9" s="38">
        <f t="shared" si="1"/>
        <v>354</v>
      </c>
      <c r="G9" s="39"/>
      <c r="H9" s="38">
        <f t="shared" ref="H9:X9" si="3">SUM(H10:H28)</f>
        <v>7722</v>
      </c>
      <c r="I9" s="38">
        <f t="shared" si="3"/>
        <v>6578</v>
      </c>
      <c r="J9" s="38">
        <f t="shared" si="3"/>
        <v>1144</v>
      </c>
      <c r="K9" s="38"/>
      <c r="L9" s="39"/>
      <c r="M9" s="38">
        <f t="shared" si="3"/>
        <v>14332</v>
      </c>
      <c r="N9" s="38">
        <f t="shared" si="3"/>
        <v>3603</v>
      </c>
      <c r="O9" s="38">
        <f t="shared" si="3"/>
        <v>8</v>
      </c>
      <c r="P9" s="38">
        <f t="shared" si="3"/>
        <v>10590</v>
      </c>
      <c r="Q9" s="38">
        <f t="shared" si="3"/>
        <v>131</v>
      </c>
      <c r="R9" s="39"/>
      <c r="S9" s="38">
        <f t="shared" si="3"/>
        <v>1156</v>
      </c>
      <c r="T9" s="38">
        <f t="shared" si="3"/>
        <v>88</v>
      </c>
      <c r="U9" s="38">
        <f t="shared" si="3"/>
        <v>107</v>
      </c>
      <c r="V9" s="38">
        <f t="shared" si="3"/>
        <v>805</v>
      </c>
      <c r="W9" s="38">
        <f t="shared" si="3"/>
        <v>20</v>
      </c>
      <c r="X9" s="38">
        <f t="shared" si="3"/>
        <v>136</v>
      </c>
    </row>
    <row r="10" spans="1:24" ht="27">
      <c r="A10" s="748"/>
      <c r="B10" s="28" t="s">
        <v>167</v>
      </c>
      <c r="C10" s="14" t="s">
        <v>495</v>
      </c>
      <c r="D10" s="36">
        <v>726</v>
      </c>
      <c r="E10" s="36">
        <f t="shared" si="0"/>
        <v>726</v>
      </c>
      <c r="F10" s="36"/>
      <c r="G10" s="12" t="s">
        <v>63</v>
      </c>
      <c r="H10" s="38">
        <f t="shared" ref="H10:H20" si="4">I10+J10+K10</f>
        <v>726</v>
      </c>
      <c r="I10" s="44">
        <v>618</v>
      </c>
      <c r="J10" s="44">
        <v>108</v>
      </c>
      <c r="K10" s="44"/>
      <c r="L10" s="26"/>
      <c r="M10" s="45"/>
      <c r="N10" s="46"/>
      <c r="O10" s="46"/>
      <c r="P10" s="46"/>
      <c r="Q10" s="46"/>
      <c r="R10" s="31"/>
      <c r="S10" s="45"/>
      <c r="T10" s="46"/>
      <c r="U10" s="46"/>
      <c r="V10" s="46"/>
      <c r="W10" s="46"/>
      <c r="X10" s="46"/>
    </row>
    <row r="11" spans="1:24" ht="27">
      <c r="A11" s="748"/>
      <c r="B11" s="28" t="s">
        <v>167</v>
      </c>
      <c r="C11" s="14" t="s">
        <v>496</v>
      </c>
      <c r="D11" s="36">
        <v>656</v>
      </c>
      <c r="E11" s="36">
        <f t="shared" si="0"/>
        <v>656</v>
      </c>
      <c r="F11" s="36"/>
      <c r="G11" s="12" t="s">
        <v>63</v>
      </c>
      <c r="H11" s="38">
        <f t="shared" si="4"/>
        <v>656</v>
      </c>
      <c r="I11" s="44">
        <v>596</v>
      </c>
      <c r="J11" s="44">
        <v>60</v>
      </c>
      <c r="K11" s="44"/>
      <c r="L11" s="26"/>
      <c r="M11" s="45"/>
      <c r="N11" s="46"/>
      <c r="O11" s="46"/>
      <c r="P11" s="46"/>
      <c r="Q11" s="46"/>
      <c r="R11" s="31"/>
      <c r="S11" s="45"/>
      <c r="T11" s="46"/>
      <c r="U11" s="46"/>
      <c r="V11" s="46"/>
      <c r="W11" s="46"/>
      <c r="X11" s="46"/>
    </row>
    <row r="12" spans="1:24" ht="27">
      <c r="A12" s="748"/>
      <c r="B12" s="28" t="s">
        <v>167</v>
      </c>
      <c r="C12" s="14" t="s">
        <v>497</v>
      </c>
      <c r="D12" s="36">
        <v>834</v>
      </c>
      <c r="E12" s="36">
        <f t="shared" si="0"/>
        <v>834</v>
      </c>
      <c r="F12" s="36"/>
      <c r="G12" s="12" t="s">
        <v>63</v>
      </c>
      <c r="H12" s="38">
        <f t="shared" si="4"/>
        <v>834</v>
      </c>
      <c r="I12" s="44">
        <v>716</v>
      </c>
      <c r="J12" s="44">
        <v>118</v>
      </c>
      <c r="K12" s="44"/>
      <c r="L12" s="26"/>
      <c r="M12" s="45"/>
      <c r="N12" s="46"/>
      <c r="O12" s="46"/>
      <c r="P12" s="46"/>
      <c r="Q12" s="46"/>
      <c r="R12" s="31"/>
      <c r="S12" s="45"/>
      <c r="T12" s="46"/>
      <c r="U12" s="46"/>
      <c r="V12" s="46"/>
      <c r="W12" s="46"/>
      <c r="X12" s="46"/>
    </row>
    <row r="13" spans="1:24" ht="27">
      <c r="A13" s="748"/>
      <c r="B13" s="28" t="s">
        <v>167</v>
      </c>
      <c r="C13" s="14" t="s">
        <v>498</v>
      </c>
      <c r="D13" s="36">
        <v>956</v>
      </c>
      <c r="E13" s="36">
        <f t="shared" si="0"/>
        <v>956</v>
      </c>
      <c r="F13" s="36"/>
      <c r="G13" s="12" t="s">
        <v>24</v>
      </c>
      <c r="H13" s="38">
        <f t="shared" si="4"/>
        <v>956</v>
      </c>
      <c r="I13" s="44">
        <v>853</v>
      </c>
      <c r="J13" s="44">
        <v>103</v>
      </c>
      <c r="K13" s="44"/>
      <c r="L13" s="26"/>
      <c r="M13" s="45"/>
      <c r="N13" s="46"/>
      <c r="O13" s="46"/>
      <c r="P13" s="46"/>
      <c r="Q13" s="46"/>
      <c r="R13" s="31"/>
      <c r="S13" s="45"/>
      <c r="T13" s="46"/>
      <c r="U13" s="46"/>
      <c r="V13" s="46"/>
      <c r="W13" s="46"/>
      <c r="X13" s="46"/>
    </row>
    <row r="14" spans="1:24" ht="27">
      <c r="A14" s="748"/>
      <c r="B14" s="28" t="s">
        <v>167</v>
      </c>
      <c r="C14" s="14" t="s">
        <v>499</v>
      </c>
      <c r="D14" s="36">
        <v>785</v>
      </c>
      <c r="E14" s="36">
        <f t="shared" si="0"/>
        <v>785</v>
      </c>
      <c r="F14" s="36"/>
      <c r="G14" s="12" t="s">
        <v>63</v>
      </c>
      <c r="H14" s="38">
        <f t="shared" si="4"/>
        <v>785</v>
      </c>
      <c r="I14" s="44">
        <v>682</v>
      </c>
      <c r="J14" s="44">
        <v>103</v>
      </c>
      <c r="K14" s="44"/>
      <c r="L14" s="26"/>
      <c r="M14" s="45"/>
      <c r="N14" s="46"/>
      <c r="O14" s="46"/>
      <c r="P14" s="46"/>
      <c r="Q14" s="46"/>
      <c r="R14" s="31"/>
      <c r="S14" s="45"/>
      <c r="T14" s="46"/>
      <c r="U14" s="46"/>
      <c r="V14" s="46"/>
      <c r="W14" s="46"/>
      <c r="X14" s="46"/>
    </row>
    <row r="15" spans="1:24" ht="27">
      <c r="A15" s="748"/>
      <c r="B15" s="28" t="s">
        <v>167</v>
      </c>
      <c r="C15" s="14" t="s">
        <v>500</v>
      </c>
      <c r="D15" s="36">
        <v>952</v>
      </c>
      <c r="E15" s="36">
        <f t="shared" si="0"/>
        <v>952</v>
      </c>
      <c r="F15" s="36"/>
      <c r="G15" s="12" t="s">
        <v>63</v>
      </c>
      <c r="H15" s="38">
        <f t="shared" si="4"/>
        <v>952</v>
      </c>
      <c r="I15" s="44">
        <v>698</v>
      </c>
      <c r="J15" s="44">
        <v>254</v>
      </c>
      <c r="K15" s="44"/>
      <c r="L15" s="26"/>
      <c r="M15" s="45"/>
      <c r="N15" s="46"/>
      <c r="O15" s="46"/>
      <c r="P15" s="46"/>
      <c r="Q15" s="46"/>
      <c r="R15" s="31"/>
      <c r="S15" s="45"/>
      <c r="T15" s="46"/>
      <c r="U15" s="46"/>
      <c r="V15" s="46"/>
      <c r="W15" s="46"/>
      <c r="X15" s="46"/>
    </row>
    <row r="16" spans="1:24" ht="27">
      <c r="A16" s="748"/>
      <c r="B16" s="28" t="s">
        <v>167</v>
      </c>
      <c r="C16" s="14" t="s">
        <v>501</v>
      </c>
      <c r="D16" s="36">
        <v>970</v>
      </c>
      <c r="E16" s="36">
        <f t="shared" si="0"/>
        <v>970</v>
      </c>
      <c r="F16" s="36"/>
      <c r="G16" s="12" t="s">
        <v>63</v>
      </c>
      <c r="H16" s="38">
        <f t="shared" si="4"/>
        <v>970</v>
      </c>
      <c r="I16" s="44">
        <v>736</v>
      </c>
      <c r="J16" s="44">
        <v>234</v>
      </c>
      <c r="K16" s="44"/>
      <c r="L16" s="26"/>
      <c r="M16" s="45"/>
      <c r="N16" s="46"/>
      <c r="O16" s="46"/>
      <c r="P16" s="46"/>
      <c r="Q16" s="46"/>
      <c r="R16" s="31"/>
      <c r="S16" s="45"/>
      <c r="T16" s="46"/>
      <c r="U16" s="46"/>
      <c r="V16" s="46"/>
      <c r="W16" s="46"/>
      <c r="X16" s="46"/>
    </row>
    <row r="17" spans="1:24" ht="27">
      <c r="A17" s="748"/>
      <c r="B17" s="28" t="s">
        <v>167</v>
      </c>
      <c r="C17" s="14" t="s">
        <v>502</v>
      </c>
      <c r="D17" s="36">
        <v>813</v>
      </c>
      <c r="E17" s="36">
        <f t="shared" si="0"/>
        <v>813</v>
      </c>
      <c r="F17" s="36"/>
      <c r="G17" s="12" t="s">
        <v>63</v>
      </c>
      <c r="H17" s="38">
        <f t="shared" si="4"/>
        <v>813</v>
      </c>
      <c r="I17" s="44">
        <v>766</v>
      </c>
      <c r="J17" s="44">
        <v>47</v>
      </c>
      <c r="K17" s="44"/>
      <c r="L17" s="26"/>
      <c r="M17" s="45"/>
      <c r="N17" s="46"/>
      <c r="O17" s="46"/>
      <c r="P17" s="46"/>
      <c r="Q17" s="46"/>
      <c r="R17" s="31"/>
      <c r="S17" s="45"/>
      <c r="T17" s="46"/>
      <c r="U17" s="46"/>
      <c r="V17" s="46"/>
      <c r="W17" s="46"/>
      <c r="X17" s="46"/>
    </row>
    <row r="18" spans="1:24" ht="27">
      <c r="A18" s="748"/>
      <c r="B18" s="28" t="s">
        <v>167</v>
      </c>
      <c r="C18" s="14" t="s">
        <v>503</v>
      </c>
      <c r="D18" s="36">
        <v>542</v>
      </c>
      <c r="E18" s="36">
        <f t="shared" si="0"/>
        <v>542</v>
      </c>
      <c r="F18" s="36"/>
      <c r="G18" s="12" t="s">
        <v>63</v>
      </c>
      <c r="H18" s="38">
        <f t="shared" si="4"/>
        <v>542</v>
      </c>
      <c r="I18" s="44">
        <v>431</v>
      </c>
      <c r="J18" s="44">
        <v>111</v>
      </c>
      <c r="K18" s="44"/>
      <c r="L18" s="26"/>
      <c r="M18" s="45"/>
      <c r="N18" s="46"/>
      <c r="O18" s="46"/>
      <c r="P18" s="46"/>
      <c r="Q18" s="46"/>
      <c r="R18" s="31"/>
      <c r="S18" s="45"/>
      <c r="T18" s="46"/>
      <c r="U18" s="46"/>
      <c r="V18" s="46"/>
      <c r="W18" s="46"/>
      <c r="X18" s="46"/>
    </row>
    <row r="19" spans="1:24" ht="27">
      <c r="A19" s="748"/>
      <c r="B19" s="28" t="s">
        <v>167</v>
      </c>
      <c r="C19" s="14" t="s">
        <v>504</v>
      </c>
      <c r="D19" s="36">
        <v>457</v>
      </c>
      <c r="E19" s="36">
        <f t="shared" si="0"/>
        <v>457</v>
      </c>
      <c r="F19" s="36"/>
      <c r="G19" s="12" t="s">
        <v>63</v>
      </c>
      <c r="H19" s="38">
        <f t="shared" si="4"/>
        <v>457</v>
      </c>
      <c r="I19" s="44">
        <v>451</v>
      </c>
      <c r="J19" s="44">
        <v>6</v>
      </c>
      <c r="K19" s="44"/>
      <c r="L19" s="26"/>
      <c r="M19" s="45"/>
      <c r="N19" s="46"/>
      <c r="O19" s="46"/>
      <c r="P19" s="46"/>
      <c r="Q19" s="46"/>
      <c r="R19" s="31"/>
      <c r="S19" s="45"/>
      <c r="T19" s="46"/>
      <c r="U19" s="46"/>
      <c r="V19" s="46"/>
      <c r="W19" s="46"/>
      <c r="X19" s="46"/>
    </row>
    <row r="20" spans="1:24" ht="27">
      <c r="A20" s="748"/>
      <c r="B20" s="28" t="s">
        <v>167</v>
      </c>
      <c r="C20" s="14" t="s">
        <v>505</v>
      </c>
      <c r="D20" s="36">
        <v>31</v>
      </c>
      <c r="E20" s="36">
        <f t="shared" si="0"/>
        <v>31</v>
      </c>
      <c r="F20" s="36"/>
      <c r="G20" s="12" t="s">
        <v>24</v>
      </c>
      <c r="H20" s="38">
        <f t="shared" si="4"/>
        <v>31</v>
      </c>
      <c r="I20" s="44">
        <v>31</v>
      </c>
      <c r="J20" s="44"/>
      <c r="K20" s="44"/>
      <c r="L20" s="26"/>
      <c r="M20" s="45"/>
      <c r="N20" s="46"/>
      <c r="O20" s="46"/>
      <c r="P20" s="46"/>
      <c r="Q20" s="46"/>
      <c r="R20" s="31"/>
      <c r="S20" s="45"/>
      <c r="T20" s="46"/>
      <c r="U20" s="46"/>
      <c r="V20" s="46"/>
      <c r="W20" s="46"/>
      <c r="X20" s="46"/>
    </row>
    <row r="21" spans="1:24" ht="27">
      <c r="A21" s="748"/>
      <c r="B21" s="14" t="s">
        <v>167</v>
      </c>
      <c r="C21" s="14"/>
      <c r="D21" s="36">
        <v>13849</v>
      </c>
      <c r="E21" s="36">
        <f t="shared" si="0"/>
        <v>13792</v>
      </c>
      <c r="F21" s="36">
        <f t="shared" si="1"/>
        <v>57</v>
      </c>
      <c r="G21" s="12"/>
      <c r="H21" s="40"/>
      <c r="I21" s="47"/>
      <c r="J21" s="47"/>
      <c r="K21" s="47"/>
      <c r="L21" s="14" t="s">
        <v>1181</v>
      </c>
      <c r="M21" s="48">
        <f t="shared" ref="M21:M81" si="5">N21+O21+P21+Q21</f>
        <v>13368</v>
      </c>
      <c r="N21" s="46">
        <v>3471</v>
      </c>
      <c r="O21" s="46"/>
      <c r="P21" s="46">
        <v>9897</v>
      </c>
      <c r="Q21" s="46"/>
      <c r="R21" s="31" t="s">
        <v>22</v>
      </c>
      <c r="S21" s="48">
        <f t="shared" ref="S21:S82" si="6">T21+U21+V21+W21+X21</f>
        <v>481</v>
      </c>
      <c r="T21" s="49">
        <v>37</v>
      </c>
      <c r="U21" s="49">
        <v>20</v>
      </c>
      <c r="V21" s="50">
        <v>359</v>
      </c>
      <c r="W21" s="50"/>
      <c r="X21" s="50">
        <v>65</v>
      </c>
    </row>
    <row r="22" spans="1:24" ht="27">
      <c r="A22" s="748"/>
      <c r="B22" s="14" t="s">
        <v>168</v>
      </c>
      <c r="C22" s="14"/>
      <c r="D22" s="36">
        <v>850</v>
      </c>
      <c r="E22" s="36">
        <f t="shared" si="0"/>
        <v>696</v>
      </c>
      <c r="F22" s="36">
        <f t="shared" si="1"/>
        <v>154</v>
      </c>
      <c r="G22" s="12"/>
      <c r="H22" s="40"/>
      <c r="I22" s="47"/>
      <c r="J22" s="47"/>
      <c r="K22" s="47"/>
      <c r="L22" s="14" t="s">
        <v>1181</v>
      </c>
      <c r="M22" s="48">
        <f t="shared" si="5"/>
        <v>563</v>
      </c>
      <c r="N22" s="46">
        <v>82</v>
      </c>
      <c r="O22" s="46">
        <v>5</v>
      </c>
      <c r="P22" s="46">
        <v>400</v>
      </c>
      <c r="Q22" s="46">
        <v>76</v>
      </c>
      <c r="R22" s="31" t="s">
        <v>22</v>
      </c>
      <c r="S22" s="48">
        <f t="shared" si="6"/>
        <v>287</v>
      </c>
      <c r="T22" s="49">
        <v>22</v>
      </c>
      <c r="U22" s="49">
        <v>37</v>
      </c>
      <c r="V22" s="50">
        <v>189</v>
      </c>
      <c r="W22" s="50">
        <v>14</v>
      </c>
      <c r="X22" s="50">
        <v>25</v>
      </c>
    </row>
    <row r="23" spans="1:24" ht="27">
      <c r="A23" s="748"/>
      <c r="B23" s="14" t="s">
        <v>169</v>
      </c>
      <c r="C23" s="14"/>
      <c r="D23" s="36">
        <v>572</v>
      </c>
      <c r="E23" s="36">
        <f t="shared" si="0"/>
        <v>472</v>
      </c>
      <c r="F23" s="36">
        <f t="shared" si="1"/>
        <v>100</v>
      </c>
      <c r="G23" s="12"/>
      <c r="H23" s="40"/>
      <c r="I23" s="47"/>
      <c r="J23" s="47"/>
      <c r="K23" s="47"/>
      <c r="L23" s="14" t="s">
        <v>1181</v>
      </c>
      <c r="M23" s="48">
        <f t="shared" si="5"/>
        <v>391</v>
      </c>
      <c r="N23" s="46">
        <v>50</v>
      </c>
      <c r="O23" s="46">
        <v>3</v>
      </c>
      <c r="P23" s="46">
        <v>284</v>
      </c>
      <c r="Q23" s="46">
        <v>54</v>
      </c>
      <c r="R23" s="31" t="s">
        <v>22</v>
      </c>
      <c r="S23" s="48">
        <f t="shared" si="6"/>
        <v>181</v>
      </c>
      <c r="T23" s="49">
        <v>18</v>
      </c>
      <c r="U23" s="49">
        <v>21</v>
      </c>
      <c r="V23" s="50">
        <v>109</v>
      </c>
      <c r="W23" s="50">
        <v>4</v>
      </c>
      <c r="X23" s="50">
        <v>29</v>
      </c>
    </row>
    <row r="24" spans="1:24" ht="27">
      <c r="A24" s="748"/>
      <c r="B24" s="14" t="s">
        <v>170</v>
      </c>
      <c r="C24" s="14"/>
      <c r="D24" s="36">
        <v>61</v>
      </c>
      <c r="E24" s="36">
        <f t="shared" si="0"/>
        <v>48</v>
      </c>
      <c r="F24" s="36">
        <f t="shared" si="1"/>
        <v>13</v>
      </c>
      <c r="G24" s="12"/>
      <c r="H24" s="40"/>
      <c r="I24" s="47"/>
      <c r="J24" s="47"/>
      <c r="K24" s="47"/>
      <c r="L24" s="14"/>
      <c r="M24" s="40"/>
      <c r="N24" s="47"/>
      <c r="O24" s="47"/>
      <c r="P24" s="47"/>
      <c r="Q24" s="47"/>
      <c r="R24" s="14" t="s">
        <v>22</v>
      </c>
      <c r="S24" s="48">
        <f t="shared" si="6"/>
        <v>61</v>
      </c>
      <c r="T24" s="49">
        <v>3</v>
      </c>
      <c r="U24" s="49">
        <v>9</v>
      </c>
      <c r="V24" s="50">
        <v>44</v>
      </c>
      <c r="W24" s="50">
        <v>1</v>
      </c>
      <c r="X24" s="50">
        <v>4</v>
      </c>
    </row>
    <row r="25" spans="1:24" ht="27">
      <c r="A25" s="748"/>
      <c r="B25" s="14" t="s">
        <v>171</v>
      </c>
      <c r="C25" s="14"/>
      <c r="D25" s="36">
        <v>15</v>
      </c>
      <c r="E25" s="36">
        <f t="shared" si="0"/>
        <v>12</v>
      </c>
      <c r="F25" s="36">
        <f t="shared" si="1"/>
        <v>3</v>
      </c>
      <c r="G25" s="12"/>
      <c r="H25" s="40"/>
      <c r="I25" s="47"/>
      <c r="J25" s="47"/>
      <c r="K25" s="47"/>
      <c r="L25" s="14"/>
      <c r="M25" s="40"/>
      <c r="N25" s="47"/>
      <c r="O25" s="47"/>
      <c r="P25" s="47"/>
      <c r="Q25" s="47"/>
      <c r="R25" s="14" t="s">
        <v>22</v>
      </c>
      <c r="S25" s="48">
        <f t="shared" si="6"/>
        <v>15</v>
      </c>
      <c r="T25" s="49">
        <v>1</v>
      </c>
      <c r="U25" s="49">
        <v>2</v>
      </c>
      <c r="V25" s="50">
        <v>11</v>
      </c>
      <c r="W25" s="50"/>
      <c r="X25" s="50">
        <v>1</v>
      </c>
    </row>
    <row r="26" spans="1:24" ht="27">
      <c r="A26" s="748"/>
      <c r="B26" s="14" t="s">
        <v>172</v>
      </c>
      <c r="C26" s="14"/>
      <c r="D26" s="36">
        <v>35</v>
      </c>
      <c r="E26" s="36">
        <f t="shared" si="0"/>
        <v>28</v>
      </c>
      <c r="F26" s="36">
        <f t="shared" si="1"/>
        <v>7</v>
      </c>
      <c r="G26" s="12"/>
      <c r="H26" s="40"/>
      <c r="I26" s="47"/>
      <c r="J26" s="47"/>
      <c r="K26" s="47"/>
      <c r="L26" s="14"/>
      <c r="M26" s="40"/>
      <c r="N26" s="47"/>
      <c r="O26" s="47"/>
      <c r="P26" s="47"/>
      <c r="Q26" s="47"/>
      <c r="R26" s="14" t="s">
        <v>22</v>
      </c>
      <c r="S26" s="48">
        <f t="shared" si="6"/>
        <v>35</v>
      </c>
      <c r="T26" s="49">
        <v>2</v>
      </c>
      <c r="U26" s="49">
        <v>5</v>
      </c>
      <c r="V26" s="50">
        <v>25</v>
      </c>
      <c r="W26" s="50"/>
      <c r="X26" s="50">
        <v>3</v>
      </c>
    </row>
    <row r="27" spans="1:24" ht="27">
      <c r="A27" s="748"/>
      <c r="B27" s="14" t="s">
        <v>173</v>
      </c>
      <c r="C27" s="14"/>
      <c r="D27" s="36">
        <v>73</v>
      </c>
      <c r="E27" s="36">
        <f t="shared" si="0"/>
        <v>58</v>
      </c>
      <c r="F27" s="36">
        <f t="shared" si="1"/>
        <v>15</v>
      </c>
      <c r="G27" s="12"/>
      <c r="H27" s="40"/>
      <c r="I27" s="47"/>
      <c r="J27" s="47"/>
      <c r="K27" s="47"/>
      <c r="L27" s="14"/>
      <c r="M27" s="48"/>
      <c r="N27" s="46"/>
      <c r="O27" s="46"/>
      <c r="P27" s="46"/>
      <c r="Q27" s="46"/>
      <c r="R27" s="31" t="s">
        <v>22</v>
      </c>
      <c r="S27" s="48">
        <f t="shared" si="6"/>
        <v>73</v>
      </c>
      <c r="T27" s="49">
        <v>4</v>
      </c>
      <c r="U27" s="49">
        <v>10</v>
      </c>
      <c r="V27" s="50">
        <v>51</v>
      </c>
      <c r="W27" s="50">
        <v>1</v>
      </c>
      <c r="X27" s="50">
        <v>7</v>
      </c>
    </row>
    <row r="28" spans="1:24" ht="27">
      <c r="A28" s="748"/>
      <c r="B28" s="14" t="s">
        <v>174</v>
      </c>
      <c r="C28" s="14"/>
      <c r="D28" s="36">
        <v>33</v>
      </c>
      <c r="E28" s="36">
        <f t="shared" si="0"/>
        <v>28</v>
      </c>
      <c r="F28" s="36">
        <f t="shared" si="1"/>
        <v>5</v>
      </c>
      <c r="G28" s="12"/>
      <c r="H28" s="40"/>
      <c r="I28" s="47"/>
      <c r="J28" s="47"/>
      <c r="K28" s="47"/>
      <c r="L28" s="14" t="s">
        <v>1181</v>
      </c>
      <c r="M28" s="48">
        <f t="shared" si="5"/>
        <v>10</v>
      </c>
      <c r="N28" s="46"/>
      <c r="O28" s="46"/>
      <c r="P28" s="46">
        <v>9</v>
      </c>
      <c r="Q28" s="46">
        <v>1</v>
      </c>
      <c r="R28" s="31" t="s">
        <v>22</v>
      </c>
      <c r="S28" s="48">
        <f t="shared" si="6"/>
        <v>23</v>
      </c>
      <c r="T28" s="49">
        <v>1</v>
      </c>
      <c r="U28" s="49">
        <v>3</v>
      </c>
      <c r="V28" s="50">
        <v>17</v>
      </c>
      <c r="W28" s="50"/>
      <c r="X28" s="50">
        <v>2</v>
      </c>
    </row>
    <row r="29" spans="1:24" ht="27">
      <c r="A29" s="748"/>
      <c r="B29" s="14" t="s">
        <v>175</v>
      </c>
      <c r="C29" s="14"/>
      <c r="D29" s="36">
        <v>2338</v>
      </c>
      <c r="E29" s="36">
        <f t="shared" si="0"/>
        <v>1404</v>
      </c>
      <c r="F29" s="36">
        <f t="shared" si="1"/>
        <v>934</v>
      </c>
      <c r="G29" s="12"/>
      <c r="H29" s="40"/>
      <c r="I29" s="47"/>
      <c r="J29" s="47"/>
      <c r="K29" s="47"/>
      <c r="L29" s="14" t="s">
        <v>1181</v>
      </c>
      <c r="M29" s="48">
        <f t="shared" si="5"/>
        <v>1465</v>
      </c>
      <c r="N29" s="46">
        <v>111</v>
      </c>
      <c r="O29" s="46">
        <v>37</v>
      </c>
      <c r="P29" s="46">
        <v>746</v>
      </c>
      <c r="Q29" s="46">
        <v>571</v>
      </c>
      <c r="R29" s="31" t="s">
        <v>22</v>
      </c>
      <c r="S29" s="48">
        <f t="shared" si="6"/>
        <v>873</v>
      </c>
      <c r="T29" s="49">
        <v>79</v>
      </c>
      <c r="U29" s="49">
        <v>199</v>
      </c>
      <c r="V29" s="50">
        <v>418</v>
      </c>
      <c r="W29" s="50">
        <v>48</v>
      </c>
      <c r="X29" s="50">
        <v>129</v>
      </c>
    </row>
    <row r="30" spans="1:24" ht="27">
      <c r="A30" s="749"/>
      <c r="B30" s="14" t="s">
        <v>176</v>
      </c>
      <c r="C30" s="14"/>
      <c r="D30" s="36">
        <v>1472</v>
      </c>
      <c r="E30" s="36">
        <f t="shared" si="0"/>
        <v>964</v>
      </c>
      <c r="F30" s="36">
        <f t="shared" si="1"/>
        <v>508</v>
      </c>
      <c r="G30" s="12"/>
      <c r="H30" s="40"/>
      <c r="I30" s="47"/>
      <c r="J30" s="47"/>
      <c r="K30" s="47"/>
      <c r="L30" s="14" t="s">
        <v>1181</v>
      </c>
      <c r="M30" s="48">
        <f t="shared" si="5"/>
        <v>782</v>
      </c>
      <c r="N30" s="46">
        <v>58</v>
      </c>
      <c r="O30" s="46">
        <v>17</v>
      </c>
      <c r="P30" s="46">
        <v>446</v>
      </c>
      <c r="Q30" s="46">
        <v>261</v>
      </c>
      <c r="R30" s="31" t="s">
        <v>22</v>
      </c>
      <c r="S30" s="48">
        <f t="shared" si="6"/>
        <v>690</v>
      </c>
      <c r="T30" s="49">
        <v>66</v>
      </c>
      <c r="U30" s="49">
        <v>145</v>
      </c>
      <c r="V30" s="50">
        <v>327</v>
      </c>
      <c r="W30" s="50">
        <v>19</v>
      </c>
      <c r="X30" s="50">
        <v>133</v>
      </c>
    </row>
    <row r="31" spans="1:24" s="2" customFormat="1">
      <c r="A31" s="747" t="s">
        <v>177</v>
      </c>
      <c r="B31" s="35" t="s">
        <v>177</v>
      </c>
      <c r="C31" s="37" t="s">
        <v>178</v>
      </c>
      <c r="D31" s="38">
        <f>SUM(D33:D45)</f>
        <v>8932</v>
      </c>
      <c r="E31" s="38">
        <f t="shared" si="0"/>
        <v>7557</v>
      </c>
      <c r="F31" s="38">
        <f t="shared" si="1"/>
        <v>1375</v>
      </c>
      <c r="G31" s="39"/>
      <c r="H31" s="38">
        <f t="shared" ref="H31:X31" si="7">SUM(H33:H45)</f>
        <v>1956</v>
      </c>
      <c r="I31" s="38">
        <f t="shared" si="7"/>
        <v>1654</v>
      </c>
      <c r="J31" s="38">
        <f t="shared" si="7"/>
        <v>302</v>
      </c>
      <c r="K31" s="38"/>
      <c r="L31" s="39"/>
      <c r="M31" s="38">
        <f t="shared" si="7"/>
        <v>4653</v>
      </c>
      <c r="N31" s="38">
        <f t="shared" si="7"/>
        <v>919</v>
      </c>
      <c r="O31" s="38">
        <f t="shared" si="7"/>
        <v>69</v>
      </c>
      <c r="P31" s="38">
        <f t="shared" si="7"/>
        <v>3022</v>
      </c>
      <c r="Q31" s="38">
        <f t="shared" si="7"/>
        <v>643</v>
      </c>
      <c r="R31" s="39"/>
      <c r="S31" s="38">
        <f t="shared" si="7"/>
        <v>2323</v>
      </c>
      <c r="T31" s="38">
        <f t="shared" si="7"/>
        <v>171</v>
      </c>
      <c r="U31" s="38">
        <f t="shared" si="7"/>
        <v>409</v>
      </c>
      <c r="V31" s="38">
        <f t="shared" si="7"/>
        <v>1334</v>
      </c>
      <c r="W31" s="38">
        <f t="shared" si="7"/>
        <v>83</v>
      </c>
      <c r="X31" s="38">
        <f t="shared" si="7"/>
        <v>326</v>
      </c>
    </row>
    <row r="32" spans="1:24" s="2" customFormat="1">
      <c r="A32" s="748"/>
      <c r="B32" s="35" t="s">
        <v>348</v>
      </c>
      <c r="C32" s="37"/>
      <c r="D32" s="36">
        <f>SUM(D33:D40)</f>
        <v>4817</v>
      </c>
      <c r="E32" s="36">
        <f t="shared" si="0"/>
        <v>4782</v>
      </c>
      <c r="F32" s="36">
        <f t="shared" si="1"/>
        <v>35</v>
      </c>
      <c r="G32" s="41"/>
      <c r="H32" s="36">
        <f t="shared" ref="H32:X32" si="8">SUM(H33:H40)</f>
        <v>1956</v>
      </c>
      <c r="I32" s="36">
        <f t="shared" si="8"/>
        <v>1654</v>
      </c>
      <c r="J32" s="36">
        <f t="shared" si="8"/>
        <v>302</v>
      </c>
      <c r="K32" s="36"/>
      <c r="L32" s="41"/>
      <c r="M32" s="36">
        <f t="shared" si="8"/>
        <v>2461</v>
      </c>
      <c r="N32" s="36">
        <f t="shared" si="8"/>
        <v>562</v>
      </c>
      <c r="O32" s="36"/>
      <c r="P32" s="36">
        <f t="shared" si="8"/>
        <v>1899</v>
      </c>
      <c r="Q32" s="36"/>
      <c r="R32" s="41"/>
      <c r="S32" s="36">
        <f t="shared" si="8"/>
        <v>400</v>
      </c>
      <c r="T32" s="36">
        <f t="shared" si="8"/>
        <v>17</v>
      </c>
      <c r="U32" s="36">
        <f t="shared" si="8"/>
        <v>18</v>
      </c>
      <c r="V32" s="36">
        <f t="shared" si="8"/>
        <v>335</v>
      </c>
      <c r="W32" s="36"/>
      <c r="X32" s="36">
        <f t="shared" si="8"/>
        <v>30</v>
      </c>
    </row>
    <row r="33" spans="1:24" ht="27">
      <c r="A33" s="748"/>
      <c r="B33" s="28" t="s">
        <v>179</v>
      </c>
      <c r="C33" s="42" t="s">
        <v>508</v>
      </c>
      <c r="D33" s="36">
        <v>21</v>
      </c>
      <c r="E33" s="36">
        <f t="shared" si="0"/>
        <v>21</v>
      </c>
      <c r="F33" s="36"/>
      <c r="G33" s="12" t="s">
        <v>24</v>
      </c>
      <c r="H33" s="38">
        <f>I33+J33+K33</f>
        <v>21</v>
      </c>
      <c r="I33" s="44">
        <v>21</v>
      </c>
      <c r="J33" s="44"/>
      <c r="K33" s="44"/>
      <c r="L33" s="26"/>
      <c r="M33" s="45"/>
      <c r="N33" s="46"/>
      <c r="O33" s="46"/>
      <c r="P33" s="46"/>
      <c r="Q33" s="46"/>
      <c r="R33" s="31"/>
      <c r="S33" s="45"/>
      <c r="T33" s="46"/>
      <c r="U33" s="46"/>
      <c r="V33" s="46"/>
      <c r="W33" s="46"/>
      <c r="X33" s="46"/>
    </row>
    <row r="34" spans="1:24" ht="27">
      <c r="A34" s="748"/>
      <c r="B34" s="28" t="s">
        <v>179</v>
      </c>
      <c r="C34" s="14" t="s">
        <v>506</v>
      </c>
      <c r="D34" s="36">
        <v>1086</v>
      </c>
      <c r="E34" s="36">
        <f t="shared" si="0"/>
        <v>1086</v>
      </c>
      <c r="F34" s="36"/>
      <c r="G34" s="12" t="s">
        <v>63</v>
      </c>
      <c r="H34" s="38">
        <f>I34+J34+K34</f>
        <v>1086</v>
      </c>
      <c r="I34" s="44">
        <v>891</v>
      </c>
      <c r="J34" s="44">
        <v>195</v>
      </c>
      <c r="K34" s="44"/>
      <c r="L34" s="26"/>
      <c r="M34" s="45"/>
      <c r="N34" s="46"/>
      <c r="O34" s="46"/>
      <c r="P34" s="46"/>
      <c r="Q34" s="46"/>
      <c r="R34" s="31"/>
      <c r="S34" s="45"/>
      <c r="T34" s="46"/>
      <c r="U34" s="46"/>
      <c r="V34" s="46"/>
      <c r="W34" s="46"/>
      <c r="X34" s="46"/>
    </row>
    <row r="35" spans="1:24" ht="27">
      <c r="A35" s="748"/>
      <c r="B35" s="28" t="s">
        <v>179</v>
      </c>
      <c r="C35" s="14" t="s">
        <v>507</v>
      </c>
      <c r="D35" s="36">
        <v>849</v>
      </c>
      <c r="E35" s="36">
        <f t="shared" si="0"/>
        <v>849</v>
      </c>
      <c r="F35" s="36"/>
      <c r="G35" s="12" t="s">
        <v>63</v>
      </c>
      <c r="H35" s="38">
        <f>I35+J35+K35</f>
        <v>849</v>
      </c>
      <c r="I35" s="44">
        <v>742</v>
      </c>
      <c r="J35" s="44">
        <v>107</v>
      </c>
      <c r="K35" s="44"/>
      <c r="L35" s="26"/>
      <c r="M35" s="45"/>
      <c r="N35" s="46"/>
      <c r="O35" s="46"/>
      <c r="P35" s="46"/>
      <c r="Q35" s="46"/>
      <c r="R35" s="31"/>
      <c r="S35" s="45"/>
      <c r="T35" s="46"/>
      <c r="U35" s="46"/>
      <c r="V35" s="46"/>
      <c r="W35" s="46"/>
      <c r="X35" s="46"/>
    </row>
    <row r="36" spans="1:24" ht="27">
      <c r="A36" s="748"/>
      <c r="B36" s="14" t="s">
        <v>179</v>
      </c>
      <c r="C36" s="14"/>
      <c r="D36" s="36">
        <v>2861</v>
      </c>
      <c r="E36" s="36">
        <f t="shared" si="0"/>
        <v>2826</v>
      </c>
      <c r="F36" s="36">
        <f t="shared" si="1"/>
        <v>35</v>
      </c>
      <c r="G36" s="12"/>
      <c r="H36" s="40"/>
      <c r="I36" s="47"/>
      <c r="J36" s="47"/>
      <c r="K36" s="47"/>
      <c r="L36" s="14" t="s">
        <v>1181</v>
      </c>
      <c r="M36" s="40">
        <f t="shared" si="5"/>
        <v>2461</v>
      </c>
      <c r="N36" s="46">
        <v>562</v>
      </c>
      <c r="O36" s="46"/>
      <c r="P36" s="46">
        <v>1899</v>
      </c>
      <c r="Q36" s="46"/>
      <c r="R36" s="31" t="s">
        <v>22</v>
      </c>
      <c r="S36" s="51">
        <f t="shared" si="6"/>
        <v>400</v>
      </c>
      <c r="T36" s="49">
        <v>17</v>
      </c>
      <c r="U36" s="49">
        <v>18</v>
      </c>
      <c r="V36" s="50">
        <v>335</v>
      </c>
      <c r="W36" s="50"/>
      <c r="X36" s="50">
        <v>30</v>
      </c>
    </row>
    <row r="37" spans="1:24">
      <c r="A37" s="748"/>
      <c r="B37" s="14" t="s">
        <v>180</v>
      </c>
      <c r="C37" s="14"/>
      <c r="D37" s="36"/>
      <c r="E37" s="36"/>
      <c r="F37" s="36"/>
      <c r="G37" s="12"/>
      <c r="H37" s="40"/>
      <c r="I37" s="47"/>
      <c r="J37" s="47"/>
      <c r="K37" s="47"/>
      <c r="L37" s="14"/>
      <c r="M37" s="40"/>
      <c r="N37" s="47"/>
      <c r="O37" s="47"/>
      <c r="P37" s="47"/>
      <c r="Q37" s="47"/>
      <c r="R37" s="14"/>
      <c r="S37" s="51"/>
      <c r="T37" s="49"/>
      <c r="U37" s="49"/>
      <c r="V37" s="50"/>
      <c r="W37" s="50"/>
      <c r="X37" s="50"/>
    </row>
    <row r="38" spans="1:24">
      <c r="A38" s="748"/>
      <c r="B38" s="14" t="s">
        <v>181</v>
      </c>
      <c r="C38" s="14"/>
      <c r="D38" s="36"/>
      <c r="E38" s="36"/>
      <c r="F38" s="36"/>
      <c r="G38" s="12"/>
      <c r="H38" s="40"/>
      <c r="I38" s="47"/>
      <c r="J38" s="47"/>
      <c r="K38" s="47"/>
      <c r="L38" s="14"/>
      <c r="M38" s="40"/>
      <c r="N38" s="47"/>
      <c r="O38" s="47"/>
      <c r="P38" s="47"/>
      <c r="Q38" s="47"/>
      <c r="R38" s="14"/>
      <c r="S38" s="51"/>
      <c r="T38" s="49"/>
      <c r="U38" s="49"/>
      <c r="V38" s="50"/>
      <c r="W38" s="50"/>
      <c r="X38" s="50"/>
    </row>
    <row r="39" spans="1:24">
      <c r="A39" s="748"/>
      <c r="B39" s="14" t="s">
        <v>182</v>
      </c>
      <c r="C39" s="14"/>
      <c r="D39" s="36"/>
      <c r="E39" s="36"/>
      <c r="F39" s="36"/>
      <c r="G39" s="12"/>
      <c r="H39" s="40"/>
      <c r="I39" s="47"/>
      <c r="J39" s="47"/>
      <c r="K39" s="47"/>
      <c r="L39" s="14"/>
      <c r="M39" s="40"/>
      <c r="N39" s="47"/>
      <c r="O39" s="47"/>
      <c r="P39" s="47"/>
      <c r="Q39" s="47"/>
      <c r="R39" s="14"/>
      <c r="S39" s="51"/>
      <c r="T39" s="49"/>
      <c r="U39" s="49"/>
      <c r="V39" s="50"/>
      <c r="W39" s="50"/>
      <c r="X39" s="50"/>
    </row>
    <row r="40" spans="1:24">
      <c r="A40" s="748"/>
      <c r="B40" s="14" t="s">
        <v>183</v>
      </c>
      <c r="C40" s="14"/>
      <c r="D40" s="36"/>
      <c r="E40" s="36"/>
      <c r="F40" s="36"/>
      <c r="G40" s="12"/>
      <c r="H40" s="40"/>
      <c r="I40" s="47"/>
      <c r="J40" s="47"/>
      <c r="K40" s="47"/>
      <c r="L40" s="14"/>
      <c r="M40" s="40"/>
      <c r="N40" s="47"/>
      <c r="O40" s="47"/>
      <c r="P40" s="47"/>
      <c r="Q40" s="47"/>
      <c r="R40" s="14"/>
      <c r="S40" s="51"/>
      <c r="T40" s="49"/>
      <c r="U40" s="49"/>
      <c r="V40" s="50"/>
      <c r="W40" s="50"/>
      <c r="X40" s="50"/>
    </row>
    <row r="41" spans="1:24" ht="27">
      <c r="A41" s="748"/>
      <c r="B41" s="14" t="s">
        <v>184</v>
      </c>
      <c r="C41" s="14"/>
      <c r="D41" s="36">
        <v>306</v>
      </c>
      <c r="E41" s="36">
        <f t="shared" si="0"/>
        <v>192</v>
      </c>
      <c r="F41" s="36">
        <f t="shared" si="1"/>
        <v>114</v>
      </c>
      <c r="G41" s="12"/>
      <c r="H41" s="40"/>
      <c r="I41" s="47"/>
      <c r="J41" s="47"/>
      <c r="K41" s="47"/>
      <c r="L41" s="14" t="s">
        <v>1181</v>
      </c>
      <c r="M41" s="40">
        <f t="shared" si="5"/>
        <v>105</v>
      </c>
      <c r="N41" s="46">
        <v>8</v>
      </c>
      <c r="O41" s="46">
        <v>2</v>
      </c>
      <c r="P41" s="46">
        <v>58</v>
      </c>
      <c r="Q41" s="46">
        <v>37</v>
      </c>
      <c r="R41" s="31" t="s">
        <v>22</v>
      </c>
      <c r="S41" s="51">
        <f t="shared" si="6"/>
        <v>201</v>
      </c>
      <c r="T41" s="49">
        <v>12</v>
      </c>
      <c r="U41" s="49">
        <v>55</v>
      </c>
      <c r="V41" s="50">
        <v>106</v>
      </c>
      <c r="W41" s="50">
        <v>8</v>
      </c>
      <c r="X41" s="50">
        <v>20</v>
      </c>
    </row>
    <row r="42" spans="1:24" ht="27">
      <c r="A42" s="748"/>
      <c r="B42" s="14" t="s">
        <v>185</v>
      </c>
      <c r="C42" s="14"/>
      <c r="D42" s="36">
        <v>1271</v>
      </c>
      <c r="E42" s="36">
        <f t="shared" si="0"/>
        <v>793</v>
      </c>
      <c r="F42" s="36">
        <f t="shared" si="1"/>
        <v>478</v>
      </c>
      <c r="G42" s="12"/>
      <c r="H42" s="40"/>
      <c r="I42" s="47"/>
      <c r="J42" s="47"/>
      <c r="K42" s="47"/>
      <c r="L42" s="14" t="s">
        <v>1181</v>
      </c>
      <c r="M42" s="40">
        <f t="shared" si="5"/>
        <v>866</v>
      </c>
      <c r="N42" s="46">
        <v>65</v>
      </c>
      <c r="O42" s="46">
        <v>21</v>
      </c>
      <c r="P42" s="46">
        <v>477</v>
      </c>
      <c r="Q42" s="46">
        <v>303</v>
      </c>
      <c r="R42" s="31" t="s">
        <v>22</v>
      </c>
      <c r="S42" s="51">
        <f t="shared" si="6"/>
        <v>405</v>
      </c>
      <c r="T42" s="49">
        <v>31</v>
      </c>
      <c r="U42" s="49">
        <v>100</v>
      </c>
      <c r="V42" s="50">
        <v>196</v>
      </c>
      <c r="W42" s="50">
        <v>23</v>
      </c>
      <c r="X42" s="50">
        <v>55</v>
      </c>
    </row>
    <row r="43" spans="1:24" ht="27">
      <c r="A43" s="748"/>
      <c r="B43" s="14" t="s">
        <v>186</v>
      </c>
      <c r="C43" s="14"/>
      <c r="D43" s="36">
        <v>986</v>
      </c>
      <c r="E43" s="36">
        <f t="shared" si="0"/>
        <v>614</v>
      </c>
      <c r="F43" s="36">
        <f t="shared" si="1"/>
        <v>372</v>
      </c>
      <c r="G43" s="12"/>
      <c r="H43" s="40"/>
      <c r="I43" s="47"/>
      <c r="J43" s="47"/>
      <c r="K43" s="47"/>
      <c r="L43" s="14" t="s">
        <v>1181</v>
      </c>
      <c r="M43" s="40">
        <f t="shared" si="5"/>
        <v>566</v>
      </c>
      <c r="N43" s="46">
        <v>59</v>
      </c>
      <c r="O43" s="46">
        <v>19</v>
      </c>
      <c r="P43" s="46">
        <v>298</v>
      </c>
      <c r="Q43" s="46">
        <v>190</v>
      </c>
      <c r="R43" s="31" t="s">
        <v>22</v>
      </c>
      <c r="S43" s="51">
        <f t="shared" si="6"/>
        <v>420</v>
      </c>
      <c r="T43" s="49">
        <v>36</v>
      </c>
      <c r="U43" s="49">
        <v>105</v>
      </c>
      <c r="V43" s="50">
        <v>205</v>
      </c>
      <c r="W43" s="50">
        <v>22</v>
      </c>
      <c r="X43" s="50">
        <v>52</v>
      </c>
    </row>
    <row r="44" spans="1:24" ht="27">
      <c r="A44" s="748"/>
      <c r="B44" s="14" t="s">
        <v>187</v>
      </c>
      <c r="C44" s="14"/>
      <c r="D44" s="36">
        <v>1256</v>
      </c>
      <c r="E44" s="36">
        <f t="shared" si="0"/>
        <v>954</v>
      </c>
      <c r="F44" s="36">
        <f t="shared" si="1"/>
        <v>302</v>
      </c>
      <c r="G44" s="12"/>
      <c r="H44" s="40"/>
      <c r="I44" s="47"/>
      <c r="J44" s="47"/>
      <c r="K44" s="47"/>
      <c r="L44" s="14" t="s">
        <v>1181</v>
      </c>
      <c r="M44" s="40">
        <f t="shared" si="5"/>
        <v>553</v>
      </c>
      <c r="N44" s="46">
        <v>189</v>
      </c>
      <c r="O44" s="46">
        <v>23</v>
      </c>
      <c r="P44" s="46">
        <v>246</v>
      </c>
      <c r="Q44" s="46">
        <v>95</v>
      </c>
      <c r="R44" s="31" t="s">
        <v>22</v>
      </c>
      <c r="S44" s="51">
        <f t="shared" si="6"/>
        <v>703</v>
      </c>
      <c r="T44" s="49">
        <v>57</v>
      </c>
      <c r="U44" s="49">
        <v>105</v>
      </c>
      <c r="V44" s="50">
        <v>395</v>
      </c>
      <c r="W44" s="50">
        <v>22</v>
      </c>
      <c r="X44" s="50">
        <v>124</v>
      </c>
    </row>
    <row r="45" spans="1:24" ht="27">
      <c r="A45" s="749"/>
      <c r="B45" s="14" t="s">
        <v>188</v>
      </c>
      <c r="C45" s="14"/>
      <c r="D45" s="36">
        <v>296</v>
      </c>
      <c r="E45" s="36">
        <f t="shared" si="0"/>
        <v>222</v>
      </c>
      <c r="F45" s="36">
        <f t="shared" si="1"/>
        <v>74</v>
      </c>
      <c r="G45" s="12"/>
      <c r="H45" s="40"/>
      <c r="I45" s="47"/>
      <c r="J45" s="47"/>
      <c r="K45" s="47"/>
      <c r="L45" s="14" t="s">
        <v>1181</v>
      </c>
      <c r="M45" s="40">
        <f t="shared" si="5"/>
        <v>102</v>
      </c>
      <c r="N45" s="46">
        <v>36</v>
      </c>
      <c r="O45" s="46">
        <v>4</v>
      </c>
      <c r="P45" s="46">
        <v>44</v>
      </c>
      <c r="Q45" s="46">
        <v>18</v>
      </c>
      <c r="R45" s="31" t="s">
        <v>22</v>
      </c>
      <c r="S45" s="51">
        <f t="shared" si="6"/>
        <v>194</v>
      </c>
      <c r="T45" s="49">
        <v>18</v>
      </c>
      <c r="U45" s="49">
        <v>26</v>
      </c>
      <c r="V45" s="50">
        <v>97</v>
      </c>
      <c r="W45" s="50">
        <v>8</v>
      </c>
      <c r="X45" s="50">
        <v>45</v>
      </c>
    </row>
    <row r="46" spans="1:24" s="2" customFormat="1">
      <c r="A46" s="747" t="s">
        <v>189</v>
      </c>
      <c r="B46" s="35" t="s">
        <v>189</v>
      </c>
      <c r="C46" s="37" t="s">
        <v>190</v>
      </c>
      <c r="D46" s="38">
        <f>SUM(D48:D56)</f>
        <v>7365</v>
      </c>
      <c r="E46" s="38">
        <f t="shared" si="0"/>
        <v>6029</v>
      </c>
      <c r="F46" s="38">
        <f t="shared" si="1"/>
        <v>1336</v>
      </c>
      <c r="G46" s="39"/>
      <c r="H46" s="38">
        <f t="shared" ref="H46:X46" si="9">SUM(H48:H56)</f>
        <v>2215</v>
      </c>
      <c r="I46" s="38">
        <f t="shared" si="9"/>
        <v>1825</v>
      </c>
      <c r="J46" s="38">
        <f t="shared" si="9"/>
        <v>390</v>
      </c>
      <c r="K46" s="38"/>
      <c r="L46" s="39"/>
      <c r="M46" s="38">
        <f t="shared" si="9"/>
        <v>3859</v>
      </c>
      <c r="N46" s="38">
        <f t="shared" si="9"/>
        <v>595</v>
      </c>
      <c r="O46" s="38">
        <f t="shared" si="9"/>
        <v>81</v>
      </c>
      <c r="P46" s="38">
        <f t="shared" si="9"/>
        <v>2368</v>
      </c>
      <c r="Q46" s="38">
        <f t="shared" si="9"/>
        <v>815</v>
      </c>
      <c r="R46" s="39"/>
      <c r="S46" s="38">
        <f t="shared" si="9"/>
        <v>1291</v>
      </c>
      <c r="T46" s="38">
        <f t="shared" si="9"/>
        <v>95</v>
      </c>
      <c r="U46" s="38">
        <f t="shared" si="9"/>
        <v>281</v>
      </c>
      <c r="V46" s="38">
        <f t="shared" si="9"/>
        <v>660</v>
      </c>
      <c r="W46" s="38">
        <f t="shared" si="9"/>
        <v>64</v>
      </c>
      <c r="X46" s="38">
        <f t="shared" si="9"/>
        <v>191</v>
      </c>
    </row>
    <row r="47" spans="1:24" s="2" customFormat="1">
      <c r="A47" s="748"/>
      <c r="B47" s="35" t="s">
        <v>349</v>
      </c>
      <c r="C47" s="37"/>
      <c r="D47" s="36">
        <f>SUM(D48:D53)</f>
        <v>4556</v>
      </c>
      <c r="E47" s="36">
        <f t="shared" si="0"/>
        <v>4332</v>
      </c>
      <c r="F47" s="36">
        <f t="shared" si="1"/>
        <v>224</v>
      </c>
      <c r="G47" s="41"/>
      <c r="H47" s="36">
        <f t="shared" ref="H47:X47" si="10">SUM(H48:H53)</f>
        <v>2215</v>
      </c>
      <c r="I47" s="36">
        <f t="shared" si="10"/>
        <v>1825</v>
      </c>
      <c r="J47" s="36">
        <f t="shared" si="10"/>
        <v>390</v>
      </c>
      <c r="K47" s="36"/>
      <c r="L47" s="41"/>
      <c r="M47" s="36">
        <f t="shared" si="10"/>
        <v>2079</v>
      </c>
      <c r="N47" s="36">
        <f t="shared" si="10"/>
        <v>438</v>
      </c>
      <c r="O47" s="36">
        <f t="shared" si="10"/>
        <v>28</v>
      </c>
      <c r="P47" s="36">
        <f t="shared" si="10"/>
        <v>1443</v>
      </c>
      <c r="Q47" s="36">
        <f t="shared" si="10"/>
        <v>170</v>
      </c>
      <c r="R47" s="41"/>
      <c r="S47" s="36">
        <f t="shared" si="10"/>
        <v>262</v>
      </c>
      <c r="T47" s="36">
        <f t="shared" si="10"/>
        <v>16</v>
      </c>
      <c r="U47" s="36">
        <f t="shared" si="10"/>
        <v>10</v>
      </c>
      <c r="V47" s="36">
        <f t="shared" si="10"/>
        <v>185</v>
      </c>
      <c r="W47" s="36"/>
      <c r="X47" s="36">
        <f t="shared" si="10"/>
        <v>51</v>
      </c>
    </row>
    <row r="48" spans="1:24" ht="27">
      <c r="A48" s="748"/>
      <c r="B48" s="28" t="s">
        <v>191</v>
      </c>
      <c r="C48" s="14" t="s">
        <v>509</v>
      </c>
      <c r="D48" s="36">
        <v>912</v>
      </c>
      <c r="E48" s="36">
        <f t="shared" si="0"/>
        <v>912</v>
      </c>
      <c r="F48" s="36"/>
      <c r="G48" s="12" t="s">
        <v>63</v>
      </c>
      <c r="H48" s="38">
        <f>I48+J48+K48</f>
        <v>912</v>
      </c>
      <c r="I48" s="44">
        <v>887</v>
      </c>
      <c r="J48" s="44">
        <v>25</v>
      </c>
      <c r="K48" s="44"/>
      <c r="L48" s="26"/>
      <c r="M48" s="45"/>
      <c r="N48" s="46"/>
      <c r="O48" s="46"/>
      <c r="P48" s="46"/>
      <c r="Q48" s="46"/>
      <c r="R48" s="31"/>
      <c r="S48" s="45"/>
      <c r="T48" s="46"/>
      <c r="U48" s="46"/>
      <c r="V48" s="46"/>
      <c r="W48" s="46"/>
      <c r="X48" s="46"/>
    </row>
    <row r="49" spans="1:24" ht="27">
      <c r="A49" s="748"/>
      <c r="B49" s="28" t="s">
        <v>191</v>
      </c>
      <c r="C49" s="14" t="s">
        <v>1182</v>
      </c>
      <c r="D49" s="36">
        <v>868</v>
      </c>
      <c r="E49" s="36">
        <f t="shared" si="0"/>
        <v>868</v>
      </c>
      <c r="F49" s="36"/>
      <c r="G49" s="12" t="s">
        <v>63</v>
      </c>
      <c r="H49" s="38">
        <f>I49+J49+K49</f>
        <v>868</v>
      </c>
      <c r="I49" s="44">
        <v>576</v>
      </c>
      <c r="J49" s="44">
        <v>292</v>
      </c>
      <c r="K49" s="44"/>
      <c r="L49" s="26"/>
      <c r="M49" s="45"/>
      <c r="N49" s="46"/>
      <c r="O49" s="46"/>
      <c r="P49" s="46"/>
      <c r="Q49" s="46"/>
      <c r="R49" s="31"/>
      <c r="S49" s="45"/>
      <c r="T49" s="46"/>
      <c r="U49" s="46"/>
      <c r="V49" s="46"/>
      <c r="W49" s="46"/>
      <c r="X49" s="46"/>
    </row>
    <row r="50" spans="1:24" ht="27">
      <c r="A50" s="748"/>
      <c r="B50" s="28" t="s">
        <v>191</v>
      </c>
      <c r="C50" s="14" t="s">
        <v>511</v>
      </c>
      <c r="D50" s="36">
        <v>435</v>
      </c>
      <c r="E50" s="36">
        <f t="shared" si="0"/>
        <v>435</v>
      </c>
      <c r="F50" s="36"/>
      <c r="G50" s="12" t="s">
        <v>63</v>
      </c>
      <c r="H50" s="38">
        <f>I50+J50+K50</f>
        <v>435</v>
      </c>
      <c r="I50" s="44">
        <v>362</v>
      </c>
      <c r="J50" s="44">
        <v>73</v>
      </c>
      <c r="K50" s="44"/>
      <c r="L50" s="26"/>
      <c r="M50" s="45"/>
      <c r="N50" s="46"/>
      <c r="O50" s="46"/>
      <c r="P50" s="46"/>
      <c r="Q50" s="46"/>
      <c r="R50" s="31"/>
      <c r="S50" s="45"/>
      <c r="T50" s="46"/>
      <c r="U50" s="46"/>
      <c r="V50" s="46"/>
      <c r="W50" s="46"/>
      <c r="X50" s="46"/>
    </row>
    <row r="51" spans="1:24" ht="27">
      <c r="A51" s="748"/>
      <c r="B51" s="14" t="s">
        <v>191</v>
      </c>
      <c r="C51" s="14"/>
      <c r="D51" s="36">
        <v>1722</v>
      </c>
      <c r="E51" s="36">
        <f t="shared" si="0"/>
        <v>1648</v>
      </c>
      <c r="F51" s="36">
        <f t="shared" si="1"/>
        <v>74</v>
      </c>
      <c r="G51" s="12"/>
      <c r="H51" s="40"/>
      <c r="I51" s="47"/>
      <c r="J51" s="47"/>
      <c r="K51" s="47"/>
      <c r="L51" s="14" t="s">
        <v>1181</v>
      </c>
      <c r="M51" s="40">
        <f t="shared" si="5"/>
        <v>1460</v>
      </c>
      <c r="N51" s="46">
        <v>283</v>
      </c>
      <c r="O51" s="46"/>
      <c r="P51" s="46">
        <v>1129</v>
      </c>
      <c r="Q51" s="46">
        <v>48</v>
      </c>
      <c r="R51" s="31" t="s">
        <v>22</v>
      </c>
      <c r="S51" s="51">
        <f t="shared" si="6"/>
        <v>262</v>
      </c>
      <c r="T51" s="49">
        <v>16</v>
      </c>
      <c r="U51" s="49">
        <v>10</v>
      </c>
      <c r="V51" s="50">
        <v>185</v>
      </c>
      <c r="W51" s="50"/>
      <c r="X51" s="50">
        <v>51</v>
      </c>
    </row>
    <row r="52" spans="1:24" ht="27">
      <c r="A52" s="748"/>
      <c r="B52" s="14" t="s">
        <v>192</v>
      </c>
      <c r="C52" s="14"/>
      <c r="D52" s="36">
        <v>582</v>
      </c>
      <c r="E52" s="36">
        <f t="shared" si="0"/>
        <v>441</v>
      </c>
      <c r="F52" s="36">
        <f t="shared" si="1"/>
        <v>141</v>
      </c>
      <c r="G52" s="12"/>
      <c r="H52" s="40"/>
      <c r="I52" s="47"/>
      <c r="J52" s="47"/>
      <c r="K52" s="47"/>
      <c r="L52" s="14" t="s">
        <v>1181</v>
      </c>
      <c r="M52" s="40">
        <f t="shared" si="5"/>
        <v>582</v>
      </c>
      <c r="N52" s="46">
        <v>147</v>
      </c>
      <c r="O52" s="46">
        <v>27</v>
      </c>
      <c r="P52" s="46">
        <v>294</v>
      </c>
      <c r="Q52" s="46">
        <v>114</v>
      </c>
      <c r="R52" s="31"/>
      <c r="S52" s="51"/>
      <c r="T52" s="49"/>
      <c r="U52" s="49"/>
      <c r="V52" s="50"/>
      <c r="W52" s="50"/>
      <c r="X52" s="50"/>
    </row>
    <row r="53" spans="1:24" ht="27">
      <c r="A53" s="748"/>
      <c r="B53" s="14" t="s">
        <v>193</v>
      </c>
      <c r="C53" s="14"/>
      <c r="D53" s="36">
        <v>37</v>
      </c>
      <c r="E53" s="36">
        <f t="shared" si="0"/>
        <v>28</v>
      </c>
      <c r="F53" s="36">
        <f t="shared" si="1"/>
        <v>9</v>
      </c>
      <c r="G53" s="12"/>
      <c r="H53" s="40"/>
      <c r="I53" s="47"/>
      <c r="J53" s="47"/>
      <c r="K53" s="47"/>
      <c r="L53" s="14" t="s">
        <v>1181</v>
      </c>
      <c r="M53" s="40">
        <f t="shared" si="5"/>
        <v>37</v>
      </c>
      <c r="N53" s="46">
        <v>8</v>
      </c>
      <c r="O53" s="46">
        <v>1</v>
      </c>
      <c r="P53" s="46">
        <v>20</v>
      </c>
      <c r="Q53" s="46">
        <v>8</v>
      </c>
      <c r="R53" s="31"/>
      <c r="S53" s="51"/>
      <c r="T53" s="49"/>
      <c r="U53" s="49"/>
      <c r="V53" s="50"/>
      <c r="W53" s="50"/>
      <c r="X53" s="50"/>
    </row>
    <row r="54" spans="1:24" ht="27">
      <c r="A54" s="748"/>
      <c r="B54" s="14" t="s">
        <v>194</v>
      </c>
      <c r="C54" s="14"/>
      <c r="D54" s="36">
        <v>1597</v>
      </c>
      <c r="E54" s="36">
        <f t="shared" si="0"/>
        <v>950</v>
      </c>
      <c r="F54" s="36">
        <f t="shared" si="1"/>
        <v>647</v>
      </c>
      <c r="G54" s="12"/>
      <c r="H54" s="40"/>
      <c r="I54" s="47"/>
      <c r="J54" s="47"/>
      <c r="K54" s="47"/>
      <c r="L54" s="14" t="s">
        <v>1181</v>
      </c>
      <c r="M54" s="40">
        <f t="shared" si="5"/>
        <v>1048</v>
      </c>
      <c r="N54" s="46">
        <v>96</v>
      </c>
      <c r="O54" s="46">
        <v>37</v>
      </c>
      <c r="P54" s="46">
        <v>527</v>
      </c>
      <c r="Q54" s="46">
        <v>388</v>
      </c>
      <c r="R54" s="31" t="s">
        <v>22</v>
      </c>
      <c r="S54" s="51">
        <f t="shared" si="6"/>
        <v>549</v>
      </c>
      <c r="T54" s="49">
        <v>40</v>
      </c>
      <c r="U54" s="49">
        <v>151</v>
      </c>
      <c r="V54" s="50">
        <v>260</v>
      </c>
      <c r="W54" s="50">
        <v>31</v>
      </c>
      <c r="X54" s="50">
        <v>67</v>
      </c>
    </row>
    <row r="55" spans="1:24" ht="27">
      <c r="A55" s="748"/>
      <c r="B55" s="14" t="s">
        <v>195</v>
      </c>
      <c r="C55" s="14"/>
      <c r="D55" s="36">
        <v>1039</v>
      </c>
      <c r="E55" s="36">
        <f t="shared" si="0"/>
        <v>613</v>
      </c>
      <c r="F55" s="36">
        <f t="shared" si="1"/>
        <v>426</v>
      </c>
      <c r="G55" s="12"/>
      <c r="H55" s="40"/>
      <c r="I55" s="47"/>
      <c r="J55" s="47"/>
      <c r="K55" s="47"/>
      <c r="L55" s="14" t="s">
        <v>1181</v>
      </c>
      <c r="M55" s="40">
        <f t="shared" si="5"/>
        <v>586</v>
      </c>
      <c r="N55" s="46">
        <v>38</v>
      </c>
      <c r="O55" s="46">
        <v>14</v>
      </c>
      <c r="P55" s="46">
        <v>307</v>
      </c>
      <c r="Q55" s="46">
        <v>227</v>
      </c>
      <c r="R55" s="31" t="s">
        <v>22</v>
      </c>
      <c r="S55" s="51">
        <f t="shared" si="6"/>
        <v>453</v>
      </c>
      <c r="T55" s="49">
        <v>37</v>
      </c>
      <c r="U55" s="49">
        <v>116</v>
      </c>
      <c r="V55" s="50">
        <v>200</v>
      </c>
      <c r="W55" s="50">
        <v>32</v>
      </c>
      <c r="X55" s="50">
        <v>68</v>
      </c>
    </row>
    <row r="56" spans="1:24" ht="27">
      <c r="A56" s="749"/>
      <c r="B56" s="14" t="s">
        <v>196</v>
      </c>
      <c r="C56" s="14"/>
      <c r="D56" s="36">
        <v>173</v>
      </c>
      <c r="E56" s="36">
        <f t="shared" si="0"/>
        <v>134</v>
      </c>
      <c r="F56" s="36">
        <f t="shared" si="1"/>
        <v>39</v>
      </c>
      <c r="G56" s="12"/>
      <c r="H56" s="40"/>
      <c r="I56" s="47"/>
      <c r="J56" s="47"/>
      <c r="K56" s="47"/>
      <c r="L56" s="14" t="s">
        <v>1181</v>
      </c>
      <c r="M56" s="40">
        <f t="shared" si="5"/>
        <v>146</v>
      </c>
      <c r="N56" s="46">
        <v>23</v>
      </c>
      <c r="O56" s="46">
        <v>2</v>
      </c>
      <c r="P56" s="46">
        <v>91</v>
      </c>
      <c r="Q56" s="46">
        <v>30</v>
      </c>
      <c r="R56" s="31" t="s">
        <v>22</v>
      </c>
      <c r="S56" s="51">
        <f t="shared" si="6"/>
        <v>27</v>
      </c>
      <c r="T56" s="49">
        <v>2</v>
      </c>
      <c r="U56" s="49">
        <v>4</v>
      </c>
      <c r="V56" s="50">
        <v>15</v>
      </c>
      <c r="W56" s="50">
        <v>1</v>
      </c>
      <c r="X56" s="50">
        <v>5</v>
      </c>
    </row>
    <row r="57" spans="1:24" s="2" customFormat="1">
      <c r="A57" s="747" t="s">
        <v>197</v>
      </c>
      <c r="B57" s="35" t="s">
        <v>197</v>
      </c>
      <c r="C57" s="37" t="s">
        <v>198</v>
      </c>
      <c r="D57" s="38">
        <f>SUM(D59:D76)</f>
        <v>21270</v>
      </c>
      <c r="E57" s="38">
        <f t="shared" si="0"/>
        <v>16249</v>
      </c>
      <c r="F57" s="38">
        <f t="shared" si="1"/>
        <v>5021</v>
      </c>
      <c r="G57" s="39"/>
      <c r="H57" s="38">
        <f t="shared" ref="H57:X57" si="11">SUM(H59:H76)</f>
        <v>3115</v>
      </c>
      <c r="I57" s="38">
        <f t="shared" si="11"/>
        <v>2696</v>
      </c>
      <c r="J57" s="38">
        <f t="shared" si="11"/>
        <v>419</v>
      </c>
      <c r="K57" s="38"/>
      <c r="L57" s="39"/>
      <c r="M57" s="38">
        <f t="shared" si="11"/>
        <v>12762</v>
      </c>
      <c r="N57" s="38">
        <f t="shared" si="11"/>
        <v>1365</v>
      </c>
      <c r="O57" s="38">
        <f t="shared" si="11"/>
        <v>227</v>
      </c>
      <c r="P57" s="38">
        <f t="shared" si="11"/>
        <v>8041</v>
      </c>
      <c r="Q57" s="38">
        <f t="shared" si="11"/>
        <v>3129</v>
      </c>
      <c r="R57" s="39"/>
      <c r="S57" s="38">
        <f t="shared" si="11"/>
        <v>5393</v>
      </c>
      <c r="T57" s="38">
        <f t="shared" si="11"/>
        <v>411</v>
      </c>
      <c r="U57" s="38">
        <f t="shared" si="11"/>
        <v>1029</v>
      </c>
      <c r="V57" s="38">
        <f t="shared" si="11"/>
        <v>2973</v>
      </c>
      <c r="W57" s="38">
        <f t="shared" si="11"/>
        <v>225</v>
      </c>
      <c r="X57" s="38">
        <f t="shared" si="11"/>
        <v>755</v>
      </c>
    </row>
    <row r="58" spans="1:24" s="2" customFormat="1">
      <c r="A58" s="748"/>
      <c r="B58" s="35" t="s">
        <v>350</v>
      </c>
      <c r="C58" s="43"/>
      <c r="D58" s="36">
        <f>SUM(D59:D69)</f>
        <v>9830</v>
      </c>
      <c r="E58" s="36">
        <f t="shared" si="0"/>
        <v>8742</v>
      </c>
      <c r="F58" s="36">
        <f t="shared" si="1"/>
        <v>1088</v>
      </c>
      <c r="G58" s="41"/>
      <c r="H58" s="36">
        <f t="shared" ref="H58:X58" si="12">SUM(H59:H69)</f>
        <v>3115</v>
      </c>
      <c r="I58" s="36">
        <f t="shared" si="12"/>
        <v>2696</v>
      </c>
      <c r="J58" s="36">
        <f t="shared" si="12"/>
        <v>419</v>
      </c>
      <c r="K58" s="36"/>
      <c r="L58" s="41"/>
      <c r="M58" s="36">
        <f t="shared" si="12"/>
        <v>6228</v>
      </c>
      <c r="N58" s="36">
        <f t="shared" si="12"/>
        <v>799</v>
      </c>
      <c r="O58" s="36">
        <f t="shared" si="12"/>
        <v>90</v>
      </c>
      <c r="P58" s="36">
        <f t="shared" si="12"/>
        <v>4397</v>
      </c>
      <c r="Q58" s="36">
        <f t="shared" si="12"/>
        <v>942</v>
      </c>
      <c r="R58" s="41"/>
      <c r="S58" s="36">
        <f t="shared" si="12"/>
        <v>487</v>
      </c>
      <c r="T58" s="36">
        <f t="shared" si="12"/>
        <v>30</v>
      </c>
      <c r="U58" s="36">
        <f t="shared" si="12"/>
        <v>25</v>
      </c>
      <c r="V58" s="36">
        <f t="shared" si="12"/>
        <v>385</v>
      </c>
      <c r="W58" s="36">
        <f t="shared" si="12"/>
        <v>1</v>
      </c>
      <c r="X58" s="36">
        <f t="shared" si="12"/>
        <v>46</v>
      </c>
    </row>
    <row r="59" spans="1:24" ht="27">
      <c r="A59" s="748"/>
      <c r="B59" s="28" t="s">
        <v>199</v>
      </c>
      <c r="C59" s="14" t="s">
        <v>512</v>
      </c>
      <c r="D59" s="36">
        <v>809</v>
      </c>
      <c r="E59" s="36">
        <f t="shared" si="0"/>
        <v>809</v>
      </c>
      <c r="F59" s="36"/>
      <c r="G59" s="12" t="s">
        <v>63</v>
      </c>
      <c r="H59" s="38">
        <f>I59+J59+K59</f>
        <v>809</v>
      </c>
      <c r="I59" s="44">
        <v>757</v>
      </c>
      <c r="J59" s="44">
        <v>52</v>
      </c>
      <c r="K59" s="44"/>
      <c r="L59" s="26"/>
      <c r="M59" s="45"/>
      <c r="N59" s="46"/>
      <c r="O59" s="46"/>
      <c r="P59" s="46"/>
      <c r="Q59" s="46"/>
      <c r="R59" s="31"/>
      <c r="S59" s="45"/>
      <c r="T59" s="46"/>
      <c r="U59" s="46"/>
      <c r="V59" s="46"/>
      <c r="W59" s="46"/>
      <c r="X59" s="46"/>
    </row>
    <row r="60" spans="1:24" ht="27">
      <c r="A60" s="748"/>
      <c r="B60" s="28" t="s">
        <v>199</v>
      </c>
      <c r="C60" s="14" t="s">
        <v>513</v>
      </c>
      <c r="D60" s="36">
        <v>815</v>
      </c>
      <c r="E60" s="36">
        <f t="shared" si="0"/>
        <v>815</v>
      </c>
      <c r="F60" s="36"/>
      <c r="G60" s="12" t="s">
        <v>63</v>
      </c>
      <c r="H60" s="38">
        <f>I60+J60+K60</f>
        <v>815</v>
      </c>
      <c r="I60" s="44">
        <v>761</v>
      </c>
      <c r="J60" s="44">
        <v>54</v>
      </c>
      <c r="K60" s="44"/>
      <c r="L60" s="26"/>
      <c r="M60" s="45"/>
      <c r="N60" s="46"/>
      <c r="O60" s="46"/>
      <c r="P60" s="46"/>
      <c r="Q60" s="46"/>
      <c r="R60" s="31"/>
      <c r="S60" s="45"/>
      <c r="T60" s="46"/>
      <c r="U60" s="46"/>
      <c r="V60" s="46"/>
      <c r="W60" s="46"/>
      <c r="X60" s="46"/>
    </row>
    <row r="61" spans="1:24" ht="27">
      <c r="A61" s="748"/>
      <c r="B61" s="28" t="s">
        <v>199</v>
      </c>
      <c r="C61" s="14" t="s">
        <v>514</v>
      </c>
      <c r="D61" s="36">
        <v>957</v>
      </c>
      <c r="E61" s="36">
        <f t="shared" si="0"/>
        <v>957</v>
      </c>
      <c r="F61" s="36"/>
      <c r="G61" s="12" t="s">
        <v>24</v>
      </c>
      <c r="H61" s="38">
        <f>I61+J61+K61</f>
        <v>957</v>
      </c>
      <c r="I61" s="44">
        <v>751</v>
      </c>
      <c r="J61" s="44">
        <v>206</v>
      </c>
      <c r="K61" s="44"/>
      <c r="L61" s="26"/>
      <c r="M61" s="45"/>
      <c r="N61" s="46"/>
      <c r="O61" s="46"/>
      <c r="P61" s="46"/>
      <c r="Q61" s="46"/>
      <c r="R61" s="31"/>
      <c r="S61" s="45"/>
      <c r="T61" s="46"/>
      <c r="U61" s="46"/>
      <c r="V61" s="46"/>
      <c r="W61" s="46"/>
      <c r="X61" s="46"/>
    </row>
    <row r="62" spans="1:24" ht="27">
      <c r="A62" s="748"/>
      <c r="B62" s="28" t="s">
        <v>199</v>
      </c>
      <c r="C62" s="14" t="s">
        <v>515</v>
      </c>
      <c r="D62" s="36">
        <v>467</v>
      </c>
      <c r="E62" s="36">
        <f t="shared" si="0"/>
        <v>467</v>
      </c>
      <c r="F62" s="36"/>
      <c r="G62" s="12" t="s">
        <v>63</v>
      </c>
      <c r="H62" s="38">
        <f>I62+J62+K62</f>
        <v>467</v>
      </c>
      <c r="I62" s="44">
        <v>360</v>
      </c>
      <c r="J62" s="44">
        <v>107</v>
      </c>
      <c r="K62" s="44"/>
      <c r="L62" s="26"/>
      <c r="M62" s="45"/>
      <c r="N62" s="46"/>
      <c r="O62" s="46"/>
      <c r="P62" s="46"/>
      <c r="Q62" s="46"/>
      <c r="R62" s="31"/>
      <c r="S62" s="45"/>
      <c r="T62" s="46"/>
      <c r="U62" s="46"/>
      <c r="V62" s="46"/>
      <c r="W62" s="46"/>
      <c r="X62" s="46"/>
    </row>
    <row r="63" spans="1:24" ht="27">
      <c r="A63" s="748"/>
      <c r="B63" s="28" t="s">
        <v>199</v>
      </c>
      <c r="C63" s="14" t="s">
        <v>516</v>
      </c>
      <c r="D63" s="36">
        <v>67</v>
      </c>
      <c r="E63" s="36">
        <f t="shared" si="0"/>
        <v>67</v>
      </c>
      <c r="F63" s="36"/>
      <c r="G63" s="12" t="s">
        <v>24</v>
      </c>
      <c r="H63" s="38">
        <f>I63+J63+K63</f>
        <v>67</v>
      </c>
      <c r="I63" s="44">
        <v>67</v>
      </c>
      <c r="J63" s="44"/>
      <c r="K63" s="44"/>
      <c r="L63" s="26"/>
      <c r="M63" s="45"/>
      <c r="N63" s="46"/>
      <c r="O63" s="46"/>
      <c r="P63" s="46"/>
      <c r="Q63" s="46"/>
      <c r="R63" s="31"/>
      <c r="S63" s="45"/>
      <c r="T63" s="46"/>
      <c r="U63" s="46"/>
      <c r="V63" s="46"/>
      <c r="W63" s="46"/>
      <c r="X63" s="46"/>
    </row>
    <row r="64" spans="1:24" ht="27">
      <c r="A64" s="748"/>
      <c r="B64" s="14" t="s">
        <v>199</v>
      </c>
      <c r="C64" s="14"/>
      <c r="D64" s="36">
        <v>2736</v>
      </c>
      <c r="E64" s="36">
        <f t="shared" si="0"/>
        <v>2689</v>
      </c>
      <c r="F64" s="36">
        <f t="shared" si="1"/>
        <v>47</v>
      </c>
      <c r="G64" s="12"/>
      <c r="H64" s="40"/>
      <c r="I64" s="47"/>
      <c r="J64" s="47"/>
      <c r="K64" s="47"/>
      <c r="L64" s="14" t="s">
        <v>1181</v>
      </c>
      <c r="M64" s="40">
        <f t="shared" si="5"/>
        <v>2276</v>
      </c>
      <c r="N64" s="46">
        <v>304</v>
      </c>
      <c r="O64" s="46"/>
      <c r="P64" s="46">
        <v>1972</v>
      </c>
      <c r="Q64" s="46"/>
      <c r="R64" s="31" t="s">
        <v>22</v>
      </c>
      <c r="S64" s="51">
        <f t="shared" si="6"/>
        <v>460</v>
      </c>
      <c r="T64" s="49">
        <v>27</v>
      </c>
      <c r="U64" s="49">
        <v>20</v>
      </c>
      <c r="V64" s="50">
        <v>371</v>
      </c>
      <c r="W64" s="50"/>
      <c r="X64" s="50">
        <v>42</v>
      </c>
    </row>
    <row r="65" spans="1:24" ht="27">
      <c r="A65" s="748"/>
      <c r="B65" s="14" t="s">
        <v>200</v>
      </c>
      <c r="C65" s="14"/>
      <c r="D65" s="36">
        <v>92</v>
      </c>
      <c r="E65" s="36">
        <f t="shared" si="0"/>
        <v>66</v>
      </c>
      <c r="F65" s="36">
        <f t="shared" si="1"/>
        <v>26</v>
      </c>
      <c r="G65" s="12"/>
      <c r="H65" s="40"/>
      <c r="I65" s="47"/>
      <c r="J65" s="47"/>
      <c r="K65" s="47"/>
      <c r="L65" s="14" t="s">
        <v>1181</v>
      </c>
      <c r="M65" s="40">
        <f t="shared" si="5"/>
        <v>65</v>
      </c>
      <c r="N65" s="46">
        <v>7</v>
      </c>
      <c r="O65" s="46">
        <v>1</v>
      </c>
      <c r="P65" s="46">
        <v>41</v>
      </c>
      <c r="Q65" s="46">
        <v>16</v>
      </c>
      <c r="R65" s="31" t="s">
        <v>22</v>
      </c>
      <c r="S65" s="51">
        <f t="shared" si="6"/>
        <v>27</v>
      </c>
      <c r="T65" s="49">
        <v>3</v>
      </c>
      <c r="U65" s="49">
        <v>5</v>
      </c>
      <c r="V65" s="50">
        <v>14</v>
      </c>
      <c r="W65" s="50">
        <v>1</v>
      </c>
      <c r="X65" s="50">
        <v>4</v>
      </c>
    </row>
    <row r="66" spans="1:24" ht="27">
      <c r="A66" s="748"/>
      <c r="B66" s="14" t="s">
        <v>201</v>
      </c>
      <c r="C66" s="14"/>
      <c r="D66" s="36">
        <v>862</v>
      </c>
      <c r="E66" s="36">
        <f t="shared" si="0"/>
        <v>636</v>
      </c>
      <c r="F66" s="36">
        <f t="shared" si="1"/>
        <v>226</v>
      </c>
      <c r="G66" s="12"/>
      <c r="H66" s="40"/>
      <c r="I66" s="47"/>
      <c r="J66" s="47"/>
      <c r="K66" s="47"/>
      <c r="L66" s="14" t="s">
        <v>1181</v>
      </c>
      <c r="M66" s="40">
        <f t="shared" si="5"/>
        <v>862</v>
      </c>
      <c r="N66" s="46">
        <v>107</v>
      </c>
      <c r="O66" s="46">
        <v>19</v>
      </c>
      <c r="P66" s="46">
        <v>529</v>
      </c>
      <c r="Q66" s="46">
        <v>207</v>
      </c>
      <c r="R66" s="31"/>
      <c r="S66" s="51"/>
      <c r="T66" s="49"/>
      <c r="U66" s="49"/>
      <c r="V66" s="50"/>
      <c r="W66" s="50"/>
      <c r="X66" s="50"/>
    </row>
    <row r="67" spans="1:24" ht="27">
      <c r="A67" s="748"/>
      <c r="B67" s="14" t="s">
        <v>202</v>
      </c>
      <c r="C67" s="14"/>
      <c r="D67" s="36">
        <v>1045</v>
      </c>
      <c r="E67" s="36">
        <f t="shared" si="0"/>
        <v>768</v>
      </c>
      <c r="F67" s="36">
        <f t="shared" si="1"/>
        <v>277</v>
      </c>
      <c r="G67" s="12"/>
      <c r="H67" s="40"/>
      <c r="I67" s="47"/>
      <c r="J67" s="47"/>
      <c r="K67" s="47"/>
      <c r="L67" s="14" t="s">
        <v>1181</v>
      </c>
      <c r="M67" s="40">
        <f t="shared" si="5"/>
        <v>1045</v>
      </c>
      <c r="N67" s="46">
        <v>102</v>
      </c>
      <c r="O67" s="46">
        <v>19</v>
      </c>
      <c r="P67" s="46">
        <v>666</v>
      </c>
      <c r="Q67" s="46">
        <v>258</v>
      </c>
      <c r="R67" s="31"/>
      <c r="S67" s="51"/>
      <c r="T67" s="49"/>
      <c r="U67" s="49"/>
      <c r="V67" s="50"/>
      <c r="W67" s="50"/>
      <c r="X67" s="50"/>
    </row>
    <row r="68" spans="1:24" ht="27">
      <c r="A68" s="748"/>
      <c r="B68" s="14" t="s">
        <v>203</v>
      </c>
      <c r="C68" s="14"/>
      <c r="D68" s="36">
        <v>479</v>
      </c>
      <c r="E68" s="36">
        <f t="shared" si="0"/>
        <v>360</v>
      </c>
      <c r="F68" s="36">
        <f t="shared" si="1"/>
        <v>119</v>
      </c>
      <c r="G68" s="12"/>
      <c r="H68" s="40"/>
      <c r="I68" s="47"/>
      <c r="J68" s="47"/>
      <c r="K68" s="47"/>
      <c r="L68" s="14" t="s">
        <v>1181</v>
      </c>
      <c r="M68" s="40">
        <f t="shared" si="5"/>
        <v>479</v>
      </c>
      <c r="N68" s="46">
        <v>99</v>
      </c>
      <c r="O68" s="46">
        <v>18</v>
      </c>
      <c r="P68" s="46">
        <v>261</v>
      </c>
      <c r="Q68" s="46">
        <v>101</v>
      </c>
      <c r="R68" s="31"/>
      <c r="S68" s="51"/>
      <c r="T68" s="49"/>
      <c r="U68" s="49"/>
      <c r="V68" s="50"/>
      <c r="W68" s="50"/>
      <c r="X68" s="50"/>
    </row>
    <row r="69" spans="1:24" ht="27">
      <c r="A69" s="748"/>
      <c r="B69" s="14" t="s">
        <v>204</v>
      </c>
      <c r="C69" s="14"/>
      <c r="D69" s="36">
        <v>1501</v>
      </c>
      <c r="E69" s="36">
        <f t="shared" si="0"/>
        <v>1108</v>
      </c>
      <c r="F69" s="36">
        <f t="shared" si="1"/>
        <v>393</v>
      </c>
      <c r="G69" s="12"/>
      <c r="H69" s="40"/>
      <c r="I69" s="47"/>
      <c r="J69" s="47"/>
      <c r="K69" s="47"/>
      <c r="L69" s="14" t="s">
        <v>1181</v>
      </c>
      <c r="M69" s="40">
        <f t="shared" si="5"/>
        <v>1501</v>
      </c>
      <c r="N69" s="46">
        <v>180</v>
      </c>
      <c r="O69" s="46">
        <v>33</v>
      </c>
      <c r="P69" s="46">
        <v>928</v>
      </c>
      <c r="Q69" s="46">
        <v>360</v>
      </c>
      <c r="R69" s="31"/>
      <c r="S69" s="51"/>
      <c r="T69" s="49"/>
      <c r="U69" s="49"/>
      <c r="V69" s="50"/>
      <c r="W69" s="50"/>
      <c r="X69" s="50"/>
    </row>
    <row r="70" spans="1:24" ht="27">
      <c r="A70" s="748"/>
      <c r="B70" s="14" t="s">
        <v>205</v>
      </c>
      <c r="C70" s="14"/>
      <c r="D70" s="36">
        <v>1386</v>
      </c>
      <c r="E70" s="36">
        <f t="shared" si="0"/>
        <v>814</v>
      </c>
      <c r="F70" s="36">
        <f t="shared" si="1"/>
        <v>572</v>
      </c>
      <c r="G70" s="12"/>
      <c r="H70" s="40"/>
      <c r="I70" s="47"/>
      <c r="J70" s="47"/>
      <c r="K70" s="47"/>
      <c r="L70" s="14" t="s">
        <v>1181</v>
      </c>
      <c r="M70" s="40">
        <f t="shared" si="5"/>
        <v>596</v>
      </c>
      <c r="N70" s="46">
        <v>55</v>
      </c>
      <c r="O70" s="46">
        <v>21</v>
      </c>
      <c r="P70" s="46">
        <v>300</v>
      </c>
      <c r="Q70" s="46">
        <v>220</v>
      </c>
      <c r="R70" s="31" t="s">
        <v>22</v>
      </c>
      <c r="S70" s="51">
        <f t="shared" si="6"/>
        <v>790</v>
      </c>
      <c r="T70" s="49">
        <v>71</v>
      </c>
      <c r="U70" s="49">
        <v>207</v>
      </c>
      <c r="V70" s="50">
        <v>355</v>
      </c>
      <c r="W70" s="50">
        <v>53</v>
      </c>
      <c r="X70" s="50">
        <v>104</v>
      </c>
    </row>
    <row r="71" spans="1:24" ht="27">
      <c r="A71" s="748"/>
      <c r="B71" s="14" t="s">
        <v>206</v>
      </c>
      <c r="C71" s="14"/>
      <c r="D71" s="36">
        <v>2359</v>
      </c>
      <c r="E71" s="36">
        <f t="shared" si="0"/>
        <v>1284</v>
      </c>
      <c r="F71" s="36">
        <f t="shared" si="1"/>
        <v>1075</v>
      </c>
      <c r="G71" s="12"/>
      <c r="H71" s="40"/>
      <c r="I71" s="47"/>
      <c r="J71" s="47"/>
      <c r="K71" s="47"/>
      <c r="L71" s="14" t="s">
        <v>1181</v>
      </c>
      <c r="M71" s="40">
        <f t="shared" si="5"/>
        <v>1700</v>
      </c>
      <c r="N71" s="46">
        <v>106</v>
      </c>
      <c r="O71" s="46">
        <v>46</v>
      </c>
      <c r="P71" s="46">
        <v>792</v>
      </c>
      <c r="Q71" s="46">
        <v>756</v>
      </c>
      <c r="R71" s="31" t="s">
        <v>22</v>
      </c>
      <c r="S71" s="51">
        <f t="shared" si="6"/>
        <v>659</v>
      </c>
      <c r="T71" s="49">
        <v>59</v>
      </c>
      <c r="U71" s="49">
        <v>170</v>
      </c>
      <c r="V71" s="50">
        <v>293</v>
      </c>
      <c r="W71" s="50">
        <v>44</v>
      </c>
      <c r="X71" s="50">
        <v>93</v>
      </c>
    </row>
    <row r="72" spans="1:24" ht="27">
      <c r="A72" s="748"/>
      <c r="B72" s="14" t="s">
        <v>207</v>
      </c>
      <c r="C72" s="14"/>
      <c r="D72" s="36">
        <v>1035</v>
      </c>
      <c r="E72" s="36">
        <f t="shared" ref="E72:E135" si="13">I72+J72+N72+P72+V72+X72</f>
        <v>791</v>
      </c>
      <c r="F72" s="36">
        <f t="shared" ref="F72:F135" si="14">K72+O72+Q72+T72+U72+W72</f>
        <v>244</v>
      </c>
      <c r="G72" s="12"/>
      <c r="H72" s="40"/>
      <c r="I72" s="47"/>
      <c r="J72" s="47"/>
      <c r="K72" s="47"/>
      <c r="L72" s="14" t="s">
        <v>1181</v>
      </c>
      <c r="M72" s="40">
        <f t="shared" si="5"/>
        <v>799</v>
      </c>
      <c r="N72" s="46">
        <v>66</v>
      </c>
      <c r="O72" s="46">
        <v>6</v>
      </c>
      <c r="P72" s="46">
        <v>543</v>
      </c>
      <c r="Q72" s="46">
        <v>184</v>
      </c>
      <c r="R72" s="31" t="s">
        <v>22</v>
      </c>
      <c r="S72" s="51">
        <f t="shared" si="6"/>
        <v>236</v>
      </c>
      <c r="T72" s="49">
        <v>14</v>
      </c>
      <c r="U72" s="49">
        <v>36</v>
      </c>
      <c r="V72" s="50">
        <v>150</v>
      </c>
      <c r="W72" s="50">
        <v>4</v>
      </c>
      <c r="X72" s="50">
        <v>32</v>
      </c>
    </row>
    <row r="73" spans="1:24" ht="27">
      <c r="A73" s="748"/>
      <c r="B73" s="14" t="s">
        <v>208</v>
      </c>
      <c r="C73" s="14"/>
      <c r="D73" s="36">
        <v>848</v>
      </c>
      <c r="E73" s="36">
        <f t="shared" si="13"/>
        <v>512</v>
      </c>
      <c r="F73" s="36">
        <f t="shared" si="14"/>
        <v>336</v>
      </c>
      <c r="G73" s="12"/>
      <c r="H73" s="40"/>
      <c r="I73" s="47"/>
      <c r="J73" s="47"/>
      <c r="K73" s="47"/>
      <c r="L73" s="14" t="s">
        <v>1181</v>
      </c>
      <c r="M73" s="40">
        <f t="shared" si="5"/>
        <v>500</v>
      </c>
      <c r="N73" s="46">
        <v>28</v>
      </c>
      <c r="O73" s="46">
        <v>10</v>
      </c>
      <c r="P73" s="46">
        <v>274</v>
      </c>
      <c r="Q73" s="46">
        <v>188</v>
      </c>
      <c r="R73" s="31" t="s">
        <v>22</v>
      </c>
      <c r="S73" s="51">
        <f t="shared" si="6"/>
        <v>348</v>
      </c>
      <c r="T73" s="49">
        <v>28</v>
      </c>
      <c r="U73" s="49">
        <v>89</v>
      </c>
      <c r="V73" s="50">
        <v>162</v>
      </c>
      <c r="W73" s="50">
        <v>21</v>
      </c>
      <c r="X73" s="50">
        <v>48</v>
      </c>
    </row>
    <row r="74" spans="1:24" ht="27">
      <c r="A74" s="748"/>
      <c r="B74" s="14" t="s">
        <v>209</v>
      </c>
      <c r="C74" s="14"/>
      <c r="D74" s="36">
        <v>1692</v>
      </c>
      <c r="E74" s="36">
        <f t="shared" si="13"/>
        <v>1023</v>
      </c>
      <c r="F74" s="36">
        <f t="shared" si="14"/>
        <v>669</v>
      </c>
      <c r="G74" s="12"/>
      <c r="H74" s="40"/>
      <c r="I74" s="47"/>
      <c r="J74" s="47"/>
      <c r="K74" s="47"/>
      <c r="L74" s="14" t="s">
        <v>1181</v>
      </c>
      <c r="M74" s="40">
        <f t="shared" si="5"/>
        <v>1105</v>
      </c>
      <c r="N74" s="46">
        <v>81</v>
      </c>
      <c r="O74" s="46">
        <v>28</v>
      </c>
      <c r="P74" s="46">
        <v>591</v>
      </c>
      <c r="Q74" s="46">
        <v>405</v>
      </c>
      <c r="R74" s="31" t="s">
        <v>22</v>
      </c>
      <c r="S74" s="51">
        <f t="shared" si="6"/>
        <v>587</v>
      </c>
      <c r="T74" s="49">
        <v>52</v>
      </c>
      <c r="U74" s="49">
        <v>148</v>
      </c>
      <c r="V74" s="50">
        <v>270</v>
      </c>
      <c r="W74" s="50">
        <v>36</v>
      </c>
      <c r="X74" s="50">
        <v>81</v>
      </c>
    </row>
    <row r="75" spans="1:24" ht="27">
      <c r="A75" s="748"/>
      <c r="B75" s="14" t="s">
        <v>210</v>
      </c>
      <c r="C75" s="14"/>
      <c r="D75" s="36">
        <v>2516</v>
      </c>
      <c r="E75" s="36">
        <f t="shared" si="13"/>
        <v>1881</v>
      </c>
      <c r="F75" s="36">
        <f t="shared" si="14"/>
        <v>635</v>
      </c>
      <c r="G75" s="12"/>
      <c r="H75" s="40"/>
      <c r="I75" s="47"/>
      <c r="J75" s="47"/>
      <c r="K75" s="47"/>
      <c r="L75" s="14" t="s">
        <v>1181</v>
      </c>
      <c r="M75" s="40">
        <f t="shared" si="5"/>
        <v>1174</v>
      </c>
      <c r="N75" s="46">
        <v>171</v>
      </c>
      <c r="O75" s="46">
        <v>20</v>
      </c>
      <c r="P75" s="46">
        <v>708</v>
      </c>
      <c r="Q75" s="46">
        <v>275</v>
      </c>
      <c r="R75" s="31" t="s">
        <v>22</v>
      </c>
      <c r="S75" s="51">
        <f t="shared" si="6"/>
        <v>1342</v>
      </c>
      <c r="T75" s="49">
        <v>89</v>
      </c>
      <c r="U75" s="49">
        <v>213</v>
      </c>
      <c r="V75" s="50">
        <v>799</v>
      </c>
      <c r="W75" s="50">
        <v>38</v>
      </c>
      <c r="X75" s="50">
        <v>203</v>
      </c>
    </row>
    <row r="76" spans="1:24" ht="27">
      <c r="A76" s="749"/>
      <c r="B76" s="14" t="s">
        <v>211</v>
      </c>
      <c r="C76" s="14"/>
      <c r="D76" s="36">
        <v>1604</v>
      </c>
      <c r="E76" s="36">
        <f t="shared" si="13"/>
        <v>1202</v>
      </c>
      <c r="F76" s="36">
        <f t="shared" si="14"/>
        <v>402</v>
      </c>
      <c r="G76" s="12"/>
      <c r="H76" s="40"/>
      <c r="I76" s="47"/>
      <c r="J76" s="47"/>
      <c r="K76" s="47"/>
      <c r="L76" s="14" t="s">
        <v>1181</v>
      </c>
      <c r="M76" s="40">
        <f t="shared" si="5"/>
        <v>660</v>
      </c>
      <c r="N76" s="46">
        <v>59</v>
      </c>
      <c r="O76" s="46">
        <v>6</v>
      </c>
      <c r="P76" s="46">
        <v>436</v>
      </c>
      <c r="Q76" s="46">
        <v>159</v>
      </c>
      <c r="R76" s="31" t="s">
        <v>22</v>
      </c>
      <c r="S76" s="51">
        <f t="shared" si="6"/>
        <v>944</v>
      </c>
      <c r="T76" s="49">
        <v>68</v>
      </c>
      <c r="U76" s="49">
        <v>141</v>
      </c>
      <c r="V76" s="50">
        <v>559</v>
      </c>
      <c r="W76" s="50">
        <v>28</v>
      </c>
      <c r="X76" s="50">
        <v>148</v>
      </c>
    </row>
    <row r="77" spans="1:24" s="2" customFormat="1">
      <c r="A77" s="747" t="s">
        <v>212</v>
      </c>
      <c r="B77" s="35" t="s">
        <v>212</v>
      </c>
      <c r="C77" s="37" t="s">
        <v>213</v>
      </c>
      <c r="D77" s="38">
        <f>SUM(D79:D93)</f>
        <v>31176</v>
      </c>
      <c r="E77" s="38">
        <f t="shared" si="13"/>
        <v>23552</v>
      </c>
      <c r="F77" s="38">
        <f t="shared" si="14"/>
        <v>7624</v>
      </c>
      <c r="G77" s="39"/>
      <c r="H77" s="38">
        <f t="shared" ref="H77:X77" si="15">SUM(H79:H93)</f>
        <v>1083</v>
      </c>
      <c r="I77" s="38">
        <f t="shared" si="15"/>
        <v>887</v>
      </c>
      <c r="J77" s="38">
        <f t="shared" si="15"/>
        <v>196</v>
      </c>
      <c r="K77" s="38"/>
      <c r="L77" s="39"/>
      <c r="M77" s="38">
        <f t="shared" si="15"/>
        <v>20747</v>
      </c>
      <c r="N77" s="38">
        <f t="shared" si="15"/>
        <v>6345</v>
      </c>
      <c r="O77" s="38">
        <f t="shared" si="15"/>
        <v>1073</v>
      </c>
      <c r="P77" s="38">
        <f t="shared" si="15"/>
        <v>9770</v>
      </c>
      <c r="Q77" s="38">
        <f t="shared" si="15"/>
        <v>3559</v>
      </c>
      <c r="R77" s="39"/>
      <c r="S77" s="38">
        <f t="shared" si="15"/>
        <v>9346</v>
      </c>
      <c r="T77" s="38">
        <f t="shared" si="15"/>
        <v>939</v>
      </c>
      <c r="U77" s="38">
        <f t="shared" si="15"/>
        <v>1588</v>
      </c>
      <c r="V77" s="38">
        <f t="shared" si="15"/>
        <v>4473</v>
      </c>
      <c r="W77" s="38">
        <f t="shared" si="15"/>
        <v>465</v>
      </c>
      <c r="X77" s="38">
        <f t="shared" si="15"/>
        <v>1881</v>
      </c>
    </row>
    <row r="78" spans="1:24" s="2" customFormat="1">
      <c r="A78" s="748"/>
      <c r="B78" s="35" t="s">
        <v>351</v>
      </c>
      <c r="C78" s="37"/>
      <c r="D78" s="36">
        <f>SUM(D79:D84)</f>
        <v>7473</v>
      </c>
      <c r="E78" s="36">
        <f t="shared" si="13"/>
        <v>7390</v>
      </c>
      <c r="F78" s="36">
        <f t="shared" si="14"/>
        <v>83</v>
      </c>
      <c r="G78" s="41"/>
      <c r="H78" s="36">
        <f t="shared" ref="H78:X78" si="16">SUM(H79:H84)</f>
        <v>1083</v>
      </c>
      <c r="I78" s="36">
        <f t="shared" si="16"/>
        <v>887</v>
      </c>
      <c r="J78" s="36">
        <f t="shared" si="16"/>
        <v>196</v>
      </c>
      <c r="K78" s="36"/>
      <c r="L78" s="41"/>
      <c r="M78" s="36">
        <f t="shared" si="16"/>
        <v>5921</v>
      </c>
      <c r="N78" s="36">
        <f t="shared" si="16"/>
        <v>2137</v>
      </c>
      <c r="O78" s="36"/>
      <c r="P78" s="36">
        <f t="shared" si="16"/>
        <v>3784</v>
      </c>
      <c r="Q78" s="36"/>
      <c r="R78" s="41"/>
      <c r="S78" s="36">
        <f t="shared" si="16"/>
        <v>469</v>
      </c>
      <c r="T78" s="36">
        <f t="shared" si="16"/>
        <v>65</v>
      </c>
      <c r="U78" s="36">
        <f t="shared" si="16"/>
        <v>17</v>
      </c>
      <c r="V78" s="36">
        <f t="shared" si="16"/>
        <v>282</v>
      </c>
      <c r="W78" s="36">
        <f t="shared" si="16"/>
        <v>1</v>
      </c>
      <c r="X78" s="36">
        <f t="shared" si="16"/>
        <v>104</v>
      </c>
    </row>
    <row r="79" spans="1:24" ht="27">
      <c r="A79" s="748"/>
      <c r="B79" s="28" t="s">
        <v>214</v>
      </c>
      <c r="C79" s="14" t="s">
        <v>517</v>
      </c>
      <c r="D79" s="36">
        <v>703</v>
      </c>
      <c r="E79" s="36">
        <f t="shared" si="13"/>
        <v>703</v>
      </c>
      <c r="F79" s="36"/>
      <c r="G79" s="12" t="s">
        <v>63</v>
      </c>
      <c r="H79" s="38">
        <f>I79+J79+K79</f>
        <v>703</v>
      </c>
      <c r="I79" s="44">
        <v>507</v>
      </c>
      <c r="J79" s="44">
        <v>196</v>
      </c>
      <c r="K79" s="44"/>
      <c r="L79" s="26"/>
      <c r="M79" s="45"/>
      <c r="N79" s="46"/>
      <c r="O79" s="46"/>
      <c r="P79" s="46"/>
      <c r="Q79" s="46"/>
      <c r="R79" s="31"/>
      <c r="S79" s="45"/>
      <c r="T79" s="46"/>
      <c r="U79" s="46"/>
      <c r="V79" s="46"/>
      <c r="W79" s="46"/>
      <c r="X79" s="46"/>
    </row>
    <row r="80" spans="1:24" ht="27">
      <c r="A80" s="748"/>
      <c r="B80" s="28" t="s">
        <v>214</v>
      </c>
      <c r="C80" s="14" t="s">
        <v>518</v>
      </c>
      <c r="D80" s="36">
        <v>380</v>
      </c>
      <c r="E80" s="36">
        <f t="shared" si="13"/>
        <v>380</v>
      </c>
      <c r="F80" s="36"/>
      <c r="G80" s="12" t="s">
        <v>24</v>
      </c>
      <c r="H80" s="38">
        <f>I80+J80+K80</f>
        <v>380</v>
      </c>
      <c r="I80" s="44">
        <v>380</v>
      </c>
      <c r="J80" s="44"/>
      <c r="K80" s="44"/>
      <c r="L80" s="26"/>
      <c r="M80" s="45"/>
      <c r="N80" s="46"/>
      <c r="O80" s="46"/>
      <c r="P80" s="46"/>
      <c r="Q80" s="46"/>
      <c r="R80" s="31"/>
      <c r="S80" s="45"/>
      <c r="T80" s="46"/>
      <c r="U80" s="46"/>
      <c r="V80" s="46"/>
      <c r="W80" s="46"/>
      <c r="X80" s="46"/>
    </row>
    <row r="81" spans="1:24" ht="27">
      <c r="A81" s="748"/>
      <c r="B81" s="14" t="s">
        <v>214</v>
      </c>
      <c r="C81" s="14"/>
      <c r="D81" s="36">
        <v>6378</v>
      </c>
      <c r="E81" s="36">
        <f t="shared" si="13"/>
        <v>6299</v>
      </c>
      <c r="F81" s="36">
        <f t="shared" si="14"/>
        <v>79</v>
      </c>
      <c r="G81" s="12"/>
      <c r="H81" s="40"/>
      <c r="I81" s="47"/>
      <c r="J81" s="47"/>
      <c r="K81" s="47"/>
      <c r="L81" s="14" t="s">
        <v>1181</v>
      </c>
      <c r="M81" s="40">
        <f t="shared" si="5"/>
        <v>5921</v>
      </c>
      <c r="N81" s="46">
        <v>2137</v>
      </c>
      <c r="O81" s="46"/>
      <c r="P81" s="46">
        <v>3784</v>
      </c>
      <c r="Q81" s="46"/>
      <c r="R81" s="31" t="s">
        <v>22</v>
      </c>
      <c r="S81" s="51">
        <f t="shared" si="6"/>
        <v>457</v>
      </c>
      <c r="T81" s="49">
        <v>64</v>
      </c>
      <c r="U81" s="49">
        <v>15</v>
      </c>
      <c r="V81" s="50">
        <v>276</v>
      </c>
      <c r="W81" s="50"/>
      <c r="X81" s="50">
        <v>102</v>
      </c>
    </row>
    <row r="82" spans="1:24" ht="27">
      <c r="A82" s="748"/>
      <c r="B82" s="52" t="s">
        <v>215</v>
      </c>
      <c r="C82" s="52"/>
      <c r="D82" s="36">
        <v>12</v>
      </c>
      <c r="E82" s="36">
        <f t="shared" si="13"/>
        <v>8</v>
      </c>
      <c r="F82" s="36">
        <f t="shared" si="14"/>
        <v>4</v>
      </c>
      <c r="G82" s="12"/>
      <c r="H82" s="53"/>
      <c r="I82" s="58"/>
      <c r="J82" s="58"/>
      <c r="K82" s="58"/>
      <c r="L82" s="52"/>
      <c r="M82" s="40"/>
      <c r="N82" s="47"/>
      <c r="O82" s="47"/>
      <c r="P82" s="47"/>
      <c r="Q82" s="47"/>
      <c r="R82" s="14" t="s">
        <v>22</v>
      </c>
      <c r="S82" s="51">
        <f t="shared" si="6"/>
        <v>12</v>
      </c>
      <c r="T82" s="49">
        <v>1</v>
      </c>
      <c r="U82" s="49">
        <v>2</v>
      </c>
      <c r="V82" s="50">
        <v>6</v>
      </c>
      <c r="W82" s="50">
        <v>1</v>
      </c>
      <c r="X82" s="50">
        <v>2</v>
      </c>
    </row>
    <row r="83" spans="1:24">
      <c r="A83" s="748"/>
      <c r="B83" s="52" t="s">
        <v>216</v>
      </c>
      <c r="C83" s="52"/>
      <c r="D83" s="36"/>
      <c r="E83" s="36"/>
      <c r="F83" s="36"/>
      <c r="G83" s="12"/>
      <c r="H83" s="53"/>
      <c r="I83" s="58"/>
      <c r="J83" s="58"/>
      <c r="K83" s="58"/>
      <c r="L83" s="52"/>
      <c r="M83" s="40"/>
      <c r="N83" s="47"/>
      <c r="O83" s="47"/>
      <c r="P83" s="47"/>
      <c r="Q83" s="47"/>
      <c r="R83" s="14"/>
      <c r="S83" s="51"/>
      <c r="T83" s="49"/>
      <c r="U83" s="49"/>
      <c r="V83" s="50"/>
      <c r="W83" s="50"/>
      <c r="X83" s="50"/>
    </row>
    <row r="84" spans="1:24">
      <c r="A84" s="748"/>
      <c r="B84" s="52" t="s">
        <v>217</v>
      </c>
      <c r="C84" s="52"/>
      <c r="D84" s="36"/>
      <c r="E84" s="36"/>
      <c r="F84" s="36"/>
      <c r="G84" s="12"/>
      <c r="H84" s="53"/>
      <c r="I84" s="58"/>
      <c r="J84" s="58"/>
      <c r="K84" s="58"/>
      <c r="L84" s="52"/>
      <c r="M84" s="40"/>
      <c r="N84" s="47"/>
      <c r="O84" s="47"/>
      <c r="P84" s="47"/>
      <c r="Q84" s="47"/>
      <c r="R84" s="14"/>
      <c r="S84" s="51"/>
      <c r="T84" s="49"/>
      <c r="U84" s="49"/>
      <c r="V84" s="50"/>
      <c r="W84" s="50"/>
      <c r="X84" s="50"/>
    </row>
    <row r="85" spans="1:24" ht="27">
      <c r="A85" s="748"/>
      <c r="B85" s="52" t="s">
        <v>218</v>
      </c>
      <c r="C85" s="52"/>
      <c r="D85" s="36">
        <v>2194</v>
      </c>
      <c r="E85" s="36">
        <f t="shared" si="13"/>
        <v>1301</v>
      </c>
      <c r="F85" s="36">
        <f t="shared" si="14"/>
        <v>893</v>
      </c>
      <c r="G85" s="12"/>
      <c r="H85" s="53"/>
      <c r="I85" s="58"/>
      <c r="J85" s="58"/>
      <c r="K85" s="58"/>
      <c r="L85" s="14" t="s">
        <v>1181</v>
      </c>
      <c r="M85" s="40">
        <f t="shared" ref="M85:M134" si="17">N85+O85+P85+Q85</f>
        <v>1391</v>
      </c>
      <c r="N85" s="46">
        <v>131</v>
      </c>
      <c r="O85" s="46">
        <v>49</v>
      </c>
      <c r="P85" s="46">
        <v>697</v>
      </c>
      <c r="Q85" s="46">
        <v>514</v>
      </c>
      <c r="R85" s="31" t="s">
        <v>22</v>
      </c>
      <c r="S85" s="51">
        <f t="shared" ref="S85:S134" si="18">T85+U85+V85+W85+X85</f>
        <v>803</v>
      </c>
      <c r="T85" s="49">
        <v>73</v>
      </c>
      <c r="U85" s="49">
        <v>202</v>
      </c>
      <c r="V85" s="50">
        <v>346</v>
      </c>
      <c r="W85" s="50">
        <v>55</v>
      </c>
      <c r="X85" s="50">
        <v>127</v>
      </c>
    </row>
    <row r="86" spans="1:24" ht="27">
      <c r="A86" s="748"/>
      <c r="B86" s="52" t="s">
        <v>219</v>
      </c>
      <c r="C86" s="52"/>
      <c r="D86" s="36">
        <v>2170</v>
      </c>
      <c r="E86" s="36">
        <f t="shared" si="13"/>
        <v>1631</v>
      </c>
      <c r="F86" s="36">
        <f t="shared" si="14"/>
        <v>539</v>
      </c>
      <c r="G86" s="12"/>
      <c r="H86" s="53"/>
      <c r="I86" s="58"/>
      <c r="J86" s="58"/>
      <c r="K86" s="58"/>
      <c r="L86" s="14" t="s">
        <v>1181</v>
      </c>
      <c r="M86" s="40">
        <f t="shared" si="17"/>
        <v>957</v>
      </c>
      <c r="N86" s="46">
        <v>323</v>
      </c>
      <c r="O86" s="46">
        <v>39</v>
      </c>
      <c r="P86" s="46">
        <v>429</v>
      </c>
      <c r="Q86" s="46">
        <v>166</v>
      </c>
      <c r="R86" s="31" t="s">
        <v>22</v>
      </c>
      <c r="S86" s="51">
        <f t="shared" si="18"/>
        <v>1213</v>
      </c>
      <c r="T86" s="49">
        <v>123</v>
      </c>
      <c r="U86" s="49">
        <v>161</v>
      </c>
      <c r="V86" s="50">
        <v>603</v>
      </c>
      <c r="W86" s="50">
        <v>50</v>
      </c>
      <c r="X86" s="50">
        <v>276</v>
      </c>
    </row>
    <row r="87" spans="1:24" ht="27">
      <c r="A87" s="748"/>
      <c r="B87" s="52" t="s">
        <v>220</v>
      </c>
      <c r="C87" s="52"/>
      <c r="D87" s="36">
        <v>4782</v>
      </c>
      <c r="E87" s="36">
        <f t="shared" si="13"/>
        <v>3655</v>
      </c>
      <c r="F87" s="36">
        <f t="shared" si="14"/>
        <v>1127</v>
      </c>
      <c r="G87" s="12"/>
      <c r="H87" s="53"/>
      <c r="I87" s="58"/>
      <c r="J87" s="58"/>
      <c r="K87" s="58"/>
      <c r="L87" s="14" t="s">
        <v>1181</v>
      </c>
      <c r="M87" s="40">
        <f t="shared" si="17"/>
        <v>2937</v>
      </c>
      <c r="N87" s="46">
        <v>1020</v>
      </c>
      <c r="O87" s="46">
        <v>122</v>
      </c>
      <c r="P87" s="46">
        <v>1293</v>
      </c>
      <c r="Q87" s="46">
        <v>502</v>
      </c>
      <c r="R87" s="31" t="s">
        <v>22</v>
      </c>
      <c r="S87" s="51">
        <f t="shared" si="18"/>
        <v>1845</v>
      </c>
      <c r="T87" s="49">
        <v>181</v>
      </c>
      <c r="U87" s="49">
        <v>250</v>
      </c>
      <c r="V87" s="50">
        <v>940</v>
      </c>
      <c r="W87" s="50">
        <v>72</v>
      </c>
      <c r="X87" s="50">
        <v>402</v>
      </c>
    </row>
    <row r="88" spans="1:24" ht="27">
      <c r="A88" s="748"/>
      <c r="B88" s="52" t="s">
        <v>221</v>
      </c>
      <c r="C88" s="52"/>
      <c r="D88" s="36">
        <v>4622</v>
      </c>
      <c r="E88" s="36">
        <f t="shared" si="13"/>
        <v>2702</v>
      </c>
      <c r="F88" s="36">
        <f t="shared" si="14"/>
        <v>1920</v>
      </c>
      <c r="G88" s="12"/>
      <c r="H88" s="53"/>
      <c r="I88" s="58"/>
      <c r="J88" s="58"/>
      <c r="K88" s="58"/>
      <c r="L88" s="14" t="s">
        <v>1181</v>
      </c>
      <c r="M88" s="40">
        <f t="shared" si="17"/>
        <v>3489</v>
      </c>
      <c r="N88" s="46">
        <v>870</v>
      </c>
      <c r="O88" s="46">
        <v>396</v>
      </c>
      <c r="P88" s="46">
        <v>1182</v>
      </c>
      <c r="Q88" s="46">
        <v>1041</v>
      </c>
      <c r="R88" s="31" t="s">
        <v>22</v>
      </c>
      <c r="S88" s="51">
        <f t="shared" si="18"/>
        <v>1133</v>
      </c>
      <c r="T88" s="49">
        <v>97</v>
      </c>
      <c r="U88" s="49">
        <v>305</v>
      </c>
      <c r="V88" s="50">
        <v>493</v>
      </c>
      <c r="W88" s="50">
        <v>81</v>
      </c>
      <c r="X88" s="50">
        <v>157</v>
      </c>
    </row>
    <row r="89" spans="1:24" ht="27">
      <c r="A89" s="748"/>
      <c r="B89" s="52" t="s">
        <v>222</v>
      </c>
      <c r="C89" s="52"/>
      <c r="D89" s="36">
        <v>4155</v>
      </c>
      <c r="E89" s="36">
        <f t="shared" si="13"/>
        <v>2499</v>
      </c>
      <c r="F89" s="36">
        <f t="shared" si="14"/>
        <v>1656</v>
      </c>
      <c r="G89" s="12"/>
      <c r="H89" s="53"/>
      <c r="I89" s="58"/>
      <c r="J89" s="58"/>
      <c r="K89" s="58"/>
      <c r="L89" s="14" t="s">
        <v>1181</v>
      </c>
      <c r="M89" s="40">
        <f t="shared" si="17"/>
        <v>2976</v>
      </c>
      <c r="N89" s="46">
        <v>797</v>
      </c>
      <c r="O89" s="46">
        <v>340</v>
      </c>
      <c r="P89" s="46">
        <v>1030</v>
      </c>
      <c r="Q89" s="46">
        <v>809</v>
      </c>
      <c r="R89" s="31" t="s">
        <v>22</v>
      </c>
      <c r="S89" s="51">
        <f t="shared" si="18"/>
        <v>1179</v>
      </c>
      <c r="T89" s="49">
        <v>111</v>
      </c>
      <c r="U89" s="49">
        <v>301</v>
      </c>
      <c r="V89" s="50">
        <v>488</v>
      </c>
      <c r="W89" s="50">
        <v>95</v>
      </c>
      <c r="X89" s="50">
        <v>184</v>
      </c>
    </row>
    <row r="90" spans="1:24" ht="27">
      <c r="A90" s="748"/>
      <c r="B90" s="52" t="s">
        <v>223</v>
      </c>
      <c r="C90" s="52"/>
      <c r="D90" s="36">
        <v>2029</v>
      </c>
      <c r="E90" s="36">
        <f t="shared" si="13"/>
        <v>1537</v>
      </c>
      <c r="F90" s="36">
        <f t="shared" si="14"/>
        <v>492</v>
      </c>
      <c r="G90" s="12"/>
      <c r="H90" s="53"/>
      <c r="I90" s="58"/>
      <c r="J90" s="58"/>
      <c r="K90" s="58"/>
      <c r="L90" s="14" t="s">
        <v>1181</v>
      </c>
      <c r="M90" s="40">
        <f t="shared" si="17"/>
        <v>1116</v>
      </c>
      <c r="N90" s="46">
        <v>396</v>
      </c>
      <c r="O90" s="46">
        <v>47</v>
      </c>
      <c r="P90" s="46">
        <v>484</v>
      </c>
      <c r="Q90" s="46">
        <v>189</v>
      </c>
      <c r="R90" s="31" t="s">
        <v>22</v>
      </c>
      <c r="S90" s="51">
        <f t="shared" si="18"/>
        <v>913</v>
      </c>
      <c r="T90" s="49">
        <v>100</v>
      </c>
      <c r="U90" s="49">
        <v>117</v>
      </c>
      <c r="V90" s="50">
        <v>441</v>
      </c>
      <c r="W90" s="50">
        <v>39</v>
      </c>
      <c r="X90" s="50">
        <v>216</v>
      </c>
    </row>
    <row r="91" spans="1:24" ht="27">
      <c r="A91" s="748"/>
      <c r="B91" s="52" t="s">
        <v>224</v>
      </c>
      <c r="C91" s="52"/>
      <c r="D91" s="36">
        <v>2302</v>
      </c>
      <c r="E91" s="36">
        <f t="shared" si="13"/>
        <v>1748</v>
      </c>
      <c r="F91" s="36">
        <f t="shared" si="14"/>
        <v>554</v>
      </c>
      <c r="G91" s="12"/>
      <c r="H91" s="53"/>
      <c r="I91" s="58"/>
      <c r="J91" s="58"/>
      <c r="K91" s="58"/>
      <c r="L91" s="14" t="s">
        <v>1181</v>
      </c>
      <c r="M91" s="40">
        <f t="shared" si="17"/>
        <v>1267</v>
      </c>
      <c r="N91" s="46">
        <v>433</v>
      </c>
      <c r="O91" s="46">
        <v>52</v>
      </c>
      <c r="P91" s="46">
        <v>564</v>
      </c>
      <c r="Q91" s="46">
        <v>218</v>
      </c>
      <c r="R91" s="31" t="s">
        <v>22</v>
      </c>
      <c r="S91" s="51">
        <f t="shared" si="18"/>
        <v>1035</v>
      </c>
      <c r="T91" s="49">
        <v>106</v>
      </c>
      <c r="U91" s="49">
        <v>138</v>
      </c>
      <c r="V91" s="50">
        <v>517</v>
      </c>
      <c r="W91" s="50">
        <v>40</v>
      </c>
      <c r="X91" s="50">
        <v>234</v>
      </c>
    </row>
    <row r="92" spans="1:24" ht="27">
      <c r="A92" s="748"/>
      <c r="B92" s="52" t="s">
        <v>225</v>
      </c>
      <c r="C92" s="52"/>
      <c r="D92" s="36">
        <v>541</v>
      </c>
      <c r="E92" s="36">
        <f t="shared" si="13"/>
        <v>403</v>
      </c>
      <c r="F92" s="36">
        <f t="shared" si="14"/>
        <v>138</v>
      </c>
      <c r="G92" s="12"/>
      <c r="H92" s="53"/>
      <c r="I92" s="58"/>
      <c r="J92" s="58"/>
      <c r="K92" s="58"/>
      <c r="L92" s="14" t="s">
        <v>1181</v>
      </c>
      <c r="M92" s="40">
        <f t="shared" si="17"/>
        <v>226</v>
      </c>
      <c r="N92" s="46">
        <v>78</v>
      </c>
      <c r="O92" s="46">
        <v>9</v>
      </c>
      <c r="P92" s="46">
        <v>100</v>
      </c>
      <c r="Q92" s="46">
        <v>39</v>
      </c>
      <c r="R92" s="31" t="s">
        <v>22</v>
      </c>
      <c r="S92" s="51">
        <f t="shared" si="18"/>
        <v>315</v>
      </c>
      <c r="T92" s="49">
        <v>36</v>
      </c>
      <c r="U92" s="49">
        <v>41</v>
      </c>
      <c r="V92" s="50">
        <v>152</v>
      </c>
      <c r="W92" s="50">
        <v>13</v>
      </c>
      <c r="X92" s="50">
        <v>73</v>
      </c>
    </row>
    <row r="93" spans="1:24" ht="27">
      <c r="A93" s="749"/>
      <c r="B93" s="52" t="s">
        <v>226</v>
      </c>
      <c r="C93" s="52"/>
      <c r="D93" s="36">
        <v>908</v>
      </c>
      <c r="E93" s="36">
        <f t="shared" si="13"/>
        <v>686</v>
      </c>
      <c r="F93" s="36">
        <f t="shared" si="14"/>
        <v>222</v>
      </c>
      <c r="G93" s="12"/>
      <c r="H93" s="53"/>
      <c r="I93" s="58"/>
      <c r="J93" s="58"/>
      <c r="K93" s="58"/>
      <c r="L93" s="14" t="s">
        <v>1181</v>
      </c>
      <c r="M93" s="40">
        <f t="shared" si="17"/>
        <v>467</v>
      </c>
      <c r="N93" s="46">
        <v>160</v>
      </c>
      <c r="O93" s="46">
        <v>19</v>
      </c>
      <c r="P93" s="46">
        <v>207</v>
      </c>
      <c r="Q93" s="46">
        <v>81</v>
      </c>
      <c r="R93" s="31" t="s">
        <v>22</v>
      </c>
      <c r="S93" s="51">
        <f t="shared" si="18"/>
        <v>441</v>
      </c>
      <c r="T93" s="49">
        <v>47</v>
      </c>
      <c r="U93" s="49">
        <v>56</v>
      </c>
      <c r="V93" s="50">
        <v>211</v>
      </c>
      <c r="W93" s="50">
        <v>19</v>
      </c>
      <c r="X93" s="50">
        <v>108</v>
      </c>
    </row>
    <row r="94" spans="1:24" s="2" customFormat="1">
      <c r="A94" s="747" t="s">
        <v>227</v>
      </c>
      <c r="B94" s="35" t="s">
        <v>227</v>
      </c>
      <c r="C94" s="37" t="s">
        <v>228</v>
      </c>
      <c r="D94" s="38">
        <f>SUM(D96:D108)</f>
        <v>12771</v>
      </c>
      <c r="E94" s="38">
        <f t="shared" si="13"/>
        <v>9789</v>
      </c>
      <c r="F94" s="38">
        <f t="shared" si="14"/>
        <v>2982</v>
      </c>
      <c r="G94" s="39"/>
      <c r="H94" s="38">
        <f t="shared" ref="H94:X94" si="19">SUM(H96:H108)</f>
        <v>2114</v>
      </c>
      <c r="I94" s="38">
        <f t="shared" si="19"/>
        <v>1973</v>
      </c>
      <c r="J94" s="38">
        <f t="shared" si="19"/>
        <v>141</v>
      </c>
      <c r="K94" s="38"/>
      <c r="L94" s="39"/>
      <c r="M94" s="38">
        <f t="shared" si="19"/>
        <v>7289</v>
      </c>
      <c r="N94" s="38">
        <f t="shared" si="19"/>
        <v>815</v>
      </c>
      <c r="O94" s="38">
        <f t="shared" si="19"/>
        <v>162</v>
      </c>
      <c r="P94" s="38">
        <f t="shared" si="19"/>
        <v>4550</v>
      </c>
      <c r="Q94" s="38">
        <f t="shared" si="19"/>
        <v>1762</v>
      </c>
      <c r="R94" s="39"/>
      <c r="S94" s="38">
        <f t="shared" si="19"/>
        <v>3368</v>
      </c>
      <c r="T94" s="38">
        <f t="shared" si="19"/>
        <v>291</v>
      </c>
      <c r="U94" s="38">
        <f t="shared" si="19"/>
        <v>619</v>
      </c>
      <c r="V94" s="38">
        <f t="shared" si="19"/>
        <v>1764</v>
      </c>
      <c r="W94" s="38">
        <f t="shared" si="19"/>
        <v>148</v>
      </c>
      <c r="X94" s="38">
        <f t="shared" si="19"/>
        <v>546</v>
      </c>
    </row>
    <row r="95" spans="1:24" s="2" customFormat="1">
      <c r="A95" s="748"/>
      <c r="B95" s="35" t="s">
        <v>352</v>
      </c>
      <c r="C95" s="43"/>
      <c r="D95" s="36">
        <f>SUM(D96:D102)</f>
        <v>4735</v>
      </c>
      <c r="E95" s="36">
        <f t="shared" si="13"/>
        <v>4578</v>
      </c>
      <c r="F95" s="36">
        <f t="shared" si="14"/>
        <v>157</v>
      </c>
      <c r="G95" s="41"/>
      <c r="H95" s="36">
        <f t="shared" ref="H95:X95" si="20">SUM(H96:H102)</f>
        <v>2114</v>
      </c>
      <c r="I95" s="36">
        <f t="shared" si="20"/>
        <v>1973</v>
      </c>
      <c r="J95" s="36">
        <f t="shared" si="20"/>
        <v>141</v>
      </c>
      <c r="K95" s="36"/>
      <c r="L95" s="41"/>
      <c r="M95" s="36">
        <f t="shared" si="20"/>
        <v>2098</v>
      </c>
      <c r="N95" s="36">
        <f t="shared" si="20"/>
        <v>276</v>
      </c>
      <c r="O95" s="36">
        <f t="shared" si="20"/>
        <v>8</v>
      </c>
      <c r="P95" s="36">
        <f t="shared" si="20"/>
        <v>1758</v>
      </c>
      <c r="Q95" s="36">
        <f t="shared" si="20"/>
        <v>56</v>
      </c>
      <c r="R95" s="41"/>
      <c r="S95" s="36">
        <f t="shared" si="20"/>
        <v>523</v>
      </c>
      <c r="T95" s="36">
        <f t="shared" si="20"/>
        <v>36</v>
      </c>
      <c r="U95" s="36">
        <f t="shared" si="20"/>
        <v>50</v>
      </c>
      <c r="V95" s="36">
        <f t="shared" si="20"/>
        <v>373</v>
      </c>
      <c r="W95" s="36">
        <f t="shared" si="20"/>
        <v>7</v>
      </c>
      <c r="X95" s="36">
        <f t="shared" si="20"/>
        <v>57</v>
      </c>
    </row>
    <row r="96" spans="1:24" ht="27">
      <c r="A96" s="748"/>
      <c r="B96" s="28" t="s">
        <v>229</v>
      </c>
      <c r="C96" s="14" t="s">
        <v>519</v>
      </c>
      <c r="D96" s="36">
        <v>1124</v>
      </c>
      <c r="E96" s="36">
        <f t="shared" si="13"/>
        <v>1124</v>
      </c>
      <c r="F96" s="36"/>
      <c r="G96" s="12" t="s">
        <v>63</v>
      </c>
      <c r="H96" s="38">
        <f>I96+J96+K96</f>
        <v>1124</v>
      </c>
      <c r="I96" s="44">
        <v>1026</v>
      </c>
      <c r="J96" s="59">
        <v>98</v>
      </c>
      <c r="K96" s="59"/>
      <c r="L96" s="60"/>
      <c r="M96" s="45"/>
      <c r="N96" s="46"/>
      <c r="O96" s="46"/>
      <c r="P96" s="46"/>
      <c r="Q96" s="46"/>
      <c r="R96" s="31"/>
      <c r="S96" s="45"/>
      <c r="T96" s="46"/>
      <c r="U96" s="46"/>
      <c r="V96" s="46"/>
      <c r="W96" s="46"/>
      <c r="X96" s="46"/>
    </row>
    <row r="97" spans="1:24" ht="27">
      <c r="A97" s="748"/>
      <c r="B97" s="28" t="s">
        <v>229</v>
      </c>
      <c r="C97" s="14" t="s">
        <v>520</v>
      </c>
      <c r="D97" s="36">
        <v>990</v>
      </c>
      <c r="E97" s="36">
        <f t="shared" si="13"/>
        <v>990</v>
      </c>
      <c r="F97" s="36"/>
      <c r="G97" s="12" t="s">
        <v>63</v>
      </c>
      <c r="H97" s="38">
        <f>I97+J97+K97</f>
        <v>990</v>
      </c>
      <c r="I97" s="44">
        <v>947</v>
      </c>
      <c r="J97" s="59">
        <v>43</v>
      </c>
      <c r="K97" s="59"/>
      <c r="L97" s="60"/>
      <c r="M97" s="45"/>
      <c r="N97" s="46"/>
      <c r="O97" s="46"/>
      <c r="P97" s="46"/>
      <c r="Q97" s="46"/>
      <c r="R97" s="31"/>
      <c r="S97" s="45"/>
      <c r="T97" s="46"/>
      <c r="U97" s="46"/>
      <c r="V97" s="46"/>
      <c r="W97" s="46"/>
      <c r="X97" s="46"/>
    </row>
    <row r="98" spans="1:24" ht="27">
      <c r="A98" s="748"/>
      <c r="B98" s="14" t="s">
        <v>229</v>
      </c>
      <c r="C98" s="14"/>
      <c r="D98" s="36">
        <v>2214</v>
      </c>
      <c r="E98" s="36">
        <f t="shared" si="13"/>
        <v>2176</v>
      </c>
      <c r="F98" s="36">
        <f t="shared" si="14"/>
        <v>38</v>
      </c>
      <c r="G98" s="12"/>
      <c r="H98" s="40"/>
      <c r="I98" s="47"/>
      <c r="J98" s="47"/>
      <c r="K98" s="47"/>
      <c r="L98" s="14" t="s">
        <v>1181</v>
      </c>
      <c r="M98" s="40">
        <f t="shared" si="17"/>
        <v>1865</v>
      </c>
      <c r="N98" s="46">
        <v>251</v>
      </c>
      <c r="O98" s="46">
        <v>3</v>
      </c>
      <c r="P98" s="46">
        <v>1611</v>
      </c>
      <c r="Q98" s="46"/>
      <c r="R98" s="31" t="s">
        <v>22</v>
      </c>
      <c r="S98" s="51">
        <f t="shared" si="18"/>
        <v>349</v>
      </c>
      <c r="T98" s="49">
        <v>19</v>
      </c>
      <c r="U98" s="49">
        <v>16</v>
      </c>
      <c r="V98" s="50">
        <v>282</v>
      </c>
      <c r="W98" s="50"/>
      <c r="X98" s="50">
        <v>32</v>
      </c>
    </row>
    <row r="99" spans="1:24" ht="27">
      <c r="A99" s="748"/>
      <c r="B99" s="14" t="s">
        <v>230</v>
      </c>
      <c r="C99" s="14"/>
      <c r="D99" s="36">
        <v>262</v>
      </c>
      <c r="E99" s="36">
        <f t="shared" si="13"/>
        <v>189</v>
      </c>
      <c r="F99" s="36">
        <f t="shared" si="14"/>
        <v>73</v>
      </c>
      <c r="G99" s="12"/>
      <c r="H99" s="40"/>
      <c r="I99" s="47"/>
      <c r="J99" s="47"/>
      <c r="K99" s="47"/>
      <c r="L99" s="14" t="s">
        <v>1181</v>
      </c>
      <c r="M99" s="40">
        <f t="shared" si="17"/>
        <v>179</v>
      </c>
      <c r="N99" s="46">
        <v>20</v>
      </c>
      <c r="O99" s="46">
        <v>4</v>
      </c>
      <c r="P99" s="46">
        <v>112</v>
      </c>
      <c r="Q99" s="46">
        <v>43</v>
      </c>
      <c r="R99" s="31" t="s">
        <v>22</v>
      </c>
      <c r="S99" s="51">
        <f t="shared" si="18"/>
        <v>83</v>
      </c>
      <c r="T99" s="49">
        <v>8</v>
      </c>
      <c r="U99" s="49">
        <v>15</v>
      </c>
      <c r="V99" s="50">
        <v>45</v>
      </c>
      <c r="W99" s="50">
        <v>3</v>
      </c>
      <c r="X99" s="50">
        <v>12</v>
      </c>
    </row>
    <row r="100" spans="1:24" ht="27">
      <c r="A100" s="748"/>
      <c r="B100" s="14" t="s">
        <v>231</v>
      </c>
      <c r="C100" s="14"/>
      <c r="D100" s="36">
        <v>115</v>
      </c>
      <c r="E100" s="36">
        <f t="shared" si="13"/>
        <v>82</v>
      </c>
      <c r="F100" s="36">
        <f t="shared" si="14"/>
        <v>33</v>
      </c>
      <c r="G100" s="12"/>
      <c r="H100" s="40"/>
      <c r="I100" s="47"/>
      <c r="J100" s="47"/>
      <c r="K100" s="47"/>
      <c r="L100" s="14" t="s">
        <v>1181</v>
      </c>
      <c r="M100" s="40">
        <f t="shared" si="17"/>
        <v>54</v>
      </c>
      <c r="N100" s="46">
        <v>5</v>
      </c>
      <c r="O100" s="46">
        <v>1</v>
      </c>
      <c r="P100" s="46">
        <v>35</v>
      </c>
      <c r="Q100" s="46">
        <v>13</v>
      </c>
      <c r="R100" s="31" t="s">
        <v>22</v>
      </c>
      <c r="S100" s="51">
        <f t="shared" si="18"/>
        <v>61</v>
      </c>
      <c r="T100" s="49">
        <v>5</v>
      </c>
      <c r="U100" s="49">
        <v>12</v>
      </c>
      <c r="V100" s="50">
        <v>34</v>
      </c>
      <c r="W100" s="50">
        <v>2</v>
      </c>
      <c r="X100" s="50">
        <v>8</v>
      </c>
    </row>
    <row r="101" spans="1:24" ht="27">
      <c r="A101" s="748"/>
      <c r="B101" s="14" t="s">
        <v>232</v>
      </c>
      <c r="C101" s="14"/>
      <c r="D101" s="36">
        <v>30</v>
      </c>
      <c r="E101" s="36">
        <f t="shared" si="13"/>
        <v>17</v>
      </c>
      <c r="F101" s="36">
        <f t="shared" si="14"/>
        <v>13</v>
      </c>
      <c r="G101" s="12"/>
      <c r="H101" s="40"/>
      <c r="I101" s="47"/>
      <c r="J101" s="47"/>
      <c r="K101" s="47"/>
      <c r="L101" s="14"/>
      <c r="M101" s="40"/>
      <c r="N101" s="46"/>
      <c r="O101" s="46"/>
      <c r="P101" s="47"/>
      <c r="Q101" s="47"/>
      <c r="R101" s="14" t="s">
        <v>22</v>
      </c>
      <c r="S101" s="51">
        <f t="shared" si="18"/>
        <v>30</v>
      </c>
      <c r="T101" s="49">
        <v>4</v>
      </c>
      <c r="U101" s="49">
        <v>7</v>
      </c>
      <c r="V101" s="50">
        <v>12</v>
      </c>
      <c r="W101" s="50">
        <v>2</v>
      </c>
      <c r="X101" s="50">
        <v>5</v>
      </c>
    </row>
    <row r="102" spans="1:24">
      <c r="A102" s="748"/>
      <c r="B102" s="14" t="s">
        <v>233</v>
      </c>
      <c r="C102" s="14"/>
      <c r="D102" s="36"/>
      <c r="E102" s="36"/>
      <c r="F102" s="36"/>
      <c r="G102" s="12"/>
      <c r="H102" s="40"/>
      <c r="I102" s="47"/>
      <c r="J102" s="47"/>
      <c r="K102" s="47"/>
      <c r="L102" s="14"/>
      <c r="M102" s="40"/>
      <c r="N102" s="47"/>
      <c r="O102" s="47"/>
      <c r="P102" s="47"/>
      <c r="Q102" s="47"/>
      <c r="R102" s="14"/>
      <c r="S102" s="51"/>
      <c r="T102" s="49"/>
      <c r="U102" s="49"/>
      <c r="V102" s="50"/>
      <c r="W102" s="50"/>
      <c r="X102" s="50"/>
    </row>
    <row r="103" spans="1:24" ht="27">
      <c r="A103" s="748"/>
      <c r="B103" s="14" t="s">
        <v>234</v>
      </c>
      <c r="C103" s="14"/>
      <c r="D103" s="36">
        <v>1364</v>
      </c>
      <c r="E103" s="36">
        <f t="shared" si="13"/>
        <v>836</v>
      </c>
      <c r="F103" s="36">
        <f t="shared" si="14"/>
        <v>528</v>
      </c>
      <c r="G103" s="12"/>
      <c r="H103" s="40"/>
      <c r="I103" s="47"/>
      <c r="J103" s="47"/>
      <c r="K103" s="47"/>
      <c r="L103" s="14" t="s">
        <v>1181</v>
      </c>
      <c r="M103" s="40">
        <f t="shared" si="17"/>
        <v>1079</v>
      </c>
      <c r="N103" s="46">
        <v>109</v>
      </c>
      <c r="O103" s="46">
        <v>39</v>
      </c>
      <c r="P103" s="46">
        <v>553</v>
      </c>
      <c r="Q103" s="46">
        <v>378</v>
      </c>
      <c r="R103" s="31" t="s">
        <v>22</v>
      </c>
      <c r="S103" s="51">
        <f t="shared" si="18"/>
        <v>285</v>
      </c>
      <c r="T103" s="49">
        <v>21</v>
      </c>
      <c r="U103" s="49">
        <v>74</v>
      </c>
      <c r="V103" s="50">
        <v>136</v>
      </c>
      <c r="W103" s="50">
        <v>16</v>
      </c>
      <c r="X103" s="50">
        <v>38</v>
      </c>
    </row>
    <row r="104" spans="1:24" ht="27">
      <c r="A104" s="748"/>
      <c r="B104" s="14" t="s">
        <v>235</v>
      </c>
      <c r="C104" s="14"/>
      <c r="D104" s="36">
        <v>2454</v>
      </c>
      <c r="E104" s="36">
        <f t="shared" si="13"/>
        <v>1806</v>
      </c>
      <c r="F104" s="36">
        <f t="shared" si="14"/>
        <v>648</v>
      </c>
      <c r="G104" s="12"/>
      <c r="H104" s="40"/>
      <c r="I104" s="47"/>
      <c r="J104" s="47"/>
      <c r="K104" s="47"/>
      <c r="L104" s="14" t="s">
        <v>1181</v>
      </c>
      <c r="M104" s="40">
        <f t="shared" si="17"/>
        <v>1144</v>
      </c>
      <c r="N104" s="46">
        <v>157</v>
      </c>
      <c r="O104" s="46">
        <v>18</v>
      </c>
      <c r="P104" s="46">
        <v>698</v>
      </c>
      <c r="Q104" s="46">
        <v>271</v>
      </c>
      <c r="R104" s="31" t="s">
        <v>22</v>
      </c>
      <c r="S104" s="51">
        <f t="shared" si="18"/>
        <v>1310</v>
      </c>
      <c r="T104" s="49">
        <v>129</v>
      </c>
      <c r="U104" s="49">
        <v>181</v>
      </c>
      <c r="V104" s="50">
        <v>680</v>
      </c>
      <c r="W104" s="50">
        <v>49</v>
      </c>
      <c r="X104" s="50">
        <v>271</v>
      </c>
    </row>
    <row r="105" spans="1:24" ht="27">
      <c r="A105" s="748"/>
      <c r="B105" s="14" t="s">
        <v>236</v>
      </c>
      <c r="C105" s="14"/>
      <c r="D105" s="36">
        <v>1270</v>
      </c>
      <c r="E105" s="36">
        <f t="shared" si="13"/>
        <v>772</v>
      </c>
      <c r="F105" s="36">
        <f t="shared" si="14"/>
        <v>498</v>
      </c>
      <c r="G105" s="12"/>
      <c r="H105" s="40"/>
      <c r="I105" s="47"/>
      <c r="J105" s="47"/>
      <c r="K105" s="47"/>
      <c r="L105" s="14" t="s">
        <v>1181</v>
      </c>
      <c r="M105" s="40">
        <f t="shared" si="17"/>
        <v>840</v>
      </c>
      <c r="N105" s="46">
        <v>82</v>
      </c>
      <c r="O105" s="46">
        <v>29</v>
      </c>
      <c r="P105" s="46">
        <v>432</v>
      </c>
      <c r="Q105" s="46">
        <v>297</v>
      </c>
      <c r="R105" s="31" t="s">
        <v>22</v>
      </c>
      <c r="S105" s="51">
        <f t="shared" si="18"/>
        <v>430</v>
      </c>
      <c r="T105" s="49">
        <v>43</v>
      </c>
      <c r="U105" s="49">
        <v>97</v>
      </c>
      <c r="V105" s="50">
        <v>178</v>
      </c>
      <c r="W105" s="50">
        <v>32</v>
      </c>
      <c r="X105" s="50">
        <v>80</v>
      </c>
    </row>
    <row r="106" spans="1:24" ht="27">
      <c r="A106" s="748"/>
      <c r="B106" s="14" t="s">
        <v>237</v>
      </c>
      <c r="C106" s="14"/>
      <c r="D106" s="36">
        <v>830</v>
      </c>
      <c r="E106" s="36">
        <f t="shared" si="13"/>
        <v>506</v>
      </c>
      <c r="F106" s="36">
        <f t="shared" si="14"/>
        <v>324</v>
      </c>
      <c r="G106" s="12"/>
      <c r="H106" s="40"/>
      <c r="I106" s="47"/>
      <c r="J106" s="47"/>
      <c r="K106" s="47"/>
      <c r="L106" s="14" t="s">
        <v>1181</v>
      </c>
      <c r="M106" s="40">
        <f t="shared" si="17"/>
        <v>585</v>
      </c>
      <c r="N106" s="46">
        <v>41</v>
      </c>
      <c r="O106" s="46">
        <v>14</v>
      </c>
      <c r="P106" s="46">
        <v>314</v>
      </c>
      <c r="Q106" s="46">
        <v>216</v>
      </c>
      <c r="R106" s="31" t="s">
        <v>22</v>
      </c>
      <c r="S106" s="51">
        <f t="shared" si="18"/>
        <v>245</v>
      </c>
      <c r="T106" s="49">
        <v>14</v>
      </c>
      <c r="U106" s="49">
        <v>70</v>
      </c>
      <c r="V106" s="50">
        <v>129</v>
      </c>
      <c r="W106" s="50">
        <v>10</v>
      </c>
      <c r="X106" s="50">
        <v>22</v>
      </c>
    </row>
    <row r="107" spans="1:24" ht="27">
      <c r="A107" s="748"/>
      <c r="B107" s="14" t="s">
        <v>238</v>
      </c>
      <c r="C107" s="14"/>
      <c r="D107" s="36">
        <v>912</v>
      </c>
      <c r="E107" s="36">
        <f t="shared" si="13"/>
        <v>552</v>
      </c>
      <c r="F107" s="36">
        <f t="shared" si="14"/>
        <v>360</v>
      </c>
      <c r="G107" s="12"/>
      <c r="H107" s="40"/>
      <c r="I107" s="47"/>
      <c r="J107" s="47"/>
      <c r="K107" s="47"/>
      <c r="L107" s="14" t="s">
        <v>1181</v>
      </c>
      <c r="M107" s="40">
        <f t="shared" si="17"/>
        <v>654</v>
      </c>
      <c r="N107" s="46">
        <v>45</v>
      </c>
      <c r="O107" s="46">
        <v>16</v>
      </c>
      <c r="P107" s="46">
        <v>352</v>
      </c>
      <c r="Q107" s="46">
        <v>241</v>
      </c>
      <c r="R107" s="31" t="s">
        <v>22</v>
      </c>
      <c r="S107" s="51">
        <f t="shared" si="18"/>
        <v>258</v>
      </c>
      <c r="T107" s="49">
        <v>22</v>
      </c>
      <c r="U107" s="49">
        <v>66</v>
      </c>
      <c r="V107" s="50">
        <v>120</v>
      </c>
      <c r="W107" s="50">
        <v>15</v>
      </c>
      <c r="X107" s="50">
        <v>35</v>
      </c>
    </row>
    <row r="108" spans="1:24" ht="27">
      <c r="A108" s="749"/>
      <c r="B108" s="14" t="s">
        <v>239</v>
      </c>
      <c r="C108" s="14"/>
      <c r="D108" s="36">
        <v>1206</v>
      </c>
      <c r="E108" s="36">
        <f t="shared" si="13"/>
        <v>739</v>
      </c>
      <c r="F108" s="36">
        <f t="shared" si="14"/>
        <v>467</v>
      </c>
      <c r="G108" s="12"/>
      <c r="H108" s="40"/>
      <c r="I108" s="47"/>
      <c r="J108" s="47"/>
      <c r="K108" s="47"/>
      <c r="L108" s="14" t="s">
        <v>1181</v>
      </c>
      <c r="M108" s="40">
        <f t="shared" si="17"/>
        <v>889</v>
      </c>
      <c r="N108" s="46">
        <v>105</v>
      </c>
      <c r="O108" s="46">
        <v>38</v>
      </c>
      <c r="P108" s="46">
        <v>443</v>
      </c>
      <c r="Q108" s="46">
        <v>303</v>
      </c>
      <c r="R108" s="31" t="s">
        <v>22</v>
      </c>
      <c r="S108" s="51">
        <f t="shared" si="18"/>
        <v>317</v>
      </c>
      <c r="T108" s="49">
        <v>26</v>
      </c>
      <c r="U108" s="49">
        <v>81</v>
      </c>
      <c r="V108" s="50">
        <v>148</v>
      </c>
      <c r="W108" s="50">
        <v>19</v>
      </c>
      <c r="X108" s="50">
        <v>43</v>
      </c>
    </row>
    <row r="109" spans="1:24" s="2" customFormat="1">
      <c r="A109" s="747" t="s">
        <v>240</v>
      </c>
      <c r="B109" s="35" t="s">
        <v>240</v>
      </c>
      <c r="C109" s="37" t="s">
        <v>241</v>
      </c>
      <c r="D109" s="38">
        <f>SUM(D111:D127)</f>
        <v>14432</v>
      </c>
      <c r="E109" s="38">
        <f t="shared" si="13"/>
        <v>11128</v>
      </c>
      <c r="F109" s="38">
        <f t="shared" si="14"/>
        <v>3304</v>
      </c>
      <c r="G109" s="39"/>
      <c r="H109" s="38">
        <f t="shared" ref="H109:X109" si="21">SUM(H111:H127)</f>
        <v>2775</v>
      </c>
      <c r="I109" s="38">
        <f t="shared" si="21"/>
        <v>2479</v>
      </c>
      <c r="J109" s="38">
        <f t="shared" si="21"/>
        <v>296</v>
      </c>
      <c r="K109" s="38"/>
      <c r="L109" s="39"/>
      <c r="M109" s="38">
        <f t="shared" si="21"/>
        <v>8766</v>
      </c>
      <c r="N109" s="38">
        <f t="shared" si="21"/>
        <v>1326</v>
      </c>
      <c r="O109" s="38">
        <f t="shared" si="21"/>
        <v>266</v>
      </c>
      <c r="P109" s="38">
        <f t="shared" si="21"/>
        <v>5167</v>
      </c>
      <c r="Q109" s="38">
        <f t="shared" si="21"/>
        <v>2007</v>
      </c>
      <c r="R109" s="39"/>
      <c r="S109" s="38">
        <f t="shared" si="21"/>
        <v>2891</v>
      </c>
      <c r="T109" s="38">
        <f t="shared" si="21"/>
        <v>274</v>
      </c>
      <c r="U109" s="38">
        <f t="shared" si="21"/>
        <v>585</v>
      </c>
      <c r="V109" s="38">
        <f t="shared" si="21"/>
        <v>1384</v>
      </c>
      <c r="W109" s="38">
        <f t="shared" si="21"/>
        <v>172</v>
      </c>
      <c r="X109" s="38">
        <f t="shared" si="21"/>
        <v>476</v>
      </c>
    </row>
    <row r="110" spans="1:24" s="2" customFormat="1">
      <c r="A110" s="748"/>
      <c r="B110" s="35" t="s">
        <v>353</v>
      </c>
      <c r="C110" s="43"/>
      <c r="D110" s="36">
        <f>SUM(D111:D120)</f>
        <v>6074</v>
      </c>
      <c r="E110" s="36">
        <f t="shared" si="13"/>
        <v>5925</v>
      </c>
      <c r="F110" s="36">
        <f t="shared" si="14"/>
        <v>149</v>
      </c>
      <c r="G110" s="41"/>
      <c r="H110" s="36">
        <f t="shared" ref="H110:X110" si="22">SUM(H111:H120)</f>
        <v>2775</v>
      </c>
      <c r="I110" s="36">
        <f t="shared" si="22"/>
        <v>2479</v>
      </c>
      <c r="J110" s="36">
        <f t="shared" si="22"/>
        <v>296</v>
      </c>
      <c r="K110" s="36"/>
      <c r="L110" s="41"/>
      <c r="M110" s="36">
        <f t="shared" si="22"/>
        <v>2728</v>
      </c>
      <c r="N110" s="36">
        <f t="shared" si="22"/>
        <v>534</v>
      </c>
      <c r="O110" s="36"/>
      <c r="P110" s="36">
        <f t="shared" si="22"/>
        <v>2194</v>
      </c>
      <c r="Q110" s="36"/>
      <c r="R110" s="41"/>
      <c r="S110" s="36">
        <f t="shared" si="22"/>
        <v>571</v>
      </c>
      <c r="T110" s="36">
        <f t="shared" si="22"/>
        <v>52</v>
      </c>
      <c r="U110" s="36">
        <f t="shared" si="22"/>
        <v>77</v>
      </c>
      <c r="V110" s="36">
        <f t="shared" si="22"/>
        <v>340</v>
      </c>
      <c r="W110" s="36">
        <f t="shared" si="22"/>
        <v>20</v>
      </c>
      <c r="X110" s="36">
        <f t="shared" si="22"/>
        <v>82</v>
      </c>
    </row>
    <row r="111" spans="1:24" ht="27">
      <c r="A111" s="748"/>
      <c r="B111" s="28" t="s">
        <v>242</v>
      </c>
      <c r="C111" s="14" t="s">
        <v>523</v>
      </c>
      <c r="D111" s="36">
        <v>934</v>
      </c>
      <c r="E111" s="36">
        <f t="shared" si="13"/>
        <v>934</v>
      </c>
      <c r="F111" s="36"/>
      <c r="G111" s="12" t="s">
        <v>63</v>
      </c>
      <c r="H111" s="38">
        <f>I111+J111+K111</f>
        <v>934</v>
      </c>
      <c r="I111" s="44">
        <v>857</v>
      </c>
      <c r="J111" s="59">
        <v>77</v>
      </c>
      <c r="K111" s="59"/>
      <c r="L111" s="60"/>
      <c r="M111" s="45"/>
      <c r="N111" s="46"/>
      <c r="O111" s="46"/>
      <c r="P111" s="46"/>
      <c r="Q111" s="46"/>
      <c r="R111" s="31"/>
      <c r="S111" s="45"/>
      <c r="T111" s="46"/>
      <c r="U111" s="46"/>
      <c r="V111" s="46"/>
      <c r="W111" s="46"/>
      <c r="X111" s="46"/>
    </row>
    <row r="112" spans="1:24" ht="27">
      <c r="A112" s="748"/>
      <c r="B112" s="28" t="s">
        <v>242</v>
      </c>
      <c r="C112" s="14" t="s">
        <v>524</v>
      </c>
      <c r="D112" s="36">
        <v>910</v>
      </c>
      <c r="E112" s="36">
        <f t="shared" si="13"/>
        <v>910</v>
      </c>
      <c r="F112" s="36"/>
      <c r="G112" s="12" t="s">
        <v>24</v>
      </c>
      <c r="H112" s="38">
        <f>I112+J112+K112</f>
        <v>910</v>
      </c>
      <c r="I112" s="44">
        <v>770</v>
      </c>
      <c r="J112" s="59">
        <v>140</v>
      </c>
      <c r="K112" s="59"/>
      <c r="L112" s="60"/>
      <c r="M112" s="45"/>
      <c r="N112" s="46"/>
      <c r="O112" s="46"/>
      <c r="P112" s="46"/>
      <c r="Q112" s="46"/>
      <c r="R112" s="31"/>
      <c r="S112" s="45"/>
      <c r="T112" s="46"/>
      <c r="U112" s="46"/>
      <c r="V112" s="46"/>
      <c r="W112" s="46"/>
      <c r="X112" s="46"/>
    </row>
    <row r="113" spans="1:25" ht="27">
      <c r="A113" s="748"/>
      <c r="B113" s="28" t="s">
        <v>242</v>
      </c>
      <c r="C113" s="54" t="s">
        <v>525</v>
      </c>
      <c r="D113" s="36">
        <v>482</v>
      </c>
      <c r="E113" s="36">
        <f t="shared" si="13"/>
        <v>482</v>
      </c>
      <c r="F113" s="36"/>
      <c r="G113" s="12" t="s">
        <v>63</v>
      </c>
      <c r="H113" s="38">
        <f>I113+J113+K113</f>
        <v>482</v>
      </c>
      <c r="I113" s="44">
        <v>407</v>
      </c>
      <c r="J113" s="59">
        <v>75</v>
      </c>
      <c r="K113" s="59"/>
      <c r="L113" s="60"/>
      <c r="M113" s="45"/>
      <c r="N113" s="46"/>
      <c r="O113" s="46"/>
      <c r="P113" s="46"/>
      <c r="Q113" s="46"/>
      <c r="R113" s="31"/>
      <c r="S113" s="45"/>
      <c r="T113" s="46"/>
      <c r="U113" s="46"/>
      <c r="V113" s="46"/>
      <c r="W113" s="46"/>
      <c r="X113" s="46"/>
    </row>
    <row r="114" spans="1:25" ht="27">
      <c r="A114" s="748"/>
      <c r="B114" s="28" t="s">
        <v>242</v>
      </c>
      <c r="C114" s="54" t="s">
        <v>526</v>
      </c>
      <c r="D114" s="36">
        <v>449</v>
      </c>
      <c r="E114" s="36">
        <f t="shared" si="13"/>
        <v>449</v>
      </c>
      <c r="F114" s="36"/>
      <c r="G114" s="12" t="s">
        <v>24</v>
      </c>
      <c r="H114" s="38">
        <f>I114+J114+K114</f>
        <v>449</v>
      </c>
      <c r="I114" s="44">
        <v>445</v>
      </c>
      <c r="J114" s="59">
        <v>4</v>
      </c>
      <c r="K114" s="59"/>
      <c r="L114" s="60"/>
      <c r="M114" s="45"/>
      <c r="N114" s="46"/>
      <c r="O114" s="46"/>
      <c r="P114" s="46"/>
      <c r="Q114" s="46"/>
      <c r="R114" s="31"/>
      <c r="S114" s="45"/>
      <c r="T114" s="46"/>
      <c r="U114" s="46"/>
      <c r="V114" s="46"/>
      <c r="W114" s="46"/>
      <c r="X114" s="46"/>
    </row>
    <row r="115" spans="1:25" ht="27">
      <c r="A115" s="748"/>
      <c r="B115" s="14" t="s">
        <v>242</v>
      </c>
      <c r="C115" s="14"/>
      <c r="D115" s="36">
        <v>2941</v>
      </c>
      <c r="E115" s="36">
        <f t="shared" si="13"/>
        <v>2919</v>
      </c>
      <c r="F115" s="36">
        <f t="shared" si="14"/>
        <v>22</v>
      </c>
      <c r="G115" s="12"/>
      <c r="H115" s="40"/>
      <c r="I115" s="47"/>
      <c r="J115" s="47"/>
      <c r="K115" s="47"/>
      <c r="L115" s="14" t="s">
        <v>1181</v>
      </c>
      <c r="M115" s="40">
        <f t="shared" si="17"/>
        <v>2728</v>
      </c>
      <c r="N115" s="46">
        <v>534</v>
      </c>
      <c r="O115" s="46"/>
      <c r="P115" s="46">
        <v>2194</v>
      </c>
      <c r="Q115" s="46"/>
      <c r="R115" s="31" t="s">
        <v>22</v>
      </c>
      <c r="S115" s="51">
        <f t="shared" si="18"/>
        <v>213</v>
      </c>
      <c r="T115" s="49">
        <v>12</v>
      </c>
      <c r="U115" s="49">
        <v>10</v>
      </c>
      <c r="V115" s="50">
        <v>176</v>
      </c>
      <c r="W115" s="50"/>
      <c r="X115" s="50">
        <v>15</v>
      </c>
    </row>
    <row r="116" spans="1:25" ht="27">
      <c r="A116" s="748"/>
      <c r="B116" s="54" t="s">
        <v>244</v>
      </c>
      <c r="C116" s="54"/>
      <c r="D116" s="36">
        <v>29</v>
      </c>
      <c r="E116" s="36">
        <f t="shared" si="13"/>
        <v>18</v>
      </c>
      <c r="F116" s="36">
        <f t="shared" si="14"/>
        <v>11</v>
      </c>
      <c r="G116" s="12"/>
      <c r="H116" s="55"/>
      <c r="I116" s="61"/>
      <c r="J116" s="61"/>
      <c r="K116" s="61"/>
      <c r="L116" s="14"/>
      <c r="M116" s="40"/>
      <c r="N116" s="47"/>
      <c r="O116" s="47"/>
      <c r="P116" s="47"/>
      <c r="Q116" s="47"/>
      <c r="R116" s="14" t="s">
        <v>22</v>
      </c>
      <c r="S116" s="51">
        <f t="shared" si="18"/>
        <v>29</v>
      </c>
      <c r="T116" s="49">
        <v>4</v>
      </c>
      <c r="U116" s="49">
        <v>5</v>
      </c>
      <c r="V116" s="50">
        <v>13</v>
      </c>
      <c r="W116" s="50">
        <v>2</v>
      </c>
      <c r="X116" s="50">
        <v>5</v>
      </c>
    </row>
    <row r="117" spans="1:25" ht="27">
      <c r="A117" s="748"/>
      <c r="B117" s="54" t="s">
        <v>245</v>
      </c>
      <c r="C117" s="54"/>
      <c r="D117" s="36">
        <v>41</v>
      </c>
      <c r="E117" s="36">
        <f t="shared" si="13"/>
        <v>26</v>
      </c>
      <c r="F117" s="36">
        <f t="shared" si="14"/>
        <v>15</v>
      </c>
      <c r="G117" s="12"/>
      <c r="H117" s="55"/>
      <c r="I117" s="61"/>
      <c r="J117" s="61"/>
      <c r="K117" s="61"/>
      <c r="L117" s="14"/>
      <c r="M117" s="40"/>
      <c r="N117" s="47"/>
      <c r="O117" s="47"/>
      <c r="P117" s="47"/>
      <c r="Q117" s="47"/>
      <c r="R117" s="14" t="s">
        <v>22</v>
      </c>
      <c r="S117" s="51">
        <f t="shared" si="18"/>
        <v>41</v>
      </c>
      <c r="T117" s="49">
        <v>5</v>
      </c>
      <c r="U117" s="49">
        <v>8</v>
      </c>
      <c r="V117" s="50">
        <v>19</v>
      </c>
      <c r="W117" s="50">
        <v>2</v>
      </c>
      <c r="X117" s="50">
        <v>7</v>
      </c>
    </row>
    <row r="118" spans="1:25" ht="27">
      <c r="A118" s="748"/>
      <c r="B118" s="56" t="s">
        <v>243</v>
      </c>
      <c r="C118" s="54"/>
      <c r="D118" s="36">
        <v>55</v>
      </c>
      <c r="E118" s="36">
        <f t="shared" si="13"/>
        <v>35</v>
      </c>
      <c r="F118" s="36">
        <f t="shared" si="14"/>
        <v>20</v>
      </c>
      <c r="G118" s="12"/>
      <c r="H118" s="55"/>
      <c r="I118" s="61"/>
      <c r="J118" s="61"/>
      <c r="K118" s="61"/>
      <c r="L118" s="14"/>
      <c r="M118" s="40"/>
      <c r="N118" s="47"/>
      <c r="O118" s="47"/>
      <c r="P118" s="47"/>
      <c r="Q118" s="47"/>
      <c r="R118" s="14" t="s">
        <v>22</v>
      </c>
      <c r="S118" s="51">
        <f t="shared" si="18"/>
        <v>55</v>
      </c>
      <c r="T118" s="49">
        <v>7</v>
      </c>
      <c r="U118" s="49">
        <v>9</v>
      </c>
      <c r="V118" s="50">
        <v>21</v>
      </c>
      <c r="W118" s="50">
        <v>4</v>
      </c>
      <c r="X118" s="50">
        <v>14</v>
      </c>
    </row>
    <row r="119" spans="1:25">
      <c r="A119" s="748"/>
      <c r="B119" s="54" t="s">
        <v>246</v>
      </c>
      <c r="C119" s="54"/>
      <c r="D119" s="36"/>
      <c r="E119" s="36"/>
      <c r="F119" s="36"/>
      <c r="G119" s="12"/>
      <c r="H119" s="55"/>
      <c r="I119" s="61"/>
      <c r="J119" s="61"/>
      <c r="K119" s="61"/>
      <c r="L119" s="14"/>
      <c r="M119" s="40"/>
      <c r="N119" s="47"/>
      <c r="O119" s="47"/>
      <c r="P119" s="47"/>
      <c r="Q119" s="47"/>
      <c r="R119" s="14"/>
      <c r="S119" s="51"/>
      <c r="T119" s="49"/>
      <c r="U119" s="49"/>
      <c r="V119" s="50"/>
      <c r="W119" s="50"/>
      <c r="X119" s="50"/>
    </row>
    <row r="120" spans="1:25" ht="27">
      <c r="A120" s="748"/>
      <c r="B120" s="54" t="s">
        <v>247</v>
      </c>
      <c r="C120" s="54"/>
      <c r="D120" s="36">
        <v>233</v>
      </c>
      <c r="E120" s="36">
        <f t="shared" si="13"/>
        <v>152</v>
      </c>
      <c r="F120" s="36">
        <f t="shared" si="14"/>
        <v>81</v>
      </c>
      <c r="G120" s="12"/>
      <c r="H120" s="55"/>
      <c r="I120" s="61"/>
      <c r="J120" s="61"/>
      <c r="K120" s="61"/>
      <c r="L120" s="14"/>
      <c r="M120" s="40"/>
      <c r="N120" s="47"/>
      <c r="O120" s="47"/>
      <c r="P120" s="47"/>
      <c r="Q120" s="47"/>
      <c r="R120" s="14" t="s">
        <v>22</v>
      </c>
      <c r="S120" s="51">
        <f t="shared" si="18"/>
        <v>233</v>
      </c>
      <c r="T120" s="49">
        <v>24</v>
      </c>
      <c r="U120" s="49">
        <v>45</v>
      </c>
      <c r="V120" s="50">
        <v>111</v>
      </c>
      <c r="W120" s="50">
        <v>12</v>
      </c>
      <c r="X120" s="50">
        <v>41</v>
      </c>
    </row>
    <row r="121" spans="1:25" ht="27">
      <c r="A121" s="748"/>
      <c r="B121" s="54" t="s">
        <v>248</v>
      </c>
      <c r="C121" s="54"/>
      <c r="D121" s="36">
        <v>245</v>
      </c>
      <c r="E121" s="36">
        <f t="shared" si="13"/>
        <v>180</v>
      </c>
      <c r="F121" s="36">
        <f t="shared" si="14"/>
        <v>65</v>
      </c>
      <c r="G121" s="12"/>
      <c r="H121" s="55"/>
      <c r="I121" s="61"/>
      <c r="J121" s="61"/>
      <c r="K121" s="61"/>
      <c r="L121" s="14" t="s">
        <v>1181</v>
      </c>
      <c r="M121" s="40">
        <f t="shared" si="17"/>
        <v>167</v>
      </c>
      <c r="N121" s="46">
        <v>13</v>
      </c>
      <c r="O121" s="46">
        <v>1</v>
      </c>
      <c r="P121" s="46">
        <v>107</v>
      </c>
      <c r="Q121" s="46">
        <v>46</v>
      </c>
      <c r="R121" s="31" t="s">
        <v>22</v>
      </c>
      <c r="S121" s="51">
        <f t="shared" si="18"/>
        <v>78</v>
      </c>
      <c r="T121" s="49">
        <v>6</v>
      </c>
      <c r="U121" s="49">
        <v>11</v>
      </c>
      <c r="V121" s="50">
        <v>46</v>
      </c>
      <c r="W121" s="50">
        <v>1</v>
      </c>
      <c r="X121" s="50">
        <v>14</v>
      </c>
    </row>
    <row r="122" spans="1:25" ht="27">
      <c r="A122" s="748"/>
      <c r="B122" s="54" t="s">
        <v>249</v>
      </c>
      <c r="C122" s="54"/>
      <c r="D122" s="36">
        <v>771</v>
      </c>
      <c r="E122" s="36">
        <f t="shared" si="13"/>
        <v>462</v>
      </c>
      <c r="F122" s="36">
        <f t="shared" si="14"/>
        <v>309</v>
      </c>
      <c r="G122" s="12"/>
      <c r="H122" s="55"/>
      <c r="I122" s="61"/>
      <c r="J122" s="61"/>
      <c r="K122" s="61"/>
      <c r="L122" s="14" t="s">
        <v>1181</v>
      </c>
      <c r="M122" s="40">
        <f t="shared" si="17"/>
        <v>527</v>
      </c>
      <c r="N122" s="46">
        <v>33</v>
      </c>
      <c r="O122" s="46">
        <v>11</v>
      </c>
      <c r="P122" s="46">
        <v>286</v>
      </c>
      <c r="Q122" s="46">
        <v>197</v>
      </c>
      <c r="R122" s="31" t="s">
        <v>22</v>
      </c>
      <c r="S122" s="51">
        <f t="shared" si="18"/>
        <v>244</v>
      </c>
      <c r="T122" s="49">
        <v>28</v>
      </c>
      <c r="U122" s="49">
        <v>51</v>
      </c>
      <c r="V122" s="50">
        <v>94</v>
      </c>
      <c r="W122" s="50">
        <v>22</v>
      </c>
      <c r="X122" s="50">
        <v>49</v>
      </c>
    </row>
    <row r="123" spans="1:25" ht="27">
      <c r="A123" s="748"/>
      <c r="B123" s="54" t="s">
        <v>250</v>
      </c>
      <c r="C123" s="54"/>
      <c r="D123" s="36">
        <v>941</v>
      </c>
      <c r="E123" s="36">
        <f t="shared" si="13"/>
        <v>568</v>
      </c>
      <c r="F123" s="36">
        <f t="shared" si="14"/>
        <v>373</v>
      </c>
      <c r="G123" s="12"/>
      <c r="H123" s="55"/>
      <c r="I123" s="61"/>
      <c r="J123" s="61"/>
      <c r="K123" s="61"/>
      <c r="L123" s="14" t="s">
        <v>1181</v>
      </c>
      <c r="M123" s="40">
        <f t="shared" si="17"/>
        <v>605</v>
      </c>
      <c r="N123" s="46">
        <v>54</v>
      </c>
      <c r="O123" s="46">
        <v>19</v>
      </c>
      <c r="P123" s="46">
        <v>316</v>
      </c>
      <c r="Q123" s="46">
        <v>216</v>
      </c>
      <c r="R123" s="31" t="s">
        <v>22</v>
      </c>
      <c r="S123" s="51">
        <f t="shared" si="18"/>
        <v>336</v>
      </c>
      <c r="T123" s="49">
        <v>34</v>
      </c>
      <c r="U123" s="49">
        <v>79</v>
      </c>
      <c r="V123" s="50">
        <v>143</v>
      </c>
      <c r="W123" s="50">
        <v>25</v>
      </c>
      <c r="X123" s="50">
        <v>55</v>
      </c>
    </row>
    <row r="124" spans="1:25" ht="27">
      <c r="A124" s="748"/>
      <c r="B124" s="54" t="s">
        <v>251</v>
      </c>
      <c r="C124" s="54"/>
      <c r="D124" s="36">
        <v>1738</v>
      </c>
      <c r="E124" s="36">
        <f t="shared" si="13"/>
        <v>1251</v>
      </c>
      <c r="F124" s="36">
        <f t="shared" si="14"/>
        <v>487</v>
      </c>
      <c r="G124" s="12"/>
      <c r="H124" s="55"/>
      <c r="I124" s="61"/>
      <c r="J124" s="61"/>
      <c r="K124" s="61"/>
      <c r="L124" s="14" t="s">
        <v>1181</v>
      </c>
      <c r="M124" s="40">
        <f t="shared" si="17"/>
        <v>1316</v>
      </c>
      <c r="N124" s="46">
        <v>175</v>
      </c>
      <c r="O124" s="46">
        <v>22</v>
      </c>
      <c r="P124" s="46">
        <v>765</v>
      </c>
      <c r="Q124" s="46">
        <v>354</v>
      </c>
      <c r="R124" s="31" t="s">
        <v>22</v>
      </c>
      <c r="S124" s="51">
        <f t="shared" si="18"/>
        <v>422</v>
      </c>
      <c r="T124" s="49">
        <v>42</v>
      </c>
      <c r="U124" s="49">
        <v>53</v>
      </c>
      <c r="V124" s="50">
        <v>222</v>
      </c>
      <c r="W124" s="50">
        <v>16</v>
      </c>
      <c r="X124" s="50">
        <v>89</v>
      </c>
    </row>
    <row r="125" spans="1:25" ht="27">
      <c r="A125" s="748"/>
      <c r="B125" s="54" t="s">
        <v>252</v>
      </c>
      <c r="C125" s="54"/>
      <c r="D125" s="36">
        <v>576</v>
      </c>
      <c r="E125" s="36">
        <f t="shared" si="13"/>
        <v>347</v>
      </c>
      <c r="F125" s="36">
        <f t="shared" si="14"/>
        <v>229</v>
      </c>
      <c r="G125" s="12"/>
      <c r="H125" s="55"/>
      <c r="I125" s="61"/>
      <c r="J125" s="61"/>
      <c r="K125" s="61"/>
      <c r="L125" s="14" t="s">
        <v>1181</v>
      </c>
      <c r="M125" s="40">
        <f t="shared" si="17"/>
        <v>359</v>
      </c>
      <c r="N125" s="46">
        <v>21</v>
      </c>
      <c r="O125" s="46">
        <v>7</v>
      </c>
      <c r="P125" s="46">
        <v>196</v>
      </c>
      <c r="Q125" s="46">
        <v>135</v>
      </c>
      <c r="R125" s="31" t="s">
        <v>22</v>
      </c>
      <c r="S125" s="51">
        <f t="shared" si="18"/>
        <v>217</v>
      </c>
      <c r="T125" s="49">
        <v>20</v>
      </c>
      <c r="U125" s="49">
        <v>52</v>
      </c>
      <c r="V125" s="50">
        <v>95</v>
      </c>
      <c r="W125" s="50">
        <v>15</v>
      </c>
      <c r="X125" s="50">
        <v>35</v>
      </c>
    </row>
    <row r="126" spans="1:25" ht="27">
      <c r="A126" s="748"/>
      <c r="B126" s="54" t="s">
        <v>253</v>
      </c>
      <c r="C126" s="54"/>
      <c r="D126" s="36">
        <v>2067</v>
      </c>
      <c r="E126" s="36">
        <f t="shared" si="13"/>
        <v>1180</v>
      </c>
      <c r="F126" s="36">
        <f t="shared" si="14"/>
        <v>887</v>
      </c>
      <c r="G126" s="12"/>
      <c r="H126" s="55"/>
      <c r="I126" s="61"/>
      <c r="J126" s="61"/>
      <c r="K126" s="61"/>
      <c r="L126" s="14" t="s">
        <v>1181</v>
      </c>
      <c r="M126" s="40">
        <f t="shared" si="17"/>
        <v>1659</v>
      </c>
      <c r="N126" s="46">
        <v>125</v>
      </c>
      <c r="O126" s="46">
        <v>47</v>
      </c>
      <c r="P126" s="46">
        <v>813</v>
      </c>
      <c r="Q126" s="46">
        <v>674</v>
      </c>
      <c r="R126" s="31" t="s">
        <v>22</v>
      </c>
      <c r="S126" s="51">
        <f t="shared" si="18"/>
        <v>408</v>
      </c>
      <c r="T126" s="49">
        <v>41</v>
      </c>
      <c r="U126" s="49">
        <v>95</v>
      </c>
      <c r="V126" s="50">
        <v>174</v>
      </c>
      <c r="W126" s="50">
        <v>30</v>
      </c>
      <c r="X126" s="50">
        <v>68</v>
      </c>
    </row>
    <row r="127" spans="1:25" ht="27">
      <c r="A127" s="749"/>
      <c r="B127" s="54" t="s">
        <v>254</v>
      </c>
      <c r="C127" s="54"/>
      <c r="D127" s="36">
        <v>2020</v>
      </c>
      <c r="E127" s="36">
        <f t="shared" si="13"/>
        <v>1215</v>
      </c>
      <c r="F127" s="36">
        <f t="shared" si="14"/>
        <v>805</v>
      </c>
      <c r="G127" s="12"/>
      <c r="H127" s="55"/>
      <c r="I127" s="61"/>
      <c r="J127" s="61"/>
      <c r="K127" s="61"/>
      <c r="L127" s="14" t="s">
        <v>1181</v>
      </c>
      <c r="M127" s="40">
        <f t="shared" si="17"/>
        <v>1405</v>
      </c>
      <c r="N127" s="46">
        <v>371</v>
      </c>
      <c r="O127" s="46">
        <v>159</v>
      </c>
      <c r="P127" s="46">
        <v>490</v>
      </c>
      <c r="Q127" s="46">
        <v>385</v>
      </c>
      <c r="R127" s="31" t="s">
        <v>22</v>
      </c>
      <c r="S127" s="51">
        <f t="shared" si="18"/>
        <v>615</v>
      </c>
      <c r="T127" s="49">
        <v>51</v>
      </c>
      <c r="U127" s="49">
        <v>167</v>
      </c>
      <c r="V127" s="50">
        <v>270</v>
      </c>
      <c r="W127" s="50">
        <v>43</v>
      </c>
      <c r="X127" s="50">
        <v>84</v>
      </c>
    </row>
    <row r="128" spans="1:25" s="2" customFormat="1">
      <c r="A128" s="747" t="s">
        <v>255</v>
      </c>
      <c r="B128" s="10" t="s">
        <v>255</v>
      </c>
      <c r="C128" s="10" t="s">
        <v>256</v>
      </c>
      <c r="D128" s="45">
        <f>SUM(D130:D134)</f>
        <v>6363</v>
      </c>
      <c r="E128" s="45">
        <f t="shared" si="13"/>
        <v>4803</v>
      </c>
      <c r="F128" s="45">
        <f t="shared" si="14"/>
        <v>1560</v>
      </c>
      <c r="G128" s="57"/>
      <c r="H128" s="45"/>
      <c r="I128" s="45"/>
      <c r="J128" s="45"/>
      <c r="K128" s="45"/>
      <c r="L128" s="57"/>
      <c r="M128" s="45">
        <f t="shared" ref="M128:X128" si="23">SUM(M130:M134)</f>
        <v>3954</v>
      </c>
      <c r="N128" s="45">
        <f t="shared" si="23"/>
        <v>1345</v>
      </c>
      <c r="O128" s="45">
        <f t="shared" si="23"/>
        <v>189</v>
      </c>
      <c r="P128" s="45">
        <f t="shared" si="23"/>
        <v>1761</v>
      </c>
      <c r="Q128" s="45">
        <f t="shared" si="23"/>
        <v>659</v>
      </c>
      <c r="R128" s="57"/>
      <c r="S128" s="45">
        <f t="shared" si="23"/>
        <v>2409</v>
      </c>
      <c r="T128" s="45">
        <f t="shared" si="23"/>
        <v>255</v>
      </c>
      <c r="U128" s="45">
        <f t="shared" si="23"/>
        <v>351</v>
      </c>
      <c r="V128" s="45">
        <f t="shared" si="23"/>
        <v>1170</v>
      </c>
      <c r="W128" s="45">
        <f t="shared" si="23"/>
        <v>106</v>
      </c>
      <c r="X128" s="45">
        <f t="shared" si="23"/>
        <v>527</v>
      </c>
      <c r="Y128" s="3"/>
    </row>
    <row r="129" spans="1:25" s="2" customFormat="1">
      <c r="A129" s="748"/>
      <c r="B129" s="10" t="s">
        <v>354</v>
      </c>
      <c r="C129" s="10"/>
      <c r="D129" s="45">
        <f>SUM(D130:D132)</f>
        <v>2244</v>
      </c>
      <c r="E129" s="45">
        <f t="shared" si="13"/>
        <v>1681</v>
      </c>
      <c r="F129" s="45">
        <f t="shared" si="14"/>
        <v>563</v>
      </c>
      <c r="G129" s="57"/>
      <c r="H129" s="45"/>
      <c r="I129" s="45"/>
      <c r="J129" s="45"/>
      <c r="K129" s="45"/>
      <c r="L129" s="57"/>
      <c r="M129" s="45">
        <f t="shared" ref="M129:X129" si="24">SUM(M130:M132)</f>
        <v>1652</v>
      </c>
      <c r="N129" s="45">
        <f t="shared" si="24"/>
        <v>555</v>
      </c>
      <c r="O129" s="45">
        <f t="shared" si="24"/>
        <v>94</v>
      </c>
      <c r="P129" s="45">
        <f t="shared" si="24"/>
        <v>740</v>
      </c>
      <c r="Q129" s="45">
        <f t="shared" si="24"/>
        <v>263</v>
      </c>
      <c r="R129" s="57"/>
      <c r="S129" s="45">
        <f t="shared" si="24"/>
        <v>592</v>
      </c>
      <c r="T129" s="45">
        <f t="shared" si="24"/>
        <v>57</v>
      </c>
      <c r="U129" s="45">
        <f t="shared" si="24"/>
        <v>118</v>
      </c>
      <c r="V129" s="45">
        <f t="shared" si="24"/>
        <v>294</v>
      </c>
      <c r="W129" s="45">
        <f t="shared" si="24"/>
        <v>31</v>
      </c>
      <c r="X129" s="45">
        <f t="shared" si="24"/>
        <v>92</v>
      </c>
      <c r="Y129" s="3"/>
    </row>
    <row r="130" spans="1:25" ht="27">
      <c r="A130" s="748"/>
      <c r="B130" s="54" t="s">
        <v>257</v>
      </c>
      <c r="C130" s="54"/>
      <c r="D130" s="36">
        <v>687</v>
      </c>
      <c r="E130" s="36">
        <f t="shared" si="13"/>
        <v>673</v>
      </c>
      <c r="F130" s="36">
        <f t="shared" si="14"/>
        <v>14</v>
      </c>
      <c r="G130" s="12"/>
      <c r="H130" s="55"/>
      <c r="I130" s="61"/>
      <c r="J130" s="61"/>
      <c r="K130" s="61"/>
      <c r="L130" s="14" t="s">
        <v>1181</v>
      </c>
      <c r="M130" s="40">
        <f t="shared" si="17"/>
        <v>604</v>
      </c>
      <c r="N130" s="46">
        <v>268</v>
      </c>
      <c r="O130" s="46"/>
      <c r="P130" s="46">
        <v>336</v>
      </c>
      <c r="Q130" s="46"/>
      <c r="R130" s="31" t="s">
        <v>22</v>
      </c>
      <c r="S130" s="51">
        <f t="shared" si="18"/>
        <v>83</v>
      </c>
      <c r="T130" s="49">
        <v>11</v>
      </c>
      <c r="U130" s="49">
        <v>3</v>
      </c>
      <c r="V130" s="50">
        <v>53</v>
      </c>
      <c r="W130" s="50"/>
      <c r="X130" s="50">
        <v>16</v>
      </c>
    </row>
    <row r="131" spans="1:25" ht="27">
      <c r="A131" s="748"/>
      <c r="B131" s="54" t="s">
        <v>258</v>
      </c>
      <c r="C131" s="54"/>
      <c r="D131" s="36">
        <v>1266</v>
      </c>
      <c r="E131" s="36">
        <f t="shared" si="13"/>
        <v>813</v>
      </c>
      <c r="F131" s="36">
        <f t="shared" si="14"/>
        <v>453</v>
      </c>
      <c r="G131" s="12"/>
      <c r="H131" s="55"/>
      <c r="I131" s="61"/>
      <c r="J131" s="61"/>
      <c r="K131" s="61"/>
      <c r="L131" s="14" t="s">
        <v>1181</v>
      </c>
      <c r="M131" s="40">
        <f t="shared" si="17"/>
        <v>822</v>
      </c>
      <c r="N131" s="46">
        <v>220</v>
      </c>
      <c r="O131" s="46">
        <v>73</v>
      </c>
      <c r="P131" s="46">
        <v>317</v>
      </c>
      <c r="Q131" s="46">
        <v>212</v>
      </c>
      <c r="R131" s="31" t="s">
        <v>22</v>
      </c>
      <c r="S131" s="51">
        <f t="shared" si="18"/>
        <v>444</v>
      </c>
      <c r="T131" s="49">
        <v>41</v>
      </c>
      <c r="U131" s="49">
        <v>99</v>
      </c>
      <c r="V131" s="50">
        <v>207</v>
      </c>
      <c r="W131" s="50">
        <v>28</v>
      </c>
      <c r="X131" s="50">
        <v>69</v>
      </c>
    </row>
    <row r="132" spans="1:25" ht="27">
      <c r="A132" s="748"/>
      <c r="B132" s="54" t="s">
        <v>259</v>
      </c>
      <c r="C132" s="54"/>
      <c r="D132" s="36">
        <v>291</v>
      </c>
      <c r="E132" s="36">
        <f t="shared" si="13"/>
        <v>195</v>
      </c>
      <c r="F132" s="36">
        <f t="shared" si="14"/>
        <v>96</v>
      </c>
      <c r="G132" s="12"/>
      <c r="H132" s="55"/>
      <c r="I132" s="61"/>
      <c r="J132" s="61"/>
      <c r="K132" s="61"/>
      <c r="L132" s="14" t="s">
        <v>1181</v>
      </c>
      <c r="M132" s="40">
        <f t="shared" si="17"/>
        <v>226</v>
      </c>
      <c r="N132" s="46">
        <v>67</v>
      </c>
      <c r="O132" s="46">
        <v>21</v>
      </c>
      <c r="P132" s="46">
        <v>87</v>
      </c>
      <c r="Q132" s="46">
        <v>51</v>
      </c>
      <c r="R132" s="31" t="s">
        <v>22</v>
      </c>
      <c r="S132" s="51">
        <f t="shared" si="18"/>
        <v>65</v>
      </c>
      <c r="T132" s="49">
        <v>5</v>
      </c>
      <c r="U132" s="49">
        <v>16</v>
      </c>
      <c r="V132" s="50">
        <v>34</v>
      </c>
      <c r="W132" s="50">
        <v>3</v>
      </c>
      <c r="X132" s="50">
        <v>7</v>
      </c>
    </row>
    <row r="133" spans="1:25" ht="27">
      <c r="A133" s="748"/>
      <c r="B133" s="54" t="s">
        <v>260</v>
      </c>
      <c r="C133" s="54"/>
      <c r="D133" s="36">
        <v>2199</v>
      </c>
      <c r="E133" s="36">
        <f t="shared" si="13"/>
        <v>1687</v>
      </c>
      <c r="F133" s="36">
        <f t="shared" si="14"/>
        <v>512</v>
      </c>
      <c r="G133" s="12"/>
      <c r="H133" s="55"/>
      <c r="I133" s="61"/>
      <c r="J133" s="61"/>
      <c r="K133" s="61"/>
      <c r="L133" s="14" t="s">
        <v>1181</v>
      </c>
      <c r="M133" s="40">
        <f t="shared" si="17"/>
        <v>1454</v>
      </c>
      <c r="N133" s="46">
        <v>500</v>
      </c>
      <c r="O133" s="46">
        <v>60</v>
      </c>
      <c r="P133" s="46">
        <v>644</v>
      </c>
      <c r="Q133" s="46">
        <v>250</v>
      </c>
      <c r="R133" s="31" t="s">
        <v>22</v>
      </c>
      <c r="S133" s="51">
        <f t="shared" si="18"/>
        <v>745</v>
      </c>
      <c r="T133" s="49">
        <v>71</v>
      </c>
      <c r="U133" s="49">
        <v>104</v>
      </c>
      <c r="V133" s="50">
        <v>391</v>
      </c>
      <c r="W133" s="50">
        <v>27</v>
      </c>
      <c r="X133" s="50">
        <v>152</v>
      </c>
    </row>
    <row r="134" spans="1:25" ht="27">
      <c r="A134" s="749"/>
      <c r="B134" s="54" t="s">
        <v>261</v>
      </c>
      <c r="C134" s="54"/>
      <c r="D134" s="36">
        <v>1920</v>
      </c>
      <c r="E134" s="36">
        <f t="shared" si="13"/>
        <v>1435</v>
      </c>
      <c r="F134" s="36">
        <f t="shared" si="14"/>
        <v>485</v>
      </c>
      <c r="G134" s="12"/>
      <c r="H134" s="55"/>
      <c r="I134" s="61"/>
      <c r="J134" s="61"/>
      <c r="K134" s="61"/>
      <c r="L134" s="14" t="s">
        <v>1181</v>
      </c>
      <c r="M134" s="40">
        <f t="shared" si="17"/>
        <v>848</v>
      </c>
      <c r="N134" s="46">
        <v>290</v>
      </c>
      <c r="O134" s="46">
        <v>35</v>
      </c>
      <c r="P134" s="46">
        <v>377</v>
      </c>
      <c r="Q134" s="46">
        <v>146</v>
      </c>
      <c r="R134" s="31" t="s">
        <v>22</v>
      </c>
      <c r="S134" s="51">
        <f t="shared" si="18"/>
        <v>1072</v>
      </c>
      <c r="T134" s="49">
        <v>127</v>
      </c>
      <c r="U134" s="49">
        <v>129</v>
      </c>
      <c r="V134" s="50">
        <v>485</v>
      </c>
      <c r="W134" s="50">
        <v>48</v>
      </c>
      <c r="X134" s="50">
        <v>283</v>
      </c>
    </row>
    <row r="135" spans="1:25" s="2" customFormat="1">
      <c r="A135" s="747" t="s">
        <v>262</v>
      </c>
      <c r="B135" s="35" t="s">
        <v>262</v>
      </c>
      <c r="C135" s="37" t="s">
        <v>263</v>
      </c>
      <c r="D135" s="38">
        <f>SUM(D137:D146)</f>
        <v>10110</v>
      </c>
      <c r="E135" s="38">
        <f t="shared" si="13"/>
        <v>7758</v>
      </c>
      <c r="F135" s="38">
        <f t="shared" si="14"/>
        <v>2352</v>
      </c>
      <c r="G135" s="39"/>
      <c r="H135" s="38">
        <f t="shared" ref="H135:X135" si="25">SUM(H137:H146)</f>
        <v>1378</v>
      </c>
      <c r="I135" s="38">
        <f t="shared" si="25"/>
        <v>1307</v>
      </c>
      <c r="J135" s="38">
        <f t="shared" si="25"/>
        <v>71</v>
      </c>
      <c r="K135" s="38"/>
      <c r="L135" s="39"/>
      <c r="M135" s="38">
        <f t="shared" si="25"/>
        <v>5994</v>
      </c>
      <c r="N135" s="38">
        <f t="shared" si="25"/>
        <v>1298</v>
      </c>
      <c r="O135" s="38">
        <f t="shared" si="25"/>
        <v>197</v>
      </c>
      <c r="P135" s="38">
        <f t="shared" si="25"/>
        <v>3170</v>
      </c>
      <c r="Q135" s="38">
        <f t="shared" si="25"/>
        <v>1329</v>
      </c>
      <c r="R135" s="39"/>
      <c r="S135" s="38">
        <f t="shared" si="25"/>
        <v>2738</v>
      </c>
      <c r="T135" s="38">
        <f t="shared" si="25"/>
        <v>257</v>
      </c>
      <c r="U135" s="38">
        <f t="shared" si="25"/>
        <v>453</v>
      </c>
      <c r="V135" s="38">
        <f t="shared" si="25"/>
        <v>1390</v>
      </c>
      <c r="W135" s="38">
        <f t="shared" si="25"/>
        <v>116</v>
      </c>
      <c r="X135" s="38">
        <f t="shared" si="25"/>
        <v>522</v>
      </c>
    </row>
    <row r="136" spans="1:25" s="2" customFormat="1">
      <c r="A136" s="748"/>
      <c r="B136" s="35" t="s">
        <v>355</v>
      </c>
      <c r="C136" s="37"/>
      <c r="D136" s="36">
        <f>SUM(D137:D142)</f>
        <v>4243</v>
      </c>
      <c r="E136" s="36">
        <f t="shared" ref="E136:E199" si="26">I136+J136+N136+P136+V136+X136</f>
        <v>3500</v>
      </c>
      <c r="F136" s="36">
        <f t="shared" ref="F136:F199" si="27">K136+O136+Q136+T136+U136+W136</f>
        <v>743</v>
      </c>
      <c r="G136" s="41"/>
      <c r="H136" s="36">
        <f t="shared" ref="H136:X136" si="28">SUM(H137:H142)</f>
        <v>1378</v>
      </c>
      <c r="I136" s="36">
        <f t="shared" si="28"/>
        <v>1307</v>
      </c>
      <c r="J136" s="36">
        <f t="shared" si="28"/>
        <v>71</v>
      </c>
      <c r="K136" s="36"/>
      <c r="L136" s="41"/>
      <c r="M136" s="36">
        <f t="shared" si="28"/>
        <v>2078</v>
      </c>
      <c r="N136" s="36">
        <f t="shared" si="28"/>
        <v>388</v>
      </c>
      <c r="O136" s="36">
        <f t="shared" si="28"/>
        <v>71</v>
      </c>
      <c r="P136" s="36">
        <f t="shared" si="28"/>
        <v>1194</v>
      </c>
      <c r="Q136" s="36">
        <f t="shared" si="28"/>
        <v>425</v>
      </c>
      <c r="R136" s="41"/>
      <c r="S136" s="36">
        <f t="shared" si="28"/>
        <v>787</v>
      </c>
      <c r="T136" s="36">
        <f t="shared" si="28"/>
        <v>69</v>
      </c>
      <c r="U136" s="36">
        <f t="shared" si="28"/>
        <v>147</v>
      </c>
      <c r="V136" s="36">
        <f t="shared" si="28"/>
        <v>422</v>
      </c>
      <c r="W136" s="36">
        <f t="shared" si="28"/>
        <v>31</v>
      </c>
      <c r="X136" s="36">
        <f t="shared" si="28"/>
        <v>118</v>
      </c>
    </row>
    <row r="137" spans="1:25" ht="27">
      <c r="A137" s="748"/>
      <c r="B137" s="28" t="s">
        <v>264</v>
      </c>
      <c r="C137" s="14" t="s">
        <v>530</v>
      </c>
      <c r="D137" s="36">
        <v>673</v>
      </c>
      <c r="E137" s="36">
        <f t="shared" si="26"/>
        <v>673</v>
      </c>
      <c r="F137" s="36"/>
      <c r="G137" s="12" t="s">
        <v>24</v>
      </c>
      <c r="H137" s="38">
        <f>I137+J137+K137</f>
        <v>673</v>
      </c>
      <c r="I137" s="44">
        <v>644</v>
      </c>
      <c r="J137" s="44">
        <v>29</v>
      </c>
      <c r="K137" s="44"/>
      <c r="L137" s="26"/>
      <c r="M137" s="45"/>
      <c r="N137" s="46"/>
      <c r="O137" s="46"/>
      <c r="P137" s="46"/>
      <c r="Q137" s="46"/>
      <c r="R137" s="31"/>
      <c r="S137" s="45"/>
      <c r="T137" s="46"/>
      <c r="U137" s="46"/>
      <c r="V137" s="46"/>
      <c r="W137" s="46"/>
      <c r="X137" s="46"/>
    </row>
    <row r="138" spans="1:25" ht="27">
      <c r="A138" s="748"/>
      <c r="B138" s="28" t="s">
        <v>264</v>
      </c>
      <c r="C138" s="14" t="s">
        <v>531</v>
      </c>
      <c r="D138" s="36">
        <v>705</v>
      </c>
      <c r="E138" s="36">
        <f t="shared" si="26"/>
        <v>705</v>
      </c>
      <c r="F138" s="36"/>
      <c r="G138" s="12" t="s">
        <v>63</v>
      </c>
      <c r="H138" s="38">
        <f>I138+J138+K138</f>
        <v>705</v>
      </c>
      <c r="I138" s="44">
        <v>663</v>
      </c>
      <c r="J138" s="44">
        <v>42</v>
      </c>
      <c r="K138" s="44"/>
      <c r="L138" s="26"/>
      <c r="M138" s="45"/>
      <c r="N138" s="46"/>
      <c r="O138" s="46"/>
      <c r="P138" s="46"/>
      <c r="Q138" s="46"/>
      <c r="R138" s="31"/>
      <c r="S138" s="45"/>
      <c r="T138" s="46"/>
      <c r="U138" s="46"/>
      <c r="V138" s="46"/>
      <c r="W138" s="46"/>
      <c r="X138" s="46"/>
    </row>
    <row r="139" spans="1:25" ht="27">
      <c r="A139" s="748"/>
      <c r="B139" s="14" t="s">
        <v>264</v>
      </c>
      <c r="C139" s="14"/>
      <c r="D139" s="36">
        <v>494</v>
      </c>
      <c r="E139" s="36">
        <f t="shared" si="26"/>
        <v>486</v>
      </c>
      <c r="F139" s="36">
        <f t="shared" si="27"/>
        <v>8</v>
      </c>
      <c r="G139" s="12"/>
      <c r="H139" s="40"/>
      <c r="I139" s="47"/>
      <c r="J139" s="47"/>
      <c r="K139" s="47"/>
      <c r="L139" s="14" t="s">
        <v>1181</v>
      </c>
      <c r="M139" s="40">
        <f t="shared" ref="M139:M202" si="29">N139+O139+P139+Q139</f>
        <v>418</v>
      </c>
      <c r="N139" s="46">
        <v>97</v>
      </c>
      <c r="O139" s="46"/>
      <c r="P139" s="46">
        <v>321</v>
      </c>
      <c r="Q139" s="46"/>
      <c r="R139" s="31" t="s">
        <v>22</v>
      </c>
      <c r="S139" s="51">
        <f t="shared" ref="S139:S202" si="30">T139+U139+V139+W139+X139</f>
        <v>76</v>
      </c>
      <c r="T139" s="49">
        <v>5</v>
      </c>
      <c r="U139" s="49">
        <v>3</v>
      </c>
      <c r="V139" s="50">
        <v>58</v>
      </c>
      <c r="W139" s="50"/>
      <c r="X139" s="50">
        <v>10</v>
      </c>
    </row>
    <row r="140" spans="1:25" ht="27">
      <c r="A140" s="748"/>
      <c r="B140" s="14" t="s">
        <v>265</v>
      </c>
      <c r="C140" s="14"/>
      <c r="D140" s="36">
        <v>419</v>
      </c>
      <c r="E140" s="36">
        <f t="shared" si="26"/>
        <v>282</v>
      </c>
      <c r="F140" s="36">
        <f t="shared" si="27"/>
        <v>137</v>
      </c>
      <c r="G140" s="12"/>
      <c r="H140" s="40"/>
      <c r="I140" s="47"/>
      <c r="J140" s="47"/>
      <c r="K140" s="47"/>
      <c r="L140" s="14" t="s">
        <v>1181</v>
      </c>
      <c r="M140" s="40">
        <f t="shared" si="29"/>
        <v>209</v>
      </c>
      <c r="N140" s="46">
        <v>20</v>
      </c>
      <c r="O140" s="46">
        <v>5</v>
      </c>
      <c r="P140" s="46">
        <v>124</v>
      </c>
      <c r="Q140" s="46">
        <v>60</v>
      </c>
      <c r="R140" s="31" t="s">
        <v>22</v>
      </c>
      <c r="S140" s="51">
        <f t="shared" si="30"/>
        <v>210</v>
      </c>
      <c r="T140" s="49">
        <v>19</v>
      </c>
      <c r="U140" s="49">
        <v>43</v>
      </c>
      <c r="V140" s="50">
        <v>105</v>
      </c>
      <c r="W140" s="50">
        <v>10</v>
      </c>
      <c r="X140" s="50">
        <v>33</v>
      </c>
    </row>
    <row r="141" spans="1:25" ht="27">
      <c r="A141" s="748"/>
      <c r="B141" s="14" t="s">
        <v>266</v>
      </c>
      <c r="C141" s="14"/>
      <c r="D141" s="36">
        <v>59</v>
      </c>
      <c r="E141" s="36">
        <f t="shared" si="26"/>
        <v>43</v>
      </c>
      <c r="F141" s="36">
        <f t="shared" si="27"/>
        <v>16</v>
      </c>
      <c r="G141" s="12"/>
      <c r="H141" s="40"/>
      <c r="I141" s="47"/>
      <c r="J141" s="47"/>
      <c r="K141" s="47"/>
      <c r="L141" s="14"/>
      <c r="M141" s="40"/>
      <c r="N141" s="47"/>
      <c r="O141" s="47"/>
      <c r="P141" s="47"/>
      <c r="Q141" s="47"/>
      <c r="R141" s="14" t="s">
        <v>22</v>
      </c>
      <c r="S141" s="51">
        <f t="shared" si="30"/>
        <v>59</v>
      </c>
      <c r="T141" s="49">
        <v>7</v>
      </c>
      <c r="U141" s="49">
        <v>7</v>
      </c>
      <c r="V141" s="50">
        <v>28</v>
      </c>
      <c r="W141" s="50">
        <v>2</v>
      </c>
      <c r="X141" s="50">
        <v>15</v>
      </c>
    </row>
    <row r="142" spans="1:25" ht="27">
      <c r="A142" s="748"/>
      <c r="B142" s="14" t="s">
        <v>267</v>
      </c>
      <c r="C142" s="14"/>
      <c r="D142" s="36">
        <v>1893</v>
      </c>
      <c r="E142" s="36">
        <f t="shared" si="26"/>
        <v>1311</v>
      </c>
      <c r="F142" s="36">
        <f t="shared" si="27"/>
        <v>582</v>
      </c>
      <c r="G142" s="12"/>
      <c r="H142" s="40"/>
      <c r="I142" s="47"/>
      <c r="J142" s="47"/>
      <c r="K142" s="47"/>
      <c r="L142" s="14" t="s">
        <v>1181</v>
      </c>
      <c r="M142" s="40">
        <f t="shared" si="29"/>
        <v>1451</v>
      </c>
      <c r="N142" s="46">
        <v>271</v>
      </c>
      <c r="O142" s="46">
        <v>66</v>
      </c>
      <c r="P142" s="46">
        <v>749</v>
      </c>
      <c r="Q142" s="46">
        <v>365</v>
      </c>
      <c r="R142" s="31" t="s">
        <v>22</v>
      </c>
      <c r="S142" s="51">
        <f t="shared" si="30"/>
        <v>442</v>
      </c>
      <c r="T142" s="49">
        <v>38</v>
      </c>
      <c r="U142" s="49">
        <v>94</v>
      </c>
      <c r="V142" s="50">
        <v>231</v>
      </c>
      <c r="W142" s="50">
        <v>19</v>
      </c>
      <c r="X142" s="50">
        <v>60</v>
      </c>
    </row>
    <row r="143" spans="1:25" ht="27">
      <c r="A143" s="748"/>
      <c r="B143" s="14" t="s">
        <v>268</v>
      </c>
      <c r="C143" s="14"/>
      <c r="D143" s="36">
        <v>961</v>
      </c>
      <c r="E143" s="36">
        <f t="shared" si="26"/>
        <v>728</v>
      </c>
      <c r="F143" s="36">
        <f t="shared" si="27"/>
        <v>233</v>
      </c>
      <c r="G143" s="12"/>
      <c r="H143" s="40"/>
      <c r="I143" s="47"/>
      <c r="J143" s="47"/>
      <c r="K143" s="47"/>
      <c r="L143" s="14" t="s">
        <v>1181</v>
      </c>
      <c r="M143" s="40">
        <f t="shared" si="29"/>
        <v>680</v>
      </c>
      <c r="N143" s="46">
        <v>129</v>
      </c>
      <c r="O143" s="46">
        <v>13</v>
      </c>
      <c r="P143" s="46">
        <v>388</v>
      </c>
      <c r="Q143" s="46">
        <v>150</v>
      </c>
      <c r="R143" s="31" t="s">
        <v>22</v>
      </c>
      <c r="S143" s="51">
        <f t="shared" si="30"/>
        <v>281</v>
      </c>
      <c r="T143" s="49">
        <v>23</v>
      </c>
      <c r="U143" s="49">
        <v>38</v>
      </c>
      <c r="V143" s="50">
        <v>157</v>
      </c>
      <c r="W143" s="50">
        <v>9</v>
      </c>
      <c r="X143" s="50">
        <v>54</v>
      </c>
    </row>
    <row r="144" spans="1:25" ht="27">
      <c r="A144" s="748"/>
      <c r="B144" s="14" t="s">
        <v>269</v>
      </c>
      <c r="C144" s="14"/>
      <c r="D144" s="36">
        <v>678</v>
      </c>
      <c r="E144" s="36">
        <f t="shared" si="26"/>
        <v>516</v>
      </c>
      <c r="F144" s="36">
        <f t="shared" si="27"/>
        <v>162</v>
      </c>
      <c r="G144" s="12"/>
      <c r="H144" s="40"/>
      <c r="I144" s="47"/>
      <c r="J144" s="47"/>
      <c r="K144" s="47"/>
      <c r="L144" s="14" t="s">
        <v>1181</v>
      </c>
      <c r="M144" s="40">
        <f t="shared" si="29"/>
        <v>455</v>
      </c>
      <c r="N144" s="46">
        <v>43</v>
      </c>
      <c r="O144" s="46">
        <v>4</v>
      </c>
      <c r="P144" s="46">
        <v>305</v>
      </c>
      <c r="Q144" s="46">
        <v>103</v>
      </c>
      <c r="R144" s="31" t="s">
        <v>22</v>
      </c>
      <c r="S144" s="51">
        <f t="shared" si="30"/>
        <v>223</v>
      </c>
      <c r="T144" s="49">
        <v>18</v>
      </c>
      <c r="U144" s="49">
        <v>31</v>
      </c>
      <c r="V144" s="50">
        <v>128</v>
      </c>
      <c r="W144" s="50">
        <v>6</v>
      </c>
      <c r="X144" s="50">
        <v>40</v>
      </c>
    </row>
    <row r="145" spans="1:24" ht="27">
      <c r="A145" s="748"/>
      <c r="B145" s="14" t="s">
        <v>270</v>
      </c>
      <c r="C145" s="14"/>
      <c r="D145" s="36">
        <v>1319</v>
      </c>
      <c r="E145" s="36">
        <f t="shared" si="26"/>
        <v>801</v>
      </c>
      <c r="F145" s="36">
        <f t="shared" si="27"/>
        <v>518</v>
      </c>
      <c r="G145" s="12"/>
      <c r="H145" s="40"/>
      <c r="I145" s="47"/>
      <c r="J145" s="47"/>
      <c r="K145" s="47"/>
      <c r="L145" s="14" t="s">
        <v>1181</v>
      </c>
      <c r="M145" s="40">
        <f t="shared" si="29"/>
        <v>881</v>
      </c>
      <c r="N145" s="46">
        <v>80</v>
      </c>
      <c r="O145" s="46">
        <v>28</v>
      </c>
      <c r="P145" s="46">
        <v>459</v>
      </c>
      <c r="Q145" s="46">
        <v>314</v>
      </c>
      <c r="R145" s="31" t="s">
        <v>22</v>
      </c>
      <c r="S145" s="51">
        <f t="shared" si="30"/>
        <v>438</v>
      </c>
      <c r="T145" s="49">
        <v>40</v>
      </c>
      <c r="U145" s="49">
        <v>108</v>
      </c>
      <c r="V145" s="50">
        <v>198</v>
      </c>
      <c r="W145" s="50">
        <v>28</v>
      </c>
      <c r="X145" s="50">
        <v>64</v>
      </c>
    </row>
    <row r="146" spans="1:24" ht="27">
      <c r="A146" s="749"/>
      <c r="B146" s="14" t="s">
        <v>271</v>
      </c>
      <c r="C146" s="14"/>
      <c r="D146" s="36">
        <v>2909</v>
      </c>
      <c r="E146" s="36">
        <f t="shared" si="26"/>
        <v>2213</v>
      </c>
      <c r="F146" s="36">
        <f t="shared" si="27"/>
        <v>696</v>
      </c>
      <c r="G146" s="12"/>
      <c r="H146" s="40"/>
      <c r="I146" s="47"/>
      <c r="J146" s="47"/>
      <c r="K146" s="47"/>
      <c r="L146" s="14" t="s">
        <v>1181</v>
      </c>
      <c r="M146" s="40">
        <f t="shared" si="29"/>
        <v>1900</v>
      </c>
      <c r="N146" s="46">
        <v>658</v>
      </c>
      <c r="O146" s="46">
        <v>81</v>
      </c>
      <c r="P146" s="46">
        <v>824</v>
      </c>
      <c r="Q146" s="46">
        <v>337</v>
      </c>
      <c r="R146" s="31" t="s">
        <v>22</v>
      </c>
      <c r="S146" s="51">
        <f t="shared" si="30"/>
        <v>1009</v>
      </c>
      <c r="T146" s="49">
        <v>107</v>
      </c>
      <c r="U146" s="49">
        <v>129</v>
      </c>
      <c r="V146" s="50">
        <v>485</v>
      </c>
      <c r="W146" s="50">
        <v>42</v>
      </c>
      <c r="X146" s="50">
        <v>246</v>
      </c>
    </row>
    <row r="147" spans="1:24" s="2" customFormat="1">
      <c r="A147" s="747" t="s">
        <v>272</v>
      </c>
      <c r="B147" s="35" t="s">
        <v>272</v>
      </c>
      <c r="C147" s="37" t="s">
        <v>273</v>
      </c>
      <c r="D147" s="38">
        <f>SUM(D149:D165)</f>
        <v>21937</v>
      </c>
      <c r="E147" s="38">
        <f t="shared" si="26"/>
        <v>16353</v>
      </c>
      <c r="F147" s="38">
        <f t="shared" si="27"/>
        <v>5584</v>
      </c>
      <c r="G147" s="39"/>
      <c r="H147" s="38">
        <f t="shared" ref="H147:X147" si="31">SUM(H149:H165)</f>
        <v>1520</v>
      </c>
      <c r="I147" s="38">
        <f t="shared" si="31"/>
        <v>1397</v>
      </c>
      <c r="J147" s="38">
        <f t="shared" si="31"/>
        <v>123</v>
      </c>
      <c r="K147" s="38"/>
      <c r="L147" s="39"/>
      <c r="M147" s="38">
        <f t="shared" si="31"/>
        <v>14640</v>
      </c>
      <c r="N147" s="38">
        <f t="shared" si="31"/>
        <v>1645</v>
      </c>
      <c r="O147" s="38">
        <f t="shared" si="31"/>
        <v>262</v>
      </c>
      <c r="P147" s="38">
        <f t="shared" si="31"/>
        <v>9143</v>
      </c>
      <c r="Q147" s="38">
        <f t="shared" si="31"/>
        <v>3590</v>
      </c>
      <c r="R147" s="39"/>
      <c r="S147" s="38">
        <f t="shared" si="31"/>
        <v>5777</v>
      </c>
      <c r="T147" s="38">
        <f t="shared" si="31"/>
        <v>602</v>
      </c>
      <c r="U147" s="38">
        <f t="shared" si="31"/>
        <v>857</v>
      </c>
      <c r="V147" s="38">
        <f t="shared" si="31"/>
        <v>2811</v>
      </c>
      <c r="W147" s="38">
        <f t="shared" si="31"/>
        <v>273</v>
      </c>
      <c r="X147" s="38">
        <f t="shared" si="31"/>
        <v>1234</v>
      </c>
    </row>
    <row r="148" spans="1:24" s="2" customFormat="1">
      <c r="A148" s="748"/>
      <c r="B148" s="35" t="s">
        <v>356</v>
      </c>
      <c r="C148" s="37"/>
      <c r="D148" s="36">
        <f>SUM(D149:D156)</f>
        <v>6879</v>
      </c>
      <c r="E148" s="36">
        <f t="shared" si="26"/>
        <v>5773</v>
      </c>
      <c r="F148" s="36">
        <f t="shared" si="27"/>
        <v>1106</v>
      </c>
      <c r="G148" s="41"/>
      <c r="H148" s="36">
        <f t="shared" ref="H148:X148" si="32">SUM(H149:H156)</f>
        <v>1520</v>
      </c>
      <c r="I148" s="36">
        <f t="shared" si="32"/>
        <v>1397</v>
      </c>
      <c r="J148" s="36">
        <f t="shared" si="32"/>
        <v>123</v>
      </c>
      <c r="K148" s="36"/>
      <c r="L148" s="41"/>
      <c r="M148" s="36">
        <f t="shared" si="32"/>
        <v>4674</v>
      </c>
      <c r="N148" s="36">
        <f t="shared" si="32"/>
        <v>522</v>
      </c>
      <c r="O148" s="36">
        <f t="shared" si="32"/>
        <v>67</v>
      </c>
      <c r="P148" s="36">
        <f t="shared" si="32"/>
        <v>3236</v>
      </c>
      <c r="Q148" s="36">
        <f t="shared" si="32"/>
        <v>849</v>
      </c>
      <c r="R148" s="41"/>
      <c r="S148" s="36">
        <f t="shared" si="32"/>
        <v>685</v>
      </c>
      <c r="T148" s="36">
        <f t="shared" si="32"/>
        <v>75</v>
      </c>
      <c r="U148" s="36">
        <f t="shared" si="32"/>
        <v>93</v>
      </c>
      <c r="V148" s="36">
        <f t="shared" si="32"/>
        <v>372</v>
      </c>
      <c r="W148" s="36">
        <f t="shared" si="32"/>
        <v>22</v>
      </c>
      <c r="X148" s="36">
        <f t="shared" si="32"/>
        <v>123</v>
      </c>
    </row>
    <row r="149" spans="1:24" ht="27">
      <c r="A149" s="748"/>
      <c r="B149" s="28" t="s">
        <v>274</v>
      </c>
      <c r="C149" s="14" t="s">
        <v>532</v>
      </c>
      <c r="D149" s="36">
        <v>1284</v>
      </c>
      <c r="E149" s="36">
        <f t="shared" si="26"/>
        <v>1284</v>
      </c>
      <c r="F149" s="36"/>
      <c r="G149" s="12" t="s">
        <v>63</v>
      </c>
      <c r="H149" s="38">
        <f>I149+J149+K149</f>
        <v>1284</v>
      </c>
      <c r="I149" s="44">
        <v>1175</v>
      </c>
      <c r="J149" s="44">
        <v>109</v>
      </c>
      <c r="K149" s="44"/>
      <c r="L149" s="26"/>
      <c r="M149" s="45"/>
      <c r="N149" s="46"/>
      <c r="O149" s="46"/>
      <c r="P149" s="46"/>
      <c r="Q149" s="46"/>
      <c r="R149" s="31"/>
      <c r="S149" s="45"/>
      <c r="T149" s="46"/>
      <c r="U149" s="46"/>
      <c r="V149" s="46"/>
      <c r="W149" s="46"/>
      <c r="X149" s="46"/>
    </row>
    <row r="150" spans="1:24" ht="27">
      <c r="A150" s="748"/>
      <c r="B150" s="28" t="s">
        <v>274</v>
      </c>
      <c r="C150" s="14" t="s">
        <v>533</v>
      </c>
      <c r="D150" s="36">
        <v>163</v>
      </c>
      <c r="E150" s="36">
        <f t="shared" si="26"/>
        <v>163</v>
      </c>
      <c r="F150" s="36"/>
      <c r="G150" s="12" t="s">
        <v>63</v>
      </c>
      <c r="H150" s="38">
        <f>I150+J150+K150</f>
        <v>163</v>
      </c>
      <c r="I150" s="44">
        <v>149</v>
      </c>
      <c r="J150" s="44">
        <v>14</v>
      </c>
      <c r="K150" s="44"/>
      <c r="L150" s="26"/>
      <c r="M150" s="45"/>
      <c r="N150" s="46"/>
      <c r="O150" s="46"/>
      <c r="P150" s="46"/>
      <c r="Q150" s="46"/>
      <c r="R150" s="31"/>
      <c r="S150" s="45"/>
      <c r="T150" s="46"/>
      <c r="U150" s="46"/>
      <c r="V150" s="46"/>
      <c r="W150" s="46"/>
      <c r="X150" s="46"/>
    </row>
    <row r="151" spans="1:24" ht="27">
      <c r="A151" s="748"/>
      <c r="B151" s="28" t="s">
        <v>274</v>
      </c>
      <c r="C151" s="14" t="s">
        <v>534</v>
      </c>
      <c r="D151" s="36">
        <v>73</v>
      </c>
      <c r="E151" s="36">
        <f t="shared" si="26"/>
        <v>73</v>
      </c>
      <c r="F151" s="36"/>
      <c r="G151" s="12" t="s">
        <v>24</v>
      </c>
      <c r="H151" s="38">
        <f>I151+J151+K151</f>
        <v>73</v>
      </c>
      <c r="I151" s="44">
        <v>73</v>
      </c>
      <c r="J151" s="44"/>
      <c r="K151" s="44"/>
      <c r="L151" s="26"/>
      <c r="M151" s="45"/>
      <c r="N151" s="46"/>
      <c r="O151" s="46"/>
      <c r="P151" s="46"/>
      <c r="Q151" s="46"/>
      <c r="R151" s="31"/>
      <c r="S151" s="45"/>
      <c r="T151" s="46"/>
      <c r="U151" s="46"/>
      <c r="V151" s="46"/>
      <c r="W151" s="46"/>
      <c r="X151" s="46"/>
    </row>
    <row r="152" spans="1:24" ht="27">
      <c r="A152" s="748"/>
      <c r="B152" s="14" t="s">
        <v>274</v>
      </c>
      <c r="C152" s="14"/>
      <c r="D152" s="36">
        <v>1773</v>
      </c>
      <c r="E152" s="36">
        <f t="shared" si="26"/>
        <v>1741</v>
      </c>
      <c r="F152" s="36">
        <f t="shared" si="27"/>
        <v>32</v>
      </c>
      <c r="G152" s="12"/>
      <c r="H152" s="40"/>
      <c r="I152" s="47"/>
      <c r="J152" s="47"/>
      <c r="K152" s="47"/>
      <c r="L152" s="14" t="s">
        <v>1181</v>
      </c>
      <c r="M152" s="40">
        <f t="shared" si="29"/>
        <v>1551</v>
      </c>
      <c r="N152" s="46">
        <v>219</v>
      </c>
      <c r="O152" s="46"/>
      <c r="P152" s="46">
        <v>1332</v>
      </c>
      <c r="Q152" s="46"/>
      <c r="R152" s="31" t="s">
        <v>22</v>
      </c>
      <c r="S152" s="51">
        <f t="shared" si="30"/>
        <v>222</v>
      </c>
      <c r="T152" s="49">
        <v>24</v>
      </c>
      <c r="U152" s="49">
        <v>8</v>
      </c>
      <c r="V152" s="50">
        <v>145</v>
      </c>
      <c r="W152" s="50"/>
      <c r="X152" s="50">
        <v>45</v>
      </c>
    </row>
    <row r="153" spans="1:24">
      <c r="A153" s="748"/>
      <c r="B153" s="14" t="s">
        <v>275</v>
      </c>
      <c r="C153" s="14"/>
      <c r="D153" s="36"/>
      <c r="E153" s="36"/>
      <c r="F153" s="36"/>
      <c r="G153" s="12"/>
      <c r="H153" s="40"/>
      <c r="I153" s="47"/>
      <c r="J153" s="47"/>
      <c r="K153" s="47"/>
      <c r="L153" s="14"/>
      <c r="M153" s="40"/>
      <c r="N153" s="47"/>
      <c r="O153" s="47"/>
      <c r="P153" s="47"/>
      <c r="Q153" s="47"/>
      <c r="R153" s="14"/>
      <c r="S153" s="51"/>
      <c r="T153" s="49"/>
      <c r="U153" s="49"/>
      <c r="V153" s="50"/>
      <c r="W153" s="50"/>
      <c r="X153" s="50"/>
    </row>
    <row r="154" spans="1:24">
      <c r="A154" s="748"/>
      <c r="B154" s="14" t="s">
        <v>276</v>
      </c>
      <c r="C154" s="14"/>
      <c r="D154" s="36"/>
      <c r="E154" s="36"/>
      <c r="F154" s="36"/>
      <c r="G154" s="12"/>
      <c r="H154" s="40"/>
      <c r="I154" s="47"/>
      <c r="J154" s="47"/>
      <c r="K154" s="47"/>
      <c r="L154" s="14"/>
      <c r="M154" s="40"/>
      <c r="N154" s="47"/>
      <c r="O154" s="47"/>
      <c r="P154" s="47"/>
      <c r="Q154" s="47"/>
      <c r="R154" s="14"/>
      <c r="S154" s="51"/>
      <c r="T154" s="49"/>
      <c r="U154" s="49"/>
      <c r="V154" s="50"/>
      <c r="W154" s="50"/>
      <c r="X154" s="50"/>
    </row>
    <row r="155" spans="1:24" ht="27">
      <c r="A155" s="748"/>
      <c r="B155" s="14" t="s">
        <v>277</v>
      </c>
      <c r="C155" s="14"/>
      <c r="D155" s="36">
        <v>2133</v>
      </c>
      <c r="E155" s="36">
        <f t="shared" si="26"/>
        <v>1455</v>
      </c>
      <c r="F155" s="36">
        <f t="shared" si="27"/>
        <v>678</v>
      </c>
      <c r="G155" s="12"/>
      <c r="H155" s="40"/>
      <c r="I155" s="47"/>
      <c r="J155" s="47"/>
      <c r="K155" s="47"/>
      <c r="L155" s="14" t="s">
        <v>1181</v>
      </c>
      <c r="M155" s="40">
        <f t="shared" si="29"/>
        <v>1877</v>
      </c>
      <c r="N155" s="46">
        <v>186</v>
      </c>
      <c r="O155" s="46">
        <v>46</v>
      </c>
      <c r="P155" s="46">
        <v>1106</v>
      </c>
      <c r="Q155" s="46">
        <v>539</v>
      </c>
      <c r="R155" s="31" t="s">
        <v>22</v>
      </c>
      <c r="S155" s="51">
        <f t="shared" si="30"/>
        <v>256</v>
      </c>
      <c r="T155" s="49">
        <v>31</v>
      </c>
      <c r="U155" s="49">
        <v>47</v>
      </c>
      <c r="V155" s="50">
        <v>115</v>
      </c>
      <c r="W155" s="50">
        <v>15</v>
      </c>
      <c r="X155" s="50">
        <v>48</v>
      </c>
    </row>
    <row r="156" spans="1:24" ht="27">
      <c r="A156" s="748"/>
      <c r="B156" s="14" t="s">
        <v>278</v>
      </c>
      <c r="C156" s="14"/>
      <c r="D156" s="36">
        <v>1453</v>
      </c>
      <c r="E156" s="36">
        <f t="shared" si="26"/>
        <v>1057</v>
      </c>
      <c r="F156" s="36">
        <f t="shared" si="27"/>
        <v>396</v>
      </c>
      <c r="G156" s="12"/>
      <c r="H156" s="40"/>
      <c r="I156" s="47"/>
      <c r="J156" s="47"/>
      <c r="K156" s="47"/>
      <c r="L156" s="14" t="s">
        <v>1181</v>
      </c>
      <c r="M156" s="40">
        <f t="shared" si="29"/>
        <v>1246</v>
      </c>
      <c r="N156" s="46">
        <v>117</v>
      </c>
      <c r="O156" s="46">
        <v>21</v>
      </c>
      <c r="P156" s="46">
        <v>798</v>
      </c>
      <c r="Q156" s="46">
        <v>310</v>
      </c>
      <c r="R156" s="31" t="s">
        <v>22</v>
      </c>
      <c r="S156" s="51">
        <f t="shared" si="30"/>
        <v>207</v>
      </c>
      <c r="T156" s="49">
        <v>20</v>
      </c>
      <c r="U156" s="49">
        <v>38</v>
      </c>
      <c r="V156" s="50">
        <v>112</v>
      </c>
      <c r="W156" s="50">
        <v>7</v>
      </c>
      <c r="X156" s="50">
        <v>30</v>
      </c>
    </row>
    <row r="157" spans="1:24" ht="27">
      <c r="A157" s="748"/>
      <c r="B157" s="14" t="s">
        <v>279</v>
      </c>
      <c r="C157" s="14"/>
      <c r="D157" s="36">
        <v>1096</v>
      </c>
      <c r="E157" s="36">
        <f t="shared" si="26"/>
        <v>661</v>
      </c>
      <c r="F157" s="36">
        <f t="shared" si="27"/>
        <v>435</v>
      </c>
      <c r="G157" s="12"/>
      <c r="H157" s="40"/>
      <c r="I157" s="47"/>
      <c r="J157" s="47"/>
      <c r="K157" s="47"/>
      <c r="L157" s="14" t="s">
        <v>1181</v>
      </c>
      <c r="M157" s="40">
        <f t="shared" si="29"/>
        <v>718</v>
      </c>
      <c r="N157" s="46">
        <v>65</v>
      </c>
      <c r="O157" s="46">
        <v>23</v>
      </c>
      <c r="P157" s="46">
        <v>374</v>
      </c>
      <c r="Q157" s="46">
        <v>256</v>
      </c>
      <c r="R157" s="31" t="s">
        <v>22</v>
      </c>
      <c r="S157" s="51">
        <f t="shared" si="30"/>
        <v>378</v>
      </c>
      <c r="T157" s="49">
        <v>43</v>
      </c>
      <c r="U157" s="49">
        <v>82</v>
      </c>
      <c r="V157" s="50">
        <v>150</v>
      </c>
      <c r="W157" s="50">
        <v>31</v>
      </c>
      <c r="X157" s="50">
        <v>72</v>
      </c>
    </row>
    <row r="158" spans="1:24" ht="27">
      <c r="A158" s="748"/>
      <c r="B158" s="14" t="s">
        <v>280</v>
      </c>
      <c r="C158" s="14"/>
      <c r="D158" s="36">
        <v>2106</v>
      </c>
      <c r="E158" s="36">
        <f t="shared" si="26"/>
        <v>1208</v>
      </c>
      <c r="F158" s="36">
        <f t="shared" si="27"/>
        <v>898</v>
      </c>
      <c r="G158" s="12"/>
      <c r="H158" s="40"/>
      <c r="I158" s="47"/>
      <c r="J158" s="47"/>
      <c r="K158" s="47"/>
      <c r="L158" s="14" t="s">
        <v>1181</v>
      </c>
      <c r="M158" s="40">
        <f t="shared" si="29"/>
        <v>1583</v>
      </c>
      <c r="N158" s="46">
        <v>132</v>
      </c>
      <c r="O158" s="46">
        <v>46</v>
      </c>
      <c r="P158" s="46">
        <v>770</v>
      </c>
      <c r="Q158" s="46">
        <v>635</v>
      </c>
      <c r="R158" s="31" t="s">
        <v>22</v>
      </c>
      <c r="S158" s="51">
        <f t="shared" si="30"/>
        <v>523</v>
      </c>
      <c r="T158" s="49">
        <v>58</v>
      </c>
      <c r="U158" s="49">
        <v>116</v>
      </c>
      <c r="V158" s="50">
        <v>212</v>
      </c>
      <c r="W158" s="50">
        <v>43</v>
      </c>
      <c r="X158" s="50">
        <v>94</v>
      </c>
    </row>
    <row r="159" spans="1:24" ht="27">
      <c r="A159" s="748"/>
      <c r="B159" s="14" t="s">
        <v>281</v>
      </c>
      <c r="C159" s="14"/>
      <c r="D159" s="36">
        <v>2327</v>
      </c>
      <c r="E159" s="36">
        <f t="shared" si="26"/>
        <v>1714</v>
      </c>
      <c r="F159" s="36">
        <f t="shared" si="27"/>
        <v>613</v>
      </c>
      <c r="G159" s="12"/>
      <c r="H159" s="40"/>
      <c r="I159" s="47"/>
      <c r="J159" s="47"/>
      <c r="K159" s="47"/>
      <c r="L159" s="14" t="s">
        <v>1181</v>
      </c>
      <c r="M159" s="40">
        <f t="shared" si="29"/>
        <v>1179</v>
      </c>
      <c r="N159" s="46">
        <v>116</v>
      </c>
      <c r="O159" s="46">
        <v>13</v>
      </c>
      <c r="P159" s="46">
        <v>756</v>
      </c>
      <c r="Q159" s="46">
        <v>294</v>
      </c>
      <c r="R159" s="31" t="s">
        <v>22</v>
      </c>
      <c r="S159" s="51">
        <f t="shared" si="30"/>
        <v>1148</v>
      </c>
      <c r="T159" s="49">
        <v>101</v>
      </c>
      <c r="U159" s="49">
        <v>165</v>
      </c>
      <c r="V159" s="50">
        <v>621</v>
      </c>
      <c r="W159" s="50">
        <v>40</v>
      </c>
      <c r="X159" s="50">
        <v>221</v>
      </c>
    </row>
    <row r="160" spans="1:24" ht="27">
      <c r="A160" s="748"/>
      <c r="B160" s="14" t="s">
        <v>282</v>
      </c>
      <c r="C160" s="14"/>
      <c r="D160" s="36">
        <v>1096</v>
      </c>
      <c r="E160" s="36">
        <f t="shared" si="26"/>
        <v>812</v>
      </c>
      <c r="F160" s="36">
        <f t="shared" si="27"/>
        <v>284</v>
      </c>
      <c r="G160" s="12"/>
      <c r="H160" s="40"/>
      <c r="I160" s="47"/>
      <c r="J160" s="47"/>
      <c r="K160" s="47"/>
      <c r="L160" s="14" t="s">
        <v>1181</v>
      </c>
      <c r="M160" s="40">
        <f t="shared" si="29"/>
        <v>667</v>
      </c>
      <c r="N160" s="46">
        <v>110</v>
      </c>
      <c r="O160" s="46">
        <v>13</v>
      </c>
      <c r="P160" s="46">
        <v>392</v>
      </c>
      <c r="Q160" s="46">
        <v>152</v>
      </c>
      <c r="R160" s="31" t="s">
        <v>22</v>
      </c>
      <c r="S160" s="51">
        <f t="shared" si="30"/>
        <v>429</v>
      </c>
      <c r="T160" s="49">
        <v>47</v>
      </c>
      <c r="U160" s="49">
        <v>53</v>
      </c>
      <c r="V160" s="50">
        <v>199</v>
      </c>
      <c r="W160" s="50">
        <v>19</v>
      </c>
      <c r="X160" s="50">
        <v>111</v>
      </c>
    </row>
    <row r="161" spans="1:24" ht="27">
      <c r="A161" s="748"/>
      <c r="B161" s="14" t="s">
        <v>283</v>
      </c>
      <c r="C161" s="14"/>
      <c r="D161" s="36">
        <v>2089</v>
      </c>
      <c r="E161" s="36">
        <f t="shared" si="26"/>
        <v>1540</v>
      </c>
      <c r="F161" s="36">
        <f t="shared" si="27"/>
        <v>549</v>
      </c>
      <c r="G161" s="12"/>
      <c r="H161" s="40"/>
      <c r="I161" s="47"/>
      <c r="J161" s="47"/>
      <c r="K161" s="47"/>
      <c r="L161" s="14" t="s">
        <v>1181</v>
      </c>
      <c r="M161" s="40">
        <f t="shared" si="29"/>
        <v>1330</v>
      </c>
      <c r="N161" s="46">
        <v>174</v>
      </c>
      <c r="O161" s="46">
        <v>20</v>
      </c>
      <c r="P161" s="46">
        <v>818</v>
      </c>
      <c r="Q161" s="46">
        <v>318</v>
      </c>
      <c r="R161" s="31" t="s">
        <v>22</v>
      </c>
      <c r="S161" s="51">
        <f t="shared" si="30"/>
        <v>759</v>
      </c>
      <c r="T161" s="49">
        <v>82</v>
      </c>
      <c r="U161" s="49">
        <v>96</v>
      </c>
      <c r="V161" s="50">
        <v>359</v>
      </c>
      <c r="W161" s="50">
        <v>33</v>
      </c>
      <c r="X161" s="50">
        <v>189</v>
      </c>
    </row>
    <row r="162" spans="1:24" ht="27">
      <c r="A162" s="748"/>
      <c r="B162" s="14" t="s">
        <v>284</v>
      </c>
      <c r="C162" s="14"/>
      <c r="D162" s="36">
        <v>1320</v>
      </c>
      <c r="E162" s="36">
        <f t="shared" si="26"/>
        <v>1005</v>
      </c>
      <c r="F162" s="36">
        <f t="shared" si="27"/>
        <v>315</v>
      </c>
      <c r="G162" s="12"/>
      <c r="H162" s="40"/>
      <c r="I162" s="47"/>
      <c r="J162" s="47"/>
      <c r="K162" s="47"/>
      <c r="L162" s="14" t="s">
        <v>1181</v>
      </c>
      <c r="M162" s="40">
        <f t="shared" si="29"/>
        <v>1118</v>
      </c>
      <c r="N162" s="46">
        <v>101</v>
      </c>
      <c r="O162" s="46">
        <v>9</v>
      </c>
      <c r="P162" s="46">
        <v>753</v>
      </c>
      <c r="Q162" s="46">
        <v>255</v>
      </c>
      <c r="R162" s="31" t="s">
        <v>22</v>
      </c>
      <c r="S162" s="51">
        <f t="shared" si="30"/>
        <v>202</v>
      </c>
      <c r="T162" s="49">
        <v>19</v>
      </c>
      <c r="U162" s="49">
        <v>25</v>
      </c>
      <c r="V162" s="50">
        <v>106</v>
      </c>
      <c r="W162" s="50">
        <v>7</v>
      </c>
      <c r="X162" s="50">
        <v>45</v>
      </c>
    </row>
    <row r="163" spans="1:24" ht="27">
      <c r="A163" s="748"/>
      <c r="B163" s="14" t="s">
        <v>285</v>
      </c>
      <c r="C163" s="14"/>
      <c r="D163" s="36">
        <v>1570</v>
      </c>
      <c r="E163" s="36">
        <f t="shared" si="26"/>
        <v>1119</v>
      </c>
      <c r="F163" s="36">
        <f t="shared" si="27"/>
        <v>451</v>
      </c>
      <c r="G163" s="12"/>
      <c r="H163" s="40"/>
      <c r="I163" s="47"/>
      <c r="J163" s="47"/>
      <c r="K163" s="47"/>
      <c r="L163" s="14" t="s">
        <v>1181</v>
      </c>
      <c r="M163" s="40">
        <f t="shared" si="29"/>
        <v>801</v>
      </c>
      <c r="N163" s="46">
        <v>122</v>
      </c>
      <c r="O163" s="46">
        <v>17</v>
      </c>
      <c r="P163" s="46">
        <v>444</v>
      </c>
      <c r="Q163" s="46">
        <v>218</v>
      </c>
      <c r="R163" s="31" t="s">
        <v>22</v>
      </c>
      <c r="S163" s="51">
        <f t="shared" si="30"/>
        <v>769</v>
      </c>
      <c r="T163" s="49">
        <v>83</v>
      </c>
      <c r="U163" s="49">
        <v>99</v>
      </c>
      <c r="V163" s="50">
        <v>370</v>
      </c>
      <c r="W163" s="50">
        <v>34</v>
      </c>
      <c r="X163" s="50">
        <v>183</v>
      </c>
    </row>
    <row r="164" spans="1:24" ht="27">
      <c r="A164" s="748"/>
      <c r="B164" s="14" t="s">
        <v>286</v>
      </c>
      <c r="C164" s="14"/>
      <c r="D164" s="36">
        <v>587</v>
      </c>
      <c r="E164" s="36">
        <f t="shared" si="26"/>
        <v>346</v>
      </c>
      <c r="F164" s="36">
        <f t="shared" si="27"/>
        <v>241</v>
      </c>
      <c r="G164" s="12"/>
      <c r="H164" s="40"/>
      <c r="I164" s="47"/>
      <c r="J164" s="47"/>
      <c r="K164" s="47"/>
      <c r="L164" s="14" t="s">
        <v>1181</v>
      </c>
      <c r="M164" s="40">
        <f t="shared" si="29"/>
        <v>398</v>
      </c>
      <c r="N164" s="46">
        <v>78</v>
      </c>
      <c r="O164" s="46">
        <v>33</v>
      </c>
      <c r="P164" s="46">
        <v>161</v>
      </c>
      <c r="Q164" s="46">
        <v>126</v>
      </c>
      <c r="R164" s="31" t="s">
        <v>22</v>
      </c>
      <c r="S164" s="51">
        <f t="shared" si="30"/>
        <v>189</v>
      </c>
      <c r="T164" s="49">
        <v>20</v>
      </c>
      <c r="U164" s="49">
        <v>43</v>
      </c>
      <c r="V164" s="50">
        <v>69</v>
      </c>
      <c r="W164" s="50">
        <v>19</v>
      </c>
      <c r="X164" s="50">
        <v>38</v>
      </c>
    </row>
    <row r="165" spans="1:24" ht="27">
      <c r="A165" s="749"/>
      <c r="B165" s="14" t="s">
        <v>287</v>
      </c>
      <c r="C165" s="14"/>
      <c r="D165" s="36">
        <v>2867</v>
      </c>
      <c r="E165" s="36">
        <f t="shared" si="26"/>
        <v>2175</v>
      </c>
      <c r="F165" s="36">
        <f t="shared" si="27"/>
        <v>692</v>
      </c>
      <c r="G165" s="12"/>
      <c r="H165" s="40"/>
      <c r="I165" s="47"/>
      <c r="J165" s="47"/>
      <c r="K165" s="47"/>
      <c r="L165" s="14" t="s">
        <v>1181</v>
      </c>
      <c r="M165" s="40">
        <f t="shared" si="29"/>
        <v>2172</v>
      </c>
      <c r="N165" s="46">
        <v>225</v>
      </c>
      <c r="O165" s="46">
        <v>21</v>
      </c>
      <c r="P165" s="46">
        <v>1439</v>
      </c>
      <c r="Q165" s="46">
        <v>487</v>
      </c>
      <c r="R165" s="31" t="s">
        <v>22</v>
      </c>
      <c r="S165" s="51">
        <f t="shared" si="30"/>
        <v>695</v>
      </c>
      <c r="T165" s="49">
        <v>74</v>
      </c>
      <c r="U165" s="49">
        <v>85</v>
      </c>
      <c r="V165" s="50">
        <v>353</v>
      </c>
      <c r="W165" s="50">
        <v>25</v>
      </c>
      <c r="X165" s="50">
        <v>158</v>
      </c>
    </row>
    <row r="166" spans="1:24" s="2" customFormat="1">
      <c r="A166" s="747" t="s">
        <v>288</v>
      </c>
      <c r="B166" s="35" t="s">
        <v>288</v>
      </c>
      <c r="C166" s="37" t="s">
        <v>289</v>
      </c>
      <c r="D166" s="38">
        <f>SUM(D168:D181)</f>
        <v>15537</v>
      </c>
      <c r="E166" s="38">
        <f t="shared" si="26"/>
        <v>11348</v>
      </c>
      <c r="F166" s="38">
        <f t="shared" si="27"/>
        <v>4189</v>
      </c>
      <c r="G166" s="39"/>
      <c r="H166" s="38">
        <f t="shared" ref="H166:X166" si="33">SUM(H168:H181)</f>
        <v>910</v>
      </c>
      <c r="I166" s="38">
        <f t="shared" si="33"/>
        <v>814</v>
      </c>
      <c r="J166" s="38">
        <f t="shared" si="33"/>
        <v>96</v>
      </c>
      <c r="K166" s="38"/>
      <c r="L166" s="39"/>
      <c r="M166" s="38">
        <f t="shared" si="33"/>
        <v>9216</v>
      </c>
      <c r="N166" s="38">
        <f t="shared" si="33"/>
        <v>1858</v>
      </c>
      <c r="O166" s="38">
        <f t="shared" si="33"/>
        <v>356</v>
      </c>
      <c r="P166" s="38">
        <f t="shared" si="33"/>
        <v>4971</v>
      </c>
      <c r="Q166" s="38">
        <f t="shared" si="33"/>
        <v>2031</v>
      </c>
      <c r="R166" s="39"/>
      <c r="S166" s="38">
        <f t="shared" si="33"/>
        <v>5411</v>
      </c>
      <c r="T166" s="38">
        <f t="shared" si="33"/>
        <v>509</v>
      </c>
      <c r="U166" s="38">
        <f t="shared" si="33"/>
        <v>1007</v>
      </c>
      <c r="V166" s="38">
        <f t="shared" si="33"/>
        <v>2620</v>
      </c>
      <c r="W166" s="38">
        <f t="shared" si="33"/>
        <v>286</v>
      </c>
      <c r="X166" s="38">
        <f t="shared" si="33"/>
        <v>989</v>
      </c>
    </row>
    <row r="167" spans="1:24" s="2" customFormat="1">
      <c r="A167" s="748"/>
      <c r="B167" s="35" t="s">
        <v>357</v>
      </c>
      <c r="C167" s="43"/>
      <c r="D167" s="36">
        <f>SUM(D168:D172)</f>
        <v>4190</v>
      </c>
      <c r="E167" s="36">
        <f t="shared" si="26"/>
        <v>3699</v>
      </c>
      <c r="F167" s="36">
        <f t="shared" si="27"/>
        <v>491</v>
      </c>
      <c r="G167" s="41"/>
      <c r="H167" s="36">
        <f t="shared" ref="H167:X167" si="34">SUM(H168:H172)</f>
        <v>910</v>
      </c>
      <c r="I167" s="36">
        <f t="shared" si="34"/>
        <v>814</v>
      </c>
      <c r="J167" s="36">
        <f t="shared" si="34"/>
        <v>96</v>
      </c>
      <c r="K167" s="36"/>
      <c r="L167" s="41"/>
      <c r="M167" s="36">
        <f t="shared" si="34"/>
        <v>2697</v>
      </c>
      <c r="N167" s="36">
        <f t="shared" si="34"/>
        <v>442</v>
      </c>
      <c r="O167" s="36">
        <f t="shared" si="34"/>
        <v>26</v>
      </c>
      <c r="P167" s="36">
        <f t="shared" si="34"/>
        <v>1905</v>
      </c>
      <c r="Q167" s="36">
        <f t="shared" si="34"/>
        <v>324</v>
      </c>
      <c r="R167" s="41"/>
      <c r="S167" s="36">
        <f t="shared" si="34"/>
        <v>583</v>
      </c>
      <c r="T167" s="36">
        <f t="shared" si="34"/>
        <v>35</v>
      </c>
      <c r="U167" s="36">
        <f t="shared" si="34"/>
        <v>97</v>
      </c>
      <c r="V167" s="36">
        <f t="shared" si="34"/>
        <v>383</v>
      </c>
      <c r="W167" s="36">
        <f t="shared" si="34"/>
        <v>9</v>
      </c>
      <c r="X167" s="36">
        <f t="shared" si="34"/>
        <v>59</v>
      </c>
    </row>
    <row r="168" spans="1:24" ht="27">
      <c r="A168" s="748"/>
      <c r="B168" s="28" t="s">
        <v>290</v>
      </c>
      <c r="C168" s="14" t="s">
        <v>536</v>
      </c>
      <c r="D168" s="36">
        <v>512</v>
      </c>
      <c r="E168" s="36">
        <f t="shared" si="26"/>
        <v>512</v>
      </c>
      <c r="F168" s="36"/>
      <c r="G168" s="12" t="s">
        <v>63</v>
      </c>
      <c r="H168" s="38">
        <f>I168+J168+K168</f>
        <v>512</v>
      </c>
      <c r="I168" s="44">
        <v>418</v>
      </c>
      <c r="J168" s="44">
        <v>94</v>
      </c>
      <c r="K168" s="44"/>
      <c r="L168" s="26"/>
      <c r="M168" s="45"/>
      <c r="N168" s="46"/>
      <c r="O168" s="46"/>
      <c r="P168" s="46"/>
      <c r="Q168" s="46"/>
      <c r="R168" s="31"/>
      <c r="S168" s="45"/>
      <c r="T168" s="46"/>
      <c r="U168" s="46"/>
      <c r="V168" s="46"/>
      <c r="W168" s="46"/>
      <c r="X168" s="46"/>
    </row>
    <row r="169" spans="1:24" ht="27">
      <c r="A169" s="748"/>
      <c r="B169" s="28" t="s">
        <v>290</v>
      </c>
      <c r="C169" s="14" t="s">
        <v>537</v>
      </c>
      <c r="D169" s="36">
        <v>398</v>
      </c>
      <c r="E169" s="36">
        <f t="shared" si="26"/>
        <v>398</v>
      </c>
      <c r="F169" s="36"/>
      <c r="G169" s="12" t="s">
        <v>24</v>
      </c>
      <c r="H169" s="38">
        <f>I169+J169+K169</f>
        <v>398</v>
      </c>
      <c r="I169" s="44">
        <v>396</v>
      </c>
      <c r="J169" s="44">
        <v>2</v>
      </c>
      <c r="K169" s="44"/>
      <c r="L169" s="26"/>
      <c r="M169" s="45"/>
      <c r="N169" s="46"/>
      <c r="O169" s="46"/>
      <c r="P169" s="46"/>
      <c r="Q169" s="46"/>
      <c r="R169" s="31"/>
      <c r="S169" s="45"/>
      <c r="T169" s="46"/>
      <c r="U169" s="46"/>
      <c r="V169" s="46"/>
      <c r="W169" s="46"/>
      <c r="X169" s="46"/>
    </row>
    <row r="170" spans="1:24" ht="27">
      <c r="A170" s="748"/>
      <c r="B170" s="14" t="s">
        <v>290</v>
      </c>
      <c r="C170" s="14"/>
      <c r="D170" s="36">
        <v>1518</v>
      </c>
      <c r="E170" s="36">
        <f t="shared" si="26"/>
        <v>1501</v>
      </c>
      <c r="F170" s="36">
        <f t="shared" si="27"/>
        <v>17</v>
      </c>
      <c r="G170" s="12"/>
      <c r="H170" s="40"/>
      <c r="I170" s="47"/>
      <c r="J170" s="47"/>
      <c r="K170" s="47"/>
      <c r="L170" s="14" t="s">
        <v>1181</v>
      </c>
      <c r="M170" s="40">
        <f t="shared" si="29"/>
        <v>1369</v>
      </c>
      <c r="N170" s="46">
        <v>296</v>
      </c>
      <c r="O170" s="46"/>
      <c r="P170" s="46">
        <v>1073</v>
      </c>
      <c r="Q170" s="46"/>
      <c r="R170" s="31" t="s">
        <v>22</v>
      </c>
      <c r="S170" s="51">
        <f t="shared" si="30"/>
        <v>149</v>
      </c>
      <c r="T170" s="49">
        <v>11</v>
      </c>
      <c r="U170" s="49">
        <v>6</v>
      </c>
      <c r="V170" s="50">
        <v>113</v>
      </c>
      <c r="W170" s="50"/>
      <c r="X170" s="50">
        <v>19</v>
      </c>
    </row>
    <row r="171" spans="1:24" ht="27">
      <c r="A171" s="748"/>
      <c r="B171" s="14" t="s">
        <v>291</v>
      </c>
      <c r="C171" s="14"/>
      <c r="D171" s="36">
        <v>923</v>
      </c>
      <c r="E171" s="36">
        <f t="shared" si="26"/>
        <v>674</v>
      </c>
      <c r="F171" s="36">
        <f t="shared" si="27"/>
        <v>249</v>
      </c>
      <c r="G171" s="12"/>
      <c r="H171" s="40"/>
      <c r="I171" s="47"/>
      <c r="J171" s="47"/>
      <c r="K171" s="47"/>
      <c r="L171" s="14" t="s">
        <v>1181</v>
      </c>
      <c r="M171" s="40">
        <f t="shared" si="29"/>
        <v>707</v>
      </c>
      <c r="N171" s="46">
        <v>74</v>
      </c>
      <c r="O171" s="46">
        <v>13</v>
      </c>
      <c r="P171" s="46">
        <v>446</v>
      </c>
      <c r="Q171" s="46">
        <v>174</v>
      </c>
      <c r="R171" s="31" t="s">
        <v>22</v>
      </c>
      <c r="S171" s="51">
        <f t="shared" si="30"/>
        <v>216</v>
      </c>
      <c r="T171" s="49">
        <v>13</v>
      </c>
      <c r="U171" s="49">
        <v>45</v>
      </c>
      <c r="V171" s="50">
        <v>135</v>
      </c>
      <c r="W171" s="50">
        <v>4</v>
      </c>
      <c r="X171" s="50">
        <v>19</v>
      </c>
    </row>
    <row r="172" spans="1:24" ht="27">
      <c r="A172" s="748"/>
      <c r="B172" s="14" t="s">
        <v>292</v>
      </c>
      <c r="C172" s="14"/>
      <c r="D172" s="36">
        <v>839</v>
      </c>
      <c r="E172" s="36">
        <f t="shared" si="26"/>
        <v>614</v>
      </c>
      <c r="F172" s="36">
        <f t="shared" si="27"/>
        <v>225</v>
      </c>
      <c r="G172" s="12"/>
      <c r="H172" s="40"/>
      <c r="I172" s="47"/>
      <c r="J172" s="47"/>
      <c r="K172" s="47"/>
      <c r="L172" s="14" t="s">
        <v>1181</v>
      </c>
      <c r="M172" s="40">
        <f t="shared" si="29"/>
        <v>621</v>
      </c>
      <c r="N172" s="46">
        <v>72</v>
      </c>
      <c r="O172" s="46">
        <v>13</v>
      </c>
      <c r="P172" s="46">
        <v>386</v>
      </c>
      <c r="Q172" s="46">
        <v>150</v>
      </c>
      <c r="R172" s="31" t="s">
        <v>22</v>
      </c>
      <c r="S172" s="51">
        <f t="shared" si="30"/>
        <v>218</v>
      </c>
      <c r="T172" s="49">
        <v>11</v>
      </c>
      <c r="U172" s="49">
        <v>46</v>
      </c>
      <c r="V172" s="50">
        <v>135</v>
      </c>
      <c r="W172" s="50">
        <v>5</v>
      </c>
      <c r="X172" s="50">
        <v>21</v>
      </c>
    </row>
    <row r="173" spans="1:24" ht="27">
      <c r="A173" s="748"/>
      <c r="B173" s="14" t="s">
        <v>293</v>
      </c>
      <c r="C173" s="14"/>
      <c r="D173" s="36">
        <v>651</v>
      </c>
      <c r="E173" s="36">
        <f t="shared" si="26"/>
        <v>393</v>
      </c>
      <c r="F173" s="36">
        <f t="shared" si="27"/>
        <v>258</v>
      </c>
      <c r="G173" s="12"/>
      <c r="H173" s="40"/>
      <c r="I173" s="47"/>
      <c r="J173" s="47"/>
      <c r="K173" s="47"/>
      <c r="L173" s="14" t="s">
        <v>1181</v>
      </c>
      <c r="M173" s="40">
        <f t="shared" si="29"/>
        <v>464</v>
      </c>
      <c r="N173" s="46">
        <v>41</v>
      </c>
      <c r="O173" s="46">
        <v>14</v>
      </c>
      <c r="P173" s="46">
        <v>242</v>
      </c>
      <c r="Q173" s="46">
        <v>167</v>
      </c>
      <c r="R173" s="31" t="s">
        <v>22</v>
      </c>
      <c r="S173" s="51">
        <f t="shared" si="30"/>
        <v>187</v>
      </c>
      <c r="T173" s="49">
        <v>20</v>
      </c>
      <c r="U173" s="49">
        <v>42</v>
      </c>
      <c r="V173" s="50">
        <v>76</v>
      </c>
      <c r="W173" s="50">
        <v>15</v>
      </c>
      <c r="X173" s="50">
        <v>34</v>
      </c>
    </row>
    <row r="174" spans="1:24" ht="27">
      <c r="A174" s="748"/>
      <c r="B174" s="14" t="s">
        <v>294</v>
      </c>
      <c r="C174" s="14"/>
      <c r="D174" s="36">
        <v>1334</v>
      </c>
      <c r="E174" s="36">
        <f t="shared" si="26"/>
        <v>813</v>
      </c>
      <c r="F174" s="36">
        <f t="shared" si="27"/>
        <v>521</v>
      </c>
      <c r="G174" s="12"/>
      <c r="H174" s="40"/>
      <c r="I174" s="47"/>
      <c r="J174" s="47"/>
      <c r="K174" s="47"/>
      <c r="L174" s="14" t="s">
        <v>1181</v>
      </c>
      <c r="M174" s="40">
        <f t="shared" si="29"/>
        <v>809</v>
      </c>
      <c r="N174" s="46">
        <v>65</v>
      </c>
      <c r="O174" s="46">
        <v>23</v>
      </c>
      <c r="P174" s="46">
        <v>428</v>
      </c>
      <c r="Q174" s="46">
        <v>293</v>
      </c>
      <c r="R174" s="31" t="s">
        <v>22</v>
      </c>
      <c r="S174" s="51">
        <f t="shared" si="30"/>
        <v>525</v>
      </c>
      <c r="T174" s="49">
        <v>35</v>
      </c>
      <c r="U174" s="49">
        <v>143</v>
      </c>
      <c r="V174" s="50">
        <v>261</v>
      </c>
      <c r="W174" s="50">
        <v>27</v>
      </c>
      <c r="X174" s="50">
        <v>59</v>
      </c>
    </row>
    <row r="175" spans="1:24" ht="27">
      <c r="A175" s="748"/>
      <c r="B175" s="14" t="s">
        <v>295</v>
      </c>
      <c r="C175" s="14"/>
      <c r="D175" s="36">
        <v>960</v>
      </c>
      <c r="E175" s="36">
        <f t="shared" si="26"/>
        <v>732</v>
      </c>
      <c r="F175" s="36">
        <f t="shared" si="27"/>
        <v>228</v>
      </c>
      <c r="G175" s="12"/>
      <c r="H175" s="40"/>
      <c r="I175" s="47"/>
      <c r="J175" s="47"/>
      <c r="K175" s="47"/>
      <c r="L175" s="14" t="s">
        <v>1181</v>
      </c>
      <c r="M175" s="40">
        <f t="shared" si="29"/>
        <v>597</v>
      </c>
      <c r="N175" s="46">
        <v>61</v>
      </c>
      <c r="O175" s="46">
        <v>6</v>
      </c>
      <c r="P175" s="46">
        <v>396</v>
      </c>
      <c r="Q175" s="46">
        <v>134</v>
      </c>
      <c r="R175" s="31" t="s">
        <v>22</v>
      </c>
      <c r="S175" s="51">
        <f t="shared" si="30"/>
        <v>363</v>
      </c>
      <c r="T175" s="49">
        <v>27</v>
      </c>
      <c r="U175" s="49">
        <v>52</v>
      </c>
      <c r="V175" s="50">
        <v>216</v>
      </c>
      <c r="W175" s="50">
        <v>9</v>
      </c>
      <c r="X175" s="50">
        <v>59</v>
      </c>
    </row>
    <row r="176" spans="1:24" ht="27">
      <c r="A176" s="748"/>
      <c r="B176" s="14" t="s">
        <v>296</v>
      </c>
      <c r="C176" s="14"/>
      <c r="D176" s="36">
        <v>2433</v>
      </c>
      <c r="E176" s="36">
        <f t="shared" si="26"/>
        <v>1445</v>
      </c>
      <c r="F176" s="36">
        <f t="shared" si="27"/>
        <v>988</v>
      </c>
      <c r="G176" s="12"/>
      <c r="H176" s="40"/>
      <c r="I176" s="47"/>
      <c r="J176" s="47"/>
      <c r="K176" s="47"/>
      <c r="L176" s="14" t="s">
        <v>1181</v>
      </c>
      <c r="M176" s="40">
        <f t="shared" si="29"/>
        <v>1379</v>
      </c>
      <c r="N176" s="46">
        <v>385</v>
      </c>
      <c r="O176" s="46">
        <v>165</v>
      </c>
      <c r="P176" s="46">
        <v>465</v>
      </c>
      <c r="Q176" s="46">
        <v>364</v>
      </c>
      <c r="R176" s="31" t="s">
        <v>22</v>
      </c>
      <c r="S176" s="51">
        <f t="shared" si="30"/>
        <v>1054</v>
      </c>
      <c r="T176" s="49">
        <v>109</v>
      </c>
      <c r="U176" s="49">
        <v>261</v>
      </c>
      <c r="V176" s="50">
        <v>423</v>
      </c>
      <c r="W176" s="50">
        <v>89</v>
      </c>
      <c r="X176" s="50">
        <v>172</v>
      </c>
    </row>
    <row r="177" spans="1:24" ht="27">
      <c r="A177" s="748"/>
      <c r="B177" s="14" t="s">
        <v>297</v>
      </c>
      <c r="C177" s="14"/>
      <c r="D177" s="36">
        <v>808</v>
      </c>
      <c r="E177" s="36">
        <f t="shared" si="26"/>
        <v>489</v>
      </c>
      <c r="F177" s="36">
        <f t="shared" si="27"/>
        <v>319</v>
      </c>
      <c r="G177" s="12"/>
      <c r="H177" s="40"/>
      <c r="I177" s="47"/>
      <c r="J177" s="47"/>
      <c r="K177" s="47"/>
      <c r="L177" s="14" t="s">
        <v>1181</v>
      </c>
      <c r="M177" s="40">
        <f t="shared" si="29"/>
        <v>548</v>
      </c>
      <c r="N177" s="46">
        <v>46</v>
      </c>
      <c r="O177" s="46">
        <v>16</v>
      </c>
      <c r="P177" s="46">
        <v>288</v>
      </c>
      <c r="Q177" s="46">
        <v>198</v>
      </c>
      <c r="R177" s="31" t="s">
        <v>22</v>
      </c>
      <c r="S177" s="51">
        <f t="shared" si="30"/>
        <v>260</v>
      </c>
      <c r="T177" s="49">
        <v>23</v>
      </c>
      <c r="U177" s="49">
        <v>64</v>
      </c>
      <c r="V177" s="50">
        <v>116</v>
      </c>
      <c r="W177" s="50">
        <v>18</v>
      </c>
      <c r="X177" s="50">
        <v>39</v>
      </c>
    </row>
    <row r="178" spans="1:24" ht="27">
      <c r="A178" s="748"/>
      <c r="B178" s="14" t="s">
        <v>298</v>
      </c>
      <c r="C178" s="14"/>
      <c r="D178" s="36">
        <v>795</v>
      </c>
      <c r="E178" s="36">
        <f t="shared" si="26"/>
        <v>479</v>
      </c>
      <c r="F178" s="36">
        <f t="shared" si="27"/>
        <v>316</v>
      </c>
      <c r="G178" s="12"/>
      <c r="H178" s="40"/>
      <c r="I178" s="47"/>
      <c r="J178" s="47"/>
      <c r="K178" s="47"/>
      <c r="L178" s="14" t="s">
        <v>1181</v>
      </c>
      <c r="M178" s="40">
        <f t="shared" si="29"/>
        <v>427</v>
      </c>
      <c r="N178" s="46">
        <v>37</v>
      </c>
      <c r="O178" s="46">
        <v>13</v>
      </c>
      <c r="P178" s="46">
        <v>224</v>
      </c>
      <c r="Q178" s="46">
        <v>153</v>
      </c>
      <c r="R178" s="31" t="s">
        <v>22</v>
      </c>
      <c r="S178" s="51">
        <f t="shared" si="30"/>
        <v>368</v>
      </c>
      <c r="T178" s="49">
        <v>37</v>
      </c>
      <c r="U178" s="49">
        <v>83</v>
      </c>
      <c r="V178" s="50">
        <v>152</v>
      </c>
      <c r="W178" s="50">
        <v>30</v>
      </c>
      <c r="X178" s="50">
        <v>66</v>
      </c>
    </row>
    <row r="179" spans="1:24" ht="27">
      <c r="A179" s="748"/>
      <c r="B179" s="14" t="s">
        <v>299</v>
      </c>
      <c r="C179" s="14"/>
      <c r="D179" s="36">
        <v>1809</v>
      </c>
      <c r="E179" s="36">
        <f t="shared" si="26"/>
        <v>1373</v>
      </c>
      <c r="F179" s="36">
        <f t="shared" si="27"/>
        <v>436</v>
      </c>
      <c r="G179" s="12"/>
      <c r="H179" s="40"/>
      <c r="I179" s="47"/>
      <c r="J179" s="47"/>
      <c r="K179" s="47"/>
      <c r="L179" s="14" t="s">
        <v>1181</v>
      </c>
      <c r="M179" s="40">
        <f t="shared" si="29"/>
        <v>1019</v>
      </c>
      <c r="N179" s="46">
        <v>346</v>
      </c>
      <c r="O179" s="46">
        <v>41</v>
      </c>
      <c r="P179" s="46">
        <v>455</v>
      </c>
      <c r="Q179" s="46">
        <v>177</v>
      </c>
      <c r="R179" s="31" t="s">
        <v>22</v>
      </c>
      <c r="S179" s="51">
        <f t="shared" si="30"/>
        <v>790</v>
      </c>
      <c r="T179" s="49">
        <v>81</v>
      </c>
      <c r="U179" s="49">
        <v>105</v>
      </c>
      <c r="V179" s="50">
        <v>393</v>
      </c>
      <c r="W179" s="50">
        <v>32</v>
      </c>
      <c r="X179" s="50">
        <v>179</v>
      </c>
    </row>
    <row r="180" spans="1:24" ht="27">
      <c r="A180" s="748"/>
      <c r="B180" s="14" t="s">
        <v>300</v>
      </c>
      <c r="C180" s="14"/>
      <c r="D180" s="36">
        <v>841</v>
      </c>
      <c r="E180" s="36">
        <f t="shared" si="26"/>
        <v>630</v>
      </c>
      <c r="F180" s="36">
        <f t="shared" si="27"/>
        <v>211</v>
      </c>
      <c r="G180" s="12"/>
      <c r="H180" s="40"/>
      <c r="I180" s="47"/>
      <c r="J180" s="47"/>
      <c r="K180" s="47"/>
      <c r="L180" s="14" t="s">
        <v>1181</v>
      </c>
      <c r="M180" s="40">
        <f t="shared" si="29"/>
        <v>392</v>
      </c>
      <c r="N180" s="46">
        <v>134</v>
      </c>
      <c r="O180" s="46">
        <v>16</v>
      </c>
      <c r="P180" s="46">
        <v>174</v>
      </c>
      <c r="Q180" s="46">
        <v>68</v>
      </c>
      <c r="R180" s="31" t="s">
        <v>22</v>
      </c>
      <c r="S180" s="51">
        <f t="shared" si="30"/>
        <v>449</v>
      </c>
      <c r="T180" s="49">
        <v>53</v>
      </c>
      <c r="U180" s="49">
        <v>52</v>
      </c>
      <c r="V180" s="50">
        <v>196</v>
      </c>
      <c r="W180" s="50">
        <v>22</v>
      </c>
      <c r="X180" s="50">
        <v>126</v>
      </c>
    </row>
    <row r="181" spans="1:24" ht="27">
      <c r="A181" s="749"/>
      <c r="B181" s="14" t="s">
        <v>301</v>
      </c>
      <c r="C181" s="14"/>
      <c r="D181" s="36">
        <v>1716</v>
      </c>
      <c r="E181" s="36">
        <f t="shared" si="26"/>
        <v>1295</v>
      </c>
      <c r="F181" s="36">
        <f t="shared" si="27"/>
        <v>421</v>
      </c>
      <c r="G181" s="12"/>
      <c r="H181" s="40"/>
      <c r="I181" s="47"/>
      <c r="J181" s="47"/>
      <c r="K181" s="47"/>
      <c r="L181" s="14" t="s">
        <v>1181</v>
      </c>
      <c r="M181" s="40">
        <f t="shared" si="29"/>
        <v>884</v>
      </c>
      <c r="N181" s="46">
        <v>301</v>
      </c>
      <c r="O181" s="46">
        <v>36</v>
      </c>
      <c r="P181" s="46">
        <v>394</v>
      </c>
      <c r="Q181" s="46">
        <v>153</v>
      </c>
      <c r="R181" s="31" t="s">
        <v>22</v>
      </c>
      <c r="S181" s="51">
        <f t="shared" si="30"/>
        <v>832</v>
      </c>
      <c r="T181" s="49">
        <v>89</v>
      </c>
      <c r="U181" s="49">
        <v>108</v>
      </c>
      <c r="V181" s="50">
        <v>404</v>
      </c>
      <c r="W181" s="50">
        <v>35</v>
      </c>
      <c r="X181" s="50">
        <v>196</v>
      </c>
    </row>
    <row r="182" spans="1:24" s="2" customFormat="1">
      <c r="A182" s="747" t="s">
        <v>302</v>
      </c>
      <c r="B182" s="35" t="s">
        <v>302</v>
      </c>
      <c r="C182" s="37" t="s">
        <v>303</v>
      </c>
      <c r="D182" s="38">
        <f>SUM(D184:D192)</f>
        <v>16563</v>
      </c>
      <c r="E182" s="38">
        <f t="shared" si="26"/>
        <v>13027</v>
      </c>
      <c r="F182" s="38">
        <f t="shared" si="27"/>
        <v>3536</v>
      </c>
      <c r="G182" s="39"/>
      <c r="H182" s="38">
        <f t="shared" ref="H182:X182" si="35">SUM(H184:H192)</f>
        <v>1740</v>
      </c>
      <c r="I182" s="38">
        <f t="shared" si="35"/>
        <v>1549</v>
      </c>
      <c r="J182" s="38">
        <f t="shared" si="35"/>
        <v>191</v>
      </c>
      <c r="K182" s="38"/>
      <c r="L182" s="39"/>
      <c r="M182" s="38">
        <f t="shared" si="35"/>
        <v>9498</v>
      </c>
      <c r="N182" s="38">
        <f t="shared" si="35"/>
        <v>2771</v>
      </c>
      <c r="O182" s="38">
        <f t="shared" si="35"/>
        <v>381</v>
      </c>
      <c r="P182" s="38">
        <f t="shared" si="35"/>
        <v>4818</v>
      </c>
      <c r="Q182" s="38">
        <f t="shared" si="35"/>
        <v>1528</v>
      </c>
      <c r="R182" s="39"/>
      <c r="S182" s="38">
        <f t="shared" si="35"/>
        <v>5325</v>
      </c>
      <c r="T182" s="38">
        <f t="shared" si="35"/>
        <v>486</v>
      </c>
      <c r="U182" s="38">
        <f t="shared" si="35"/>
        <v>907</v>
      </c>
      <c r="V182" s="38">
        <f t="shared" si="35"/>
        <v>2779</v>
      </c>
      <c r="W182" s="38">
        <f t="shared" si="35"/>
        <v>234</v>
      </c>
      <c r="X182" s="38">
        <f t="shared" si="35"/>
        <v>919</v>
      </c>
    </row>
    <row r="183" spans="1:24" s="2" customFormat="1">
      <c r="A183" s="748"/>
      <c r="B183" s="35" t="s">
        <v>358</v>
      </c>
      <c r="C183" s="37"/>
      <c r="D183" s="36">
        <f>SUM(D184:D188)</f>
        <v>5371</v>
      </c>
      <c r="E183" s="36">
        <f t="shared" si="26"/>
        <v>5234</v>
      </c>
      <c r="F183" s="36">
        <f t="shared" si="27"/>
        <v>137</v>
      </c>
      <c r="G183" s="41"/>
      <c r="H183" s="36">
        <f t="shared" ref="H183:X183" si="36">SUM(H184:H188)</f>
        <v>1740</v>
      </c>
      <c r="I183" s="36">
        <f t="shared" si="36"/>
        <v>1549</v>
      </c>
      <c r="J183" s="36">
        <f t="shared" si="36"/>
        <v>191</v>
      </c>
      <c r="K183" s="36"/>
      <c r="L183" s="41"/>
      <c r="M183" s="36">
        <f t="shared" si="36"/>
        <v>3090</v>
      </c>
      <c r="N183" s="36">
        <f t="shared" si="36"/>
        <v>1044</v>
      </c>
      <c r="O183" s="36"/>
      <c r="P183" s="36">
        <f t="shared" si="36"/>
        <v>2046</v>
      </c>
      <c r="Q183" s="36"/>
      <c r="R183" s="41"/>
      <c r="S183" s="36">
        <f t="shared" si="36"/>
        <v>541</v>
      </c>
      <c r="T183" s="36">
        <f t="shared" si="36"/>
        <v>58</v>
      </c>
      <c r="U183" s="36">
        <f t="shared" si="36"/>
        <v>67</v>
      </c>
      <c r="V183" s="36">
        <f t="shared" si="36"/>
        <v>310</v>
      </c>
      <c r="W183" s="36">
        <f t="shared" si="36"/>
        <v>12</v>
      </c>
      <c r="X183" s="36">
        <f t="shared" si="36"/>
        <v>94</v>
      </c>
    </row>
    <row r="184" spans="1:24" ht="27">
      <c r="A184" s="748"/>
      <c r="B184" s="28" t="s">
        <v>304</v>
      </c>
      <c r="C184" s="14" t="s">
        <v>538</v>
      </c>
      <c r="D184" s="36">
        <v>1218</v>
      </c>
      <c r="E184" s="36">
        <f t="shared" si="26"/>
        <v>1218</v>
      </c>
      <c r="F184" s="36"/>
      <c r="G184" s="12" t="s">
        <v>63</v>
      </c>
      <c r="H184" s="38">
        <f>I184+J184+K184</f>
        <v>1218</v>
      </c>
      <c r="I184" s="44">
        <v>1121</v>
      </c>
      <c r="J184" s="44">
        <v>97</v>
      </c>
      <c r="K184" s="44"/>
      <c r="L184" s="26"/>
      <c r="M184" s="45"/>
      <c r="N184" s="46"/>
      <c r="O184" s="46"/>
      <c r="P184" s="46"/>
      <c r="Q184" s="46"/>
      <c r="R184" s="31"/>
      <c r="S184" s="45"/>
      <c r="T184" s="46"/>
      <c r="U184" s="46"/>
      <c r="V184" s="46"/>
      <c r="W184" s="46"/>
      <c r="X184" s="46"/>
    </row>
    <row r="185" spans="1:24" ht="27">
      <c r="A185" s="748"/>
      <c r="B185" s="28" t="s">
        <v>304</v>
      </c>
      <c r="C185" s="14" t="s">
        <v>539</v>
      </c>
      <c r="D185" s="36">
        <v>522</v>
      </c>
      <c r="E185" s="36">
        <f t="shared" si="26"/>
        <v>522</v>
      </c>
      <c r="F185" s="36"/>
      <c r="G185" s="12" t="s">
        <v>63</v>
      </c>
      <c r="H185" s="38">
        <f>I185+J185+K185</f>
        <v>522</v>
      </c>
      <c r="I185" s="44">
        <v>428</v>
      </c>
      <c r="J185" s="44">
        <v>94</v>
      </c>
      <c r="K185" s="44"/>
      <c r="L185" s="26"/>
      <c r="M185" s="45"/>
      <c r="N185" s="46"/>
      <c r="O185" s="46"/>
      <c r="P185" s="46"/>
      <c r="Q185" s="46"/>
      <c r="R185" s="31"/>
      <c r="S185" s="45"/>
      <c r="T185" s="46"/>
      <c r="U185" s="46"/>
      <c r="V185" s="46"/>
      <c r="W185" s="46"/>
      <c r="X185" s="46"/>
    </row>
    <row r="186" spans="1:24" ht="27">
      <c r="A186" s="748"/>
      <c r="B186" s="14" t="s">
        <v>304</v>
      </c>
      <c r="C186" s="14"/>
      <c r="D186" s="36">
        <v>3277</v>
      </c>
      <c r="E186" s="36">
        <f t="shared" si="26"/>
        <v>3245</v>
      </c>
      <c r="F186" s="36">
        <f t="shared" si="27"/>
        <v>32</v>
      </c>
      <c r="G186" s="12"/>
      <c r="H186" s="40"/>
      <c r="I186" s="47"/>
      <c r="J186" s="47"/>
      <c r="K186" s="47"/>
      <c r="L186" s="14" t="s">
        <v>1181</v>
      </c>
      <c r="M186" s="40">
        <f t="shared" si="29"/>
        <v>3090</v>
      </c>
      <c r="N186" s="46">
        <v>1044</v>
      </c>
      <c r="O186" s="46"/>
      <c r="P186" s="46">
        <v>2046</v>
      </c>
      <c r="Q186" s="46"/>
      <c r="R186" s="31" t="s">
        <v>22</v>
      </c>
      <c r="S186" s="51">
        <f t="shared" si="30"/>
        <v>187</v>
      </c>
      <c r="T186" s="49">
        <v>26</v>
      </c>
      <c r="U186" s="49">
        <v>6</v>
      </c>
      <c r="V186" s="50">
        <v>111</v>
      </c>
      <c r="W186" s="50"/>
      <c r="X186" s="50">
        <v>44</v>
      </c>
    </row>
    <row r="187" spans="1:24" ht="27">
      <c r="A187" s="748"/>
      <c r="B187" s="14" t="s">
        <v>305</v>
      </c>
      <c r="C187" s="14"/>
      <c r="D187" s="36">
        <v>31</v>
      </c>
      <c r="E187" s="36">
        <f t="shared" si="26"/>
        <v>26</v>
      </c>
      <c r="F187" s="36">
        <f t="shared" si="27"/>
        <v>5</v>
      </c>
      <c r="G187" s="12"/>
      <c r="H187" s="40"/>
      <c r="I187" s="47"/>
      <c r="J187" s="47"/>
      <c r="K187" s="47"/>
      <c r="L187" s="14"/>
      <c r="M187" s="40"/>
      <c r="N187" s="47"/>
      <c r="O187" s="47"/>
      <c r="P187" s="47"/>
      <c r="Q187" s="47"/>
      <c r="R187" s="14" t="s">
        <v>22</v>
      </c>
      <c r="S187" s="51">
        <f t="shared" si="30"/>
        <v>31</v>
      </c>
      <c r="T187" s="49">
        <v>4</v>
      </c>
      <c r="U187" s="49">
        <v>1</v>
      </c>
      <c r="V187" s="50">
        <v>21</v>
      </c>
      <c r="W187" s="50"/>
      <c r="X187" s="50">
        <v>5</v>
      </c>
    </row>
    <row r="188" spans="1:24" ht="27">
      <c r="A188" s="748"/>
      <c r="B188" s="14" t="s">
        <v>306</v>
      </c>
      <c r="C188" s="14"/>
      <c r="D188" s="36">
        <v>323</v>
      </c>
      <c r="E188" s="36">
        <f t="shared" si="26"/>
        <v>223</v>
      </c>
      <c r="F188" s="36">
        <f t="shared" si="27"/>
        <v>100</v>
      </c>
      <c r="G188" s="12"/>
      <c r="H188" s="40"/>
      <c r="I188" s="47"/>
      <c r="J188" s="47"/>
      <c r="K188" s="47"/>
      <c r="L188" s="14"/>
      <c r="M188" s="40"/>
      <c r="N188" s="47"/>
      <c r="O188" s="47"/>
      <c r="P188" s="47"/>
      <c r="Q188" s="47"/>
      <c r="R188" s="14" t="s">
        <v>22</v>
      </c>
      <c r="S188" s="51">
        <f t="shared" si="30"/>
        <v>323</v>
      </c>
      <c r="T188" s="49">
        <v>28</v>
      </c>
      <c r="U188" s="49">
        <v>60</v>
      </c>
      <c r="V188" s="50">
        <v>178</v>
      </c>
      <c r="W188" s="50">
        <v>12</v>
      </c>
      <c r="X188" s="50">
        <v>45</v>
      </c>
    </row>
    <row r="189" spans="1:24" ht="27">
      <c r="A189" s="748"/>
      <c r="B189" s="14" t="s">
        <v>307</v>
      </c>
      <c r="C189" s="14"/>
      <c r="D189" s="36">
        <v>2813</v>
      </c>
      <c r="E189" s="36">
        <f t="shared" si="26"/>
        <v>1656</v>
      </c>
      <c r="F189" s="36">
        <f t="shared" si="27"/>
        <v>1157</v>
      </c>
      <c r="G189" s="12"/>
      <c r="H189" s="40"/>
      <c r="I189" s="47"/>
      <c r="J189" s="47"/>
      <c r="K189" s="47"/>
      <c r="L189" s="14" t="s">
        <v>1181</v>
      </c>
      <c r="M189" s="40">
        <f t="shared" si="29"/>
        <v>1429</v>
      </c>
      <c r="N189" s="46">
        <v>374</v>
      </c>
      <c r="O189" s="46">
        <v>160</v>
      </c>
      <c r="P189" s="46">
        <v>502</v>
      </c>
      <c r="Q189" s="46">
        <v>393</v>
      </c>
      <c r="R189" s="31" t="s">
        <v>22</v>
      </c>
      <c r="S189" s="51">
        <f t="shared" si="30"/>
        <v>1384</v>
      </c>
      <c r="T189" s="49">
        <v>150</v>
      </c>
      <c r="U189" s="49">
        <v>334</v>
      </c>
      <c r="V189" s="50">
        <v>541</v>
      </c>
      <c r="W189" s="50">
        <v>120</v>
      </c>
      <c r="X189" s="50">
        <v>239</v>
      </c>
    </row>
    <row r="190" spans="1:24" ht="27">
      <c r="A190" s="748"/>
      <c r="B190" s="14" t="s">
        <v>308</v>
      </c>
      <c r="C190" s="14"/>
      <c r="D190" s="36">
        <v>2676</v>
      </c>
      <c r="E190" s="36">
        <f t="shared" si="26"/>
        <v>1836</v>
      </c>
      <c r="F190" s="36">
        <f t="shared" si="27"/>
        <v>840</v>
      </c>
      <c r="G190" s="12"/>
      <c r="H190" s="40"/>
      <c r="I190" s="47"/>
      <c r="J190" s="47"/>
      <c r="K190" s="47"/>
      <c r="L190" s="14" t="s">
        <v>1181</v>
      </c>
      <c r="M190" s="40">
        <f t="shared" si="29"/>
        <v>2198</v>
      </c>
      <c r="N190" s="46">
        <v>559</v>
      </c>
      <c r="O190" s="46">
        <v>126</v>
      </c>
      <c r="P190" s="46">
        <v>908</v>
      </c>
      <c r="Q190" s="46">
        <v>605</v>
      </c>
      <c r="R190" s="31" t="s">
        <v>22</v>
      </c>
      <c r="S190" s="51">
        <f t="shared" si="30"/>
        <v>478</v>
      </c>
      <c r="T190" s="49">
        <v>24</v>
      </c>
      <c r="U190" s="49">
        <v>77</v>
      </c>
      <c r="V190" s="50">
        <v>320</v>
      </c>
      <c r="W190" s="50">
        <v>8</v>
      </c>
      <c r="X190" s="50">
        <v>49</v>
      </c>
    </row>
    <row r="191" spans="1:24" ht="27">
      <c r="A191" s="748"/>
      <c r="B191" s="14" t="s">
        <v>309</v>
      </c>
      <c r="C191" s="14"/>
      <c r="D191" s="36">
        <v>2073</v>
      </c>
      <c r="E191" s="36">
        <f t="shared" si="26"/>
        <v>1539</v>
      </c>
      <c r="F191" s="36">
        <f t="shared" si="27"/>
        <v>534</v>
      </c>
      <c r="G191" s="12"/>
      <c r="H191" s="40"/>
      <c r="I191" s="47"/>
      <c r="J191" s="47"/>
      <c r="K191" s="47"/>
      <c r="L191" s="14" t="s">
        <v>1181</v>
      </c>
      <c r="M191" s="40">
        <f t="shared" si="29"/>
        <v>883</v>
      </c>
      <c r="N191" s="46">
        <v>125</v>
      </c>
      <c r="O191" s="46">
        <v>15</v>
      </c>
      <c r="P191" s="46">
        <v>535</v>
      </c>
      <c r="Q191" s="46">
        <v>208</v>
      </c>
      <c r="R191" s="31" t="s">
        <v>22</v>
      </c>
      <c r="S191" s="51">
        <f t="shared" si="30"/>
        <v>1190</v>
      </c>
      <c r="T191" s="49">
        <v>95</v>
      </c>
      <c r="U191" s="49">
        <v>181</v>
      </c>
      <c r="V191" s="50">
        <v>678</v>
      </c>
      <c r="W191" s="50">
        <v>35</v>
      </c>
      <c r="X191" s="50">
        <v>201</v>
      </c>
    </row>
    <row r="192" spans="1:24" ht="27">
      <c r="A192" s="749"/>
      <c r="B192" s="14" t="s">
        <v>310</v>
      </c>
      <c r="C192" s="14"/>
      <c r="D192" s="36">
        <v>3630</v>
      </c>
      <c r="E192" s="36">
        <f t="shared" si="26"/>
        <v>2762</v>
      </c>
      <c r="F192" s="36">
        <f t="shared" si="27"/>
        <v>868</v>
      </c>
      <c r="G192" s="12"/>
      <c r="H192" s="40"/>
      <c r="I192" s="47"/>
      <c r="J192" s="47"/>
      <c r="K192" s="47"/>
      <c r="L192" s="14" t="s">
        <v>1181</v>
      </c>
      <c r="M192" s="40">
        <f t="shared" si="29"/>
        <v>1898</v>
      </c>
      <c r="N192" s="46">
        <v>669</v>
      </c>
      <c r="O192" s="46">
        <v>80</v>
      </c>
      <c r="P192" s="46">
        <v>827</v>
      </c>
      <c r="Q192" s="46">
        <v>322</v>
      </c>
      <c r="R192" s="31" t="s">
        <v>22</v>
      </c>
      <c r="S192" s="51">
        <f t="shared" si="30"/>
        <v>1732</v>
      </c>
      <c r="T192" s="49">
        <v>159</v>
      </c>
      <c r="U192" s="49">
        <v>248</v>
      </c>
      <c r="V192" s="50">
        <v>930</v>
      </c>
      <c r="W192" s="50">
        <v>59</v>
      </c>
      <c r="X192" s="50">
        <v>336</v>
      </c>
    </row>
    <row r="193" spans="1:24" s="2" customFormat="1">
      <c r="A193" s="747" t="s">
        <v>311</v>
      </c>
      <c r="B193" s="35" t="s">
        <v>311</v>
      </c>
      <c r="C193" s="37" t="s">
        <v>312</v>
      </c>
      <c r="D193" s="38">
        <f>SUM(D195:D210)</f>
        <v>18788</v>
      </c>
      <c r="E193" s="38">
        <f t="shared" si="26"/>
        <v>14051</v>
      </c>
      <c r="F193" s="38">
        <f t="shared" si="27"/>
        <v>4737</v>
      </c>
      <c r="G193" s="39"/>
      <c r="H193" s="38">
        <f t="shared" ref="H193:X193" si="37">SUM(H195:H210)</f>
        <v>745</v>
      </c>
      <c r="I193" s="38">
        <f t="shared" si="37"/>
        <v>622</v>
      </c>
      <c r="J193" s="38">
        <f t="shared" si="37"/>
        <v>123</v>
      </c>
      <c r="K193" s="38"/>
      <c r="L193" s="39"/>
      <c r="M193" s="38">
        <f t="shared" si="37"/>
        <v>11821</v>
      </c>
      <c r="N193" s="38">
        <f t="shared" si="37"/>
        <v>3843</v>
      </c>
      <c r="O193" s="38">
        <f t="shared" si="37"/>
        <v>618</v>
      </c>
      <c r="P193" s="38">
        <f t="shared" si="37"/>
        <v>5272</v>
      </c>
      <c r="Q193" s="38">
        <f t="shared" si="37"/>
        <v>2088</v>
      </c>
      <c r="R193" s="39"/>
      <c r="S193" s="38">
        <f t="shared" si="37"/>
        <v>6222</v>
      </c>
      <c r="T193" s="38">
        <f t="shared" si="37"/>
        <v>618</v>
      </c>
      <c r="U193" s="38">
        <f t="shared" si="37"/>
        <v>1094</v>
      </c>
      <c r="V193" s="38">
        <f t="shared" si="37"/>
        <v>3033</v>
      </c>
      <c r="W193" s="38">
        <f t="shared" si="37"/>
        <v>319</v>
      </c>
      <c r="X193" s="38">
        <f t="shared" si="37"/>
        <v>1158</v>
      </c>
    </row>
    <row r="194" spans="1:24" s="2" customFormat="1">
      <c r="A194" s="748"/>
      <c r="B194" s="35" t="s">
        <v>359</v>
      </c>
      <c r="C194" s="43"/>
      <c r="D194" s="36">
        <f>SUM(D195:D198)</f>
        <v>4118</v>
      </c>
      <c r="E194" s="36">
        <f t="shared" si="26"/>
        <v>3715</v>
      </c>
      <c r="F194" s="36">
        <f t="shared" si="27"/>
        <v>403</v>
      </c>
      <c r="G194" s="41"/>
      <c r="H194" s="36">
        <f t="shared" ref="H194:X194" si="38">SUM(H195:H198)</f>
        <v>745</v>
      </c>
      <c r="I194" s="36">
        <f t="shared" si="38"/>
        <v>622</v>
      </c>
      <c r="J194" s="36">
        <f t="shared" si="38"/>
        <v>123</v>
      </c>
      <c r="K194" s="36"/>
      <c r="L194" s="41"/>
      <c r="M194" s="36">
        <f t="shared" si="38"/>
        <v>2455</v>
      </c>
      <c r="N194" s="36">
        <f t="shared" si="38"/>
        <v>909</v>
      </c>
      <c r="O194" s="36">
        <f t="shared" si="38"/>
        <v>42</v>
      </c>
      <c r="P194" s="36">
        <f t="shared" si="38"/>
        <v>1367</v>
      </c>
      <c r="Q194" s="36">
        <f t="shared" si="38"/>
        <v>137</v>
      </c>
      <c r="R194" s="41"/>
      <c r="S194" s="36">
        <f t="shared" si="38"/>
        <v>918</v>
      </c>
      <c r="T194" s="36">
        <f t="shared" si="38"/>
        <v>61</v>
      </c>
      <c r="U194" s="36">
        <f t="shared" si="38"/>
        <v>145</v>
      </c>
      <c r="V194" s="36">
        <f t="shared" si="38"/>
        <v>591</v>
      </c>
      <c r="W194" s="36">
        <f t="shared" si="38"/>
        <v>18</v>
      </c>
      <c r="X194" s="36">
        <f t="shared" si="38"/>
        <v>103</v>
      </c>
    </row>
    <row r="195" spans="1:24" ht="27">
      <c r="A195" s="748"/>
      <c r="B195" s="28" t="s">
        <v>313</v>
      </c>
      <c r="C195" s="14" t="s">
        <v>540</v>
      </c>
      <c r="D195" s="36">
        <v>599</v>
      </c>
      <c r="E195" s="36">
        <f t="shared" si="26"/>
        <v>599</v>
      </c>
      <c r="F195" s="36"/>
      <c r="G195" s="12" t="s">
        <v>63</v>
      </c>
      <c r="H195" s="38">
        <f>I195+J195+K195</f>
        <v>599</v>
      </c>
      <c r="I195" s="44">
        <v>476</v>
      </c>
      <c r="J195" s="44">
        <v>123</v>
      </c>
      <c r="K195" s="44"/>
      <c r="L195" s="26"/>
      <c r="M195" s="45"/>
      <c r="N195" s="46"/>
      <c r="O195" s="46"/>
      <c r="P195" s="46"/>
      <c r="Q195" s="46"/>
      <c r="R195" s="31"/>
      <c r="S195" s="45"/>
      <c r="T195" s="46"/>
      <c r="U195" s="46"/>
      <c r="V195" s="46"/>
      <c r="W195" s="46"/>
      <c r="X195" s="46"/>
    </row>
    <row r="196" spans="1:24" ht="27">
      <c r="A196" s="748"/>
      <c r="B196" s="28" t="s">
        <v>313</v>
      </c>
      <c r="C196" s="14" t="s">
        <v>541</v>
      </c>
      <c r="D196" s="36">
        <v>146</v>
      </c>
      <c r="E196" s="36">
        <f t="shared" si="26"/>
        <v>146</v>
      </c>
      <c r="F196" s="36"/>
      <c r="G196" s="12" t="s">
        <v>24</v>
      </c>
      <c r="H196" s="38">
        <f>I196+J196+K196</f>
        <v>146</v>
      </c>
      <c r="I196" s="44">
        <v>146</v>
      </c>
      <c r="J196" s="44"/>
      <c r="K196" s="44"/>
      <c r="L196" s="26"/>
      <c r="M196" s="45"/>
      <c r="N196" s="46"/>
      <c r="O196" s="46"/>
      <c r="P196" s="46"/>
      <c r="Q196" s="46"/>
      <c r="R196" s="31"/>
      <c r="S196" s="45"/>
      <c r="T196" s="46"/>
      <c r="U196" s="46"/>
      <c r="V196" s="46"/>
      <c r="W196" s="46"/>
      <c r="X196" s="46"/>
    </row>
    <row r="197" spans="1:24" ht="27">
      <c r="A197" s="748"/>
      <c r="B197" s="14" t="s">
        <v>313</v>
      </c>
      <c r="C197" s="14"/>
      <c r="D197" s="36">
        <v>2339</v>
      </c>
      <c r="E197" s="36">
        <f t="shared" si="26"/>
        <v>2288</v>
      </c>
      <c r="F197" s="36">
        <f t="shared" si="27"/>
        <v>51</v>
      </c>
      <c r="G197" s="12"/>
      <c r="H197" s="40"/>
      <c r="I197" s="47"/>
      <c r="J197" s="47"/>
      <c r="K197" s="47"/>
      <c r="L197" s="14" t="s">
        <v>1181</v>
      </c>
      <c r="M197" s="40">
        <f t="shared" si="29"/>
        <v>1905</v>
      </c>
      <c r="N197" s="46">
        <v>771</v>
      </c>
      <c r="O197" s="46"/>
      <c r="P197" s="46">
        <v>1134</v>
      </c>
      <c r="Q197" s="46"/>
      <c r="R197" s="31" t="s">
        <v>22</v>
      </c>
      <c r="S197" s="51">
        <f t="shared" si="30"/>
        <v>434</v>
      </c>
      <c r="T197" s="49">
        <v>33</v>
      </c>
      <c r="U197" s="49">
        <v>18</v>
      </c>
      <c r="V197" s="50">
        <v>325</v>
      </c>
      <c r="W197" s="50"/>
      <c r="X197" s="50">
        <v>58</v>
      </c>
    </row>
    <row r="198" spans="1:24" ht="27">
      <c r="A198" s="748"/>
      <c r="B198" s="14" t="s">
        <v>314</v>
      </c>
      <c r="C198" s="14"/>
      <c r="D198" s="36">
        <v>1034</v>
      </c>
      <c r="E198" s="36">
        <f t="shared" si="26"/>
        <v>682</v>
      </c>
      <c r="F198" s="36">
        <f t="shared" si="27"/>
        <v>352</v>
      </c>
      <c r="G198" s="12"/>
      <c r="H198" s="40"/>
      <c r="I198" s="47"/>
      <c r="J198" s="47"/>
      <c r="K198" s="47"/>
      <c r="L198" s="14" t="s">
        <v>1181</v>
      </c>
      <c r="M198" s="40">
        <f t="shared" si="29"/>
        <v>550</v>
      </c>
      <c r="N198" s="46">
        <v>138</v>
      </c>
      <c r="O198" s="46">
        <v>42</v>
      </c>
      <c r="P198" s="46">
        <v>233</v>
      </c>
      <c r="Q198" s="46">
        <v>137</v>
      </c>
      <c r="R198" s="31" t="s">
        <v>22</v>
      </c>
      <c r="S198" s="51">
        <f t="shared" si="30"/>
        <v>484</v>
      </c>
      <c r="T198" s="49">
        <v>28</v>
      </c>
      <c r="U198" s="49">
        <v>127</v>
      </c>
      <c r="V198" s="50">
        <v>266</v>
      </c>
      <c r="W198" s="50">
        <v>18</v>
      </c>
      <c r="X198" s="50">
        <v>45</v>
      </c>
    </row>
    <row r="199" spans="1:24" ht="27">
      <c r="A199" s="748"/>
      <c r="B199" s="14" t="s">
        <v>315</v>
      </c>
      <c r="C199" s="14"/>
      <c r="D199" s="36">
        <v>1791</v>
      </c>
      <c r="E199" s="36">
        <f t="shared" si="26"/>
        <v>1358</v>
      </c>
      <c r="F199" s="36">
        <f t="shared" si="27"/>
        <v>433</v>
      </c>
      <c r="G199" s="12"/>
      <c r="H199" s="40"/>
      <c r="I199" s="47"/>
      <c r="J199" s="47"/>
      <c r="K199" s="47"/>
      <c r="L199" s="14" t="s">
        <v>1181</v>
      </c>
      <c r="M199" s="40">
        <f t="shared" si="29"/>
        <v>1027</v>
      </c>
      <c r="N199" s="46">
        <v>349</v>
      </c>
      <c r="O199" s="46">
        <v>42</v>
      </c>
      <c r="P199" s="46">
        <v>459</v>
      </c>
      <c r="Q199" s="46">
        <v>177</v>
      </c>
      <c r="R199" s="31" t="s">
        <v>22</v>
      </c>
      <c r="S199" s="51">
        <f t="shared" si="30"/>
        <v>764</v>
      </c>
      <c r="T199" s="49">
        <v>83</v>
      </c>
      <c r="U199" s="49">
        <v>98</v>
      </c>
      <c r="V199" s="50">
        <v>368</v>
      </c>
      <c r="W199" s="50">
        <v>33</v>
      </c>
      <c r="X199" s="50">
        <v>182</v>
      </c>
    </row>
    <row r="200" spans="1:24" ht="27">
      <c r="A200" s="748"/>
      <c r="B200" s="14" t="s">
        <v>316</v>
      </c>
      <c r="C200" s="14"/>
      <c r="D200" s="36">
        <v>761</v>
      </c>
      <c r="E200" s="36">
        <f t="shared" ref="E200:E223" si="39">I200+J200+N200+P200+V200+X200</f>
        <v>445</v>
      </c>
      <c r="F200" s="36">
        <f t="shared" ref="F200:F223" si="40">K200+O200+Q200+T200+U200+W200</f>
        <v>316</v>
      </c>
      <c r="G200" s="12"/>
      <c r="H200" s="40"/>
      <c r="I200" s="47"/>
      <c r="J200" s="47"/>
      <c r="K200" s="47"/>
      <c r="L200" s="14" t="s">
        <v>1181</v>
      </c>
      <c r="M200" s="40">
        <f t="shared" si="29"/>
        <v>289</v>
      </c>
      <c r="N200" s="46">
        <v>85</v>
      </c>
      <c r="O200" s="46">
        <v>36</v>
      </c>
      <c r="P200" s="46">
        <v>94</v>
      </c>
      <c r="Q200" s="46">
        <v>74</v>
      </c>
      <c r="R200" s="31" t="s">
        <v>22</v>
      </c>
      <c r="S200" s="51">
        <f t="shared" si="30"/>
        <v>472</v>
      </c>
      <c r="T200" s="49">
        <v>49</v>
      </c>
      <c r="U200" s="49">
        <v>119</v>
      </c>
      <c r="V200" s="50">
        <v>192</v>
      </c>
      <c r="W200" s="50">
        <v>38</v>
      </c>
      <c r="X200" s="50">
        <v>74</v>
      </c>
    </row>
    <row r="201" spans="1:24" ht="27">
      <c r="A201" s="748"/>
      <c r="B201" s="14" t="s">
        <v>317</v>
      </c>
      <c r="C201" s="14"/>
      <c r="D201" s="36">
        <v>2482</v>
      </c>
      <c r="E201" s="36">
        <f t="shared" si="39"/>
        <v>1482</v>
      </c>
      <c r="F201" s="36">
        <f t="shared" si="40"/>
        <v>1000</v>
      </c>
      <c r="G201" s="12"/>
      <c r="H201" s="40"/>
      <c r="I201" s="47"/>
      <c r="J201" s="47"/>
      <c r="K201" s="47"/>
      <c r="L201" s="14" t="s">
        <v>1181</v>
      </c>
      <c r="M201" s="40">
        <f t="shared" si="29"/>
        <v>1591</v>
      </c>
      <c r="N201" s="46">
        <v>427</v>
      </c>
      <c r="O201" s="46">
        <v>182</v>
      </c>
      <c r="P201" s="46">
        <v>550</v>
      </c>
      <c r="Q201" s="46">
        <v>432</v>
      </c>
      <c r="R201" s="31" t="s">
        <v>22</v>
      </c>
      <c r="S201" s="51">
        <f t="shared" si="30"/>
        <v>891</v>
      </c>
      <c r="T201" s="49">
        <v>89</v>
      </c>
      <c r="U201" s="49">
        <v>223</v>
      </c>
      <c r="V201" s="50">
        <v>361</v>
      </c>
      <c r="W201" s="50">
        <v>74</v>
      </c>
      <c r="X201" s="50">
        <v>144</v>
      </c>
    </row>
    <row r="202" spans="1:24" ht="27">
      <c r="A202" s="748"/>
      <c r="B202" s="14" t="s">
        <v>318</v>
      </c>
      <c r="C202" s="14"/>
      <c r="D202" s="36">
        <v>1128</v>
      </c>
      <c r="E202" s="36">
        <f t="shared" si="39"/>
        <v>851</v>
      </c>
      <c r="F202" s="36">
        <f t="shared" si="40"/>
        <v>277</v>
      </c>
      <c r="G202" s="12"/>
      <c r="H202" s="40"/>
      <c r="I202" s="47"/>
      <c r="J202" s="47"/>
      <c r="K202" s="47"/>
      <c r="L202" s="14" t="s">
        <v>1181</v>
      </c>
      <c r="M202" s="40">
        <f t="shared" si="29"/>
        <v>588</v>
      </c>
      <c r="N202" s="46">
        <v>210</v>
      </c>
      <c r="O202" s="46">
        <v>25</v>
      </c>
      <c r="P202" s="46">
        <v>254</v>
      </c>
      <c r="Q202" s="46">
        <v>99</v>
      </c>
      <c r="R202" s="31" t="s">
        <v>22</v>
      </c>
      <c r="S202" s="51">
        <f t="shared" si="30"/>
        <v>540</v>
      </c>
      <c r="T202" s="49">
        <v>59</v>
      </c>
      <c r="U202" s="49">
        <v>71</v>
      </c>
      <c r="V202" s="50">
        <v>265</v>
      </c>
      <c r="W202" s="50">
        <v>23</v>
      </c>
      <c r="X202" s="50">
        <v>122</v>
      </c>
    </row>
    <row r="203" spans="1:24" ht="27">
      <c r="A203" s="748"/>
      <c r="B203" s="14" t="s">
        <v>319</v>
      </c>
      <c r="C203" s="14"/>
      <c r="D203" s="36">
        <v>1041</v>
      </c>
      <c r="E203" s="36">
        <f t="shared" si="39"/>
        <v>791</v>
      </c>
      <c r="F203" s="36">
        <f t="shared" si="40"/>
        <v>250</v>
      </c>
      <c r="G203" s="12"/>
      <c r="H203" s="40"/>
      <c r="I203" s="47"/>
      <c r="J203" s="47"/>
      <c r="K203" s="47"/>
      <c r="L203" s="14" t="s">
        <v>1181</v>
      </c>
      <c r="M203" s="40">
        <f t="shared" ref="M203:M223" si="41">N203+O203+P203+Q203</f>
        <v>607</v>
      </c>
      <c r="N203" s="46">
        <v>228</v>
      </c>
      <c r="O203" s="46">
        <v>27</v>
      </c>
      <c r="P203" s="46">
        <v>253</v>
      </c>
      <c r="Q203" s="46">
        <v>99</v>
      </c>
      <c r="R203" s="31" t="s">
        <v>22</v>
      </c>
      <c r="S203" s="51">
        <f t="shared" ref="S203:S223" si="42">T203+U203+V203+W203+X203</f>
        <v>434</v>
      </c>
      <c r="T203" s="49">
        <v>48</v>
      </c>
      <c r="U203" s="49">
        <v>57</v>
      </c>
      <c r="V203" s="50">
        <v>213</v>
      </c>
      <c r="W203" s="50">
        <v>19</v>
      </c>
      <c r="X203" s="50">
        <v>97</v>
      </c>
    </row>
    <row r="204" spans="1:24" ht="27">
      <c r="A204" s="748"/>
      <c r="B204" s="14" t="s">
        <v>320</v>
      </c>
      <c r="C204" s="14"/>
      <c r="D204" s="36">
        <v>2266</v>
      </c>
      <c r="E204" s="36">
        <f t="shared" si="39"/>
        <v>1761</v>
      </c>
      <c r="F204" s="36">
        <f t="shared" si="40"/>
        <v>505</v>
      </c>
      <c r="G204" s="12"/>
      <c r="H204" s="40"/>
      <c r="I204" s="47"/>
      <c r="J204" s="47"/>
      <c r="K204" s="47"/>
      <c r="L204" s="14" t="s">
        <v>1181</v>
      </c>
      <c r="M204" s="40">
        <f t="shared" si="41"/>
        <v>1950</v>
      </c>
      <c r="N204" s="46">
        <v>655</v>
      </c>
      <c r="O204" s="46">
        <v>78</v>
      </c>
      <c r="P204" s="46">
        <v>876</v>
      </c>
      <c r="Q204" s="46">
        <v>341</v>
      </c>
      <c r="R204" s="31" t="s">
        <v>22</v>
      </c>
      <c r="S204" s="51">
        <f t="shared" si="42"/>
        <v>316</v>
      </c>
      <c r="T204" s="49">
        <v>30</v>
      </c>
      <c r="U204" s="49">
        <v>45</v>
      </c>
      <c r="V204" s="50">
        <v>168</v>
      </c>
      <c r="W204" s="50">
        <v>11</v>
      </c>
      <c r="X204" s="50">
        <v>62</v>
      </c>
    </row>
    <row r="205" spans="1:24" ht="27">
      <c r="A205" s="748"/>
      <c r="B205" s="14" t="s">
        <v>321</v>
      </c>
      <c r="C205" s="14"/>
      <c r="D205" s="36">
        <v>698</v>
      </c>
      <c r="E205" s="36">
        <f t="shared" si="39"/>
        <v>414</v>
      </c>
      <c r="F205" s="36">
        <f t="shared" si="40"/>
        <v>284</v>
      </c>
      <c r="G205" s="12"/>
      <c r="H205" s="40"/>
      <c r="I205" s="47"/>
      <c r="J205" s="47"/>
      <c r="K205" s="47"/>
      <c r="L205" s="14" t="s">
        <v>1181</v>
      </c>
      <c r="M205" s="40">
        <f t="shared" si="41"/>
        <v>423</v>
      </c>
      <c r="N205" s="46">
        <v>115</v>
      </c>
      <c r="O205" s="46">
        <v>49</v>
      </c>
      <c r="P205" s="46">
        <v>145</v>
      </c>
      <c r="Q205" s="46">
        <v>114</v>
      </c>
      <c r="R205" s="31" t="s">
        <v>22</v>
      </c>
      <c r="S205" s="51">
        <f t="shared" si="42"/>
        <v>275</v>
      </c>
      <c r="T205" s="49">
        <v>30</v>
      </c>
      <c r="U205" s="49">
        <v>67</v>
      </c>
      <c r="V205" s="50">
        <v>109</v>
      </c>
      <c r="W205" s="50">
        <v>24</v>
      </c>
      <c r="X205" s="50">
        <v>45</v>
      </c>
    </row>
    <row r="206" spans="1:24" ht="27">
      <c r="A206" s="748"/>
      <c r="B206" s="14" t="s">
        <v>322</v>
      </c>
      <c r="C206" s="14"/>
      <c r="D206" s="36">
        <v>1000</v>
      </c>
      <c r="E206" s="36">
        <f t="shared" si="39"/>
        <v>589</v>
      </c>
      <c r="F206" s="36">
        <f t="shared" si="40"/>
        <v>411</v>
      </c>
      <c r="G206" s="12"/>
      <c r="H206" s="40"/>
      <c r="I206" s="47"/>
      <c r="J206" s="47"/>
      <c r="K206" s="47"/>
      <c r="L206" s="14" t="s">
        <v>1181</v>
      </c>
      <c r="M206" s="40">
        <f t="shared" si="41"/>
        <v>643</v>
      </c>
      <c r="N206" s="46">
        <v>106</v>
      </c>
      <c r="O206" s="46">
        <v>45</v>
      </c>
      <c r="P206" s="46">
        <v>276</v>
      </c>
      <c r="Q206" s="46">
        <v>216</v>
      </c>
      <c r="R206" s="31" t="s">
        <v>22</v>
      </c>
      <c r="S206" s="51">
        <f t="shared" si="42"/>
        <v>357</v>
      </c>
      <c r="T206" s="49">
        <v>28</v>
      </c>
      <c r="U206" s="49">
        <v>98</v>
      </c>
      <c r="V206" s="50">
        <v>159</v>
      </c>
      <c r="W206" s="50">
        <v>24</v>
      </c>
      <c r="X206" s="50">
        <v>48</v>
      </c>
    </row>
    <row r="207" spans="1:24" ht="27">
      <c r="A207" s="748"/>
      <c r="B207" s="14" t="s">
        <v>323</v>
      </c>
      <c r="C207" s="14"/>
      <c r="D207" s="36">
        <v>125</v>
      </c>
      <c r="E207" s="36">
        <f t="shared" si="39"/>
        <v>72</v>
      </c>
      <c r="F207" s="36">
        <f t="shared" si="40"/>
        <v>53</v>
      </c>
      <c r="G207" s="12"/>
      <c r="H207" s="40"/>
      <c r="I207" s="47"/>
      <c r="J207" s="47"/>
      <c r="K207" s="47"/>
      <c r="L207" s="14" t="s">
        <v>1181</v>
      </c>
      <c r="M207" s="40">
        <f t="shared" si="41"/>
        <v>61</v>
      </c>
      <c r="N207" s="46">
        <v>9</v>
      </c>
      <c r="O207" s="46">
        <v>3</v>
      </c>
      <c r="P207" s="46">
        <v>27</v>
      </c>
      <c r="Q207" s="46">
        <v>22</v>
      </c>
      <c r="R207" s="31" t="s">
        <v>22</v>
      </c>
      <c r="S207" s="51">
        <f t="shared" si="42"/>
        <v>64</v>
      </c>
      <c r="T207" s="49">
        <v>7</v>
      </c>
      <c r="U207" s="49">
        <v>16</v>
      </c>
      <c r="V207" s="50">
        <v>26</v>
      </c>
      <c r="W207" s="50">
        <v>5</v>
      </c>
      <c r="X207" s="50">
        <v>10</v>
      </c>
    </row>
    <row r="208" spans="1:24" ht="27">
      <c r="A208" s="748"/>
      <c r="B208" s="14" t="s">
        <v>324</v>
      </c>
      <c r="C208" s="14"/>
      <c r="D208" s="36">
        <v>1271</v>
      </c>
      <c r="E208" s="36">
        <f t="shared" si="39"/>
        <v>965</v>
      </c>
      <c r="F208" s="36">
        <f t="shared" si="40"/>
        <v>306</v>
      </c>
      <c r="G208" s="12"/>
      <c r="H208" s="40"/>
      <c r="I208" s="47"/>
      <c r="J208" s="47"/>
      <c r="K208" s="47"/>
      <c r="L208" s="14" t="s">
        <v>1181</v>
      </c>
      <c r="M208" s="40">
        <f t="shared" si="41"/>
        <v>773</v>
      </c>
      <c r="N208" s="46">
        <v>263</v>
      </c>
      <c r="O208" s="46">
        <v>31</v>
      </c>
      <c r="P208" s="46">
        <v>345</v>
      </c>
      <c r="Q208" s="46">
        <v>134</v>
      </c>
      <c r="R208" s="31" t="s">
        <v>22</v>
      </c>
      <c r="S208" s="51">
        <f t="shared" si="42"/>
        <v>498</v>
      </c>
      <c r="T208" s="49">
        <v>56</v>
      </c>
      <c r="U208" s="49">
        <v>65</v>
      </c>
      <c r="V208" s="50">
        <v>242</v>
      </c>
      <c r="W208" s="50">
        <v>20</v>
      </c>
      <c r="X208" s="50">
        <v>115</v>
      </c>
    </row>
    <row r="209" spans="1:24" ht="27">
      <c r="A209" s="748"/>
      <c r="B209" s="14" t="s">
        <v>325</v>
      </c>
      <c r="C209" s="14"/>
      <c r="D209" s="36">
        <v>1315</v>
      </c>
      <c r="E209" s="36">
        <f t="shared" si="39"/>
        <v>1013</v>
      </c>
      <c r="F209" s="36">
        <f t="shared" si="40"/>
        <v>302</v>
      </c>
      <c r="G209" s="12"/>
      <c r="H209" s="40"/>
      <c r="I209" s="47"/>
      <c r="J209" s="47"/>
      <c r="K209" s="47"/>
      <c r="L209" s="14" t="s">
        <v>1181</v>
      </c>
      <c r="M209" s="40">
        <f t="shared" si="41"/>
        <v>998</v>
      </c>
      <c r="N209" s="46">
        <v>341</v>
      </c>
      <c r="O209" s="46">
        <v>41</v>
      </c>
      <c r="P209" s="46">
        <v>444</v>
      </c>
      <c r="Q209" s="46">
        <v>172</v>
      </c>
      <c r="R209" s="31" t="s">
        <v>22</v>
      </c>
      <c r="S209" s="51">
        <f t="shared" si="42"/>
        <v>317</v>
      </c>
      <c r="T209" s="49">
        <v>34</v>
      </c>
      <c r="U209" s="49">
        <v>42</v>
      </c>
      <c r="V209" s="50">
        <v>159</v>
      </c>
      <c r="W209" s="50">
        <v>13</v>
      </c>
      <c r="X209" s="50">
        <v>69</v>
      </c>
    </row>
    <row r="210" spans="1:24" ht="27">
      <c r="A210" s="749"/>
      <c r="B210" s="14" t="s">
        <v>326</v>
      </c>
      <c r="C210" s="14"/>
      <c r="D210" s="36">
        <v>792</v>
      </c>
      <c r="E210" s="36">
        <f t="shared" si="39"/>
        <v>595</v>
      </c>
      <c r="F210" s="36">
        <f t="shared" si="40"/>
        <v>197</v>
      </c>
      <c r="G210" s="12"/>
      <c r="H210" s="40"/>
      <c r="I210" s="47"/>
      <c r="J210" s="47"/>
      <c r="K210" s="47"/>
      <c r="L210" s="14" t="s">
        <v>1181</v>
      </c>
      <c r="M210" s="40">
        <f t="shared" si="41"/>
        <v>416</v>
      </c>
      <c r="N210" s="46">
        <v>146</v>
      </c>
      <c r="O210" s="46">
        <v>17</v>
      </c>
      <c r="P210" s="46">
        <v>182</v>
      </c>
      <c r="Q210" s="46">
        <v>71</v>
      </c>
      <c r="R210" s="31" t="s">
        <v>22</v>
      </c>
      <c r="S210" s="51">
        <f t="shared" si="42"/>
        <v>376</v>
      </c>
      <c r="T210" s="49">
        <v>44</v>
      </c>
      <c r="U210" s="49">
        <v>48</v>
      </c>
      <c r="V210" s="50">
        <v>180</v>
      </c>
      <c r="W210" s="50">
        <v>17</v>
      </c>
      <c r="X210" s="50">
        <v>87</v>
      </c>
    </row>
    <row r="211" spans="1:24" s="2" customFormat="1">
      <c r="A211" s="750" t="s">
        <v>327</v>
      </c>
      <c r="B211" s="35" t="s">
        <v>327</v>
      </c>
      <c r="C211" s="37" t="s">
        <v>328</v>
      </c>
      <c r="D211" s="38">
        <f>SUM(D213:D223)</f>
        <v>13846</v>
      </c>
      <c r="E211" s="38">
        <f t="shared" si="39"/>
        <v>11075</v>
      </c>
      <c r="F211" s="38">
        <f t="shared" si="40"/>
        <v>2771</v>
      </c>
      <c r="G211" s="39"/>
      <c r="H211" s="38">
        <f t="shared" ref="H211:X211" si="43">SUM(H213:H223)</f>
        <v>951</v>
      </c>
      <c r="I211" s="38">
        <f t="shared" si="43"/>
        <v>884</v>
      </c>
      <c r="J211" s="38">
        <f t="shared" si="43"/>
        <v>67</v>
      </c>
      <c r="K211" s="38"/>
      <c r="L211" s="39"/>
      <c r="M211" s="38">
        <f t="shared" si="43"/>
        <v>7224</v>
      </c>
      <c r="N211" s="38">
        <f t="shared" si="43"/>
        <v>2582</v>
      </c>
      <c r="O211" s="38">
        <f t="shared" si="43"/>
        <v>224</v>
      </c>
      <c r="P211" s="38">
        <f t="shared" si="43"/>
        <v>3430</v>
      </c>
      <c r="Q211" s="38">
        <f t="shared" si="43"/>
        <v>988</v>
      </c>
      <c r="R211" s="39"/>
      <c r="S211" s="38">
        <f t="shared" si="43"/>
        <v>5671</v>
      </c>
      <c r="T211" s="38">
        <f t="shared" si="43"/>
        <v>673</v>
      </c>
      <c r="U211" s="38">
        <f t="shared" si="43"/>
        <v>661</v>
      </c>
      <c r="V211" s="38">
        <f t="shared" si="43"/>
        <v>2695</v>
      </c>
      <c r="W211" s="38">
        <f t="shared" si="43"/>
        <v>225</v>
      </c>
      <c r="X211" s="38">
        <f t="shared" si="43"/>
        <v>1417</v>
      </c>
    </row>
    <row r="212" spans="1:24" s="2" customFormat="1">
      <c r="A212" s="751"/>
      <c r="B212" s="35" t="s">
        <v>542</v>
      </c>
      <c r="C212" s="43"/>
      <c r="D212" s="36">
        <f>SUM(D213:D215)</f>
        <v>3281</v>
      </c>
      <c r="E212" s="36">
        <f t="shared" si="39"/>
        <v>3206</v>
      </c>
      <c r="F212" s="36">
        <f t="shared" si="40"/>
        <v>75</v>
      </c>
      <c r="G212" s="41"/>
      <c r="H212" s="36">
        <f t="shared" ref="H212:X212" si="44">SUM(H213:H215)</f>
        <v>951</v>
      </c>
      <c r="I212" s="36">
        <f t="shared" si="44"/>
        <v>884</v>
      </c>
      <c r="J212" s="36">
        <f t="shared" si="44"/>
        <v>67</v>
      </c>
      <c r="K212" s="36"/>
      <c r="L212" s="41"/>
      <c r="M212" s="36">
        <f t="shared" si="44"/>
        <v>1869</v>
      </c>
      <c r="N212" s="36">
        <f t="shared" si="44"/>
        <v>801</v>
      </c>
      <c r="O212" s="36"/>
      <c r="P212" s="36">
        <f t="shared" si="44"/>
        <v>1068</v>
      </c>
      <c r="Q212" s="36"/>
      <c r="R212" s="41"/>
      <c r="S212" s="36">
        <f t="shared" si="44"/>
        <v>461</v>
      </c>
      <c r="T212" s="36">
        <f t="shared" si="44"/>
        <v>61</v>
      </c>
      <c r="U212" s="36">
        <f t="shared" si="44"/>
        <v>14</v>
      </c>
      <c r="V212" s="36">
        <f t="shared" si="44"/>
        <v>255</v>
      </c>
      <c r="W212" s="36"/>
      <c r="X212" s="36">
        <f t="shared" si="44"/>
        <v>131</v>
      </c>
    </row>
    <row r="213" spans="1:24" ht="27">
      <c r="A213" s="751"/>
      <c r="B213" s="28" t="s">
        <v>329</v>
      </c>
      <c r="C213" s="14" t="s">
        <v>543</v>
      </c>
      <c r="D213" s="36">
        <v>663</v>
      </c>
      <c r="E213" s="36">
        <f t="shared" si="39"/>
        <v>663</v>
      </c>
      <c r="F213" s="36"/>
      <c r="G213" s="12" t="s">
        <v>63</v>
      </c>
      <c r="H213" s="38">
        <f>I213+J213+K213</f>
        <v>663</v>
      </c>
      <c r="I213" s="44">
        <v>603</v>
      </c>
      <c r="J213" s="44">
        <v>60</v>
      </c>
      <c r="K213" s="44"/>
      <c r="L213" s="26"/>
      <c r="M213" s="45"/>
      <c r="N213" s="46"/>
      <c r="O213" s="46"/>
      <c r="P213" s="46"/>
      <c r="Q213" s="46"/>
      <c r="R213" s="31"/>
      <c r="S213" s="45"/>
      <c r="T213" s="46"/>
      <c r="U213" s="46"/>
      <c r="V213" s="46"/>
      <c r="W213" s="46"/>
      <c r="X213" s="46"/>
    </row>
    <row r="214" spans="1:24" ht="27">
      <c r="A214" s="751"/>
      <c r="B214" s="28" t="s">
        <v>329</v>
      </c>
      <c r="C214" s="14" t="s">
        <v>544</v>
      </c>
      <c r="D214" s="36">
        <v>288</v>
      </c>
      <c r="E214" s="36">
        <f t="shared" si="39"/>
        <v>288</v>
      </c>
      <c r="F214" s="36"/>
      <c r="G214" s="12" t="s">
        <v>24</v>
      </c>
      <c r="H214" s="38">
        <f>I214+J214+K214</f>
        <v>288</v>
      </c>
      <c r="I214" s="44">
        <v>281</v>
      </c>
      <c r="J214" s="44">
        <v>7</v>
      </c>
      <c r="K214" s="44"/>
      <c r="L214" s="26"/>
      <c r="M214" s="45"/>
      <c r="N214" s="46"/>
      <c r="O214" s="46"/>
      <c r="P214" s="46"/>
      <c r="Q214" s="46"/>
      <c r="R214" s="31"/>
      <c r="S214" s="45"/>
      <c r="T214" s="46"/>
      <c r="U214" s="46"/>
      <c r="V214" s="46"/>
      <c r="W214" s="46"/>
      <c r="X214" s="46"/>
    </row>
    <row r="215" spans="1:24" ht="27">
      <c r="A215" s="751"/>
      <c r="B215" s="14" t="s">
        <v>329</v>
      </c>
      <c r="C215" s="14"/>
      <c r="D215" s="36">
        <v>2330</v>
      </c>
      <c r="E215" s="36">
        <f t="shared" si="39"/>
        <v>2255</v>
      </c>
      <c r="F215" s="36">
        <f t="shared" si="40"/>
        <v>75</v>
      </c>
      <c r="G215" s="12"/>
      <c r="H215" s="40"/>
      <c r="I215" s="47"/>
      <c r="J215" s="47"/>
      <c r="K215" s="47"/>
      <c r="L215" s="14" t="s">
        <v>1181</v>
      </c>
      <c r="M215" s="40">
        <f t="shared" si="41"/>
        <v>1869</v>
      </c>
      <c r="N215" s="46">
        <v>801</v>
      </c>
      <c r="O215" s="46"/>
      <c r="P215" s="46">
        <v>1068</v>
      </c>
      <c r="Q215" s="46"/>
      <c r="R215" s="31" t="s">
        <v>22</v>
      </c>
      <c r="S215" s="51">
        <f t="shared" si="42"/>
        <v>461</v>
      </c>
      <c r="T215" s="49">
        <v>61</v>
      </c>
      <c r="U215" s="49">
        <v>14</v>
      </c>
      <c r="V215" s="50">
        <v>255</v>
      </c>
      <c r="W215" s="50"/>
      <c r="X215" s="50">
        <v>131</v>
      </c>
    </row>
    <row r="216" spans="1:24" ht="27">
      <c r="A216" s="751"/>
      <c r="B216" s="14" t="s">
        <v>330</v>
      </c>
      <c r="C216" s="14"/>
      <c r="D216" s="36">
        <v>1345</v>
      </c>
      <c r="E216" s="36">
        <f t="shared" si="39"/>
        <v>1018</v>
      </c>
      <c r="F216" s="36">
        <f t="shared" si="40"/>
        <v>327</v>
      </c>
      <c r="G216" s="12"/>
      <c r="H216" s="40"/>
      <c r="I216" s="47"/>
      <c r="J216" s="47"/>
      <c r="K216" s="47"/>
      <c r="L216" s="14" t="s">
        <v>1181</v>
      </c>
      <c r="M216" s="40">
        <f t="shared" si="41"/>
        <v>803</v>
      </c>
      <c r="N216" s="46">
        <v>247</v>
      </c>
      <c r="O216" s="46">
        <v>29</v>
      </c>
      <c r="P216" s="46">
        <v>379</v>
      </c>
      <c r="Q216" s="46">
        <v>148</v>
      </c>
      <c r="R216" s="31" t="s">
        <v>22</v>
      </c>
      <c r="S216" s="51">
        <f t="shared" si="42"/>
        <v>542</v>
      </c>
      <c r="T216" s="49">
        <v>55</v>
      </c>
      <c r="U216" s="49">
        <v>72</v>
      </c>
      <c r="V216" s="50">
        <v>272</v>
      </c>
      <c r="W216" s="50">
        <v>23</v>
      </c>
      <c r="X216" s="50">
        <v>120</v>
      </c>
    </row>
    <row r="217" spans="1:24" ht="27">
      <c r="A217" s="751"/>
      <c r="B217" s="14" t="s">
        <v>331</v>
      </c>
      <c r="C217" s="14"/>
      <c r="D217" s="36">
        <v>1295</v>
      </c>
      <c r="E217" s="36">
        <f t="shared" si="39"/>
        <v>982</v>
      </c>
      <c r="F217" s="36">
        <f t="shared" si="40"/>
        <v>313</v>
      </c>
      <c r="G217" s="12"/>
      <c r="H217" s="40"/>
      <c r="I217" s="47"/>
      <c r="J217" s="47"/>
      <c r="K217" s="47"/>
      <c r="L217" s="14" t="s">
        <v>1181</v>
      </c>
      <c r="M217" s="40">
        <f t="shared" si="41"/>
        <v>782</v>
      </c>
      <c r="N217" s="46">
        <v>264</v>
      </c>
      <c r="O217" s="46">
        <v>31</v>
      </c>
      <c r="P217" s="46">
        <v>350</v>
      </c>
      <c r="Q217" s="46">
        <v>137</v>
      </c>
      <c r="R217" s="31" t="s">
        <v>22</v>
      </c>
      <c r="S217" s="51">
        <f t="shared" si="42"/>
        <v>513</v>
      </c>
      <c r="T217" s="49">
        <v>59</v>
      </c>
      <c r="U217" s="49">
        <v>65</v>
      </c>
      <c r="V217" s="50">
        <v>246</v>
      </c>
      <c r="W217" s="50">
        <v>21</v>
      </c>
      <c r="X217" s="50">
        <v>122</v>
      </c>
    </row>
    <row r="218" spans="1:24" ht="27">
      <c r="A218" s="751"/>
      <c r="B218" s="14" t="s">
        <v>332</v>
      </c>
      <c r="C218" s="14"/>
      <c r="D218" s="36">
        <v>1462</v>
      </c>
      <c r="E218" s="36">
        <f t="shared" si="39"/>
        <v>1102</v>
      </c>
      <c r="F218" s="36">
        <f t="shared" si="40"/>
        <v>360</v>
      </c>
      <c r="G218" s="12"/>
      <c r="H218" s="40"/>
      <c r="I218" s="47"/>
      <c r="J218" s="47"/>
      <c r="K218" s="47"/>
      <c r="L218" s="14" t="s">
        <v>1181</v>
      </c>
      <c r="M218" s="40">
        <f t="shared" si="41"/>
        <v>784</v>
      </c>
      <c r="N218" s="46">
        <v>280</v>
      </c>
      <c r="O218" s="46">
        <v>33</v>
      </c>
      <c r="P218" s="46">
        <v>339</v>
      </c>
      <c r="Q218" s="46">
        <v>132</v>
      </c>
      <c r="R218" s="31" t="s">
        <v>22</v>
      </c>
      <c r="S218" s="51">
        <f t="shared" si="42"/>
        <v>678</v>
      </c>
      <c r="T218" s="49">
        <v>84</v>
      </c>
      <c r="U218" s="49">
        <v>87</v>
      </c>
      <c r="V218" s="50">
        <v>328</v>
      </c>
      <c r="W218" s="50">
        <v>24</v>
      </c>
      <c r="X218" s="50">
        <v>155</v>
      </c>
    </row>
    <row r="219" spans="1:24" ht="27">
      <c r="A219" s="751"/>
      <c r="B219" s="14" t="s">
        <v>333</v>
      </c>
      <c r="C219" s="14"/>
      <c r="D219" s="36">
        <v>1123</v>
      </c>
      <c r="E219" s="36">
        <f t="shared" si="39"/>
        <v>840</v>
      </c>
      <c r="F219" s="36">
        <f t="shared" si="40"/>
        <v>283</v>
      </c>
      <c r="G219" s="12"/>
      <c r="H219" s="40"/>
      <c r="I219" s="47"/>
      <c r="J219" s="47"/>
      <c r="K219" s="47"/>
      <c r="L219" s="14" t="s">
        <v>1181</v>
      </c>
      <c r="M219" s="40">
        <f t="shared" si="41"/>
        <v>512</v>
      </c>
      <c r="N219" s="46">
        <v>173</v>
      </c>
      <c r="O219" s="46">
        <v>21</v>
      </c>
      <c r="P219" s="46">
        <v>229</v>
      </c>
      <c r="Q219" s="46">
        <v>89</v>
      </c>
      <c r="R219" s="31" t="s">
        <v>22</v>
      </c>
      <c r="S219" s="51">
        <f t="shared" si="42"/>
        <v>611</v>
      </c>
      <c r="T219" s="49">
        <v>70</v>
      </c>
      <c r="U219" s="49">
        <v>73</v>
      </c>
      <c r="V219" s="50">
        <v>274</v>
      </c>
      <c r="W219" s="50">
        <v>30</v>
      </c>
      <c r="X219" s="50">
        <v>164</v>
      </c>
    </row>
    <row r="220" spans="1:24" ht="27">
      <c r="A220" s="751"/>
      <c r="B220" s="14" t="s">
        <v>334</v>
      </c>
      <c r="C220" s="14"/>
      <c r="D220" s="36">
        <v>1109</v>
      </c>
      <c r="E220" s="36">
        <f t="shared" si="39"/>
        <v>825</v>
      </c>
      <c r="F220" s="36">
        <f t="shared" si="40"/>
        <v>284</v>
      </c>
      <c r="G220" s="12"/>
      <c r="H220" s="40"/>
      <c r="I220" s="47"/>
      <c r="J220" s="47"/>
      <c r="K220" s="47"/>
      <c r="L220" s="14" t="s">
        <v>1181</v>
      </c>
      <c r="M220" s="40">
        <f t="shared" si="41"/>
        <v>472</v>
      </c>
      <c r="N220" s="46">
        <v>170</v>
      </c>
      <c r="O220" s="46">
        <v>20</v>
      </c>
      <c r="P220" s="46">
        <v>203</v>
      </c>
      <c r="Q220" s="46">
        <v>79</v>
      </c>
      <c r="R220" s="31" t="s">
        <v>22</v>
      </c>
      <c r="S220" s="51">
        <f t="shared" si="42"/>
        <v>637</v>
      </c>
      <c r="T220" s="49">
        <v>80</v>
      </c>
      <c r="U220" s="49">
        <v>77</v>
      </c>
      <c r="V220" s="50">
        <v>288</v>
      </c>
      <c r="W220" s="50">
        <v>28</v>
      </c>
      <c r="X220" s="50">
        <v>164</v>
      </c>
    </row>
    <row r="221" spans="1:24" ht="27">
      <c r="A221" s="751"/>
      <c r="B221" s="14" t="s">
        <v>335</v>
      </c>
      <c r="C221" s="14"/>
      <c r="D221" s="36">
        <v>415</v>
      </c>
      <c r="E221" s="36">
        <f t="shared" si="39"/>
        <v>303</v>
      </c>
      <c r="F221" s="36">
        <f t="shared" si="40"/>
        <v>112</v>
      </c>
      <c r="G221" s="12"/>
      <c r="H221" s="40"/>
      <c r="I221" s="47"/>
      <c r="J221" s="47"/>
      <c r="K221" s="47"/>
      <c r="L221" s="14" t="s">
        <v>1181</v>
      </c>
      <c r="M221" s="40">
        <f t="shared" si="41"/>
        <v>101</v>
      </c>
      <c r="N221" s="46">
        <v>35</v>
      </c>
      <c r="O221" s="46">
        <v>4</v>
      </c>
      <c r="P221" s="46">
        <v>44</v>
      </c>
      <c r="Q221" s="46">
        <v>18</v>
      </c>
      <c r="R221" s="31" t="s">
        <v>22</v>
      </c>
      <c r="S221" s="51">
        <f t="shared" si="42"/>
        <v>314</v>
      </c>
      <c r="T221" s="49">
        <v>39</v>
      </c>
      <c r="U221" s="49">
        <v>38</v>
      </c>
      <c r="V221" s="50">
        <v>142</v>
      </c>
      <c r="W221" s="50">
        <v>13</v>
      </c>
      <c r="X221" s="50">
        <v>82</v>
      </c>
    </row>
    <row r="222" spans="1:24" ht="27">
      <c r="A222" s="751"/>
      <c r="B222" s="14" t="s">
        <v>336</v>
      </c>
      <c r="C222" s="14"/>
      <c r="D222" s="36">
        <v>1814</v>
      </c>
      <c r="E222" s="36">
        <f t="shared" si="39"/>
        <v>1345</v>
      </c>
      <c r="F222" s="36">
        <f t="shared" si="40"/>
        <v>469</v>
      </c>
      <c r="G222" s="12"/>
      <c r="H222" s="40"/>
      <c r="I222" s="47"/>
      <c r="J222" s="47"/>
      <c r="K222" s="47"/>
      <c r="L222" s="14" t="s">
        <v>1181</v>
      </c>
      <c r="M222" s="40">
        <f t="shared" si="41"/>
        <v>783</v>
      </c>
      <c r="N222" s="46">
        <v>276</v>
      </c>
      <c r="O222" s="46">
        <v>33</v>
      </c>
      <c r="P222" s="46">
        <v>341</v>
      </c>
      <c r="Q222" s="46">
        <v>133</v>
      </c>
      <c r="R222" s="31" t="s">
        <v>22</v>
      </c>
      <c r="S222" s="51">
        <f t="shared" si="42"/>
        <v>1031</v>
      </c>
      <c r="T222" s="49">
        <v>129</v>
      </c>
      <c r="U222" s="49">
        <v>125</v>
      </c>
      <c r="V222" s="50">
        <v>468</v>
      </c>
      <c r="W222" s="50">
        <v>49</v>
      </c>
      <c r="X222" s="50">
        <v>260</v>
      </c>
    </row>
    <row r="223" spans="1:24" ht="27">
      <c r="A223" s="752"/>
      <c r="B223" s="14" t="s">
        <v>337</v>
      </c>
      <c r="C223" s="14"/>
      <c r="D223" s="36">
        <v>2002</v>
      </c>
      <c r="E223" s="36">
        <f t="shared" si="39"/>
        <v>1454</v>
      </c>
      <c r="F223" s="36">
        <f t="shared" si="40"/>
        <v>548</v>
      </c>
      <c r="G223" s="12"/>
      <c r="H223" s="40"/>
      <c r="I223" s="47"/>
      <c r="J223" s="47"/>
      <c r="K223" s="47"/>
      <c r="L223" s="14" t="s">
        <v>1181</v>
      </c>
      <c r="M223" s="40">
        <f t="shared" si="41"/>
        <v>1118</v>
      </c>
      <c r="N223" s="46">
        <v>336</v>
      </c>
      <c r="O223" s="46">
        <v>53</v>
      </c>
      <c r="P223" s="46">
        <v>477</v>
      </c>
      <c r="Q223" s="46">
        <v>252</v>
      </c>
      <c r="R223" s="31" t="s">
        <v>22</v>
      </c>
      <c r="S223" s="51">
        <f t="shared" si="42"/>
        <v>884</v>
      </c>
      <c r="T223" s="49">
        <v>96</v>
      </c>
      <c r="U223" s="49">
        <v>110</v>
      </c>
      <c r="V223" s="50">
        <v>422</v>
      </c>
      <c r="W223" s="50">
        <v>37</v>
      </c>
      <c r="X223" s="50">
        <v>219</v>
      </c>
    </row>
  </sheetData>
  <autoFilter ref="A8:Y223"/>
  <mergeCells count="36">
    <mergeCell ref="A211:A223"/>
    <mergeCell ref="B4:B6"/>
    <mergeCell ref="C4:C6"/>
    <mergeCell ref="G4:G6"/>
    <mergeCell ref="H5:H6"/>
    <mergeCell ref="D4:F5"/>
    <mergeCell ref="A135:A146"/>
    <mergeCell ref="A147:A165"/>
    <mergeCell ref="A166:A181"/>
    <mergeCell ref="A182:A192"/>
    <mergeCell ref="A193:A210"/>
    <mergeCell ref="A57:A76"/>
    <mergeCell ref="A77:A93"/>
    <mergeCell ref="A94:A108"/>
    <mergeCell ref="A109:A127"/>
    <mergeCell ref="A128:A134"/>
    <mergeCell ref="A7:C7"/>
    <mergeCell ref="A4:A6"/>
    <mergeCell ref="A8:A30"/>
    <mergeCell ref="A31:A45"/>
    <mergeCell ref="A46:A56"/>
    <mergeCell ref="I5:J5"/>
    <mergeCell ref="N5:O5"/>
    <mergeCell ref="P5:Q5"/>
    <mergeCell ref="U5:V5"/>
    <mergeCell ref="W5:X5"/>
    <mergeCell ref="K5:K6"/>
    <mergeCell ref="L4:L6"/>
    <mergeCell ref="M5:M6"/>
    <mergeCell ref="R4:R6"/>
    <mergeCell ref="S5:S6"/>
    <mergeCell ref="A2:X2"/>
    <mergeCell ref="A3:X3"/>
    <mergeCell ref="H4:K4"/>
    <mergeCell ref="M4:Q4"/>
    <mergeCell ref="S4:X4"/>
  </mergeCells>
  <phoneticPr fontId="154" type="noConversion"/>
  <pageMargins left="0.70866141732283505" right="0.70866141732283505" top="0.74803149606299202" bottom="0.74803149606299202" header="0.31496062992126" footer="0.31496062992126"/>
  <pageSetup paperSize="8" scale="64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5"/>
  <sheetViews>
    <sheetView topLeftCell="C1" workbookViewId="0">
      <pane ySplit="6" topLeftCell="A61" activePane="bottomLeft" state="frozen"/>
      <selection pane="bottomLeft" activeCell="F12" sqref="F12"/>
    </sheetView>
  </sheetViews>
  <sheetFormatPr defaultColWidth="9" defaultRowHeight="14.25"/>
  <cols>
    <col min="1" max="1" width="22.625" style="3" customWidth="1"/>
    <col min="2" max="2" width="26.25" style="3" customWidth="1"/>
    <col min="3" max="3" width="25.375" style="3" customWidth="1"/>
    <col min="4" max="4" width="13.625" style="3" customWidth="1"/>
    <col min="5" max="6" width="11.5" style="3" customWidth="1"/>
    <col min="7" max="7" width="20.375" style="4" customWidth="1"/>
    <col min="8" max="8" width="11.5" style="2" customWidth="1"/>
    <col min="9" max="9" width="23.875" style="3" customWidth="1"/>
    <col min="10" max="10" width="20.875" style="3" customWidth="1"/>
    <col min="11" max="11" width="9.375" style="3" customWidth="1"/>
    <col min="12" max="12" width="16.5" style="4" customWidth="1"/>
    <col min="13" max="13" width="11.25" style="2" customWidth="1"/>
    <col min="14" max="14" width="10.625" style="3" customWidth="1"/>
    <col min="15" max="15" width="6.75" style="3" customWidth="1"/>
    <col min="16" max="16" width="9.125" style="3" customWidth="1"/>
    <col min="17" max="17" width="10.25" style="3" customWidth="1"/>
    <col min="18" max="18" width="12.625" style="4" customWidth="1"/>
    <col min="19" max="19" width="8.125" style="2" customWidth="1"/>
    <col min="20" max="20" width="18.5" style="3" customWidth="1"/>
    <col min="21" max="21" width="8.125" style="3" customWidth="1"/>
    <col min="22" max="22" width="7.875" style="3" customWidth="1"/>
    <col min="23" max="23" width="12.125" style="3" customWidth="1"/>
    <col min="24" max="24" width="7.625" style="3" customWidth="1"/>
    <col min="25" max="16384" width="9" style="3"/>
  </cols>
  <sheetData>
    <row r="1" spans="1:24" s="1" customFormat="1" ht="20.25">
      <c r="A1" s="5" t="s">
        <v>1174</v>
      </c>
      <c r="B1" s="5"/>
      <c r="C1" s="6"/>
      <c r="D1" s="5"/>
      <c r="E1" s="5"/>
      <c r="F1" s="5"/>
      <c r="G1" s="5"/>
      <c r="H1" s="7" t="s">
        <v>1</v>
      </c>
      <c r="I1" s="17" t="s">
        <v>1</v>
      </c>
      <c r="J1" s="18"/>
      <c r="K1" s="18"/>
      <c r="L1" s="19"/>
      <c r="M1" s="20"/>
      <c r="R1" s="29"/>
      <c r="S1" s="20"/>
    </row>
    <row r="2" spans="1:24" s="1" customFormat="1" ht="24">
      <c r="A2" s="718" t="s">
        <v>1183</v>
      </c>
      <c r="B2" s="718"/>
      <c r="C2" s="718"/>
      <c r="D2" s="718"/>
      <c r="E2" s="718"/>
      <c r="F2" s="718"/>
      <c r="G2" s="718"/>
      <c r="H2" s="719"/>
      <c r="I2" s="718"/>
      <c r="J2" s="718"/>
      <c r="K2" s="718"/>
      <c r="L2" s="719"/>
      <c r="M2" s="719"/>
      <c r="N2" s="718"/>
      <c r="O2" s="718"/>
      <c r="P2" s="718"/>
      <c r="Q2" s="718"/>
      <c r="R2" s="719"/>
      <c r="S2" s="719"/>
      <c r="T2" s="718"/>
      <c r="U2" s="718"/>
      <c r="V2" s="718"/>
      <c r="W2" s="718"/>
      <c r="X2" s="718"/>
    </row>
    <row r="3" spans="1:24" s="1" customFormat="1">
      <c r="A3" s="720" t="s">
        <v>3</v>
      </c>
      <c r="B3" s="720"/>
      <c r="C3" s="721"/>
      <c r="D3" s="720"/>
      <c r="E3" s="720"/>
      <c r="F3" s="720"/>
      <c r="G3" s="720"/>
      <c r="H3" s="722"/>
      <c r="I3" s="720"/>
      <c r="J3" s="720"/>
      <c r="K3" s="720"/>
      <c r="L3" s="722"/>
      <c r="M3" s="722"/>
      <c r="N3" s="720"/>
      <c r="O3" s="720"/>
      <c r="P3" s="720"/>
      <c r="Q3" s="720"/>
      <c r="R3" s="722"/>
      <c r="S3" s="722"/>
      <c r="T3" s="720"/>
      <c r="U3" s="720"/>
      <c r="V3" s="720"/>
      <c r="W3" s="720"/>
      <c r="X3" s="720"/>
    </row>
    <row r="4" spans="1:24" s="1" customFormat="1" ht="41.25" customHeight="1">
      <c r="A4" s="746" t="s">
        <v>930</v>
      </c>
      <c r="B4" s="746" t="s">
        <v>361</v>
      </c>
      <c r="C4" s="746" t="s">
        <v>5</v>
      </c>
      <c r="D4" s="746" t="s">
        <v>6</v>
      </c>
      <c r="E4" s="746"/>
      <c r="F4" s="746"/>
      <c r="G4" s="753" t="s">
        <v>7</v>
      </c>
      <c r="H4" s="723" t="s">
        <v>1184</v>
      </c>
      <c r="I4" s="724"/>
      <c r="J4" s="724"/>
      <c r="K4" s="725"/>
      <c r="L4" s="738" t="s">
        <v>7</v>
      </c>
      <c r="M4" s="726" t="s">
        <v>10</v>
      </c>
      <c r="N4" s="727"/>
      <c r="O4" s="727"/>
      <c r="P4" s="727"/>
      <c r="Q4" s="728"/>
      <c r="R4" s="738" t="s">
        <v>7</v>
      </c>
      <c r="S4" s="729" t="s">
        <v>11</v>
      </c>
      <c r="T4" s="730"/>
      <c r="U4" s="730"/>
      <c r="V4" s="730"/>
      <c r="W4" s="730"/>
      <c r="X4" s="730"/>
    </row>
    <row r="5" spans="1:24" s="1" customFormat="1" ht="99.75" customHeight="1">
      <c r="A5" s="746"/>
      <c r="B5" s="746"/>
      <c r="C5" s="746"/>
      <c r="D5" s="746"/>
      <c r="E5" s="746"/>
      <c r="F5" s="746"/>
      <c r="G5" s="754"/>
      <c r="H5" s="756" t="s">
        <v>13</v>
      </c>
      <c r="I5" s="731" t="s">
        <v>608</v>
      </c>
      <c r="J5" s="732"/>
      <c r="K5" s="736" t="s">
        <v>487</v>
      </c>
      <c r="L5" s="739"/>
      <c r="M5" s="741" t="s">
        <v>13</v>
      </c>
      <c r="N5" s="733" t="s">
        <v>1185</v>
      </c>
      <c r="O5" s="728"/>
      <c r="P5" s="733" t="s">
        <v>1186</v>
      </c>
      <c r="Q5" s="728"/>
      <c r="R5" s="739"/>
      <c r="S5" s="743" t="s">
        <v>13</v>
      </c>
      <c r="T5" s="30" t="s">
        <v>1187</v>
      </c>
      <c r="U5" s="734" t="s">
        <v>1188</v>
      </c>
      <c r="V5" s="735"/>
      <c r="W5" s="734" t="s">
        <v>1186</v>
      </c>
      <c r="X5" s="735"/>
    </row>
    <row r="6" spans="1:24" s="1" customFormat="1" ht="40.5" customHeight="1">
      <c r="A6" s="746"/>
      <c r="B6" s="746"/>
      <c r="C6" s="746"/>
      <c r="D6" s="8" t="s">
        <v>13</v>
      </c>
      <c r="E6" s="8" t="s">
        <v>341</v>
      </c>
      <c r="F6" s="8" t="s">
        <v>343</v>
      </c>
      <c r="G6" s="755"/>
      <c r="H6" s="757"/>
      <c r="I6" s="21" t="s">
        <v>15</v>
      </c>
      <c r="J6" s="21" t="s">
        <v>1189</v>
      </c>
      <c r="K6" s="737"/>
      <c r="L6" s="740"/>
      <c r="M6" s="742"/>
      <c r="N6" s="22" t="s">
        <v>341</v>
      </c>
      <c r="O6" s="22" t="s">
        <v>343</v>
      </c>
      <c r="P6" s="22" t="s">
        <v>341</v>
      </c>
      <c r="Q6" s="22" t="s">
        <v>343</v>
      </c>
      <c r="R6" s="740"/>
      <c r="S6" s="744"/>
      <c r="T6" s="30" t="s">
        <v>343</v>
      </c>
      <c r="U6" s="22" t="s">
        <v>343</v>
      </c>
      <c r="V6" s="22" t="s">
        <v>341</v>
      </c>
      <c r="W6" s="22" t="s">
        <v>343</v>
      </c>
      <c r="X6" s="22" t="s">
        <v>341</v>
      </c>
    </row>
    <row r="7" spans="1:24" s="2" customFormat="1">
      <c r="A7" s="9"/>
      <c r="B7" s="10" t="s">
        <v>393</v>
      </c>
      <c r="C7" s="10" t="s">
        <v>13</v>
      </c>
      <c r="D7" s="11">
        <v>154234</v>
      </c>
      <c r="E7" s="11">
        <v>97732</v>
      </c>
      <c r="F7" s="11">
        <v>56502</v>
      </c>
      <c r="G7" s="12"/>
      <c r="H7" s="13">
        <v>139135</v>
      </c>
      <c r="I7" s="23">
        <v>83103</v>
      </c>
      <c r="J7" s="23">
        <v>8221</v>
      </c>
      <c r="K7" s="23">
        <v>47811</v>
      </c>
      <c r="L7" s="24"/>
      <c r="M7" s="23">
        <v>15044</v>
      </c>
      <c r="N7" s="23">
        <v>1656</v>
      </c>
      <c r="O7" s="23">
        <v>1114</v>
      </c>
      <c r="P7" s="23">
        <v>4720</v>
      </c>
      <c r="Q7" s="23">
        <v>7554</v>
      </c>
      <c r="R7" s="24"/>
      <c r="S7" s="23">
        <v>55</v>
      </c>
      <c r="T7" s="23">
        <v>2</v>
      </c>
      <c r="U7" s="23">
        <v>19</v>
      </c>
      <c r="V7" s="23">
        <v>28</v>
      </c>
      <c r="W7" s="23">
        <v>2</v>
      </c>
      <c r="X7" s="23">
        <v>4</v>
      </c>
    </row>
    <row r="8" spans="1:24">
      <c r="A8" s="758" t="s">
        <v>20</v>
      </c>
      <c r="B8" s="758" t="s">
        <v>23</v>
      </c>
      <c r="C8" s="14" t="s">
        <v>23</v>
      </c>
      <c r="D8" s="11">
        <v>8587</v>
      </c>
      <c r="E8" s="11">
        <v>4736</v>
      </c>
      <c r="F8" s="11">
        <v>3851</v>
      </c>
      <c r="G8" s="12" t="s">
        <v>24</v>
      </c>
      <c r="H8" s="13">
        <v>8587</v>
      </c>
      <c r="I8" s="25">
        <v>4644</v>
      </c>
      <c r="J8" s="25">
        <v>92</v>
      </c>
      <c r="K8" s="25">
        <v>3851</v>
      </c>
      <c r="L8" s="26"/>
      <c r="M8" s="27"/>
      <c r="N8" s="28"/>
      <c r="O8" s="28"/>
      <c r="P8" s="28"/>
      <c r="Q8" s="28"/>
      <c r="R8" s="31"/>
      <c r="S8" s="27"/>
      <c r="T8" s="28"/>
      <c r="U8" s="28"/>
      <c r="V8" s="28"/>
      <c r="W8" s="28"/>
      <c r="X8" s="28"/>
    </row>
    <row r="9" spans="1:24">
      <c r="A9" s="759"/>
      <c r="B9" s="760"/>
      <c r="C9" s="14" t="s">
        <v>25</v>
      </c>
      <c r="D9" s="11">
        <v>485</v>
      </c>
      <c r="E9" s="11">
        <v>352</v>
      </c>
      <c r="F9" s="11">
        <v>133</v>
      </c>
      <c r="G9" s="12" t="s">
        <v>24</v>
      </c>
      <c r="H9" s="13">
        <v>485</v>
      </c>
      <c r="I9" s="25">
        <v>305</v>
      </c>
      <c r="J9" s="25">
        <v>47</v>
      </c>
      <c r="K9" s="25">
        <v>133</v>
      </c>
      <c r="L9" s="26"/>
      <c r="M9" s="27"/>
      <c r="N9" s="28"/>
      <c r="O9" s="28"/>
      <c r="P9" s="28"/>
      <c r="Q9" s="28"/>
      <c r="R9" s="31"/>
      <c r="S9" s="27"/>
      <c r="T9" s="28"/>
      <c r="U9" s="28"/>
      <c r="V9" s="28"/>
      <c r="W9" s="28"/>
      <c r="X9" s="28"/>
    </row>
    <row r="10" spans="1:24">
      <c r="A10" s="759"/>
      <c r="B10" s="758" t="s">
        <v>26</v>
      </c>
      <c r="C10" s="14" t="s">
        <v>26</v>
      </c>
      <c r="D10" s="11">
        <v>3348</v>
      </c>
      <c r="E10" s="11">
        <v>2093</v>
      </c>
      <c r="F10" s="11">
        <v>1255</v>
      </c>
      <c r="G10" s="12" t="s">
        <v>24</v>
      </c>
      <c r="H10" s="13">
        <v>3348</v>
      </c>
      <c r="I10" s="25">
        <v>1977</v>
      </c>
      <c r="J10" s="25">
        <v>116</v>
      </c>
      <c r="K10" s="25">
        <v>1255</v>
      </c>
      <c r="L10" s="26"/>
      <c r="M10" s="27"/>
      <c r="N10" s="28"/>
      <c r="O10" s="28"/>
      <c r="P10" s="28"/>
      <c r="Q10" s="28"/>
      <c r="R10" s="31"/>
      <c r="S10" s="27"/>
      <c r="T10" s="28"/>
      <c r="U10" s="28"/>
      <c r="V10" s="28"/>
      <c r="W10" s="28"/>
      <c r="X10" s="28"/>
    </row>
    <row r="11" spans="1:24">
      <c r="A11" s="759"/>
      <c r="B11" s="760"/>
      <c r="C11" s="14" t="s">
        <v>27</v>
      </c>
      <c r="D11" s="11">
        <v>709</v>
      </c>
      <c r="E11" s="11">
        <v>520</v>
      </c>
      <c r="F11" s="11">
        <v>189</v>
      </c>
      <c r="G11" s="12" t="s">
        <v>24</v>
      </c>
      <c r="H11" s="13">
        <v>709</v>
      </c>
      <c r="I11" s="25">
        <v>440</v>
      </c>
      <c r="J11" s="25">
        <v>80</v>
      </c>
      <c r="K11" s="25">
        <v>189</v>
      </c>
      <c r="L11" s="26"/>
      <c r="M11" s="27"/>
      <c r="N11" s="28"/>
      <c r="O11" s="28"/>
      <c r="P11" s="28"/>
      <c r="Q11" s="28"/>
      <c r="R11" s="31"/>
      <c r="S11" s="27"/>
      <c r="T11" s="28"/>
      <c r="U11" s="28"/>
      <c r="V11" s="28"/>
      <c r="W11" s="28"/>
      <c r="X11" s="28"/>
    </row>
    <row r="12" spans="1:24">
      <c r="A12" s="759"/>
      <c r="B12" s="758" t="s">
        <v>28</v>
      </c>
      <c r="C12" s="14" t="s">
        <v>28</v>
      </c>
      <c r="D12" s="11">
        <v>5213</v>
      </c>
      <c r="E12" s="11">
        <v>3141</v>
      </c>
      <c r="F12" s="11">
        <v>2072</v>
      </c>
      <c r="G12" s="12" t="s">
        <v>24</v>
      </c>
      <c r="H12" s="13">
        <v>5213</v>
      </c>
      <c r="I12" s="25">
        <v>3013</v>
      </c>
      <c r="J12" s="25">
        <v>128</v>
      </c>
      <c r="K12" s="25">
        <v>2072</v>
      </c>
      <c r="L12" s="26"/>
      <c r="M12" s="27"/>
      <c r="N12" s="28"/>
      <c r="O12" s="28"/>
      <c r="P12" s="28"/>
      <c r="Q12" s="28"/>
      <c r="R12" s="31"/>
      <c r="S12" s="27"/>
      <c r="T12" s="28"/>
      <c r="U12" s="28"/>
      <c r="V12" s="28"/>
      <c r="W12" s="28"/>
      <c r="X12" s="28"/>
    </row>
    <row r="13" spans="1:24">
      <c r="A13" s="759"/>
      <c r="B13" s="760"/>
      <c r="C13" s="14" t="s">
        <v>29</v>
      </c>
      <c r="D13" s="11">
        <v>543</v>
      </c>
      <c r="E13" s="11">
        <v>399</v>
      </c>
      <c r="F13" s="11">
        <v>144</v>
      </c>
      <c r="G13" s="12" t="s">
        <v>24</v>
      </c>
      <c r="H13" s="13">
        <v>543</v>
      </c>
      <c r="I13" s="25">
        <v>325</v>
      </c>
      <c r="J13" s="25">
        <v>74</v>
      </c>
      <c r="K13" s="25">
        <v>144</v>
      </c>
      <c r="L13" s="26"/>
      <c r="M13" s="27"/>
      <c r="N13" s="28"/>
      <c r="O13" s="28"/>
      <c r="P13" s="28"/>
      <c r="Q13" s="28"/>
      <c r="R13" s="31"/>
      <c r="S13" s="27"/>
      <c r="T13" s="28"/>
      <c r="U13" s="28"/>
      <c r="V13" s="28"/>
      <c r="W13" s="28"/>
      <c r="X13" s="28"/>
    </row>
    <row r="14" spans="1:24">
      <c r="A14" s="759"/>
      <c r="B14" s="758" t="s">
        <v>30</v>
      </c>
      <c r="C14" s="14" t="s">
        <v>30</v>
      </c>
      <c r="D14" s="11">
        <v>6713</v>
      </c>
      <c r="E14" s="11">
        <v>3838</v>
      </c>
      <c r="F14" s="11">
        <v>2875</v>
      </c>
      <c r="G14" s="12" t="s">
        <v>24</v>
      </c>
      <c r="H14" s="13">
        <v>6713</v>
      </c>
      <c r="I14" s="25">
        <v>3710</v>
      </c>
      <c r="J14" s="25">
        <v>128</v>
      </c>
      <c r="K14" s="25">
        <v>2875</v>
      </c>
      <c r="L14" s="26"/>
      <c r="M14" s="27"/>
      <c r="N14" s="28"/>
      <c r="O14" s="28"/>
      <c r="P14" s="28"/>
      <c r="Q14" s="28"/>
      <c r="R14" s="31"/>
      <c r="S14" s="27"/>
      <c r="T14" s="28"/>
      <c r="U14" s="28"/>
      <c r="V14" s="28"/>
      <c r="W14" s="28"/>
      <c r="X14" s="28"/>
    </row>
    <row r="15" spans="1:24">
      <c r="A15" s="759"/>
      <c r="B15" s="760"/>
      <c r="C15" s="14" t="s">
        <v>31</v>
      </c>
      <c r="D15" s="11">
        <v>618</v>
      </c>
      <c r="E15" s="11">
        <v>454</v>
      </c>
      <c r="F15" s="11">
        <v>164</v>
      </c>
      <c r="G15" s="12" t="s">
        <v>24</v>
      </c>
      <c r="H15" s="13">
        <v>618</v>
      </c>
      <c r="I15" s="25">
        <v>377</v>
      </c>
      <c r="J15" s="25">
        <v>77</v>
      </c>
      <c r="K15" s="25">
        <v>164</v>
      </c>
      <c r="L15" s="26"/>
      <c r="M15" s="27"/>
      <c r="N15" s="28"/>
      <c r="O15" s="28"/>
      <c r="P15" s="28"/>
      <c r="Q15" s="28"/>
      <c r="R15" s="31"/>
      <c r="S15" s="27"/>
      <c r="T15" s="28"/>
      <c r="U15" s="28"/>
      <c r="V15" s="28"/>
      <c r="W15" s="28"/>
      <c r="X15" s="28"/>
    </row>
    <row r="16" spans="1:24">
      <c r="A16" s="759"/>
      <c r="B16" s="758" t="s">
        <v>32</v>
      </c>
      <c r="C16" s="14" t="s">
        <v>32</v>
      </c>
      <c r="D16" s="11">
        <v>6261</v>
      </c>
      <c r="E16" s="11">
        <v>3635</v>
      </c>
      <c r="F16" s="11">
        <v>2626</v>
      </c>
      <c r="G16" s="12" t="s">
        <v>24</v>
      </c>
      <c r="H16" s="13">
        <v>6261</v>
      </c>
      <c r="I16" s="25">
        <v>3510</v>
      </c>
      <c r="J16" s="25">
        <v>125</v>
      </c>
      <c r="K16" s="25">
        <v>2626</v>
      </c>
      <c r="L16" s="26"/>
      <c r="M16" s="27"/>
      <c r="N16" s="28"/>
      <c r="O16" s="28"/>
      <c r="P16" s="28"/>
      <c r="Q16" s="28"/>
      <c r="R16" s="31"/>
      <c r="S16" s="27"/>
      <c r="T16" s="28"/>
      <c r="U16" s="28"/>
      <c r="V16" s="28"/>
      <c r="W16" s="28"/>
      <c r="X16" s="28"/>
    </row>
    <row r="17" spans="1:24">
      <c r="A17" s="759"/>
      <c r="B17" s="760"/>
      <c r="C17" s="14" t="s">
        <v>33</v>
      </c>
      <c r="D17" s="11">
        <v>551</v>
      </c>
      <c r="E17" s="11">
        <v>412</v>
      </c>
      <c r="F17" s="11">
        <v>139</v>
      </c>
      <c r="G17" s="12" t="s">
        <v>24</v>
      </c>
      <c r="H17" s="13">
        <v>551</v>
      </c>
      <c r="I17" s="25">
        <v>320</v>
      </c>
      <c r="J17" s="25">
        <v>92</v>
      </c>
      <c r="K17" s="25">
        <v>139</v>
      </c>
      <c r="L17" s="26"/>
      <c r="M17" s="27"/>
      <c r="N17" s="28"/>
      <c r="O17" s="28"/>
      <c r="P17" s="28"/>
      <c r="Q17" s="28"/>
      <c r="R17" s="31"/>
      <c r="S17" s="27"/>
      <c r="T17" s="28"/>
      <c r="U17" s="28"/>
      <c r="V17" s="28"/>
      <c r="W17" s="28"/>
      <c r="X17" s="28"/>
    </row>
    <row r="18" spans="1:24">
      <c r="A18" s="759"/>
      <c r="B18" s="758" t="s">
        <v>34</v>
      </c>
      <c r="C18" s="14" t="s">
        <v>34</v>
      </c>
      <c r="D18" s="11">
        <v>5623</v>
      </c>
      <c r="E18" s="11">
        <v>3334</v>
      </c>
      <c r="F18" s="11">
        <v>2289</v>
      </c>
      <c r="G18" s="12" t="s">
        <v>24</v>
      </c>
      <c r="H18" s="13">
        <v>5623</v>
      </c>
      <c r="I18" s="25">
        <v>3232</v>
      </c>
      <c r="J18" s="25">
        <v>102</v>
      </c>
      <c r="K18" s="25">
        <v>2289</v>
      </c>
      <c r="L18" s="26"/>
      <c r="M18" s="27"/>
      <c r="N18" s="28"/>
      <c r="O18" s="28"/>
      <c r="P18" s="28"/>
      <c r="Q18" s="28"/>
      <c r="R18" s="31"/>
      <c r="S18" s="27"/>
      <c r="T18" s="28"/>
      <c r="U18" s="28"/>
      <c r="V18" s="28"/>
      <c r="W18" s="28"/>
      <c r="X18" s="28"/>
    </row>
    <row r="19" spans="1:24">
      <c r="A19" s="759"/>
      <c r="B19" s="760"/>
      <c r="C19" s="14" t="s">
        <v>35</v>
      </c>
      <c r="D19" s="11">
        <v>986</v>
      </c>
      <c r="E19" s="11">
        <v>720</v>
      </c>
      <c r="F19" s="11">
        <v>266</v>
      </c>
      <c r="G19" s="12" t="s">
        <v>24</v>
      </c>
      <c r="H19" s="13">
        <v>986</v>
      </c>
      <c r="I19" s="25">
        <v>614</v>
      </c>
      <c r="J19" s="25">
        <v>106</v>
      </c>
      <c r="K19" s="25">
        <v>266</v>
      </c>
      <c r="L19" s="26"/>
      <c r="M19" s="27"/>
      <c r="N19" s="28"/>
      <c r="O19" s="28"/>
      <c r="P19" s="28"/>
      <c r="Q19" s="28"/>
      <c r="R19" s="31"/>
      <c r="S19" s="27"/>
      <c r="T19" s="28"/>
      <c r="U19" s="28"/>
      <c r="V19" s="28"/>
      <c r="W19" s="28"/>
      <c r="X19" s="28"/>
    </row>
    <row r="20" spans="1:24">
      <c r="A20" s="759"/>
      <c r="B20" s="758" t="s">
        <v>36</v>
      </c>
      <c r="C20" s="14" t="s">
        <v>36</v>
      </c>
      <c r="D20" s="11">
        <v>3845</v>
      </c>
      <c r="E20" s="11">
        <v>2215</v>
      </c>
      <c r="F20" s="11">
        <v>1630</v>
      </c>
      <c r="G20" s="12" t="s">
        <v>24</v>
      </c>
      <c r="H20" s="13">
        <v>3845</v>
      </c>
      <c r="I20" s="25">
        <v>2136</v>
      </c>
      <c r="J20" s="25">
        <v>79</v>
      </c>
      <c r="K20" s="25">
        <v>1630</v>
      </c>
      <c r="L20" s="26"/>
      <c r="M20" s="27"/>
      <c r="N20" s="28"/>
      <c r="O20" s="28"/>
      <c r="P20" s="28"/>
      <c r="Q20" s="28"/>
      <c r="R20" s="31"/>
      <c r="S20" s="27"/>
      <c r="T20" s="28"/>
      <c r="U20" s="28"/>
      <c r="V20" s="28"/>
      <c r="W20" s="28"/>
      <c r="X20" s="28"/>
    </row>
    <row r="21" spans="1:24">
      <c r="A21" s="759"/>
      <c r="B21" s="760"/>
      <c r="C21" s="14" t="s">
        <v>37</v>
      </c>
      <c r="D21" s="11">
        <v>351</v>
      </c>
      <c r="E21" s="11">
        <v>253</v>
      </c>
      <c r="F21" s="11">
        <v>98</v>
      </c>
      <c r="G21" s="12" t="s">
        <v>24</v>
      </c>
      <c r="H21" s="13">
        <v>351</v>
      </c>
      <c r="I21" s="25">
        <v>225</v>
      </c>
      <c r="J21" s="25">
        <v>28</v>
      </c>
      <c r="K21" s="25">
        <v>98</v>
      </c>
      <c r="L21" s="26"/>
      <c r="M21" s="27"/>
      <c r="N21" s="28"/>
      <c r="O21" s="28"/>
      <c r="P21" s="28"/>
      <c r="Q21" s="28"/>
      <c r="R21" s="31"/>
      <c r="S21" s="27"/>
      <c r="T21" s="28"/>
      <c r="U21" s="28"/>
      <c r="V21" s="28"/>
      <c r="W21" s="28"/>
      <c r="X21" s="28"/>
    </row>
    <row r="22" spans="1:24">
      <c r="A22" s="759"/>
      <c r="B22" s="758" t="s">
        <v>38</v>
      </c>
      <c r="C22" s="14" t="s">
        <v>38</v>
      </c>
      <c r="D22" s="11">
        <v>10824</v>
      </c>
      <c r="E22" s="11">
        <v>5876</v>
      </c>
      <c r="F22" s="11">
        <v>4948</v>
      </c>
      <c r="G22" s="12" t="s">
        <v>24</v>
      </c>
      <c r="H22" s="13">
        <v>10824</v>
      </c>
      <c r="I22" s="25">
        <v>5782</v>
      </c>
      <c r="J22" s="25">
        <v>94</v>
      </c>
      <c r="K22" s="25">
        <v>4948</v>
      </c>
      <c r="L22" s="26"/>
      <c r="M22" s="27"/>
      <c r="N22" s="28"/>
      <c r="O22" s="28"/>
      <c r="P22" s="28"/>
      <c r="Q22" s="28"/>
      <c r="R22" s="31"/>
      <c r="S22" s="27"/>
      <c r="T22" s="28"/>
      <c r="U22" s="28"/>
      <c r="V22" s="28"/>
      <c r="W22" s="28"/>
      <c r="X22" s="28"/>
    </row>
    <row r="23" spans="1:24">
      <c r="A23" s="759"/>
      <c r="B23" s="760"/>
      <c r="C23" s="14" t="s">
        <v>39</v>
      </c>
      <c r="D23" s="11">
        <v>500</v>
      </c>
      <c r="E23" s="11">
        <v>347</v>
      </c>
      <c r="F23" s="11">
        <v>153</v>
      </c>
      <c r="G23" s="12" t="s">
        <v>24</v>
      </c>
      <c r="H23" s="13">
        <v>500</v>
      </c>
      <c r="I23" s="25">
        <v>347</v>
      </c>
      <c r="J23" s="25"/>
      <c r="K23" s="25">
        <v>153</v>
      </c>
      <c r="L23" s="26"/>
      <c r="M23" s="27"/>
      <c r="N23" s="28"/>
      <c r="O23" s="28"/>
      <c r="P23" s="28"/>
      <c r="Q23" s="28"/>
      <c r="R23" s="31"/>
      <c r="S23" s="27"/>
      <c r="T23" s="28"/>
      <c r="U23" s="28"/>
      <c r="V23" s="28"/>
      <c r="W23" s="28"/>
      <c r="X23" s="28"/>
    </row>
    <row r="24" spans="1:24">
      <c r="A24" s="759"/>
      <c r="B24" s="758" t="s">
        <v>40</v>
      </c>
      <c r="C24" s="14" t="s">
        <v>40</v>
      </c>
      <c r="D24" s="11">
        <v>6651</v>
      </c>
      <c r="E24" s="11">
        <v>3917</v>
      </c>
      <c r="F24" s="11">
        <v>2734</v>
      </c>
      <c r="G24" s="12" t="s">
        <v>24</v>
      </c>
      <c r="H24" s="13">
        <v>6651</v>
      </c>
      <c r="I24" s="25">
        <v>3807</v>
      </c>
      <c r="J24" s="25">
        <v>110</v>
      </c>
      <c r="K24" s="25">
        <v>2734</v>
      </c>
      <c r="L24" s="26"/>
      <c r="M24" s="27"/>
      <c r="N24" s="28"/>
      <c r="O24" s="28"/>
      <c r="P24" s="28"/>
      <c r="Q24" s="28"/>
      <c r="R24" s="31"/>
      <c r="S24" s="27"/>
      <c r="T24" s="28"/>
      <c r="U24" s="28"/>
      <c r="V24" s="28"/>
      <c r="W24" s="28"/>
      <c r="X24" s="28"/>
    </row>
    <row r="25" spans="1:24">
      <c r="A25" s="759"/>
      <c r="B25" s="760"/>
      <c r="C25" s="14" t="s">
        <v>41</v>
      </c>
      <c r="D25" s="11">
        <v>464</v>
      </c>
      <c r="E25" s="11">
        <v>337</v>
      </c>
      <c r="F25" s="11">
        <v>127</v>
      </c>
      <c r="G25" s="12" t="s">
        <v>24</v>
      </c>
      <c r="H25" s="13">
        <v>464</v>
      </c>
      <c r="I25" s="25">
        <v>287</v>
      </c>
      <c r="J25" s="25">
        <v>50</v>
      </c>
      <c r="K25" s="25">
        <v>127</v>
      </c>
      <c r="L25" s="26"/>
      <c r="M25" s="27"/>
      <c r="N25" s="28"/>
      <c r="O25" s="28"/>
      <c r="P25" s="28"/>
      <c r="Q25" s="28"/>
      <c r="R25" s="31"/>
      <c r="S25" s="27"/>
      <c r="T25" s="28"/>
      <c r="U25" s="28"/>
      <c r="V25" s="28"/>
      <c r="W25" s="28"/>
      <c r="X25" s="28"/>
    </row>
    <row r="26" spans="1:24">
      <c r="A26" s="759"/>
      <c r="B26" s="758" t="s">
        <v>42</v>
      </c>
      <c r="C26" s="14" t="s">
        <v>42</v>
      </c>
      <c r="D26" s="11">
        <v>4219</v>
      </c>
      <c r="E26" s="11">
        <v>2716</v>
      </c>
      <c r="F26" s="11">
        <v>1503</v>
      </c>
      <c r="G26" s="12" t="s">
        <v>24</v>
      </c>
      <c r="H26" s="13">
        <v>4219</v>
      </c>
      <c r="I26" s="25">
        <v>2416</v>
      </c>
      <c r="J26" s="25">
        <v>300</v>
      </c>
      <c r="K26" s="25">
        <v>1503</v>
      </c>
      <c r="L26" s="26"/>
      <c r="M26" s="27"/>
      <c r="N26" s="28"/>
      <c r="O26" s="28"/>
      <c r="P26" s="28"/>
      <c r="Q26" s="28"/>
      <c r="R26" s="31"/>
      <c r="S26" s="27"/>
      <c r="T26" s="28"/>
      <c r="U26" s="28"/>
      <c r="V26" s="28"/>
      <c r="W26" s="28"/>
      <c r="X26" s="28"/>
    </row>
    <row r="27" spans="1:24">
      <c r="A27" s="759"/>
      <c r="B27" s="760"/>
      <c r="C27" s="14" t="s">
        <v>43</v>
      </c>
      <c r="D27" s="11">
        <v>581</v>
      </c>
      <c r="E27" s="11">
        <v>445</v>
      </c>
      <c r="F27" s="11">
        <v>136</v>
      </c>
      <c r="G27" s="12" t="s">
        <v>24</v>
      </c>
      <c r="H27" s="13">
        <v>581</v>
      </c>
      <c r="I27" s="25">
        <v>315</v>
      </c>
      <c r="J27" s="25">
        <v>130</v>
      </c>
      <c r="K27" s="25">
        <v>136</v>
      </c>
      <c r="L27" s="26"/>
      <c r="M27" s="27"/>
      <c r="N27" s="28"/>
      <c r="O27" s="28"/>
      <c r="P27" s="28"/>
      <c r="Q27" s="28"/>
      <c r="R27" s="31"/>
      <c r="S27" s="27"/>
      <c r="T27" s="28"/>
      <c r="U27" s="28"/>
      <c r="V27" s="28"/>
      <c r="W27" s="28"/>
      <c r="X27" s="28"/>
    </row>
    <row r="28" spans="1:24">
      <c r="A28" s="759"/>
      <c r="B28" s="758" t="s">
        <v>44</v>
      </c>
      <c r="C28" s="14" t="s">
        <v>44</v>
      </c>
      <c r="D28" s="11">
        <v>2423</v>
      </c>
      <c r="E28" s="11">
        <v>1537</v>
      </c>
      <c r="F28" s="11">
        <v>886</v>
      </c>
      <c r="G28" s="12" t="s">
        <v>24</v>
      </c>
      <c r="H28" s="13">
        <v>2423</v>
      </c>
      <c r="I28" s="25">
        <v>1464</v>
      </c>
      <c r="J28" s="25">
        <v>73</v>
      </c>
      <c r="K28" s="25">
        <v>886</v>
      </c>
      <c r="L28" s="26"/>
      <c r="M28" s="27"/>
      <c r="N28" s="28"/>
      <c r="O28" s="28"/>
      <c r="P28" s="28"/>
      <c r="Q28" s="28"/>
      <c r="R28" s="31"/>
      <c r="S28" s="27"/>
      <c r="T28" s="28"/>
      <c r="U28" s="28"/>
      <c r="V28" s="28"/>
      <c r="W28" s="28"/>
      <c r="X28" s="28"/>
    </row>
    <row r="29" spans="1:24">
      <c r="A29" s="759"/>
      <c r="B29" s="760"/>
      <c r="C29" s="14" t="s">
        <v>936</v>
      </c>
      <c r="D29" s="11">
        <v>600</v>
      </c>
      <c r="E29" s="11">
        <v>438</v>
      </c>
      <c r="F29" s="11">
        <v>162</v>
      </c>
      <c r="G29" s="12" t="s">
        <v>24</v>
      </c>
      <c r="H29" s="13">
        <v>600</v>
      </c>
      <c r="I29" s="25">
        <v>375</v>
      </c>
      <c r="J29" s="25">
        <v>63</v>
      </c>
      <c r="K29" s="25">
        <v>162</v>
      </c>
      <c r="L29" s="26"/>
      <c r="M29" s="27"/>
      <c r="N29" s="28"/>
      <c r="O29" s="28"/>
      <c r="P29" s="28"/>
      <c r="Q29" s="28"/>
      <c r="R29" s="31"/>
      <c r="S29" s="27"/>
      <c r="T29" s="28"/>
      <c r="U29" s="28"/>
      <c r="V29" s="28"/>
      <c r="W29" s="28"/>
      <c r="X29" s="28"/>
    </row>
    <row r="30" spans="1:24">
      <c r="A30" s="759"/>
      <c r="B30" s="758" t="s">
        <v>46</v>
      </c>
      <c r="C30" s="14" t="s">
        <v>46</v>
      </c>
      <c r="D30" s="11">
        <v>1736</v>
      </c>
      <c r="E30" s="11">
        <v>1217</v>
      </c>
      <c r="F30" s="11">
        <v>519</v>
      </c>
      <c r="G30" s="12" t="s">
        <v>24</v>
      </c>
      <c r="H30" s="13">
        <v>1736</v>
      </c>
      <c r="I30" s="25">
        <v>1103</v>
      </c>
      <c r="J30" s="25">
        <v>114</v>
      </c>
      <c r="K30" s="25">
        <v>519</v>
      </c>
      <c r="L30" s="26"/>
      <c r="M30" s="27"/>
      <c r="N30" s="28"/>
      <c r="O30" s="28"/>
      <c r="P30" s="28"/>
      <c r="Q30" s="28"/>
      <c r="R30" s="31"/>
      <c r="S30" s="27"/>
      <c r="T30" s="28"/>
      <c r="U30" s="28"/>
      <c r="V30" s="28"/>
      <c r="W30" s="28"/>
      <c r="X30" s="28"/>
    </row>
    <row r="31" spans="1:24">
      <c r="A31" s="759"/>
      <c r="B31" s="760"/>
      <c r="C31" s="14" t="s">
        <v>47</v>
      </c>
      <c r="D31" s="11">
        <v>408</v>
      </c>
      <c r="E31" s="11">
        <v>303</v>
      </c>
      <c r="F31" s="11">
        <v>105</v>
      </c>
      <c r="G31" s="12" t="s">
        <v>24</v>
      </c>
      <c r="H31" s="13">
        <v>408</v>
      </c>
      <c r="I31" s="25">
        <v>241</v>
      </c>
      <c r="J31" s="25">
        <v>62</v>
      </c>
      <c r="K31" s="25">
        <v>105</v>
      </c>
      <c r="L31" s="26"/>
      <c r="M31" s="27"/>
      <c r="N31" s="28"/>
      <c r="O31" s="28"/>
      <c r="P31" s="28"/>
      <c r="Q31" s="28"/>
      <c r="R31" s="31"/>
      <c r="S31" s="27"/>
      <c r="T31" s="28"/>
      <c r="U31" s="28"/>
      <c r="V31" s="28"/>
      <c r="W31" s="28"/>
      <c r="X31" s="28"/>
    </row>
    <row r="32" spans="1:24">
      <c r="A32" s="759"/>
      <c r="B32" s="758" t="s">
        <v>48</v>
      </c>
      <c r="C32" s="14" t="s">
        <v>48</v>
      </c>
      <c r="D32" s="11">
        <v>2252</v>
      </c>
      <c r="E32" s="11">
        <v>1505</v>
      </c>
      <c r="F32" s="11">
        <v>747</v>
      </c>
      <c r="G32" s="12" t="s">
        <v>24</v>
      </c>
      <c r="H32" s="13">
        <v>2252</v>
      </c>
      <c r="I32" s="25">
        <v>1298</v>
      </c>
      <c r="J32" s="25">
        <v>207</v>
      </c>
      <c r="K32" s="25">
        <v>747</v>
      </c>
      <c r="L32" s="26"/>
      <c r="M32" s="27"/>
      <c r="N32" s="28"/>
      <c r="O32" s="28"/>
      <c r="P32" s="28"/>
      <c r="Q32" s="28"/>
      <c r="R32" s="31"/>
      <c r="S32" s="27"/>
      <c r="T32" s="28"/>
      <c r="U32" s="28"/>
      <c r="V32" s="28"/>
      <c r="W32" s="28"/>
      <c r="X32" s="28"/>
    </row>
    <row r="33" spans="1:24">
      <c r="A33" s="759"/>
      <c r="B33" s="760"/>
      <c r="C33" s="14" t="s">
        <v>49</v>
      </c>
      <c r="D33" s="11">
        <v>601</v>
      </c>
      <c r="E33" s="11">
        <v>457</v>
      </c>
      <c r="F33" s="11">
        <v>144</v>
      </c>
      <c r="G33" s="12" t="s">
        <v>24</v>
      </c>
      <c r="H33" s="13">
        <v>601</v>
      </c>
      <c r="I33" s="25">
        <v>330</v>
      </c>
      <c r="J33" s="25">
        <v>127</v>
      </c>
      <c r="K33" s="25">
        <v>144</v>
      </c>
      <c r="L33" s="26"/>
      <c r="M33" s="27"/>
      <c r="N33" s="28"/>
      <c r="O33" s="28"/>
      <c r="P33" s="28"/>
      <c r="Q33" s="28"/>
      <c r="R33" s="31"/>
      <c r="S33" s="27"/>
      <c r="T33" s="28"/>
      <c r="U33" s="28"/>
      <c r="V33" s="28"/>
      <c r="W33" s="28"/>
      <c r="X33" s="28"/>
    </row>
    <row r="34" spans="1:24">
      <c r="A34" s="759"/>
      <c r="B34" s="14" t="s">
        <v>50</v>
      </c>
      <c r="C34" s="14" t="s">
        <v>50</v>
      </c>
      <c r="D34" s="11">
        <v>1820</v>
      </c>
      <c r="E34" s="11">
        <v>1302</v>
      </c>
      <c r="F34" s="11">
        <v>518</v>
      </c>
      <c r="G34" s="12" t="s">
        <v>24</v>
      </c>
      <c r="H34" s="13">
        <v>1820</v>
      </c>
      <c r="I34" s="25">
        <v>1163</v>
      </c>
      <c r="J34" s="25">
        <v>139</v>
      </c>
      <c r="K34" s="25">
        <v>518</v>
      </c>
      <c r="L34" s="26"/>
      <c r="M34" s="27"/>
      <c r="N34" s="28"/>
      <c r="O34" s="28"/>
      <c r="P34" s="28"/>
      <c r="Q34" s="28"/>
      <c r="R34" s="31"/>
      <c r="S34" s="27"/>
      <c r="T34" s="28"/>
      <c r="U34" s="28"/>
      <c r="V34" s="28"/>
      <c r="W34" s="28"/>
      <c r="X34" s="28"/>
    </row>
    <row r="35" spans="1:24">
      <c r="A35" s="759"/>
      <c r="B35" s="758" t="s">
        <v>51</v>
      </c>
      <c r="C35" s="14" t="s">
        <v>51</v>
      </c>
      <c r="D35" s="11">
        <v>1814</v>
      </c>
      <c r="E35" s="11">
        <v>1250</v>
      </c>
      <c r="F35" s="11">
        <v>564</v>
      </c>
      <c r="G35" s="12" t="s">
        <v>24</v>
      </c>
      <c r="H35" s="13">
        <v>1814</v>
      </c>
      <c r="I35" s="25">
        <v>1172</v>
      </c>
      <c r="J35" s="25">
        <v>78</v>
      </c>
      <c r="K35" s="25">
        <v>564</v>
      </c>
      <c r="L35" s="26"/>
      <c r="M35" s="27"/>
      <c r="N35" s="28"/>
      <c r="O35" s="28"/>
      <c r="P35" s="28"/>
      <c r="Q35" s="28"/>
      <c r="R35" s="31"/>
      <c r="S35" s="27"/>
      <c r="T35" s="28"/>
      <c r="U35" s="28"/>
      <c r="V35" s="28"/>
      <c r="W35" s="28"/>
      <c r="X35" s="28"/>
    </row>
    <row r="36" spans="1:24">
      <c r="A36" s="759"/>
      <c r="B36" s="760"/>
      <c r="C36" s="14" t="s">
        <v>53</v>
      </c>
      <c r="D36" s="11">
        <v>410</v>
      </c>
      <c r="E36" s="11">
        <v>301</v>
      </c>
      <c r="F36" s="11">
        <v>109</v>
      </c>
      <c r="G36" s="12" t="s">
        <v>24</v>
      </c>
      <c r="H36" s="13">
        <v>410</v>
      </c>
      <c r="I36" s="25">
        <v>243</v>
      </c>
      <c r="J36" s="25">
        <v>58</v>
      </c>
      <c r="K36" s="25">
        <v>109</v>
      </c>
      <c r="L36" s="26"/>
      <c r="M36" s="27"/>
      <c r="N36" s="28"/>
      <c r="O36" s="28"/>
      <c r="P36" s="28"/>
      <c r="Q36" s="28"/>
      <c r="R36" s="31"/>
      <c r="S36" s="27"/>
      <c r="T36" s="28"/>
      <c r="U36" s="28"/>
      <c r="V36" s="28"/>
      <c r="W36" s="28"/>
      <c r="X36" s="28"/>
    </row>
    <row r="37" spans="1:24">
      <c r="A37" s="759"/>
      <c r="B37" s="14" t="s">
        <v>54</v>
      </c>
      <c r="C37" s="14" t="s">
        <v>54</v>
      </c>
      <c r="D37" s="11">
        <v>2687</v>
      </c>
      <c r="E37" s="11">
        <v>1887</v>
      </c>
      <c r="F37" s="11">
        <v>800</v>
      </c>
      <c r="G37" s="12" t="s">
        <v>24</v>
      </c>
      <c r="H37" s="13">
        <v>2687</v>
      </c>
      <c r="I37" s="25">
        <v>1714</v>
      </c>
      <c r="J37" s="25">
        <v>173</v>
      </c>
      <c r="K37" s="25">
        <v>800</v>
      </c>
      <c r="L37" s="26"/>
      <c r="M37" s="27"/>
      <c r="N37" s="28"/>
      <c r="O37" s="28"/>
      <c r="P37" s="28"/>
      <c r="Q37" s="28"/>
      <c r="R37" s="31"/>
      <c r="S37" s="27"/>
      <c r="T37" s="28"/>
      <c r="U37" s="28"/>
      <c r="V37" s="28"/>
      <c r="W37" s="28"/>
      <c r="X37" s="28"/>
    </row>
    <row r="38" spans="1:24" ht="27">
      <c r="A38" s="759"/>
      <c r="B38" s="14" t="s">
        <v>55</v>
      </c>
      <c r="C38" s="14" t="s">
        <v>55</v>
      </c>
      <c r="D38" s="11">
        <v>1751</v>
      </c>
      <c r="E38" s="11">
        <v>1249</v>
      </c>
      <c r="F38" s="11">
        <v>502</v>
      </c>
      <c r="G38" s="12" t="s">
        <v>24</v>
      </c>
      <c r="H38" s="13">
        <v>1683</v>
      </c>
      <c r="I38" s="25">
        <v>1078</v>
      </c>
      <c r="J38" s="25">
        <v>127</v>
      </c>
      <c r="K38" s="25">
        <v>478</v>
      </c>
      <c r="L38" s="26" t="s">
        <v>1181</v>
      </c>
      <c r="M38" s="27">
        <v>68</v>
      </c>
      <c r="N38" s="28">
        <v>44</v>
      </c>
      <c r="O38" s="28">
        <v>24</v>
      </c>
      <c r="P38" s="28"/>
      <c r="Q38" s="28"/>
      <c r="R38" s="31"/>
      <c r="S38" s="27"/>
      <c r="T38" s="28"/>
      <c r="U38" s="28"/>
      <c r="V38" s="28"/>
      <c r="W38" s="28"/>
      <c r="X38" s="28"/>
    </row>
    <row r="39" spans="1:24" ht="27">
      <c r="A39" s="759"/>
      <c r="B39" s="758" t="s">
        <v>56</v>
      </c>
      <c r="C39" s="14" t="s">
        <v>56</v>
      </c>
      <c r="D39" s="11">
        <v>1724</v>
      </c>
      <c r="E39" s="11">
        <v>1256</v>
      </c>
      <c r="F39" s="11">
        <v>468</v>
      </c>
      <c r="G39" s="12" t="s">
        <v>24</v>
      </c>
      <c r="H39" s="13">
        <v>1666</v>
      </c>
      <c r="I39" s="25">
        <v>1048</v>
      </c>
      <c r="J39" s="25">
        <v>170</v>
      </c>
      <c r="K39" s="25">
        <v>448</v>
      </c>
      <c r="L39" s="26" t="s">
        <v>1181</v>
      </c>
      <c r="M39" s="27">
        <v>58</v>
      </c>
      <c r="N39" s="28">
        <v>38</v>
      </c>
      <c r="O39" s="28">
        <v>20</v>
      </c>
      <c r="P39" s="28"/>
      <c r="Q39" s="28"/>
      <c r="R39" s="31"/>
      <c r="S39" s="27"/>
      <c r="T39" s="28"/>
      <c r="U39" s="28"/>
      <c r="V39" s="28"/>
      <c r="W39" s="28"/>
      <c r="X39" s="28"/>
    </row>
    <row r="40" spans="1:24">
      <c r="A40" s="759"/>
      <c r="B40" s="760"/>
      <c r="C40" s="14" t="s">
        <v>57</v>
      </c>
      <c r="D40" s="11">
        <v>541</v>
      </c>
      <c r="E40" s="11">
        <v>401</v>
      </c>
      <c r="F40" s="11">
        <v>140</v>
      </c>
      <c r="G40" s="12" t="s">
        <v>24</v>
      </c>
      <c r="H40" s="13">
        <v>541</v>
      </c>
      <c r="I40" s="25">
        <v>316</v>
      </c>
      <c r="J40" s="25">
        <v>85</v>
      </c>
      <c r="K40" s="25">
        <v>140</v>
      </c>
      <c r="L40" s="26"/>
      <c r="M40" s="27"/>
      <c r="N40" s="28"/>
      <c r="O40" s="28"/>
      <c r="P40" s="28"/>
      <c r="Q40" s="28"/>
      <c r="R40" s="31"/>
      <c r="S40" s="27"/>
      <c r="T40" s="28"/>
      <c r="U40" s="28"/>
      <c r="V40" s="28"/>
      <c r="W40" s="28"/>
      <c r="X40" s="28"/>
    </row>
    <row r="41" spans="1:24">
      <c r="A41" s="759"/>
      <c r="B41" s="14" t="s">
        <v>58</v>
      </c>
      <c r="C41" s="14" t="s">
        <v>58</v>
      </c>
      <c r="D41" s="11">
        <v>1414</v>
      </c>
      <c r="E41" s="11">
        <v>1007</v>
      </c>
      <c r="F41" s="11">
        <v>407</v>
      </c>
      <c r="G41" s="12" t="s">
        <v>24</v>
      </c>
      <c r="H41" s="13">
        <v>1414</v>
      </c>
      <c r="I41" s="25">
        <v>911</v>
      </c>
      <c r="J41" s="25">
        <v>96</v>
      </c>
      <c r="K41" s="25">
        <v>407</v>
      </c>
      <c r="L41" s="26"/>
      <c r="M41" s="27"/>
      <c r="N41" s="28"/>
      <c r="O41" s="28"/>
      <c r="P41" s="28"/>
      <c r="Q41" s="28"/>
      <c r="R41" s="31"/>
      <c r="S41" s="27"/>
      <c r="T41" s="28"/>
      <c r="U41" s="28"/>
      <c r="V41" s="28"/>
      <c r="W41" s="28"/>
      <c r="X41" s="28"/>
    </row>
    <row r="42" spans="1:24">
      <c r="A42" s="759"/>
      <c r="B42" s="14" t="s">
        <v>59</v>
      </c>
      <c r="C42" s="14" t="s">
        <v>59</v>
      </c>
      <c r="D42" s="11">
        <v>1741</v>
      </c>
      <c r="E42" s="11">
        <v>1249</v>
      </c>
      <c r="F42" s="11">
        <v>492</v>
      </c>
      <c r="G42" s="12" t="s">
        <v>24</v>
      </c>
      <c r="H42" s="13">
        <v>1741</v>
      </c>
      <c r="I42" s="25">
        <v>1061</v>
      </c>
      <c r="J42" s="25">
        <v>188</v>
      </c>
      <c r="K42" s="25">
        <v>492</v>
      </c>
      <c r="L42" s="26"/>
      <c r="M42" s="27"/>
      <c r="N42" s="28"/>
      <c r="O42" s="28"/>
      <c r="P42" s="28"/>
      <c r="Q42" s="28"/>
      <c r="R42" s="31"/>
      <c r="S42" s="27"/>
      <c r="T42" s="28"/>
      <c r="U42" s="28"/>
      <c r="V42" s="28"/>
      <c r="W42" s="28"/>
      <c r="X42" s="28"/>
    </row>
    <row r="43" spans="1:24" ht="27">
      <c r="A43" s="759"/>
      <c r="B43" s="14" t="s">
        <v>60</v>
      </c>
      <c r="C43" s="14" t="s">
        <v>60</v>
      </c>
      <c r="D43" s="11">
        <v>1484</v>
      </c>
      <c r="E43" s="11">
        <v>1045</v>
      </c>
      <c r="F43" s="11">
        <v>439</v>
      </c>
      <c r="G43" s="12" t="s">
        <v>24</v>
      </c>
      <c r="H43" s="13">
        <v>1362</v>
      </c>
      <c r="I43" s="25">
        <v>930</v>
      </c>
      <c r="J43" s="25">
        <v>36</v>
      </c>
      <c r="K43" s="25">
        <v>396</v>
      </c>
      <c r="L43" s="26" t="s">
        <v>1181</v>
      </c>
      <c r="M43" s="27">
        <v>122</v>
      </c>
      <c r="N43" s="28">
        <v>79</v>
      </c>
      <c r="O43" s="28">
        <v>43</v>
      </c>
      <c r="P43" s="28"/>
      <c r="Q43" s="28"/>
      <c r="R43" s="31"/>
      <c r="S43" s="27"/>
      <c r="T43" s="28"/>
      <c r="U43" s="28"/>
      <c r="V43" s="28"/>
      <c r="W43" s="28"/>
      <c r="X43" s="28"/>
    </row>
    <row r="44" spans="1:24" ht="27">
      <c r="A44" s="759"/>
      <c r="B44" s="14" t="s">
        <v>61</v>
      </c>
      <c r="C44" s="14" t="s">
        <v>61</v>
      </c>
      <c r="D44" s="11">
        <v>1843</v>
      </c>
      <c r="E44" s="11">
        <v>1338</v>
      </c>
      <c r="F44" s="11">
        <v>505</v>
      </c>
      <c r="G44" s="12" t="s">
        <v>24</v>
      </c>
      <c r="H44" s="13">
        <v>1742</v>
      </c>
      <c r="I44" s="25">
        <v>1114</v>
      </c>
      <c r="J44" s="25">
        <v>159</v>
      </c>
      <c r="K44" s="25">
        <v>469</v>
      </c>
      <c r="L44" s="26" t="s">
        <v>1181</v>
      </c>
      <c r="M44" s="27">
        <v>101</v>
      </c>
      <c r="N44" s="28">
        <v>65</v>
      </c>
      <c r="O44" s="28">
        <v>36</v>
      </c>
      <c r="P44" s="28"/>
      <c r="Q44" s="28"/>
      <c r="R44" s="31"/>
      <c r="S44" s="27"/>
      <c r="T44" s="28"/>
      <c r="U44" s="28"/>
      <c r="V44" s="28"/>
      <c r="W44" s="28"/>
      <c r="X44" s="28"/>
    </row>
    <row r="45" spans="1:24">
      <c r="A45" s="759"/>
      <c r="B45" s="14" t="s">
        <v>62</v>
      </c>
      <c r="C45" s="14" t="s">
        <v>62</v>
      </c>
      <c r="D45" s="11">
        <v>1924</v>
      </c>
      <c r="E45" s="11">
        <v>1377</v>
      </c>
      <c r="F45" s="11">
        <v>547</v>
      </c>
      <c r="G45" s="12" t="s">
        <v>63</v>
      </c>
      <c r="H45" s="13">
        <v>1924</v>
      </c>
      <c r="I45" s="25">
        <v>1237</v>
      </c>
      <c r="J45" s="25">
        <v>140</v>
      </c>
      <c r="K45" s="25">
        <v>547</v>
      </c>
      <c r="L45" s="26"/>
      <c r="M45" s="27"/>
      <c r="N45" s="28"/>
      <c r="O45" s="28"/>
      <c r="P45" s="28"/>
      <c r="Q45" s="28"/>
      <c r="R45" s="31"/>
      <c r="S45" s="27"/>
      <c r="T45" s="28"/>
      <c r="U45" s="28"/>
      <c r="V45" s="28"/>
      <c r="W45" s="28"/>
      <c r="X45" s="28"/>
    </row>
    <row r="46" spans="1:24">
      <c r="A46" s="759"/>
      <c r="B46" s="14" t="s">
        <v>64</v>
      </c>
      <c r="C46" s="14" t="s">
        <v>64</v>
      </c>
      <c r="D46" s="11">
        <v>1673</v>
      </c>
      <c r="E46" s="11">
        <v>1202</v>
      </c>
      <c r="F46" s="11">
        <v>471</v>
      </c>
      <c r="G46" s="12" t="s">
        <v>24</v>
      </c>
      <c r="H46" s="13">
        <v>1673</v>
      </c>
      <c r="I46" s="25">
        <v>1069</v>
      </c>
      <c r="J46" s="25">
        <v>133</v>
      </c>
      <c r="K46" s="25">
        <v>471</v>
      </c>
      <c r="L46" s="26"/>
      <c r="M46" s="27"/>
      <c r="N46" s="28"/>
      <c r="O46" s="28"/>
      <c r="P46" s="28"/>
      <c r="Q46" s="28"/>
      <c r="R46" s="31"/>
      <c r="S46" s="27"/>
      <c r="T46" s="28"/>
      <c r="U46" s="28"/>
      <c r="V46" s="28"/>
      <c r="W46" s="28"/>
      <c r="X46" s="28"/>
    </row>
    <row r="47" spans="1:24">
      <c r="A47" s="759"/>
      <c r="B47" s="14" t="s">
        <v>65</v>
      </c>
      <c r="C47" s="14" t="s">
        <v>65</v>
      </c>
      <c r="D47" s="11">
        <v>1258</v>
      </c>
      <c r="E47" s="11">
        <v>894</v>
      </c>
      <c r="F47" s="11">
        <v>364</v>
      </c>
      <c r="G47" s="12" t="s">
        <v>24</v>
      </c>
      <c r="H47" s="13">
        <v>1258</v>
      </c>
      <c r="I47" s="25">
        <v>849</v>
      </c>
      <c r="J47" s="25">
        <v>45</v>
      </c>
      <c r="K47" s="25">
        <v>364</v>
      </c>
      <c r="L47" s="26"/>
      <c r="M47" s="27"/>
      <c r="N47" s="28"/>
      <c r="O47" s="28"/>
      <c r="P47" s="28"/>
      <c r="Q47" s="28"/>
      <c r="R47" s="31"/>
      <c r="S47" s="27"/>
      <c r="T47" s="28"/>
      <c r="U47" s="28"/>
      <c r="V47" s="28"/>
      <c r="W47" s="28"/>
      <c r="X47" s="28"/>
    </row>
    <row r="48" spans="1:24">
      <c r="A48" s="759"/>
      <c r="B48" s="14" t="s">
        <v>66</v>
      </c>
      <c r="C48" s="14" t="s">
        <v>66</v>
      </c>
      <c r="D48" s="11">
        <v>773</v>
      </c>
      <c r="E48" s="11">
        <v>545</v>
      </c>
      <c r="F48" s="11">
        <v>228</v>
      </c>
      <c r="G48" s="12" t="s">
        <v>24</v>
      </c>
      <c r="H48" s="13">
        <v>773</v>
      </c>
      <c r="I48" s="25">
        <v>523</v>
      </c>
      <c r="J48" s="25">
        <v>22</v>
      </c>
      <c r="K48" s="25">
        <v>228</v>
      </c>
      <c r="L48" s="26"/>
      <c r="M48" s="27"/>
      <c r="N48" s="28"/>
      <c r="O48" s="28"/>
      <c r="P48" s="28"/>
      <c r="Q48" s="28"/>
      <c r="R48" s="31"/>
      <c r="S48" s="27"/>
      <c r="T48" s="28"/>
      <c r="U48" s="28"/>
      <c r="V48" s="28"/>
      <c r="W48" s="28"/>
      <c r="X48" s="28"/>
    </row>
    <row r="49" spans="1:24" ht="27">
      <c r="A49" s="759"/>
      <c r="B49" s="14" t="s">
        <v>67</v>
      </c>
      <c r="C49" s="14" t="s">
        <v>67</v>
      </c>
      <c r="D49" s="11">
        <v>1580</v>
      </c>
      <c r="E49" s="11">
        <v>1103</v>
      </c>
      <c r="F49" s="11">
        <v>477</v>
      </c>
      <c r="G49" s="12" t="s">
        <v>24</v>
      </c>
      <c r="H49" s="13">
        <v>1519</v>
      </c>
      <c r="I49" s="25">
        <v>1042</v>
      </c>
      <c r="J49" s="25">
        <v>21</v>
      </c>
      <c r="K49" s="25">
        <v>456</v>
      </c>
      <c r="L49" s="26" t="s">
        <v>1181</v>
      </c>
      <c r="M49" s="27">
        <v>61</v>
      </c>
      <c r="N49" s="28">
        <v>40</v>
      </c>
      <c r="O49" s="28">
        <v>21</v>
      </c>
      <c r="P49" s="28"/>
      <c r="Q49" s="28"/>
      <c r="R49" s="31"/>
      <c r="S49" s="27"/>
      <c r="T49" s="28"/>
      <c r="U49" s="28"/>
      <c r="V49" s="28"/>
      <c r="W49" s="28"/>
      <c r="X49" s="28"/>
    </row>
    <row r="50" spans="1:24" ht="27">
      <c r="A50" s="759"/>
      <c r="B50" s="14" t="s">
        <v>68</v>
      </c>
      <c r="C50" s="14" t="s">
        <v>68</v>
      </c>
      <c r="D50" s="11">
        <v>1455</v>
      </c>
      <c r="E50" s="11">
        <v>1073</v>
      </c>
      <c r="F50" s="11">
        <v>382</v>
      </c>
      <c r="G50" s="12" t="s">
        <v>63</v>
      </c>
      <c r="H50" s="13">
        <v>1434</v>
      </c>
      <c r="I50" s="25">
        <v>858</v>
      </c>
      <c r="J50" s="25">
        <v>204</v>
      </c>
      <c r="K50" s="25">
        <v>372</v>
      </c>
      <c r="L50" s="26" t="s">
        <v>1181</v>
      </c>
      <c r="M50" s="27">
        <v>21</v>
      </c>
      <c r="N50" s="28">
        <v>1</v>
      </c>
      <c r="O50" s="28">
        <v>1</v>
      </c>
      <c r="P50" s="28">
        <v>10</v>
      </c>
      <c r="Q50" s="28">
        <v>9</v>
      </c>
      <c r="R50" s="31"/>
      <c r="S50" s="27"/>
      <c r="T50" s="28"/>
      <c r="U50" s="28"/>
      <c r="V50" s="28"/>
      <c r="W50" s="28"/>
      <c r="X50" s="28"/>
    </row>
    <row r="51" spans="1:24">
      <c r="A51" s="759"/>
      <c r="B51" s="14" t="s">
        <v>69</v>
      </c>
      <c r="C51" s="14" t="s">
        <v>69</v>
      </c>
      <c r="D51" s="11">
        <v>1190</v>
      </c>
      <c r="E51" s="11">
        <v>883</v>
      </c>
      <c r="F51" s="11">
        <v>307</v>
      </c>
      <c r="G51" s="12" t="s">
        <v>63</v>
      </c>
      <c r="H51" s="13">
        <v>1190</v>
      </c>
      <c r="I51" s="25">
        <v>721</v>
      </c>
      <c r="J51" s="25">
        <v>162</v>
      </c>
      <c r="K51" s="25">
        <v>307</v>
      </c>
      <c r="L51" s="26"/>
      <c r="M51" s="27"/>
      <c r="N51" s="28"/>
      <c r="O51" s="28"/>
      <c r="P51" s="28"/>
      <c r="Q51" s="28"/>
      <c r="R51" s="31"/>
      <c r="S51" s="27"/>
      <c r="T51" s="28"/>
      <c r="U51" s="28"/>
      <c r="V51" s="28"/>
      <c r="W51" s="28"/>
      <c r="X51" s="28"/>
    </row>
    <row r="52" spans="1:24">
      <c r="A52" s="759"/>
      <c r="B52" s="14" t="s">
        <v>70</v>
      </c>
      <c r="C52" s="14" t="s">
        <v>70</v>
      </c>
      <c r="D52" s="11">
        <v>1650</v>
      </c>
      <c r="E52" s="11">
        <v>1168</v>
      </c>
      <c r="F52" s="11">
        <v>482</v>
      </c>
      <c r="G52" s="12" t="s">
        <v>63</v>
      </c>
      <c r="H52" s="13">
        <v>1650</v>
      </c>
      <c r="I52" s="25">
        <v>1109</v>
      </c>
      <c r="J52" s="25">
        <v>59</v>
      </c>
      <c r="K52" s="25">
        <v>482</v>
      </c>
      <c r="L52" s="26"/>
      <c r="M52" s="27"/>
      <c r="N52" s="28"/>
      <c r="O52" s="28"/>
      <c r="P52" s="28"/>
      <c r="Q52" s="28"/>
      <c r="R52" s="31"/>
      <c r="S52" s="27"/>
      <c r="T52" s="28"/>
      <c r="U52" s="28"/>
      <c r="V52" s="28"/>
      <c r="W52" s="28"/>
      <c r="X52" s="28"/>
    </row>
    <row r="53" spans="1:24">
      <c r="A53" s="759"/>
      <c r="B53" s="14" t="s">
        <v>71</v>
      </c>
      <c r="C53" s="14" t="s">
        <v>71</v>
      </c>
      <c r="D53" s="11">
        <v>1137</v>
      </c>
      <c r="E53" s="11">
        <v>823</v>
      </c>
      <c r="F53" s="11">
        <v>314</v>
      </c>
      <c r="G53" s="12" t="s">
        <v>63</v>
      </c>
      <c r="H53" s="13">
        <v>1137</v>
      </c>
      <c r="I53" s="25">
        <v>726</v>
      </c>
      <c r="J53" s="25">
        <v>97</v>
      </c>
      <c r="K53" s="25">
        <v>314</v>
      </c>
      <c r="L53" s="26"/>
      <c r="M53" s="27"/>
      <c r="N53" s="28"/>
      <c r="O53" s="28"/>
      <c r="P53" s="28"/>
      <c r="Q53" s="28"/>
      <c r="R53" s="31"/>
      <c r="S53" s="27"/>
      <c r="T53" s="28"/>
      <c r="U53" s="28"/>
      <c r="V53" s="28"/>
      <c r="W53" s="28"/>
      <c r="X53" s="28"/>
    </row>
    <row r="54" spans="1:24" ht="27">
      <c r="A54" s="759"/>
      <c r="B54" s="14" t="s">
        <v>429</v>
      </c>
      <c r="C54" s="14" t="s">
        <v>429</v>
      </c>
      <c r="D54" s="11">
        <v>762</v>
      </c>
      <c r="E54" s="11">
        <v>555</v>
      </c>
      <c r="F54" s="11">
        <v>207</v>
      </c>
      <c r="G54" s="12" t="s">
        <v>63</v>
      </c>
      <c r="H54" s="13">
        <v>762</v>
      </c>
      <c r="I54" s="25">
        <v>468</v>
      </c>
      <c r="J54" s="25">
        <v>87</v>
      </c>
      <c r="K54" s="25">
        <v>207</v>
      </c>
      <c r="L54" s="26"/>
      <c r="M54" s="27"/>
      <c r="N54" s="28"/>
      <c r="O54" s="28"/>
      <c r="P54" s="28"/>
      <c r="Q54" s="28"/>
      <c r="R54" s="31"/>
      <c r="S54" s="27"/>
      <c r="T54" s="28"/>
      <c r="U54" s="28"/>
      <c r="V54" s="28"/>
      <c r="W54" s="28"/>
      <c r="X54" s="28"/>
    </row>
    <row r="55" spans="1:24">
      <c r="A55" s="759"/>
      <c r="B55" s="14" t="s">
        <v>73</v>
      </c>
      <c r="C55" s="14" t="s">
        <v>73</v>
      </c>
      <c r="D55" s="11">
        <v>1533</v>
      </c>
      <c r="E55" s="11">
        <v>1126</v>
      </c>
      <c r="F55" s="11">
        <v>407</v>
      </c>
      <c r="G55" s="12" t="s">
        <v>63</v>
      </c>
      <c r="H55" s="13">
        <v>1533</v>
      </c>
      <c r="I55" s="25">
        <v>946</v>
      </c>
      <c r="J55" s="25">
        <v>180</v>
      </c>
      <c r="K55" s="25">
        <v>407</v>
      </c>
      <c r="L55" s="26"/>
      <c r="M55" s="27"/>
      <c r="N55" s="28"/>
      <c r="O55" s="28"/>
      <c r="P55" s="28"/>
      <c r="Q55" s="28"/>
      <c r="R55" s="31"/>
      <c r="S55" s="27"/>
      <c r="T55" s="28"/>
      <c r="U55" s="28"/>
      <c r="V55" s="28"/>
      <c r="W55" s="28"/>
      <c r="X55" s="28"/>
    </row>
    <row r="56" spans="1:24" ht="27">
      <c r="A56" s="759"/>
      <c r="B56" s="14" t="s">
        <v>74</v>
      </c>
      <c r="C56" s="14" t="s">
        <v>74</v>
      </c>
      <c r="D56" s="11">
        <v>953</v>
      </c>
      <c r="E56" s="11">
        <v>667</v>
      </c>
      <c r="F56" s="11">
        <v>286</v>
      </c>
      <c r="G56" s="12" t="s">
        <v>24</v>
      </c>
      <c r="H56" s="13">
        <v>948</v>
      </c>
      <c r="I56" s="25">
        <v>636</v>
      </c>
      <c r="J56" s="25">
        <v>29</v>
      </c>
      <c r="K56" s="25">
        <v>283</v>
      </c>
      <c r="L56" s="26" t="s">
        <v>1181</v>
      </c>
      <c r="M56" s="27">
        <v>5</v>
      </c>
      <c r="N56" s="28"/>
      <c r="O56" s="28"/>
      <c r="P56" s="28">
        <v>2</v>
      </c>
      <c r="Q56" s="28">
        <v>3</v>
      </c>
      <c r="R56" s="31"/>
      <c r="S56" s="27"/>
      <c r="T56" s="28"/>
      <c r="U56" s="28"/>
      <c r="V56" s="28"/>
      <c r="W56" s="28"/>
      <c r="X56" s="28"/>
    </row>
    <row r="57" spans="1:24">
      <c r="A57" s="759"/>
      <c r="B57" s="14" t="s">
        <v>75</v>
      </c>
      <c r="C57" s="14" t="s">
        <v>75</v>
      </c>
      <c r="D57" s="11">
        <v>804</v>
      </c>
      <c r="E57" s="11">
        <v>572</v>
      </c>
      <c r="F57" s="11">
        <v>232</v>
      </c>
      <c r="G57" s="12" t="s">
        <v>63</v>
      </c>
      <c r="H57" s="13">
        <v>804</v>
      </c>
      <c r="I57" s="25">
        <v>530</v>
      </c>
      <c r="J57" s="25">
        <v>42</v>
      </c>
      <c r="K57" s="25">
        <v>232</v>
      </c>
      <c r="L57" s="26"/>
      <c r="M57" s="27"/>
      <c r="N57" s="28"/>
      <c r="O57" s="28"/>
      <c r="P57" s="28"/>
      <c r="Q57" s="28"/>
      <c r="R57" s="31"/>
      <c r="S57" s="27"/>
      <c r="T57" s="28"/>
      <c r="U57" s="28"/>
      <c r="V57" s="28"/>
      <c r="W57" s="28"/>
      <c r="X57" s="28"/>
    </row>
    <row r="58" spans="1:24">
      <c r="A58" s="759"/>
      <c r="B58" s="14" t="s">
        <v>76</v>
      </c>
      <c r="C58" s="14" t="s">
        <v>76</v>
      </c>
      <c r="D58" s="11">
        <v>1409</v>
      </c>
      <c r="E58" s="11">
        <v>1039</v>
      </c>
      <c r="F58" s="11">
        <v>370</v>
      </c>
      <c r="G58" s="12" t="s">
        <v>63</v>
      </c>
      <c r="H58" s="13">
        <v>1409</v>
      </c>
      <c r="I58" s="25">
        <v>850</v>
      </c>
      <c r="J58" s="25">
        <v>189</v>
      </c>
      <c r="K58" s="25">
        <v>370</v>
      </c>
      <c r="L58" s="26"/>
      <c r="M58" s="27"/>
      <c r="N58" s="28"/>
      <c r="O58" s="28"/>
      <c r="P58" s="28"/>
      <c r="Q58" s="28"/>
      <c r="R58" s="31"/>
      <c r="S58" s="27"/>
      <c r="T58" s="28"/>
      <c r="U58" s="28"/>
      <c r="V58" s="28"/>
      <c r="W58" s="28"/>
      <c r="X58" s="28"/>
    </row>
    <row r="59" spans="1:24">
      <c r="A59" s="759"/>
      <c r="B59" s="14" t="s">
        <v>77</v>
      </c>
      <c r="C59" s="14" t="s">
        <v>77</v>
      </c>
      <c r="D59" s="11">
        <v>1500</v>
      </c>
      <c r="E59" s="11">
        <v>1087</v>
      </c>
      <c r="F59" s="11">
        <v>413</v>
      </c>
      <c r="G59" s="12" t="s">
        <v>63</v>
      </c>
      <c r="H59" s="13">
        <v>1500</v>
      </c>
      <c r="I59" s="25">
        <v>967</v>
      </c>
      <c r="J59" s="25">
        <v>120</v>
      </c>
      <c r="K59" s="25">
        <v>413</v>
      </c>
      <c r="L59" s="26"/>
      <c r="M59" s="27"/>
      <c r="N59" s="28"/>
      <c r="O59" s="28"/>
      <c r="P59" s="28"/>
      <c r="Q59" s="28"/>
      <c r="R59" s="31"/>
      <c r="S59" s="27"/>
      <c r="T59" s="28"/>
      <c r="U59" s="28"/>
      <c r="V59" s="28"/>
      <c r="W59" s="28"/>
      <c r="X59" s="28"/>
    </row>
    <row r="60" spans="1:24" ht="27">
      <c r="A60" s="759"/>
      <c r="B60" s="14" t="s">
        <v>78</v>
      </c>
      <c r="C60" s="14" t="s">
        <v>78</v>
      </c>
      <c r="D60" s="11">
        <v>734</v>
      </c>
      <c r="E60" s="11">
        <v>527</v>
      </c>
      <c r="F60" s="11">
        <v>207</v>
      </c>
      <c r="G60" s="12" t="s">
        <v>63</v>
      </c>
      <c r="H60" s="13">
        <v>719</v>
      </c>
      <c r="I60" s="25">
        <v>471</v>
      </c>
      <c r="J60" s="25">
        <v>48</v>
      </c>
      <c r="K60" s="25">
        <v>200</v>
      </c>
      <c r="L60" s="26" t="s">
        <v>1181</v>
      </c>
      <c r="M60" s="27">
        <v>15</v>
      </c>
      <c r="N60" s="28">
        <v>1</v>
      </c>
      <c r="O60" s="28"/>
      <c r="P60" s="28">
        <v>7</v>
      </c>
      <c r="Q60" s="28">
        <v>7</v>
      </c>
      <c r="R60" s="31"/>
      <c r="S60" s="27"/>
      <c r="T60" s="28"/>
      <c r="U60" s="28"/>
      <c r="V60" s="28"/>
      <c r="W60" s="28"/>
      <c r="X60" s="28"/>
    </row>
    <row r="61" spans="1:24" ht="27">
      <c r="A61" s="759"/>
      <c r="B61" s="14" t="s">
        <v>1190</v>
      </c>
      <c r="C61" s="14" t="s">
        <v>1190</v>
      </c>
      <c r="D61" s="11">
        <v>31</v>
      </c>
      <c r="E61" s="11">
        <v>18</v>
      </c>
      <c r="F61" s="11">
        <v>13</v>
      </c>
      <c r="G61" s="12"/>
      <c r="H61" s="15"/>
      <c r="I61" s="28"/>
      <c r="J61" s="28"/>
      <c r="K61" s="25"/>
      <c r="L61" s="26"/>
      <c r="M61" s="27"/>
      <c r="N61" s="28"/>
      <c r="O61" s="28"/>
      <c r="P61" s="28"/>
      <c r="Q61" s="28"/>
      <c r="R61" s="31" t="s">
        <v>22</v>
      </c>
      <c r="S61" s="15">
        <v>31</v>
      </c>
      <c r="T61" s="25">
        <v>1</v>
      </c>
      <c r="U61" s="25">
        <v>11</v>
      </c>
      <c r="V61" s="32">
        <v>16</v>
      </c>
      <c r="W61" s="32">
        <v>1</v>
      </c>
      <c r="X61" s="32">
        <v>2</v>
      </c>
    </row>
    <row r="62" spans="1:24" ht="27">
      <c r="A62" s="759"/>
      <c r="B62" s="16" t="s">
        <v>80</v>
      </c>
      <c r="C62" s="16" t="s">
        <v>80</v>
      </c>
      <c r="D62" s="11">
        <v>19</v>
      </c>
      <c r="E62" s="11">
        <v>11</v>
      </c>
      <c r="F62" s="11">
        <v>8</v>
      </c>
      <c r="G62" s="12"/>
      <c r="H62" s="15"/>
      <c r="I62" s="28"/>
      <c r="J62" s="28"/>
      <c r="K62" s="25"/>
      <c r="L62" s="26"/>
      <c r="M62" s="27"/>
      <c r="N62" s="28"/>
      <c r="O62" s="28"/>
      <c r="P62" s="28"/>
      <c r="Q62" s="28"/>
      <c r="R62" s="31" t="s">
        <v>22</v>
      </c>
      <c r="S62" s="15">
        <v>19</v>
      </c>
      <c r="T62" s="25">
        <v>1</v>
      </c>
      <c r="U62" s="25">
        <v>6</v>
      </c>
      <c r="V62" s="32">
        <v>9</v>
      </c>
      <c r="W62" s="32">
        <v>1</v>
      </c>
      <c r="X62" s="32">
        <v>2</v>
      </c>
    </row>
    <row r="63" spans="1:24" ht="27">
      <c r="A63" s="759"/>
      <c r="B63" s="16" t="s">
        <v>21</v>
      </c>
      <c r="C63" s="16" t="s">
        <v>21</v>
      </c>
      <c r="D63" s="11">
        <v>5</v>
      </c>
      <c r="E63" s="11">
        <v>3</v>
      </c>
      <c r="F63" s="11">
        <v>2</v>
      </c>
      <c r="G63" s="12"/>
      <c r="H63" s="15"/>
      <c r="I63" s="28"/>
      <c r="J63" s="28"/>
      <c r="K63" s="25"/>
      <c r="L63" s="26"/>
      <c r="M63" s="27"/>
      <c r="N63" s="28"/>
      <c r="O63" s="28"/>
      <c r="P63" s="28"/>
      <c r="Q63" s="28"/>
      <c r="R63" s="31" t="s">
        <v>22</v>
      </c>
      <c r="S63" s="15">
        <v>5</v>
      </c>
      <c r="T63" s="25"/>
      <c r="U63" s="25">
        <v>2</v>
      </c>
      <c r="V63" s="32">
        <v>3</v>
      </c>
      <c r="W63" s="32"/>
      <c r="X63" s="32"/>
    </row>
    <row r="64" spans="1:24">
      <c r="A64" s="760"/>
      <c r="B64" s="14" t="s">
        <v>79</v>
      </c>
      <c r="C64" s="14" t="s">
        <v>79</v>
      </c>
      <c r="D64" s="11">
        <v>699</v>
      </c>
      <c r="E64" s="11">
        <v>570</v>
      </c>
      <c r="F64" s="11">
        <v>129</v>
      </c>
      <c r="G64" s="12" t="s">
        <v>63</v>
      </c>
      <c r="H64" s="13">
        <v>699</v>
      </c>
      <c r="I64" s="25">
        <v>304</v>
      </c>
      <c r="J64" s="25">
        <v>266</v>
      </c>
      <c r="K64" s="25">
        <v>129</v>
      </c>
      <c r="L64" s="26"/>
      <c r="M64" s="27"/>
      <c r="N64" s="28"/>
      <c r="O64" s="28"/>
      <c r="P64" s="28"/>
      <c r="Q64" s="28"/>
      <c r="R64" s="31"/>
      <c r="S64" s="27"/>
      <c r="T64" s="28"/>
      <c r="U64" s="28"/>
      <c r="V64" s="28"/>
      <c r="W64" s="28"/>
      <c r="X64" s="28"/>
    </row>
    <row r="65" spans="1:24" ht="27">
      <c r="A65" s="9" t="s">
        <v>1191</v>
      </c>
      <c r="B65" s="9" t="s">
        <v>1192</v>
      </c>
      <c r="C65" s="14" t="s">
        <v>82</v>
      </c>
      <c r="D65" s="11">
        <v>807</v>
      </c>
      <c r="E65" s="11">
        <v>564</v>
      </c>
      <c r="F65" s="11">
        <v>243</v>
      </c>
      <c r="G65" s="12" t="s">
        <v>63</v>
      </c>
      <c r="H65" s="13">
        <v>720</v>
      </c>
      <c r="I65" s="25">
        <v>470</v>
      </c>
      <c r="J65" s="25">
        <v>49</v>
      </c>
      <c r="K65" s="25">
        <v>201</v>
      </c>
      <c r="L65" s="26" t="s">
        <v>1181</v>
      </c>
      <c r="M65" s="27">
        <v>87</v>
      </c>
      <c r="N65" s="28">
        <v>6</v>
      </c>
      <c r="O65" s="28">
        <v>3</v>
      </c>
      <c r="P65" s="28">
        <v>39</v>
      </c>
      <c r="Q65" s="28">
        <v>39</v>
      </c>
      <c r="R65" s="31"/>
      <c r="S65" s="27"/>
      <c r="T65" s="28"/>
      <c r="U65" s="28"/>
      <c r="V65" s="28"/>
      <c r="W65" s="28"/>
      <c r="X65" s="28"/>
    </row>
    <row r="66" spans="1:24">
      <c r="A66" s="9" t="s">
        <v>142</v>
      </c>
      <c r="B66" s="9" t="s">
        <v>1193</v>
      </c>
      <c r="C66" s="14" t="s">
        <v>83</v>
      </c>
      <c r="D66" s="11">
        <v>1104</v>
      </c>
      <c r="E66" s="11">
        <v>813</v>
      </c>
      <c r="F66" s="11">
        <v>291</v>
      </c>
      <c r="G66" s="12" t="s">
        <v>63</v>
      </c>
      <c r="H66" s="13">
        <v>1104</v>
      </c>
      <c r="I66" s="25">
        <v>676</v>
      </c>
      <c r="J66" s="25">
        <v>137</v>
      </c>
      <c r="K66" s="25">
        <v>291</v>
      </c>
      <c r="L66" s="26"/>
      <c r="M66" s="27"/>
      <c r="N66" s="28"/>
      <c r="O66" s="28"/>
      <c r="P66" s="28"/>
      <c r="Q66" s="28"/>
      <c r="R66" s="31"/>
      <c r="S66" s="27"/>
      <c r="T66" s="28"/>
      <c r="U66" s="28"/>
      <c r="V66" s="28"/>
      <c r="W66" s="28"/>
      <c r="X66" s="28"/>
    </row>
    <row r="67" spans="1:24">
      <c r="A67" s="9" t="s">
        <v>84</v>
      </c>
      <c r="B67" s="9" t="s">
        <v>1194</v>
      </c>
      <c r="C67" s="14" t="s">
        <v>85</v>
      </c>
      <c r="D67" s="11">
        <v>540</v>
      </c>
      <c r="E67" s="11">
        <v>388</v>
      </c>
      <c r="F67" s="11">
        <v>152</v>
      </c>
      <c r="G67" s="12" t="s">
        <v>24</v>
      </c>
      <c r="H67" s="13">
        <v>540</v>
      </c>
      <c r="I67" s="25">
        <v>351</v>
      </c>
      <c r="J67" s="25">
        <v>37</v>
      </c>
      <c r="K67" s="25">
        <v>152</v>
      </c>
      <c r="L67" s="26"/>
      <c r="M67" s="27"/>
      <c r="N67" s="28"/>
      <c r="O67" s="28"/>
      <c r="P67" s="28"/>
      <c r="Q67" s="28"/>
      <c r="R67" s="31"/>
      <c r="S67" s="27"/>
      <c r="T67" s="28"/>
      <c r="U67" s="28"/>
      <c r="V67" s="28"/>
      <c r="W67" s="28"/>
      <c r="X67" s="28"/>
    </row>
    <row r="68" spans="1:24">
      <c r="A68" s="9" t="s">
        <v>626</v>
      </c>
      <c r="B68" s="9" t="s">
        <v>1195</v>
      </c>
      <c r="C68" s="14" t="s">
        <v>1196</v>
      </c>
      <c r="D68" s="11">
        <v>1044</v>
      </c>
      <c r="E68" s="11">
        <v>745</v>
      </c>
      <c r="F68" s="11">
        <v>299</v>
      </c>
      <c r="G68" s="12" t="s">
        <v>63</v>
      </c>
      <c r="H68" s="13">
        <v>1044</v>
      </c>
      <c r="I68" s="25">
        <v>683</v>
      </c>
      <c r="J68" s="25">
        <v>62</v>
      </c>
      <c r="K68" s="25">
        <v>299</v>
      </c>
      <c r="L68" s="26"/>
      <c r="M68" s="27"/>
      <c r="N68" s="28"/>
      <c r="O68" s="28"/>
      <c r="P68" s="28"/>
      <c r="Q68" s="28"/>
      <c r="R68" s="31"/>
      <c r="S68" s="27"/>
      <c r="T68" s="28"/>
      <c r="U68" s="28"/>
      <c r="V68" s="28"/>
      <c r="W68" s="28"/>
      <c r="X68" s="28"/>
    </row>
    <row r="69" spans="1:24" ht="27">
      <c r="A69" s="9" t="s">
        <v>87</v>
      </c>
      <c r="B69" s="9" t="s">
        <v>1197</v>
      </c>
      <c r="C69" s="14" t="s">
        <v>88</v>
      </c>
      <c r="D69" s="11">
        <v>1302</v>
      </c>
      <c r="E69" s="11">
        <v>870</v>
      </c>
      <c r="F69" s="11">
        <v>432</v>
      </c>
      <c r="G69" s="12" t="s">
        <v>63</v>
      </c>
      <c r="H69" s="13">
        <v>919</v>
      </c>
      <c r="I69" s="25">
        <v>593</v>
      </c>
      <c r="J69" s="25">
        <v>73</v>
      </c>
      <c r="K69" s="25">
        <v>253</v>
      </c>
      <c r="L69" s="26" t="s">
        <v>1181</v>
      </c>
      <c r="M69" s="27">
        <v>383</v>
      </c>
      <c r="N69" s="28">
        <v>52</v>
      </c>
      <c r="O69" s="28">
        <v>28</v>
      </c>
      <c r="P69" s="28">
        <v>152</v>
      </c>
      <c r="Q69" s="28">
        <v>151</v>
      </c>
      <c r="R69" s="31"/>
      <c r="S69" s="27"/>
      <c r="T69" s="28"/>
      <c r="U69" s="28"/>
      <c r="V69" s="28"/>
      <c r="W69" s="28"/>
      <c r="X69" s="28"/>
    </row>
    <row r="70" spans="1:24">
      <c r="A70" s="9" t="s">
        <v>87</v>
      </c>
      <c r="B70" s="9" t="s">
        <v>1198</v>
      </c>
      <c r="C70" s="14" t="s">
        <v>89</v>
      </c>
      <c r="D70" s="11">
        <v>784</v>
      </c>
      <c r="E70" s="11">
        <v>566</v>
      </c>
      <c r="F70" s="11">
        <v>218</v>
      </c>
      <c r="G70" s="12" t="s">
        <v>63</v>
      </c>
      <c r="H70" s="13">
        <v>784</v>
      </c>
      <c r="I70" s="25">
        <v>489</v>
      </c>
      <c r="J70" s="25">
        <v>77</v>
      </c>
      <c r="K70" s="25">
        <v>218</v>
      </c>
      <c r="L70" s="26"/>
      <c r="M70" s="27"/>
      <c r="N70" s="28"/>
      <c r="O70" s="28"/>
      <c r="P70" s="28"/>
      <c r="Q70" s="28"/>
      <c r="R70" s="31"/>
      <c r="S70" s="27"/>
      <c r="T70" s="28"/>
      <c r="U70" s="28"/>
      <c r="V70" s="28"/>
      <c r="W70" s="28"/>
      <c r="X70" s="28"/>
    </row>
    <row r="71" spans="1:24">
      <c r="A71" s="9" t="s">
        <v>87</v>
      </c>
      <c r="B71" s="9" t="s">
        <v>1199</v>
      </c>
      <c r="C71" s="14" t="s">
        <v>90</v>
      </c>
      <c r="D71" s="11">
        <v>935</v>
      </c>
      <c r="E71" s="11">
        <v>669</v>
      </c>
      <c r="F71" s="11">
        <v>266</v>
      </c>
      <c r="G71" s="12" t="s">
        <v>63</v>
      </c>
      <c r="H71" s="13">
        <v>935</v>
      </c>
      <c r="I71" s="25">
        <v>605</v>
      </c>
      <c r="J71" s="25">
        <v>64</v>
      </c>
      <c r="K71" s="25">
        <v>266</v>
      </c>
      <c r="L71" s="26"/>
      <c r="M71" s="27"/>
      <c r="N71" s="28"/>
      <c r="O71" s="28"/>
      <c r="P71" s="28"/>
      <c r="Q71" s="28"/>
      <c r="R71" s="31"/>
      <c r="S71" s="27"/>
      <c r="T71" s="28"/>
      <c r="U71" s="28"/>
      <c r="V71" s="28"/>
      <c r="W71" s="28"/>
      <c r="X71" s="28"/>
    </row>
    <row r="72" spans="1:24">
      <c r="A72" s="9" t="s">
        <v>1200</v>
      </c>
      <c r="B72" s="9" t="s">
        <v>1201</v>
      </c>
      <c r="C72" s="14" t="s">
        <v>91</v>
      </c>
      <c r="D72" s="11">
        <v>1001</v>
      </c>
      <c r="E72" s="11">
        <v>729</v>
      </c>
      <c r="F72" s="11">
        <v>272</v>
      </c>
      <c r="G72" s="12" t="s">
        <v>63</v>
      </c>
      <c r="H72" s="13">
        <v>1001</v>
      </c>
      <c r="I72" s="25">
        <v>630</v>
      </c>
      <c r="J72" s="25">
        <v>99</v>
      </c>
      <c r="K72" s="25">
        <v>272</v>
      </c>
      <c r="L72" s="26"/>
      <c r="M72" s="27"/>
      <c r="N72" s="28"/>
      <c r="O72" s="28"/>
      <c r="P72" s="28"/>
      <c r="Q72" s="28"/>
      <c r="R72" s="31"/>
      <c r="S72" s="27"/>
      <c r="T72" s="28"/>
      <c r="U72" s="28"/>
      <c r="V72" s="28"/>
      <c r="W72" s="28"/>
      <c r="X72" s="28"/>
    </row>
    <row r="73" spans="1:24">
      <c r="A73" s="9" t="s">
        <v>134</v>
      </c>
      <c r="B73" s="9" t="s">
        <v>1202</v>
      </c>
      <c r="C73" s="14" t="s">
        <v>92</v>
      </c>
      <c r="D73" s="11">
        <v>1161</v>
      </c>
      <c r="E73" s="11">
        <v>861</v>
      </c>
      <c r="F73" s="11">
        <v>300</v>
      </c>
      <c r="G73" s="12" t="s">
        <v>63</v>
      </c>
      <c r="H73" s="13">
        <v>1161</v>
      </c>
      <c r="I73" s="25">
        <v>703</v>
      </c>
      <c r="J73" s="25">
        <v>158</v>
      </c>
      <c r="K73" s="25">
        <v>300</v>
      </c>
      <c r="L73" s="26"/>
      <c r="M73" s="27"/>
      <c r="N73" s="28"/>
      <c r="O73" s="28"/>
      <c r="P73" s="28"/>
      <c r="Q73" s="28"/>
      <c r="R73" s="31"/>
      <c r="S73" s="27"/>
      <c r="T73" s="28"/>
      <c r="U73" s="28"/>
      <c r="V73" s="28"/>
      <c r="W73" s="28"/>
      <c r="X73" s="28"/>
    </row>
    <row r="74" spans="1:24" ht="27">
      <c r="A74" s="9" t="s">
        <v>130</v>
      </c>
      <c r="B74" s="9" t="s">
        <v>1203</v>
      </c>
      <c r="C74" s="14" t="s">
        <v>93</v>
      </c>
      <c r="D74" s="11">
        <v>1591</v>
      </c>
      <c r="E74" s="11">
        <v>1095</v>
      </c>
      <c r="F74" s="11">
        <v>496</v>
      </c>
      <c r="G74" s="12" t="s">
        <v>63</v>
      </c>
      <c r="H74" s="13">
        <v>1414</v>
      </c>
      <c r="I74" s="25">
        <v>885</v>
      </c>
      <c r="J74" s="25">
        <v>146</v>
      </c>
      <c r="K74" s="25">
        <v>383</v>
      </c>
      <c r="L74" s="26" t="s">
        <v>1181</v>
      </c>
      <c r="M74" s="27">
        <v>177</v>
      </c>
      <c r="N74" s="28">
        <v>12</v>
      </c>
      <c r="O74" s="28">
        <v>10</v>
      </c>
      <c r="P74" s="28">
        <v>52</v>
      </c>
      <c r="Q74" s="28">
        <v>103</v>
      </c>
      <c r="R74" s="31"/>
      <c r="S74" s="27"/>
      <c r="T74" s="28"/>
      <c r="U74" s="28"/>
      <c r="V74" s="28"/>
      <c r="W74" s="28"/>
      <c r="X74" s="28"/>
    </row>
    <row r="75" spans="1:24">
      <c r="A75" s="9" t="s">
        <v>469</v>
      </c>
      <c r="B75" s="9" t="s">
        <v>1204</v>
      </c>
      <c r="C75" s="14" t="s">
        <v>94</v>
      </c>
      <c r="D75" s="11">
        <v>685</v>
      </c>
      <c r="E75" s="11">
        <v>505</v>
      </c>
      <c r="F75" s="11">
        <v>180</v>
      </c>
      <c r="G75" s="12" t="s">
        <v>63</v>
      </c>
      <c r="H75" s="13">
        <v>685</v>
      </c>
      <c r="I75" s="25">
        <v>413</v>
      </c>
      <c r="J75" s="25">
        <v>92</v>
      </c>
      <c r="K75" s="25">
        <v>180</v>
      </c>
      <c r="L75" s="26"/>
      <c r="M75" s="27"/>
      <c r="N75" s="28"/>
      <c r="O75" s="28"/>
      <c r="P75" s="28"/>
      <c r="Q75" s="28"/>
      <c r="R75" s="31"/>
      <c r="S75" s="27"/>
      <c r="T75" s="28"/>
      <c r="U75" s="28"/>
      <c r="V75" s="28"/>
      <c r="W75" s="28"/>
      <c r="X75" s="28"/>
    </row>
    <row r="76" spans="1:24">
      <c r="A76" s="9" t="s">
        <v>124</v>
      </c>
      <c r="B76" s="9" t="s">
        <v>1205</v>
      </c>
      <c r="C76" s="14" t="s">
        <v>95</v>
      </c>
      <c r="D76" s="11">
        <v>1345</v>
      </c>
      <c r="E76" s="11">
        <v>964</v>
      </c>
      <c r="F76" s="11">
        <v>381</v>
      </c>
      <c r="G76" s="12" t="s">
        <v>63</v>
      </c>
      <c r="H76" s="13">
        <v>1345</v>
      </c>
      <c r="I76" s="25">
        <v>883</v>
      </c>
      <c r="J76" s="25">
        <v>81</v>
      </c>
      <c r="K76" s="25">
        <v>381</v>
      </c>
      <c r="L76" s="26"/>
      <c r="M76" s="27"/>
      <c r="N76" s="28"/>
      <c r="O76" s="28"/>
      <c r="P76" s="28"/>
      <c r="Q76" s="28"/>
      <c r="R76" s="31"/>
      <c r="S76" s="27"/>
      <c r="T76" s="28"/>
      <c r="U76" s="28"/>
      <c r="V76" s="28"/>
      <c r="W76" s="28"/>
      <c r="X76" s="28"/>
    </row>
    <row r="77" spans="1:24">
      <c r="A77" s="9" t="s">
        <v>96</v>
      </c>
      <c r="B77" s="9" t="s">
        <v>1206</v>
      </c>
      <c r="C77" s="14" t="s">
        <v>97</v>
      </c>
      <c r="D77" s="11">
        <v>994</v>
      </c>
      <c r="E77" s="11">
        <v>708</v>
      </c>
      <c r="F77" s="11">
        <v>286</v>
      </c>
      <c r="G77" s="12" t="s">
        <v>63</v>
      </c>
      <c r="H77" s="13">
        <v>994</v>
      </c>
      <c r="I77" s="25">
        <v>652</v>
      </c>
      <c r="J77" s="25">
        <v>56</v>
      </c>
      <c r="K77" s="25">
        <v>286</v>
      </c>
      <c r="L77" s="26"/>
      <c r="M77" s="27"/>
      <c r="N77" s="28"/>
      <c r="O77" s="28"/>
      <c r="P77" s="28"/>
      <c r="Q77" s="28"/>
      <c r="R77" s="31"/>
      <c r="S77" s="27"/>
      <c r="T77" s="28"/>
      <c r="U77" s="28"/>
      <c r="V77" s="28"/>
      <c r="W77" s="28"/>
      <c r="X77" s="28"/>
    </row>
    <row r="78" spans="1:24" ht="27">
      <c r="A78" s="9" t="s">
        <v>96</v>
      </c>
      <c r="B78" s="9" t="s">
        <v>1207</v>
      </c>
      <c r="C78" s="14" t="s">
        <v>98</v>
      </c>
      <c r="D78" s="11">
        <v>869</v>
      </c>
      <c r="E78" s="11">
        <v>610</v>
      </c>
      <c r="F78" s="11">
        <v>259</v>
      </c>
      <c r="G78" s="12" t="s">
        <v>63</v>
      </c>
      <c r="H78" s="13">
        <v>830</v>
      </c>
      <c r="I78" s="25">
        <v>541</v>
      </c>
      <c r="J78" s="25">
        <v>47</v>
      </c>
      <c r="K78" s="25">
        <v>242</v>
      </c>
      <c r="L78" s="26" t="s">
        <v>1181</v>
      </c>
      <c r="M78" s="27">
        <v>39</v>
      </c>
      <c r="N78" s="28">
        <v>9</v>
      </c>
      <c r="O78" s="28">
        <v>5</v>
      </c>
      <c r="P78" s="28">
        <v>13</v>
      </c>
      <c r="Q78" s="28">
        <v>12</v>
      </c>
      <c r="R78" s="31"/>
      <c r="S78" s="27"/>
      <c r="T78" s="28"/>
      <c r="U78" s="28"/>
      <c r="V78" s="28"/>
      <c r="W78" s="28"/>
      <c r="X78" s="28"/>
    </row>
    <row r="79" spans="1:24" ht="27">
      <c r="A79" s="9" t="s">
        <v>630</v>
      </c>
      <c r="B79" s="9" t="s">
        <v>1208</v>
      </c>
      <c r="C79" s="14" t="s">
        <v>99</v>
      </c>
      <c r="D79" s="11">
        <v>984</v>
      </c>
      <c r="E79" s="11">
        <v>730</v>
      </c>
      <c r="F79" s="11">
        <v>254</v>
      </c>
      <c r="G79" s="12" t="s">
        <v>63</v>
      </c>
      <c r="H79" s="13">
        <v>970</v>
      </c>
      <c r="I79" s="25">
        <v>584</v>
      </c>
      <c r="J79" s="25">
        <v>139</v>
      </c>
      <c r="K79" s="25">
        <v>247</v>
      </c>
      <c r="L79" s="26" t="s">
        <v>1181</v>
      </c>
      <c r="M79" s="27">
        <v>14</v>
      </c>
      <c r="N79" s="28">
        <v>1</v>
      </c>
      <c r="O79" s="28"/>
      <c r="P79" s="28">
        <v>6</v>
      </c>
      <c r="Q79" s="28">
        <v>7</v>
      </c>
      <c r="R79" s="31"/>
      <c r="S79" s="27"/>
      <c r="T79" s="28"/>
      <c r="U79" s="28"/>
      <c r="V79" s="28"/>
      <c r="W79" s="28"/>
      <c r="X79" s="28"/>
    </row>
    <row r="80" spans="1:24">
      <c r="A80" s="9" t="s">
        <v>100</v>
      </c>
      <c r="B80" s="9" t="s">
        <v>1209</v>
      </c>
      <c r="C80" s="14" t="s">
        <v>101</v>
      </c>
      <c r="D80" s="11">
        <v>582</v>
      </c>
      <c r="E80" s="11">
        <v>447</v>
      </c>
      <c r="F80" s="11">
        <v>135</v>
      </c>
      <c r="G80" s="12" t="s">
        <v>63</v>
      </c>
      <c r="H80" s="13">
        <v>582</v>
      </c>
      <c r="I80" s="25">
        <v>317</v>
      </c>
      <c r="J80" s="25">
        <v>130</v>
      </c>
      <c r="K80" s="25">
        <v>135</v>
      </c>
      <c r="L80" s="26"/>
      <c r="M80" s="27"/>
      <c r="N80" s="28"/>
      <c r="O80" s="28"/>
      <c r="P80" s="28"/>
      <c r="Q80" s="28"/>
      <c r="R80" s="31"/>
      <c r="S80" s="27"/>
      <c r="T80" s="28"/>
      <c r="U80" s="28"/>
      <c r="V80" s="28"/>
      <c r="W80" s="28"/>
      <c r="X80" s="28"/>
    </row>
    <row r="81" spans="1:24" ht="27">
      <c r="A81" s="9" t="s">
        <v>102</v>
      </c>
      <c r="B81" s="9" t="s">
        <v>1210</v>
      </c>
      <c r="C81" s="14" t="s">
        <v>103</v>
      </c>
      <c r="D81" s="11">
        <v>540</v>
      </c>
      <c r="E81" s="11">
        <v>372</v>
      </c>
      <c r="F81" s="11">
        <v>168</v>
      </c>
      <c r="G81" s="12" t="s">
        <v>63</v>
      </c>
      <c r="H81" s="13">
        <v>427</v>
      </c>
      <c r="I81" s="25">
        <v>271</v>
      </c>
      <c r="J81" s="25">
        <v>39</v>
      </c>
      <c r="K81" s="25">
        <v>117</v>
      </c>
      <c r="L81" s="26" t="s">
        <v>1181</v>
      </c>
      <c r="M81" s="27">
        <v>113</v>
      </c>
      <c r="N81" s="28">
        <v>21</v>
      </c>
      <c r="O81" s="28">
        <v>11</v>
      </c>
      <c r="P81" s="28">
        <v>41</v>
      </c>
      <c r="Q81" s="28">
        <v>40</v>
      </c>
      <c r="R81" s="31"/>
      <c r="S81" s="27"/>
      <c r="T81" s="28"/>
      <c r="U81" s="28"/>
      <c r="V81" s="28"/>
      <c r="W81" s="28"/>
      <c r="X81" s="28"/>
    </row>
    <row r="82" spans="1:24">
      <c r="A82" s="9" t="s">
        <v>939</v>
      </c>
      <c r="B82" s="9" t="s">
        <v>1211</v>
      </c>
      <c r="C82" s="14" t="s">
        <v>104</v>
      </c>
      <c r="D82" s="11">
        <v>1061</v>
      </c>
      <c r="E82" s="11">
        <v>749</v>
      </c>
      <c r="F82" s="11">
        <v>312</v>
      </c>
      <c r="G82" s="12" t="s">
        <v>24</v>
      </c>
      <c r="H82" s="13">
        <v>1061</v>
      </c>
      <c r="I82" s="25">
        <v>715</v>
      </c>
      <c r="J82" s="25">
        <v>34</v>
      </c>
      <c r="K82" s="25">
        <v>312</v>
      </c>
      <c r="L82" s="26"/>
      <c r="M82" s="27"/>
      <c r="N82" s="28"/>
      <c r="O82" s="28"/>
      <c r="P82" s="28"/>
      <c r="Q82" s="28"/>
      <c r="R82" s="31"/>
      <c r="S82" s="27"/>
      <c r="T82" s="28"/>
      <c r="U82" s="28"/>
      <c r="V82" s="28"/>
      <c r="W82" s="28"/>
      <c r="X82" s="28"/>
    </row>
    <row r="83" spans="1:24" ht="27">
      <c r="A83" s="9" t="s">
        <v>1212</v>
      </c>
      <c r="B83" s="9" t="s">
        <v>1213</v>
      </c>
      <c r="C83" s="14" t="s">
        <v>106</v>
      </c>
      <c r="D83" s="11">
        <v>634</v>
      </c>
      <c r="E83" s="11">
        <v>430</v>
      </c>
      <c r="F83" s="11">
        <v>204</v>
      </c>
      <c r="G83" s="12" t="s">
        <v>63</v>
      </c>
      <c r="H83" s="13">
        <v>527</v>
      </c>
      <c r="I83" s="25">
        <v>371</v>
      </c>
      <c r="J83" s="25"/>
      <c r="K83" s="25">
        <v>156</v>
      </c>
      <c r="L83" s="26" t="s">
        <v>1181</v>
      </c>
      <c r="M83" s="27">
        <v>107</v>
      </c>
      <c r="N83" s="28">
        <v>22</v>
      </c>
      <c r="O83" s="28">
        <v>12</v>
      </c>
      <c r="P83" s="28">
        <v>37</v>
      </c>
      <c r="Q83" s="28">
        <v>36</v>
      </c>
      <c r="R83" s="31"/>
      <c r="S83" s="27"/>
      <c r="T83" s="28"/>
      <c r="U83" s="28"/>
      <c r="V83" s="28"/>
      <c r="W83" s="28"/>
      <c r="X83" s="28"/>
    </row>
    <row r="84" spans="1:24">
      <c r="A84" s="9" t="s">
        <v>107</v>
      </c>
      <c r="B84" s="9" t="s">
        <v>1214</v>
      </c>
      <c r="C84" s="14" t="s">
        <v>108</v>
      </c>
      <c r="D84" s="11">
        <v>715</v>
      </c>
      <c r="E84" s="11">
        <v>511</v>
      </c>
      <c r="F84" s="11">
        <v>204</v>
      </c>
      <c r="G84" s="12" t="s">
        <v>63</v>
      </c>
      <c r="H84" s="13">
        <v>715</v>
      </c>
      <c r="I84" s="25">
        <v>472</v>
      </c>
      <c r="J84" s="25">
        <v>39</v>
      </c>
      <c r="K84" s="25">
        <v>204</v>
      </c>
      <c r="L84" s="26"/>
      <c r="M84" s="27"/>
      <c r="N84" s="28"/>
      <c r="O84" s="28"/>
      <c r="P84" s="28"/>
      <c r="Q84" s="28"/>
      <c r="R84" s="31"/>
      <c r="S84" s="27"/>
      <c r="T84" s="28"/>
      <c r="U84" s="28"/>
      <c r="V84" s="28"/>
      <c r="W84" s="28"/>
      <c r="X84" s="28"/>
    </row>
    <row r="85" spans="1:24" ht="27">
      <c r="A85" s="9" t="s">
        <v>151</v>
      </c>
      <c r="B85" s="9" t="s">
        <v>1215</v>
      </c>
      <c r="C85" s="14" t="s">
        <v>110</v>
      </c>
      <c r="D85" s="11">
        <v>741</v>
      </c>
      <c r="E85" s="11">
        <v>524</v>
      </c>
      <c r="F85" s="11">
        <v>217</v>
      </c>
      <c r="G85" s="12" t="s">
        <v>63</v>
      </c>
      <c r="H85" s="13">
        <v>726</v>
      </c>
      <c r="I85" s="25">
        <v>483</v>
      </c>
      <c r="J85" s="25">
        <v>33</v>
      </c>
      <c r="K85" s="25">
        <v>210</v>
      </c>
      <c r="L85" s="26" t="s">
        <v>1181</v>
      </c>
      <c r="M85" s="27">
        <v>15</v>
      </c>
      <c r="N85" s="28"/>
      <c r="O85" s="28"/>
      <c r="P85" s="28">
        <v>8</v>
      </c>
      <c r="Q85" s="28">
        <v>7</v>
      </c>
      <c r="R85" s="31"/>
      <c r="S85" s="27"/>
      <c r="T85" s="28"/>
      <c r="U85" s="28"/>
      <c r="V85" s="28"/>
      <c r="W85" s="28"/>
      <c r="X85" s="28"/>
    </row>
    <row r="86" spans="1:24">
      <c r="A86" s="9" t="s">
        <v>111</v>
      </c>
      <c r="B86" s="33" t="s">
        <v>1216</v>
      </c>
      <c r="C86" s="14" t="s">
        <v>112</v>
      </c>
      <c r="D86" s="11">
        <v>157</v>
      </c>
      <c r="E86" s="11">
        <v>8</v>
      </c>
      <c r="F86" s="11">
        <v>149</v>
      </c>
      <c r="G86" s="12" t="s">
        <v>24</v>
      </c>
      <c r="H86" s="13">
        <v>157</v>
      </c>
      <c r="I86" s="25">
        <v>8</v>
      </c>
      <c r="J86" s="25"/>
      <c r="K86" s="25">
        <v>149</v>
      </c>
      <c r="L86" s="26"/>
      <c r="M86" s="27"/>
      <c r="N86" s="28"/>
      <c r="O86" s="28"/>
      <c r="P86" s="28"/>
      <c r="Q86" s="28"/>
      <c r="R86" s="31"/>
      <c r="S86" s="27"/>
      <c r="T86" s="28"/>
      <c r="U86" s="28"/>
      <c r="V86" s="28"/>
      <c r="W86" s="28"/>
      <c r="X86" s="28"/>
    </row>
    <row r="87" spans="1:24">
      <c r="A87" s="14" t="s">
        <v>113</v>
      </c>
      <c r="B87" s="9">
        <v>372001</v>
      </c>
      <c r="C87" s="14" t="s">
        <v>113</v>
      </c>
      <c r="D87" s="11">
        <v>478</v>
      </c>
      <c r="E87" s="11">
        <v>324</v>
      </c>
      <c r="F87" s="11">
        <v>154</v>
      </c>
      <c r="G87" s="12" t="s">
        <v>63</v>
      </c>
      <c r="H87" s="13">
        <v>478</v>
      </c>
      <c r="I87" s="25">
        <v>304</v>
      </c>
      <c r="J87" s="25">
        <v>20</v>
      </c>
      <c r="K87" s="25">
        <v>154</v>
      </c>
      <c r="L87" s="26"/>
      <c r="M87" s="27"/>
      <c r="N87" s="28"/>
      <c r="O87" s="28"/>
      <c r="P87" s="28"/>
      <c r="Q87" s="28"/>
      <c r="R87" s="31"/>
      <c r="S87" s="27"/>
      <c r="T87" s="28"/>
      <c r="U87" s="28"/>
      <c r="V87" s="28"/>
      <c r="W87" s="28"/>
      <c r="X87" s="28"/>
    </row>
    <row r="88" spans="1:24">
      <c r="A88" s="14" t="s">
        <v>114</v>
      </c>
      <c r="B88" s="9">
        <v>371001</v>
      </c>
      <c r="C88" s="14" t="s">
        <v>114</v>
      </c>
      <c r="D88" s="11">
        <v>455</v>
      </c>
      <c r="E88" s="11">
        <v>329</v>
      </c>
      <c r="F88" s="11">
        <v>126</v>
      </c>
      <c r="G88" s="12" t="s">
        <v>63</v>
      </c>
      <c r="H88" s="13">
        <v>455</v>
      </c>
      <c r="I88" s="25">
        <v>294</v>
      </c>
      <c r="J88" s="25">
        <v>35</v>
      </c>
      <c r="K88" s="25">
        <v>126</v>
      </c>
      <c r="L88" s="26"/>
      <c r="M88" s="27"/>
      <c r="N88" s="28"/>
      <c r="O88" s="28"/>
      <c r="P88" s="28"/>
      <c r="Q88" s="28"/>
      <c r="R88" s="31"/>
      <c r="S88" s="27"/>
      <c r="T88" s="28"/>
      <c r="U88" s="28"/>
      <c r="V88" s="28"/>
      <c r="W88" s="28"/>
      <c r="X88" s="28"/>
    </row>
    <row r="89" spans="1:24">
      <c r="A89" s="9" t="s">
        <v>432</v>
      </c>
      <c r="B89" s="9" t="s">
        <v>1217</v>
      </c>
      <c r="C89" s="14" t="s">
        <v>117</v>
      </c>
      <c r="D89" s="11">
        <v>2746</v>
      </c>
      <c r="E89" s="11">
        <v>2039</v>
      </c>
      <c r="F89" s="11">
        <v>707</v>
      </c>
      <c r="G89" s="12" t="s">
        <v>24</v>
      </c>
      <c r="H89" s="13">
        <v>2746</v>
      </c>
      <c r="I89" s="25">
        <v>1641</v>
      </c>
      <c r="J89" s="25">
        <v>398</v>
      </c>
      <c r="K89" s="25">
        <v>707</v>
      </c>
      <c r="L89" s="26"/>
      <c r="M89" s="27"/>
      <c r="N89" s="28"/>
      <c r="O89" s="28"/>
      <c r="P89" s="28"/>
      <c r="Q89" s="28"/>
      <c r="R89" s="31"/>
      <c r="S89" s="27"/>
      <c r="T89" s="28"/>
      <c r="U89" s="28"/>
      <c r="V89" s="28"/>
      <c r="W89" s="28"/>
      <c r="X89" s="28"/>
    </row>
    <row r="90" spans="1:24">
      <c r="A90" s="9" t="s">
        <v>432</v>
      </c>
      <c r="B90" s="9" t="s">
        <v>1218</v>
      </c>
      <c r="C90" s="14" t="s">
        <v>118</v>
      </c>
      <c r="D90" s="11">
        <v>2050</v>
      </c>
      <c r="E90" s="11">
        <v>1480</v>
      </c>
      <c r="F90" s="11">
        <v>570</v>
      </c>
      <c r="G90" s="12" t="s">
        <v>24</v>
      </c>
      <c r="H90" s="13">
        <v>2050</v>
      </c>
      <c r="I90" s="25">
        <v>1318</v>
      </c>
      <c r="J90" s="25">
        <v>162</v>
      </c>
      <c r="K90" s="25">
        <v>570</v>
      </c>
      <c r="L90" s="26"/>
      <c r="M90" s="27"/>
      <c r="N90" s="28"/>
      <c r="O90" s="28"/>
      <c r="P90" s="28"/>
      <c r="Q90" s="28"/>
      <c r="R90" s="31"/>
      <c r="S90" s="27"/>
      <c r="T90" s="28"/>
      <c r="U90" s="28"/>
      <c r="V90" s="28"/>
      <c r="W90" s="28"/>
      <c r="X90" s="28"/>
    </row>
    <row r="91" spans="1:24">
      <c r="A91" s="9" t="s">
        <v>432</v>
      </c>
      <c r="B91" s="9" t="s">
        <v>1219</v>
      </c>
      <c r="C91" s="14" t="s">
        <v>119</v>
      </c>
      <c r="D91" s="11">
        <v>1468</v>
      </c>
      <c r="E91" s="11">
        <v>1088</v>
      </c>
      <c r="F91" s="11">
        <v>380</v>
      </c>
      <c r="G91" s="12" t="s">
        <v>24</v>
      </c>
      <c r="H91" s="13">
        <v>1468</v>
      </c>
      <c r="I91" s="25">
        <v>890</v>
      </c>
      <c r="J91" s="25">
        <v>198</v>
      </c>
      <c r="K91" s="25">
        <v>380</v>
      </c>
      <c r="L91" s="26"/>
      <c r="M91" s="27"/>
      <c r="N91" s="28"/>
      <c r="O91" s="28"/>
      <c r="P91" s="28"/>
      <c r="Q91" s="28"/>
      <c r="R91" s="31"/>
      <c r="S91" s="27"/>
      <c r="T91" s="28"/>
      <c r="U91" s="28"/>
      <c r="V91" s="28"/>
      <c r="W91" s="28"/>
      <c r="X91" s="28"/>
    </row>
    <row r="92" spans="1:24">
      <c r="A92" s="9" t="s">
        <v>432</v>
      </c>
      <c r="B92" s="9" t="s">
        <v>1220</v>
      </c>
      <c r="C92" s="14" t="s">
        <v>120</v>
      </c>
      <c r="D92" s="11">
        <v>361</v>
      </c>
      <c r="E92" s="11">
        <v>271</v>
      </c>
      <c r="F92" s="11">
        <v>90</v>
      </c>
      <c r="G92" s="12" t="s">
        <v>63</v>
      </c>
      <c r="H92" s="13">
        <v>361</v>
      </c>
      <c r="I92" s="25">
        <v>212</v>
      </c>
      <c r="J92" s="25">
        <v>59</v>
      </c>
      <c r="K92" s="25">
        <v>90</v>
      </c>
      <c r="L92" s="26"/>
      <c r="M92" s="27"/>
      <c r="N92" s="28"/>
      <c r="O92" s="28"/>
      <c r="P92" s="28"/>
      <c r="Q92" s="28"/>
      <c r="R92" s="31"/>
      <c r="S92" s="27"/>
      <c r="T92" s="28"/>
      <c r="U92" s="28"/>
      <c r="V92" s="28"/>
      <c r="W92" s="28"/>
      <c r="X92" s="28"/>
    </row>
    <row r="93" spans="1:24">
      <c r="A93" s="9" t="s">
        <v>432</v>
      </c>
      <c r="B93" s="9" t="s">
        <v>1221</v>
      </c>
      <c r="C93" s="14" t="s">
        <v>115</v>
      </c>
      <c r="D93" s="11">
        <v>20</v>
      </c>
      <c r="E93" s="11">
        <v>0</v>
      </c>
      <c r="F93" s="11">
        <v>20</v>
      </c>
      <c r="G93" s="12" t="s">
        <v>24</v>
      </c>
      <c r="H93" s="13">
        <v>20</v>
      </c>
      <c r="I93" s="25"/>
      <c r="J93" s="25"/>
      <c r="K93" s="25">
        <v>20</v>
      </c>
      <c r="L93" s="26"/>
      <c r="M93" s="27"/>
      <c r="N93" s="28"/>
      <c r="O93" s="28"/>
      <c r="P93" s="28"/>
      <c r="Q93" s="28"/>
      <c r="R93" s="31"/>
      <c r="S93" s="27"/>
      <c r="T93" s="28"/>
      <c r="U93" s="28"/>
      <c r="V93" s="28"/>
      <c r="W93" s="28"/>
      <c r="X93" s="28"/>
    </row>
    <row r="94" spans="1:24">
      <c r="A94" s="9" t="s">
        <v>432</v>
      </c>
      <c r="B94" s="9" t="s">
        <v>1222</v>
      </c>
      <c r="C94" s="14" t="s">
        <v>116</v>
      </c>
      <c r="D94" s="11">
        <v>12</v>
      </c>
      <c r="E94" s="11">
        <v>0</v>
      </c>
      <c r="F94" s="11">
        <v>12</v>
      </c>
      <c r="G94" s="12" t="s">
        <v>24</v>
      </c>
      <c r="H94" s="13">
        <v>12</v>
      </c>
      <c r="I94" s="25"/>
      <c r="J94" s="25"/>
      <c r="K94" s="25">
        <v>12</v>
      </c>
      <c r="L94" s="26"/>
      <c r="M94" s="27"/>
      <c r="N94" s="28"/>
      <c r="O94" s="28"/>
      <c r="P94" s="28"/>
      <c r="Q94" s="28"/>
      <c r="R94" s="31"/>
      <c r="S94" s="27"/>
      <c r="T94" s="28"/>
      <c r="U94" s="28"/>
      <c r="V94" s="28"/>
      <c r="W94" s="28"/>
      <c r="X94" s="28"/>
    </row>
    <row r="95" spans="1:24" ht="27">
      <c r="A95" s="9" t="s">
        <v>20</v>
      </c>
      <c r="B95" s="9">
        <v>100063</v>
      </c>
      <c r="C95" s="14" t="s">
        <v>121</v>
      </c>
      <c r="D95" s="11">
        <v>28</v>
      </c>
      <c r="E95" s="11">
        <v>15</v>
      </c>
      <c r="F95" s="11">
        <v>13</v>
      </c>
      <c r="G95" s="12"/>
      <c r="H95" s="15"/>
      <c r="I95" s="25"/>
      <c r="J95" s="25"/>
      <c r="K95" s="25"/>
      <c r="L95" s="26" t="s">
        <v>1181</v>
      </c>
      <c r="M95" s="27">
        <v>28</v>
      </c>
      <c r="N95" s="28">
        <v>3</v>
      </c>
      <c r="O95" s="28">
        <v>2</v>
      </c>
      <c r="P95" s="28">
        <v>12</v>
      </c>
      <c r="Q95" s="28">
        <v>11</v>
      </c>
      <c r="R95" s="31"/>
      <c r="S95" s="27"/>
      <c r="T95" s="28"/>
      <c r="U95" s="28"/>
      <c r="V95" s="28"/>
      <c r="W95" s="28"/>
      <c r="X95" s="28"/>
    </row>
    <row r="96" spans="1:24" ht="27">
      <c r="A96" s="9" t="s">
        <v>87</v>
      </c>
      <c r="B96" s="9">
        <v>350015</v>
      </c>
      <c r="C96" s="14" t="s">
        <v>122</v>
      </c>
      <c r="D96" s="11">
        <v>245</v>
      </c>
      <c r="E96" s="11">
        <v>128</v>
      </c>
      <c r="F96" s="11">
        <v>117</v>
      </c>
      <c r="G96" s="12"/>
      <c r="H96" s="15"/>
      <c r="I96" s="25"/>
      <c r="J96" s="25"/>
      <c r="K96" s="25"/>
      <c r="L96" s="26" t="s">
        <v>1181</v>
      </c>
      <c r="M96" s="27">
        <v>245</v>
      </c>
      <c r="N96" s="28">
        <v>18</v>
      </c>
      <c r="O96" s="28">
        <v>10</v>
      </c>
      <c r="P96" s="28">
        <v>110</v>
      </c>
      <c r="Q96" s="28">
        <v>107</v>
      </c>
      <c r="R96" s="31"/>
      <c r="S96" s="27"/>
      <c r="T96" s="28"/>
      <c r="U96" s="28"/>
      <c r="V96" s="28"/>
      <c r="W96" s="28"/>
      <c r="X96" s="28"/>
    </row>
    <row r="97" spans="1:24" ht="27">
      <c r="A97" s="9" t="s">
        <v>87</v>
      </c>
      <c r="B97" s="9" t="s">
        <v>1223</v>
      </c>
      <c r="C97" s="14" t="s">
        <v>123</v>
      </c>
      <c r="D97" s="11">
        <v>264</v>
      </c>
      <c r="E97" s="11">
        <v>142</v>
      </c>
      <c r="F97" s="11">
        <v>122</v>
      </c>
      <c r="G97" s="12"/>
      <c r="H97" s="15"/>
      <c r="I97" s="25"/>
      <c r="J97" s="25"/>
      <c r="K97" s="25"/>
      <c r="L97" s="26" t="s">
        <v>1181</v>
      </c>
      <c r="M97" s="27">
        <v>264</v>
      </c>
      <c r="N97" s="28">
        <v>38</v>
      </c>
      <c r="O97" s="28">
        <v>21</v>
      </c>
      <c r="P97" s="28">
        <v>104</v>
      </c>
      <c r="Q97" s="28">
        <v>101</v>
      </c>
      <c r="R97" s="31"/>
      <c r="S97" s="27"/>
      <c r="T97" s="28"/>
      <c r="U97" s="28"/>
      <c r="V97" s="28"/>
      <c r="W97" s="28"/>
      <c r="X97" s="28"/>
    </row>
    <row r="98" spans="1:24" ht="27">
      <c r="A98" s="9" t="s">
        <v>124</v>
      </c>
      <c r="B98" s="9" t="s">
        <v>1224</v>
      </c>
      <c r="C98" s="14" t="s">
        <v>125</v>
      </c>
      <c r="D98" s="11">
        <v>828</v>
      </c>
      <c r="E98" s="11">
        <v>443</v>
      </c>
      <c r="F98" s="11">
        <v>385</v>
      </c>
      <c r="G98" s="12"/>
      <c r="H98" s="15"/>
      <c r="I98" s="25"/>
      <c r="J98" s="25"/>
      <c r="K98" s="25"/>
      <c r="L98" s="26" t="s">
        <v>1181</v>
      </c>
      <c r="M98" s="27">
        <v>828</v>
      </c>
      <c r="N98" s="28">
        <v>116</v>
      </c>
      <c r="O98" s="28">
        <v>63</v>
      </c>
      <c r="P98" s="28">
        <v>327</v>
      </c>
      <c r="Q98" s="28">
        <v>322</v>
      </c>
      <c r="R98" s="31"/>
      <c r="S98" s="27"/>
      <c r="T98" s="28"/>
      <c r="U98" s="28"/>
      <c r="V98" s="28"/>
      <c r="W98" s="28"/>
      <c r="X98" s="28"/>
    </row>
    <row r="99" spans="1:24" ht="27">
      <c r="A99" s="9" t="s">
        <v>126</v>
      </c>
      <c r="B99" s="9" t="s">
        <v>1225</v>
      </c>
      <c r="C99" s="14" t="s">
        <v>127</v>
      </c>
      <c r="D99" s="11">
        <v>203</v>
      </c>
      <c r="E99" s="11">
        <v>113</v>
      </c>
      <c r="F99" s="11">
        <v>90</v>
      </c>
      <c r="G99" s="12"/>
      <c r="H99" s="15"/>
      <c r="I99" s="25"/>
      <c r="J99" s="25"/>
      <c r="K99" s="25"/>
      <c r="L99" s="26" t="s">
        <v>1181</v>
      </c>
      <c r="M99" s="27">
        <v>203</v>
      </c>
      <c r="N99" s="28">
        <v>47</v>
      </c>
      <c r="O99" s="28">
        <v>26</v>
      </c>
      <c r="P99" s="28">
        <v>66</v>
      </c>
      <c r="Q99" s="28">
        <v>64</v>
      </c>
      <c r="R99" s="31"/>
      <c r="S99" s="27"/>
      <c r="T99" s="28"/>
      <c r="U99" s="28"/>
      <c r="V99" s="28"/>
      <c r="W99" s="28"/>
      <c r="X99" s="28"/>
    </row>
    <row r="100" spans="1:24" ht="40.5">
      <c r="A100" s="9" t="s">
        <v>128</v>
      </c>
      <c r="B100" s="33" t="s">
        <v>1226</v>
      </c>
      <c r="C100" s="14" t="s">
        <v>129</v>
      </c>
      <c r="D100" s="11">
        <v>302</v>
      </c>
      <c r="E100" s="11">
        <v>163</v>
      </c>
      <c r="F100" s="11">
        <v>139</v>
      </c>
      <c r="G100" s="12"/>
      <c r="H100" s="15"/>
      <c r="I100" s="25"/>
      <c r="J100" s="25"/>
      <c r="K100" s="25"/>
      <c r="L100" s="26" t="s">
        <v>1181</v>
      </c>
      <c r="M100" s="27">
        <v>302</v>
      </c>
      <c r="N100" s="28">
        <v>47</v>
      </c>
      <c r="O100" s="28">
        <v>25</v>
      </c>
      <c r="P100" s="28">
        <v>116</v>
      </c>
      <c r="Q100" s="28">
        <v>114</v>
      </c>
      <c r="R100" s="31"/>
      <c r="S100" s="27"/>
      <c r="T100" s="28"/>
      <c r="U100" s="28"/>
      <c r="V100" s="28"/>
      <c r="W100" s="28"/>
      <c r="X100" s="28"/>
    </row>
    <row r="101" spans="1:24" ht="27">
      <c r="A101" s="9" t="s">
        <v>130</v>
      </c>
      <c r="B101" s="9" t="s">
        <v>1227</v>
      </c>
      <c r="C101" s="14" t="s">
        <v>131</v>
      </c>
      <c r="D101" s="11">
        <v>102</v>
      </c>
      <c r="E101" s="11">
        <v>53</v>
      </c>
      <c r="F101" s="11">
        <v>49</v>
      </c>
      <c r="G101" s="12"/>
      <c r="H101" s="15"/>
      <c r="I101" s="25"/>
      <c r="J101" s="25"/>
      <c r="K101" s="25"/>
      <c r="L101" s="26" t="s">
        <v>1181</v>
      </c>
      <c r="M101" s="27">
        <v>102</v>
      </c>
      <c r="N101" s="28">
        <v>6</v>
      </c>
      <c r="O101" s="28">
        <v>3</v>
      </c>
      <c r="P101" s="28">
        <v>47</v>
      </c>
      <c r="Q101" s="28">
        <v>46</v>
      </c>
      <c r="R101" s="31"/>
      <c r="S101" s="27"/>
      <c r="T101" s="28"/>
      <c r="U101" s="28"/>
      <c r="V101" s="28"/>
      <c r="W101" s="28"/>
      <c r="X101" s="28"/>
    </row>
    <row r="102" spans="1:24" ht="40.5">
      <c r="A102" s="9" t="s">
        <v>132</v>
      </c>
      <c r="B102" s="9">
        <v>205006</v>
      </c>
      <c r="C102" s="14" t="s">
        <v>133</v>
      </c>
      <c r="D102" s="11">
        <v>43</v>
      </c>
      <c r="E102" s="11">
        <v>23</v>
      </c>
      <c r="F102" s="11">
        <v>20</v>
      </c>
      <c r="G102" s="12"/>
      <c r="H102" s="15"/>
      <c r="I102" s="25"/>
      <c r="J102" s="25"/>
      <c r="K102" s="25"/>
      <c r="L102" s="26" t="s">
        <v>1181</v>
      </c>
      <c r="M102" s="27">
        <v>43</v>
      </c>
      <c r="N102" s="28">
        <v>5</v>
      </c>
      <c r="O102" s="28">
        <v>3</v>
      </c>
      <c r="P102" s="28">
        <v>18</v>
      </c>
      <c r="Q102" s="28">
        <v>17</v>
      </c>
      <c r="R102" s="31"/>
      <c r="S102" s="27"/>
      <c r="T102" s="28"/>
      <c r="U102" s="28"/>
      <c r="V102" s="28"/>
      <c r="W102" s="28"/>
      <c r="X102" s="28"/>
    </row>
    <row r="103" spans="1:24" ht="27">
      <c r="A103" s="9" t="s">
        <v>432</v>
      </c>
      <c r="B103" s="9">
        <v>999888</v>
      </c>
      <c r="C103" s="14" t="s">
        <v>136</v>
      </c>
      <c r="D103" s="11">
        <v>797</v>
      </c>
      <c r="E103" s="11">
        <v>419</v>
      </c>
      <c r="F103" s="11">
        <v>378</v>
      </c>
      <c r="G103" s="12"/>
      <c r="H103" s="15"/>
      <c r="I103" s="25"/>
      <c r="J103" s="25"/>
      <c r="K103" s="25"/>
      <c r="L103" s="26" t="s">
        <v>1181</v>
      </c>
      <c r="M103" s="27">
        <v>797</v>
      </c>
      <c r="N103" s="28">
        <v>73</v>
      </c>
      <c r="O103" s="28">
        <v>39</v>
      </c>
      <c r="P103" s="28">
        <v>346</v>
      </c>
      <c r="Q103" s="28">
        <v>339</v>
      </c>
      <c r="R103" s="31"/>
      <c r="S103" s="27"/>
      <c r="T103" s="28"/>
      <c r="U103" s="28"/>
      <c r="V103" s="28"/>
      <c r="W103" s="28"/>
      <c r="X103" s="28"/>
    </row>
    <row r="104" spans="1:24" ht="27">
      <c r="A104" s="9" t="s">
        <v>432</v>
      </c>
      <c r="B104" s="9">
        <v>999152</v>
      </c>
      <c r="C104" s="14" t="s">
        <v>137</v>
      </c>
      <c r="D104" s="11">
        <v>455</v>
      </c>
      <c r="E104" s="11">
        <v>241</v>
      </c>
      <c r="F104" s="11">
        <v>214</v>
      </c>
      <c r="G104" s="12"/>
      <c r="H104" s="15"/>
      <c r="I104" s="25"/>
      <c r="J104" s="25"/>
      <c r="K104" s="25"/>
      <c r="L104" s="26" t="s">
        <v>1181</v>
      </c>
      <c r="M104" s="27">
        <v>455</v>
      </c>
      <c r="N104" s="28">
        <v>48</v>
      </c>
      <c r="O104" s="28">
        <v>25</v>
      </c>
      <c r="P104" s="28">
        <v>193</v>
      </c>
      <c r="Q104" s="28">
        <v>189</v>
      </c>
      <c r="R104" s="31"/>
      <c r="S104" s="27"/>
      <c r="T104" s="28"/>
      <c r="U104" s="28"/>
      <c r="V104" s="28"/>
      <c r="W104" s="28"/>
      <c r="X104" s="28"/>
    </row>
    <row r="105" spans="1:24" ht="40.5">
      <c r="A105" s="9" t="s">
        <v>432</v>
      </c>
      <c r="B105" s="9">
        <v>999649</v>
      </c>
      <c r="C105" s="34" t="s">
        <v>138</v>
      </c>
      <c r="D105" s="11">
        <v>199</v>
      </c>
      <c r="E105" s="11">
        <v>107</v>
      </c>
      <c r="F105" s="11">
        <v>92</v>
      </c>
      <c r="G105" s="12"/>
      <c r="H105" s="15"/>
      <c r="I105" s="25"/>
      <c r="J105" s="25"/>
      <c r="K105" s="25"/>
      <c r="L105" s="26" t="s">
        <v>1181</v>
      </c>
      <c r="M105" s="27">
        <v>199</v>
      </c>
      <c r="N105" s="28">
        <v>32</v>
      </c>
      <c r="O105" s="28">
        <v>17</v>
      </c>
      <c r="P105" s="28">
        <v>75</v>
      </c>
      <c r="Q105" s="28">
        <v>75</v>
      </c>
      <c r="R105" s="31"/>
      <c r="S105" s="27"/>
      <c r="T105" s="28"/>
      <c r="U105" s="28"/>
      <c r="V105" s="28"/>
      <c r="W105" s="28"/>
      <c r="X105" s="28"/>
    </row>
    <row r="106" spans="1:24" ht="40.5">
      <c r="A106" s="9" t="s">
        <v>432</v>
      </c>
      <c r="B106" s="9">
        <v>364003</v>
      </c>
      <c r="C106" s="34" t="s">
        <v>1228</v>
      </c>
      <c r="D106" s="11">
        <v>114</v>
      </c>
      <c r="E106" s="11">
        <v>62</v>
      </c>
      <c r="F106" s="11">
        <v>52</v>
      </c>
      <c r="G106" s="12"/>
      <c r="H106" s="15"/>
      <c r="I106" s="25"/>
      <c r="J106" s="25"/>
      <c r="K106" s="25"/>
      <c r="L106" s="26" t="s">
        <v>1181</v>
      </c>
      <c r="M106" s="27">
        <v>114</v>
      </c>
      <c r="N106" s="28">
        <v>19</v>
      </c>
      <c r="O106" s="28">
        <v>10</v>
      </c>
      <c r="P106" s="28">
        <v>43</v>
      </c>
      <c r="Q106" s="28">
        <v>42</v>
      </c>
      <c r="R106" s="31"/>
      <c r="S106" s="27"/>
      <c r="T106" s="28"/>
      <c r="U106" s="28"/>
      <c r="V106" s="28"/>
      <c r="W106" s="28"/>
      <c r="X106" s="28"/>
    </row>
    <row r="107" spans="1:24" ht="40.5">
      <c r="A107" s="9" t="s">
        <v>432</v>
      </c>
      <c r="B107" s="9">
        <v>999056</v>
      </c>
      <c r="C107" s="14" t="s">
        <v>139</v>
      </c>
      <c r="D107" s="11">
        <v>3</v>
      </c>
      <c r="E107" s="11">
        <v>2</v>
      </c>
      <c r="F107" s="11">
        <v>1</v>
      </c>
      <c r="G107" s="12"/>
      <c r="H107" s="15"/>
      <c r="I107" s="25"/>
      <c r="J107" s="25"/>
      <c r="K107" s="25"/>
      <c r="L107" s="26" t="s">
        <v>1181</v>
      </c>
      <c r="M107" s="27">
        <v>3</v>
      </c>
      <c r="N107" s="28"/>
      <c r="O107" s="28"/>
      <c r="P107" s="28">
        <v>2</v>
      </c>
      <c r="Q107" s="28">
        <v>1</v>
      </c>
      <c r="R107" s="31"/>
      <c r="S107" s="27"/>
      <c r="T107" s="28"/>
      <c r="U107" s="28"/>
      <c r="V107" s="28"/>
      <c r="W107" s="28"/>
      <c r="X107" s="28"/>
    </row>
    <row r="108" spans="1:24" ht="27">
      <c r="A108" s="9" t="s">
        <v>107</v>
      </c>
      <c r="B108" s="9">
        <v>301006</v>
      </c>
      <c r="C108" s="14" t="s">
        <v>141</v>
      </c>
      <c r="D108" s="11">
        <v>13</v>
      </c>
      <c r="E108" s="11">
        <v>5</v>
      </c>
      <c r="F108" s="11">
        <v>8</v>
      </c>
      <c r="G108" s="12"/>
      <c r="H108" s="15"/>
      <c r="I108" s="25"/>
      <c r="J108" s="25"/>
      <c r="K108" s="25"/>
      <c r="L108" s="26" t="s">
        <v>1181</v>
      </c>
      <c r="M108" s="27">
        <v>13</v>
      </c>
      <c r="N108" s="28">
        <v>1</v>
      </c>
      <c r="O108" s="28">
        <v>1</v>
      </c>
      <c r="P108" s="28">
        <v>4</v>
      </c>
      <c r="Q108" s="28">
        <v>7</v>
      </c>
      <c r="R108" s="31"/>
      <c r="S108" s="27"/>
      <c r="T108" s="28"/>
      <c r="U108" s="28"/>
      <c r="V108" s="28"/>
      <c r="W108" s="28"/>
      <c r="X108" s="28"/>
    </row>
    <row r="109" spans="1:24" ht="27">
      <c r="A109" s="9" t="s">
        <v>142</v>
      </c>
      <c r="B109" s="9">
        <v>203022</v>
      </c>
      <c r="C109" s="14" t="s">
        <v>143</v>
      </c>
      <c r="D109" s="11">
        <v>27</v>
      </c>
      <c r="E109" s="11">
        <v>10</v>
      </c>
      <c r="F109" s="11">
        <v>17</v>
      </c>
      <c r="G109" s="12"/>
      <c r="H109" s="15"/>
      <c r="I109" s="25"/>
      <c r="J109" s="25"/>
      <c r="K109" s="25"/>
      <c r="L109" s="26" t="s">
        <v>1181</v>
      </c>
      <c r="M109" s="27">
        <v>27</v>
      </c>
      <c r="N109" s="28">
        <v>3</v>
      </c>
      <c r="O109" s="28">
        <v>3</v>
      </c>
      <c r="P109" s="28">
        <v>7</v>
      </c>
      <c r="Q109" s="28">
        <v>14</v>
      </c>
      <c r="R109" s="31"/>
      <c r="S109" s="27"/>
      <c r="T109" s="28"/>
      <c r="U109" s="28"/>
      <c r="V109" s="28"/>
      <c r="W109" s="28"/>
      <c r="X109" s="28"/>
    </row>
    <row r="110" spans="1:24" ht="27">
      <c r="A110" s="9" t="s">
        <v>134</v>
      </c>
      <c r="B110" s="9">
        <v>364003</v>
      </c>
      <c r="C110" s="14" t="s">
        <v>144</v>
      </c>
      <c r="D110" s="11">
        <v>866</v>
      </c>
      <c r="E110" s="11">
        <v>318</v>
      </c>
      <c r="F110" s="11">
        <v>548</v>
      </c>
      <c r="G110" s="12"/>
      <c r="H110" s="15"/>
      <c r="I110" s="25"/>
      <c r="J110" s="25"/>
      <c r="K110" s="25"/>
      <c r="L110" s="26" t="s">
        <v>1181</v>
      </c>
      <c r="M110" s="27">
        <v>866</v>
      </c>
      <c r="N110" s="28">
        <v>68</v>
      </c>
      <c r="O110" s="28">
        <v>54</v>
      </c>
      <c r="P110" s="28">
        <v>250</v>
      </c>
      <c r="Q110" s="28">
        <v>494</v>
      </c>
      <c r="R110" s="31"/>
      <c r="S110" s="27"/>
      <c r="T110" s="28"/>
      <c r="U110" s="28"/>
      <c r="V110" s="28"/>
      <c r="W110" s="28"/>
      <c r="X110" s="28"/>
    </row>
    <row r="111" spans="1:24" ht="27">
      <c r="A111" s="9" t="s">
        <v>87</v>
      </c>
      <c r="B111" s="9">
        <v>350015</v>
      </c>
      <c r="C111" s="14" t="s">
        <v>145</v>
      </c>
      <c r="D111" s="11">
        <v>1114</v>
      </c>
      <c r="E111" s="11">
        <v>396</v>
      </c>
      <c r="F111" s="11">
        <v>718</v>
      </c>
      <c r="G111" s="12"/>
      <c r="H111" s="15"/>
      <c r="I111" s="25"/>
      <c r="J111" s="25"/>
      <c r="K111" s="25"/>
      <c r="L111" s="26" t="s">
        <v>1181</v>
      </c>
      <c r="M111" s="27">
        <v>1114</v>
      </c>
      <c r="N111" s="28">
        <v>56</v>
      </c>
      <c r="O111" s="28">
        <v>45</v>
      </c>
      <c r="P111" s="28">
        <v>340</v>
      </c>
      <c r="Q111" s="28">
        <v>673</v>
      </c>
      <c r="R111" s="31"/>
      <c r="S111" s="27"/>
      <c r="T111" s="28"/>
      <c r="U111" s="28"/>
      <c r="V111" s="28"/>
      <c r="W111" s="28"/>
      <c r="X111" s="28"/>
    </row>
    <row r="112" spans="1:24" ht="27">
      <c r="A112" s="9" t="s">
        <v>87</v>
      </c>
      <c r="B112" s="9" t="s">
        <v>1229</v>
      </c>
      <c r="C112" s="14" t="s">
        <v>1230</v>
      </c>
      <c r="D112" s="11">
        <v>1478</v>
      </c>
      <c r="E112" s="11">
        <v>570</v>
      </c>
      <c r="F112" s="11">
        <v>908</v>
      </c>
      <c r="G112" s="12"/>
      <c r="H112" s="15"/>
      <c r="I112" s="25"/>
      <c r="J112" s="25"/>
      <c r="K112" s="25"/>
      <c r="L112" s="26" t="s">
        <v>1181</v>
      </c>
      <c r="M112" s="27">
        <v>1478</v>
      </c>
      <c r="N112" s="28">
        <v>186</v>
      </c>
      <c r="O112" s="28">
        <v>150</v>
      </c>
      <c r="P112" s="28">
        <v>384</v>
      </c>
      <c r="Q112" s="28">
        <v>758</v>
      </c>
      <c r="R112" s="31"/>
      <c r="S112" s="27"/>
      <c r="T112" s="28"/>
      <c r="U112" s="28"/>
      <c r="V112" s="28"/>
      <c r="W112" s="28"/>
      <c r="X112" s="28"/>
    </row>
    <row r="113" spans="1:24" ht="27">
      <c r="A113" s="9" t="s">
        <v>87</v>
      </c>
      <c r="B113" s="9">
        <v>350017</v>
      </c>
      <c r="C113" s="14" t="s">
        <v>1231</v>
      </c>
      <c r="D113" s="11">
        <v>1458</v>
      </c>
      <c r="E113" s="11">
        <v>514</v>
      </c>
      <c r="F113" s="11">
        <v>944</v>
      </c>
      <c r="G113" s="12"/>
      <c r="H113" s="15"/>
      <c r="I113" s="25"/>
      <c r="J113" s="25"/>
      <c r="K113" s="25"/>
      <c r="L113" s="26" t="s">
        <v>1181</v>
      </c>
      <c r="M113" s="27">
        <v>1458</v>
      </c>
      <c r="N113" s="28">
        <v>59</v>
      </c>
      <c r="O113" s="28">
        <v>46</v>
      </c>
      <c r="P113" s="28">
        <v>455</v>
      </c>
      <c r="Q113" s="28">
        <v>898</v>
      </c>
      <c r="R113" s="31"/>
      <c r="S113" s="27"/>
      <c r="T113" s="28"/>
      <c r="U113" s="28"/>
      <c r="V113" s="28"/>
      <c r="W113" s="28"/>
      <c r="X113" s="28"/>
    </row>
    <row r="114" spans="1:24" ht="27">
      <c r="A114" s="9" t="s">
        <v>87</v>
      </c>
      <c r="B114" s="9" t="s">
        <v>1232</v>
      </c>
      <c r="C114" s="14" t="s">
        <v>1233</v>
      </c>
      <c r="D114" s="11">
        <v>681</v>
      </c>
      <c r="E114" s="11">
        <v>253</v>
      </c>
      <c r="F114" s="11">
        <v>428</v>
      </c>
      <c r="G114" s="12"/>
      <c r="H114" s="15"/>
      <c r="I114" s="25"/>
      <c r="J114" s="25"/>
      <c r="K114" s="25"/>
      <c r="L114" s="26" t="s">
        <v>1181</v>
      </c>
      <c r="M114" s="27">
        <v>681</v>
      </c>
      <c r="N114" s="28">
        <v>60</v>
      </c>
      <c r="O114" s="28">
        <v>49</v>
      </c>
      <c r="P114" s="28">
        <v>193</v>
      </c>
      <c r="Q114" s="28">
        <v>379</v>
      </c>
      <c r="R114" s="31"/>
      <c r="S114" s="27"/>
      <c r="T114" s="28"/>
      <c r="U114" s="28"/>
      <c r="V114" s="28"/>
      <c r="W114" s="28"/>
      <c r="X114" s="28"/>
    </row>
    <row r="115" spans="1:24" ht="27">
      <c r="A115" s="9" t="s">
        <v>20</v>
      </c>
      <c r="B115" s="9">
        <v>100059</v>
      </c>
      <c r="C115" s="14" t="s">
        <v>149</v>
      </c>
      <c r="D115" s="11">
        <v>10</v>
      </c>
      <c r="E115" s="11">
        <v>4</v>
      </c>
      <c r="F115" s="11">
        <v>6</v>
      </c>
      <c r="G115" s="12"/>
      <c r="H115" s="15"/>
      <c r="I115" s="25"/>
      <c r="J115" s="25"/>
      <c r="K115" s="25"/>
      <c r="L115" s="26" t="s">
        <v>1181</v>
      </c>
      <c r="M115" s="27">
        <v>10</v>
      </c>
      <c r="N115" s="28">
        <v>1</v>
      </c>
      <c r="O115" s="28">
        <v>1</v>
      </c>
      <c r="P115" s="28">
        <v>3</v>
      </c>
      <c r="Q115" s="28">
        <v>5</v>
      </c>
      <c r="R115" s="31"/>
      <c r="S115" s="27"/>
      <c r="T115" s="28"/>
      <c r="U115" s="28"/>
      <c r="V115" s="28"/>
      <c r="W115" s="28"/>
      <c r="X115" s="28"/>
    </row>
    <row r="116" spans="1:24" ht="27">
      <c r="A116" s="9" t="s">
        <v>151</v>
      </c>
      <c r="B116" s="33" t="s">
        <v>1215</v>
      </c>
      <c r="C116" s="14" t="s">
        <v>152</v>
      </c>
      <c r="D116" s="11">
        <v>382</v>
      </c>
      <c r="E116" s="11">
        <v>141</v>
      </c>
      <c r="F116" s="11">
        <v>241</v>
      </c>
      <c r="G116" s="12"/>
      <c r="H116" s="15"/>
      <c r="I116" s="25"/>
      <c r="J116" s="25"/>
      <c r="K116" s="25"/>
      <c r="L116" s="26" t="s">
        <v>1181</v>
      </c>
      <c r="M116" s="27">
        <v>382</v>
      </c>
      <c r="N116" s="28">
        <v>33</v>
      </c>
      <c r="O116" s="28">
        <v>27</v>
      </c>
      <c r="P116" s="28">
        <v>108</v>
      </c>
      <c r="Q116" s="28">
        <v>214</v>
      </c>
      <c r="R116" s="31"/>
      <c r="S116" s="27"/>
      <c r="T116" s="28"/>
      <c r="U116" s="28"/>
      <c r="V116" s="28"/>
      <c r="W116" s="28"/>
      <c r="X116" s="28"/>
    </row>
    <row r="117" spans="1:24" ht="27">
      <c r="A117" s="9" t="s">
        <v>132</v>
      </c>
      <c r="B117" s="9" t="s">
        <v>1234</v>
      </c>
      <c r="C117" s="14" t="s">
        <v>1235</v>
      </c>
      <c r="D117" s="11">
        <v>1038</v>
      </c>
      <c r="E117" s="11">
        <v>382</v>
      </c>
      <c r="F117" s="11">
        <v>656</v>
      </c>
      <c r="G117" s="12"/>
      <c r="H117" s="15"/>
      <c r="I117" s="25"/>
      <c r="J117" s="25"/>
      <c r="K117" s="25"/>
      <c r="L117" s="26" t="s">
        <v>1181</v>
      </c>
      <c r="M117" s="27">
        <v>1038</v>
      </c>
      <c r="N117" s="28">
        <v>83</v>
      </c>
      <c r="O117" s="28">
        <v>67</v>
      </c>
      <c r="P117" s="28">
        <v>299</v>
      </c>
      <c r="Q117" s="28">
        <v>589</v>
      </c>
      <c r="R117" s="31"/>
      <c r="S117" s="27"/>
      <c r="T117" s="28"/>
      <c r="U117" s="28"/>
      <c r="V117" s="28"/>
      <c r="W117" s="28"/>
      <c r="X117" s="28"/>
    </row>
    <row r="118" spans="1:24" ht="27">
      <c r="A118" s="9" t="s">
        <v>128</v>
      </c>
      <c r="B118" s="9" t="s">
        <v>1226</v>
      </c>
      <c r="C118" s="14" t="s">
        <v>1236</v>
      </c>
      <c r="D118" s="11">
        <v>1003</v>
      </c>
      <c r="E118" s="11">
        <v>366</v>
      </c>
      <c r="F118" s="11">
        <v>637</v>
      </c>
      <c r="G118" s="12"/>
      <c r="H118" s="15"/>
      <c r="I118" s="25"/>
      <c r="J118" s="25"/>
      <c r="K118" s="25"/>
      <c r="L118" s="26" t="s">
        <v>1181</v>
      </c>
      <c r="M118" s="27">
        <v>1003</v>
      </c>
      <c r="N118" s="28">
        <v>74</v>
      </c>
      <c r="O118" s="28">
        <v>59</v>
      </c>
      <c r="P118" s="28">
        <v>292</v>
      </c>
      <c r="Q118" s="28">
        <v>578</v>
      </c>
      <c r="R118" s="31"/>
      <c r="S118" s="27"/>
      <c r="T118" s="28"/>
      <c r="U118" s="28"/>
      <c r="V118" s="28"/>
      <c r="W118" s="28"/>
      <c r="X118" s="28"/>
    </row>
    <row r="119" spans="1:24" ht="40.5">
      <c r="A119" s="9" t="s">
        <v>156</v>
      </c>
      <c r="B119" s="9">
        <v>301002</v>
      </c>
      <c r="C119" s="14" t="s">
        <v>157</v>
      </c>
      <c r="D119" s="11">
        <v>268</v>
      </c>
      <c r="E119" s="11">
        <v>96</v>
      </c>
      <c r="F119" s="11">
        <v>172</v>
      </c>
      <c r="G119" s="12"/>
      <c r="H119" s="15"/>
      <c r="I119" s="25"/>
      <c r="J119" s="25"/>
      <c r="K119" s="25"/>
      <c r="L119" s="26" t="s">
        <v>1181</v>
      </c>
      <c r="M119" s="27">
        <v>268</v>
      </c>
      <c r="N119" s="28">
        <v>16</v>
      </c>
      <c r="O119" s="28">
        <v>13</v>
      </c>
      <c r="P119" s="28">
        <v>80</v>
      </c>
      <c r="Q119" s="28">
        <v>159</v>
      </c>
      <c r="R119" s="31"/>
      <c r="S119" s="27"/>
      <c r="T119" s="28"/>
      <c r="U119" s="28"/>
      <c r="V119" s="28"/>
      <c r="W119" s="28"/>
      <c r="X119" s="28"/>
    </row>
    <row r="120" spans="1:24" ht="27">
      <c r="A120" s="9" t="s">
        <v>156</v>
      </c>
      <c r="B120" s="9">
        <v>301002</v>
      </c>
      <c r="C120" s="14" t="s">
        <v>158</v>
      </c>
      <c r="D120" s="11">
        <v>235</v>
      </c>
      <c r="E120" s="11">
        <v>84</v>
      </c>
      <c r="F120" s="11">
        <v>151</v>
      </c>
      <c r="G120" s="12"/>
      <c r="H120" s="15"/>
      <c r="I120" s="25"/>
      <c r="J120" s="25"/>
      <c r="K120" s="25"/>
      <c r="L120" s="26" t="s">
        <v>1181</v>
      </c>
      <c r="M120" s="27">
        <v>235</v>
      </c>
      <c r="N120" s="28">
        <v>12</v>
      </c>
      <c r="O120" s="28">
        <v>10</v>
      </c>
      <c r="P120" s="28">
        <v>72</v>
      </c>
      <c r="Q120" s="28">
        <v>141</v>
      </c>
      <c r="R120" s="31"/>
      <c r="S120" s="27"/>
      <c r="T120" s="28"/>
      <c r="U120" s="28"/>
      <c r="V120" s="28"/>
      <c r="W120" s="28"/>
      <c r="X120" s="28"/>
    </row>
    <row r="121" spans="1:24" ht="40.5">
      <c r="A121" s="9" t="s">
        <v>432</v>
      </c>
      <c r="B121" s="9">
        <v>999649</v>
      </c>
      <c r="C121" s="14" t="s">
        <v>159</v>
      </c>
      <c r="D121" s="11">
        <v>604</v>
      </c>
      <c r="E121" s="11">
        <v>226</v>
      </c>
      <c r="F121" s="11">
        <v>378</v>
      </c>
      <c r="G121" s="12"/>
      <c r="H121" s="15"/>
      <c r="I121" s="25"/>
      <c r="J121" s="25"/>
      <c r="K121" s="25"/>
      <c r="L121" s="26" t="s">
        <v>1181</v>
      </c>
      <c r="M121" s="27">
        <v>604</v>
      </c>
      <c r="N121" s="28">
        <v>59</v>
      </c>
      <c r="O121" s="28">
        <v>48</v>
      </c>
      <c r="P121" s="28">
        <v>167</v>
      </c>
      <c r="Q121" s="28">
        <v>330</v>
      </c>
      <c r="R121" s="31"/>
      <c r="S121" s="27"/>
      <c r="T121" s="28"/>
      <c r="U121" s="28"/>
      <c r="V121" s="28"/>
      <c r="W121" s="28"/>
      <c r="X121" s="28"/>
    </row>
    <row r="122" spans="1:24" ht="40.5">
      <c r="A122" s="9" t="s">
        <v>432</v>
      </c>
      <c r="B122" s="9">
        <v>999056</v>
      </c>
      <c r="C122" s="14" t="s">
        <v>160</v>
      </c>
      <c r="D122" s="11">
        <v>121</v>
      </c>
      <c r="E122" s="11">
        <v>44</v>
      </c>
      <c r="F122" s="11">
        <v>77</v>
      </c>
      <c r="G122" s="12"/>
      <c r="H122" s="15"/>
      <c r="I122" s="25"/>
      <c r="J122" s="25"/>
      <c r="K122" s="25"/>
      <c r="L122" s="26" t="s">
        <v>1181</v>
      </c>
      <c r="M122" s="27">
        <v>121</v>
      </c>
      <c r="N122" s="28">
        <v>8</v>
      </c>
      <c r="O122" s="28">
        <v>6</v>
      </c>
      <c r="P122" s="28">
        <v>36</v>
      </c>
      <c r="Q122" s="28">
        <v>71</v>
      </c>
      <c r="R122" s="31"/>
      <c r="S122" s="27"/>
      <c r="T122" s="28"/>
      <c r="U122" s="28"/>
      <c r="V122" s="28"/>
      <c r="W122" s="28"/>
      <c r="X122" s="28"/>
    </row>
    <row r="123" spans="1:24" ht="27">
      <c r="A123" s="9" t="s">
        <v>432</v>
      </c>
      <c r="B123" s="9">
        <v>999145</v>
      </c>
      <c r="C123" s="14" t="s">
        <v>161</v>
      </c>
      <c r="D123" s="11">
        <v>288</v>
      </c>
      <c r="E123" s="11">
        <v>104</v>
      </c>
      <c r="F123" s="11">
        <v>184</v>
      </c>
      <c r="G123" s="12"/>
      <c r="H123" s="15"/>
      <c r="I123" s="25"/>
      <c r="J123" s="25"/>
      <c r="K123" s="25"/>
      <c r="L123" s="26" t="s">
        <v>1181</v>
      </c>
      <c r="M123" s="27">
        <v>288</v>
      </c>
      <c r="N123" s="28">
        <v>18</v>
      </c>
      <c r="O123" s="28">
        <v>14</v>
      </c>
      <c r="P123" s="28">
        <v>86</v>
      </c>
      <c r="Q123" s="28">
        <v>170</v>
      </c>
      <c r="R123" s="31"/>
      <c r="S123" s="27"/>
      <c r="T123" s="28"/>
      <c r="U123" s="28"/>
      <c r="V123" s="28"/>
      <c r="W123" s="28"/>
      <c r="X123" s="28"/>
    </row>
    <row r="124" spans="1:24" ht="40.5">
      <c r="A124" s="9" t="s">
        <v>432</v>
      </c>
      <c r="B124" s="9">
        <v>999310</v>
      </c>
      <c r="C124" s="14" t="s">
        <v>162</v>
      </c>
      <c r="D124" s="11">
        <v>355</v>
      </c>
      <c r="E124" s="11">
        <v>144</v>
      </c>
      <c r="F124" s="11">
        <v>211</v>
      </c>
      <c r="G124" s="12"/>
      <c r="H124" s="15"/>
      <c r="I124" s="25"/>
      <c r="J124" s="25"/>
      <c r="K124" s="25"/>
      <c r="L124" s="26" t="s">
        <v>1181</v>
      </c>
      <c r="M124" s="27">
        <v>355</v>
      </c>
      <c r="N124" s="28">
        <v>63</v>
      </c>
      <c r="O124" s="28">
        <v>52</v>
      </c>
      <c r="P124" s="28">
        <v>81</v>
      </c>
      <c r="Q124" s="28">
        <v>159</v>
      </c>
      <c r="R124" s="31"/>
      <c r="S124" s="27"/>
      <c r="T124" s="28"/>
      <c r="U124" s="28"/>
      <c r="V124" s="28"/>
      <c r="W124" s="28"/>
      <c r="X124" s="28"/>
    </row>
    <row r="125" spans="1:24" ht="27">
      <c r="A125" s="9" t="s">
        <v>432</v>
      </c>
      <c r="B125" s="9">
        <v>999152</v>
      </c>
      <c r="C125" s="14" t="s">
        <v>163</v>
      </c>
      <c r="D125" s="11">
        <v>134</v>
      </c>
      <c r="E125" s="11">
        <v>50</v>
      </c>
      <c r="F125" s="11">
        <v>84</v>
      </c>
      <c r="G125" s="12"/>
      <c r="H125" s="15"/>
      <c r="I125" s="25"/>
      <c r="J125" s="25"/>
      <c r="K125" s="25"/>
      <c r="L125" s="26" t="s">
        <v>1181</v>
      </c>
      <c r="M125" s="27">
        <v>134</v>
      </c>
      <c r="N125" s="28">
        <v>13</v>
      </c>
      <c r="O125" s="28">
        <v>11</v>
      </c>
      <c r="P125" s="28">
        <v>37</v>
      </c>
      <c r="Q125" s="28">
        <v>73</v>
      </c>
      <c r="R125" s="31"/>
      <c r="S125" s="27"/>
      <c r="T125" s="28"/>
      <c r="U125" s="28"/>
      <c r="V125" s="28"/>
      <c r="W125" s="28"/>
      <c r="X125" s="28"/>
    </row>
  </sheetData>
  <autoFilter ref="A7:Y125"/>
  <mergeCells count="37">
    <mergeCell ref="B39:B40"/>
    <mergeCell ref="C4:C6"/>
    <mergeCell ref="G4:G6"/>
    <mergeCell ref="H5:H6"/>
    <mergeCell ref="K5:K6"/>
    <mergeCell ref="D4:F5"/>
    <mergeCell ref="I5:J5"/>
    <mergeCell ref="A8:A64"/>
    <mergeCell ref="B4:B6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5:B36"/>
    <mergeCell ref="A2:X2"/>
    <mergeCell ref="A3:X3"/>
    <mergeCell ref="H4:K4"/>
    <mergeCell ref="M4:Q4"/>
    <mergeCell ref="S4:X4"/>
    <mergeCell ref="A4:A6"/>
    <mergeCell ref="N5:O5"/>
    <mergeCell ref="P5:Q5"/>
    <mergeCell ref="U5:V5"/>
    <mergeCell ref="W5:X5"/>
    <mergeCell ref="L4:L6"/>
    <mergeCell ref="M5:M6"/>
    <mergeCell ref="R4:R6"/>
    <mergeCell ref="S5:S6"/>
  </mergeCells>
  <phoneticPr fontId="154" type="noConversion"/>
  <pageMargins left="0.70866141732283505" right="0.70866141732283505" top="0.74803149606299202" bottom="0.74803149606299202" header="0.31496062992126" footer="0.31496062992126"/>
  <pageSetup paperSize="8" scale="5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3"/>
  <sheetViews>
    <sheetView workbookViewId="0">
      <pane xSplit="2" ySplit="13" topLeftCell="C14" activePane="bottomRight" state="frozen"/>
      <selection pane="topRight"/>
      <selection pane="bottomLeft"/>
      <selection pane="bottomRight" activeCell="H12" sqref="H12"/>
    </sheetView>
  </sheetViews>
  <sheetFormatPr defaultColWidth="9" defaultRowHeight="13.5"/>
  <cols>
    <col min="1" max="1" width="12.375" style="368" customWidth="1"/>
    <col min="2" max="2" width="19.875" style="368" customWidth="1"/>
    <col min="3" max="3" width="8.125" style="369" customWidth="1"/>
    <col min="4" max="5" width="7.5" style="369" customWidth="1"/>
    <col min="6" max="8" width="4.75" style="369" customWidth="1"/>
    <col min="9" max="9" width="6.5" style="369" customWidth="1"/>
    <col min="10" max="10" width="6.25" style="369" customWidth="1"/>
    <col min="11" max="11" width="13" style="369" customWidth="1"/>
    <col min="12" max="14" width="12.75" style="369" customWidth="1"/>
    <col min="15" max="15" width="12.625" style="370" customWidth="1"/>
    <col min="16" max="16" width="11.5" style="370" customWidth="1"/>
    <col min="17" max="17" width="13" style="370" customWidth="1"/>
    <col min="18" max="18" width="12.5" style="370" customWidth="1"/>
    <col min="19" max="19" width="11.75" style="370" customWidth="1"/>
    <col min="20" max="16384" width="9" style="371"/>
  </cols>
  <sheetData>
    <row r="1" spans="1:19">
      <c r="A1" s="368" t="s">
        <v>1253</v>
      </c>
    </row>
    <row r="2" spans="1:19" ht="44.25" customHeight="1">
      <c r="A2" s="516" t="s">
        <v>395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</row>
    <row r="3" spans="1:19" s="365" customFormat="1" ht="17.45" customHeight="1">
      <c r="A3" s="372"/>
      <c r="B3" s="372"/>
      <c r="D3" s="373"/>
      <c r="E3" s="373"/>
      <c r="O3" s="384"/>
      <c r="P3" s="384"/>
      <c r="Q3" s="384"/>
      <c r="R3" s="384"/>
      <c r="S3" s="392"/>
    </row>
    <row r="4" spans="1:19" s="366" customFormat="1" ht="50.25" customHeight="1">
      <c r="A4" s="502" t="s">
        <v>339</v>
      </c>
      <c r="B4" s="502" t="s">
        <v>361</v>
      </c>
      <c r="C4" s="517" t="s">
        <v>396</v>
      </c>
      <c r="D4" s="517"/>
      <c r="E4" s="517"/>
      <c r="F4" s="500" t="s">
        <v>363</v>
      </c>
      <c r="G4" s="500"/>
      <c r="H4" s="500"/>
      <c r="I4" s="500"/>
      <c r="J4" s="500"/>
      <c r="K4" s="506" t="s">
        <v>364</v>
      </c>
      <c r="L4" s="518"/>
      <c r="M4" s="518"/>
      <c r="N4" s="519"/>
      <c r="O4" s="510" t="s">
        <v>365</v>
      </c>
      <c r="P4" s="511"/>
      <c r="Q4" s="511"/>
      <c r="R4" s="512"/>
      <c r="S4" s="507" t="s">
        <v>366</v>
      </c>
    </row>
    <row r="5" spans="1:19" s="366" customFormat="1" ht="27.6" customHeight="1">
      <c r="A5" s="503"/>
      <c r="B5" s="503"/>
      <c r="C5" s="517" t="s">
        <v>397</v>
      </c>
      <c r="D5" s="517" t="s">
        <v>398</v>
      </c>
      <c r="E5" s="517" t="s">
        <v>399</v>
      </c>
      <c r="F5" s="505" t="s">
        <v>341</v>
      </c>
      <c r="G5" s="505" t="s">
        <v>342</v>
      </c>
      <c r="H5" s="505" t="s">
        <v>343</v>
      </c>
      <c r="I5" s="505" t="s">
        <v>368</v>
      </c>
      <c r="J5" s="505" t="s">
        <v>369</v>
      </c>
      <c r="K5" s="505" t="s">
        <v>6</v>
      </c>
      <c r="L5" s="505" t="s">
        <v>341</v>
      </c>
      <c r="M5" s="505" t="s">
        <v>343</v>
      </c>
      <c r="N5" s="505" t="s">
        <v>372</v>
      </c>
      <c r="O5" s="513"/>
      <c r="P5" s="514"/>
      <c r="Q5" s="514"/>
      <c r="R5" s="515"/>
      <c r="S5" s="508"/>
    </row>
    <row r="6" spans="1:19" s="366" customFormat="1" ht="96.75" customHeight="1">
      <c r="A6" s="504"/>
      <c r="B6" s="504"/>
      <c r="C6" s="520"/>
      <c r="D6" s="520"/>
      <c r="E6" s="520"/>
      <c r="F6" s="500" t="s">
        <v>341</v>
      </c>
      <c r="G6" s="500" t="s">
        <v>342</v>
      </c>
      <c r="H6" s="500" t="s">
        <v>343</v>
      </c>
      <c r="I6" s="500" t="s">
        <v>344</v>
      </c>
      <c r="J6" s="500" t="s">
        <v>345</v>
      </c>
      <c r="K6" s="505"/>
      <c r="L6" s="505"/>
      <c r="M6" s="505"/>
      <c r="N6" s="505"/>
      <c r="O6" s="386" t="s">
        <v>13</v>
      </c>
      <c r="P6" s="387" t="s">
        <v>373</v>
      </c>
      <c r="Q6" s="387" t="s">
        <v>374</v>
      </c>
      <c r="R6" s="386" t="s">
        <v>375</v>
      </c>
      <c r="S6" s="509"/>
    </row>
    <row r="7" spans="1:19" s="366" customFormat="1" ht="13.5" hidden="1" customHeight="1">
      <c r="A7" s="377"/>
      <c r="B7" s="377"/>
      <c r="C7" s="378"/>
      <c r="D7" s="378"/>
      <c r="E7" s="378"/>
      <c r="F7" s="375"/>
      <c r="G7" s="375"/>
      <c r="H7" s="375"/>
      <c r="I7" s="375"/>
      <c r="J7" s="375"/>
      <c r="K7" s="385"/>
      <c r="L7" s="376"/>
      <c r="M7" s="376"/>
      <c r="N7" s="376"/>
      <c r="O7" s="386"/>
      <c r="P7" s="387"/>
      <c r="Q7" s="387"/>
      <c r="R7" s="386"/>
      <c r="S7" s="393"/>
    </row>
    <row r="8" spans="1:19" ht="67.5" hidden="1" customHeight="1">
      <c r="A8" s="379" t="s">
        <v>339</v>
      </c>
      <c r="B8" s="379" t="s">
        <v>361</v>
      </c>
      <c r="C8" s="380" t="s">
        <v>400</v>
      </c>
      <c r="D8" s="380" t="s">
        <v>398</v>
      </c>
      <c r="E8" s="380" t="s">
        <v>401</v>
      </c>
      <c r="F8" s="380" t="s">
        <v>379</v>
      </c>
      <c r="G8" s="380" t="s">
        <v>380</v>
      </c>
      <c r="H8" s="380" t="s">
        <v>381</v>
      </c>
      <c r="I8" s="380" t="s">
        <v>382</v>
      </c>
      <c r="J8" s="380" t="s">
        <v>383</v>
      </c>
      <c r="K8" s="380" t="s">
        <v>384</v>
      </c>
      <c r="L8" s="380" t="s">
        <v>385</v>
      </c>
      <c r="M8" s="380" t="s">
        <v>386</v>
      </c>
      <c r="N8" s="380"/>
      <c r="O8" s="388" t="s">
        <v>387</v>
      </c>
      <c r="P8" s="388" t="s">
        <v>388</v>
      </c>
      <c r="Q8" s="388"/>
      <c r="R8" s="388" t="s">
        <v>389</v>
      </c>
      <c r="S8" s="388"/>
    </row>
    <row r="9" spans="1:19" s="367" customFormat="1" ht="13.5" hidden="1" customHeight="1">
      <c r="A9" s="381" t="s">
        <v>390</v>
      </c>
      <c r="B9" s="381" t="s">
        <v>391</v>
      </c>
      <c r="C9" s="381"/>
      <c r="D9" s="381"/>
      <c r="E9" s="381"/>
      <c r="F9" s="381"/>
      <c r="G9" s="381"/>
      <c r="H9" s="381"/>
      <c r="I9" s="381"/>
      <c r="J9" s="381"/>
      <c r="K9" s="381"/>
      <c r="L9" s="381">
        <v>13662</v>
      </c>
      <c r="M9" s="381" t="e">
        <f>#REF!-#REF!</f>
        <v>#REF!</v>
      </c>
      <c r="N9" s="381"/>
      <c r="O9" s="389"/>
      <c r="P9" s="389">
        <v>11493</v>
      </c>
      <c r="Q9" s="389"/>
      <c r="R9" s="389"/>
      <c r="S9" s="389"/>
    </row>
    <row r="10" spans="1:19" s="367" customFormat="1">
      <c r="A10" s="381"/>
      <c r="B10" s="381" t="s">
        <v>392</v>
      </c>
      <c r="C10" s="381">
        <v>34</v>
      </c>
      <c r="D10" s="381">
        <v>28</v>
      </c>
      <c r="E10" s="381">
        <v>6</v>
      </c>
      <c r="F10" s="381"/>
      <c r="G10" s="381"/>
      <c r="H10" s="381"/>
      <c r="I10" s="381"/>
      <c r="J10" s="381"/>
      <c r="K10" s="381">
        <v>6.5</v>
      </c>
      <c r="L10" s="381">
        <v>4.78</v>
      </c>
      <c r="M10" s="381">
        <v>1.72</v>
      </c>
      <c r="N10" s="381">
        <v>0</v>
      </c>
      <c r="O10" s="389">
        <v>6.5</v>
      </c>
      <c r="P10" s="389">
        <v>3.4</v>
      </c>
      <c r="Q10" s="389">
        <v>0.1</v>
      </c>
      <c r="R10" s="389">
        <v>3</v>
      </c>
      <c r="S10" s="389">
        <v>0</v>
      </c>
    </row>
    <row r="11" spans="1:19">
      <c r="A11" s="382" t="s">
        <v>393</v>
      </c>
      <c r="B11" s="383" t="s">
        <v>81</v>
      </c>
      <c r="C11" s="382">
        <v>13</v>
      </c>
      <c r="D11" s="382">
        <v>13</v>
      </c>
      <c r="E11" s="382">
        <v>0</v>
      </c>
      <c r="F11" s="382">
        <v>0.6</v>
      </c>
      <c r="G11" s="382">
        <v>0.4</v>
      </c>
      <c r="H11" s="382">
        <v>1</v>
      </c>
      <c r="I11" s="382"/>
      <c r="J11" s="382"/>
      <c r="K11" s="382">
        <v>2.4</v>
      </c>
      <c r="L11" s="382">
        <v>1.59</v>
      </c>
      <c r="M11" s="382">
        <v>0.81</v>
      </c>
      <c r="N11" s="382">
        <v>0</v>
      </c>
      <c r="O11" s="390">
        <v>2.4</v>
      </c>
      <c r="P11" s="391">
        <v>1.4</v>
      </c>
      <c r="Q11" s="394">
        <v>0</v>
      </c>
      <c r="R11" s="390">
        <v>1</v>
      </c>
      <c r="S11" s="390">
        <v>0</v>
      </c>
    </row>
    <row r="12" spans="1:19">
      <c r="A12" s="382" t="s">
        <v>393</v>
      </c>
      <c r="B12" s="383" t="s">
        <v>394</v>
      </c>
      <c r="C12" s="382">
        <v>15</v>
      </c>
      <c r="D12" s="382">
        <v>15</v>
      </c>
      <c r="E12" s="382">
        <v>0</v>
      </c>
      <c r="F12" s="382">
        <v>0.6</v>
      </c>
      <c r="G12" s="382">
        <v>0.4</v>
      </c>
      <c r="H12" s="382">
        <v>1</v>
      </c>
      <c r="I12" s="382"/>
      <c r="J12" s="382"/>
      <c r="K12" s="382">
        <v>4.0999999999999996</v>
      </c>
      <c r="L12" s="382">
        <v>2.5099999999999998</v>
      </c>
      <c r="M12" s="382">
        <v>1.59</v>
      </c>
      <c r="N12" s="382">
        <v>0</v>
      </c>
      <c r="O12" s="390">
        <v>4.0999999999999996</v>
      </c>
      <c r="P12" s="391">
        <v>2</v>
      </c>
      <c r="Q12" s="394">
        <v>0.1</v>
      </c>
      <c r="R12" s="390">
        <v>2</v>
      </c>
      <c r="S12" s="390">
        <v>0</v>
      </c>
    </row>
    <row r="13" spans="1:19" ht="27">
      <c r="A13" s="382" t="s">
        <v>393</v>
      </c>
      <c r="B13" s="383" t="s">
        <v>21</v>
      </c>
      <c r="C13" s="382">
        <v>6</v>
      </c>
      <c r="D13" s="382">
        <v>0</v>
      </c>
      <c r="E13" s="382">
        <v>6</v>
      </c>
      <c r="F13" s="382">
        <v>0.6</v>
      </c>
      <c r="G13" s="382">
        <v>0.4</v>
      </c>
      <c r="H13" s="382">
        <v>1</v>
      </c>
      <c r="I13" s="382"/>
      <c r="J13" s="382"/>
      <c r="K13" s="382">
        <v>0</v>
      </c>
      <c r="L13" s="382">
        <v>0.68</v>
      </c>
      <c r="M13" s="382">
        <v>-0.68</v>
      </c>
      <c r="N13" s="382">
        <v>0</v>
      </c>
      <c r="O13" s="390">
        <v>0</v>
      </c>
      <c r="P13" s="391">
        <v>0</v>
      </c>
      <c r="Q13" s="394">
        <v>0</v>
      </c>
      <c r="R13" s="390">
        <v>0</v>
      </c>
      <c r="S13" s="390">
        <v>0</v>
      </c>
    </row>
  </sheetData>
  <mergeCells count="20">
    <mergeCell ref="S4:S6"/>
    <mergeCell ref="O4:R5"/>
    <mergeCell ref="A2:S2"/>
    <mergeCell ref="C4:E4"/>
    <mergeCell ref="F4:J4"/>
    <mergeCell ref="K4:N4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54" type="noConversion"/>
  <pageMargins left="0.70866141732283505" right="0.70866141732283505" top="0.74803149606299202" bottom="0.74803149606299202" header="0.31496062992126" footer="0.31496062992126"/>
  <pageSetup paperSize="8" scale="83" fitToHeight="0"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workbookViewId="0">
      <selection activeCell="C15" sqref="C15"/>
    </sheetView>
  </sheetViews>
  <sheetFormatPr defaultColWidth="9" defaultRowHeight="12.75"/>
  <cols>
    <col min="1" max="1" width="24.375" style="347" customWidth="1"/>
    <col min="2" max="2" width="14.625" style="347" customWidth="1"/>
    <col min="3" max="3" width="17.375" style="348" customWidth="1"/>
    <col min="4" max="4" width="19.625" style="348" customWidth="1"/>
    <col min="5" max="5" width="14" style="348" customWidth="1"/>
    <col min="6" max="16384" width="9" style="347"/>
  </cols>
  <sheetData>
    <row r="1" spans="1:6" ht="20.25">
      <c r="A1" s="349" t="s">
        <v>1254</v>
      </c>
      <c r="B1" s="350"/>
      <c r="C1" s="351"/>
      <c r="D1" s="351"/>
      <c r="E1" s="351"/>
    </row>
    <row r="2" spans="1:6" s="346" customFormat="1" ht="42.95" customHeight="1">
      <c r="A2" s="521" t="s">
        <v>402</v>
      </c>
      <c r="B2" s="521"/>
      <c r="C2" s="521"/>
      <c r="D2" s="521"/>
      <c r="E2" s="521"/>
    </row>
    <row r="3" spans="1:6" ht="43.5" customHeight="1">
      <c r="A3" s="352" t="s">
        <v>403</v>
      </c>
      <c r="B3" s="353" t="s">
        <v>396</v>
      </c>
      <c r="C3" s="354" t="s">
        <v>404</v>
      </c>
      <c r="D3" s="354" t="s">
        <v>405</v>
      </c>
      <c r="E3" s="354" t="s">
        <v>406</v>
      </c>
    </row>
    <row r="4" spans="1:6" ht="14.25">
      <c r="A4" s="355" t="s">
        <v>392</v>
      </c>
      <c r="B4" s="356">
        <v>34</v>
      </c>
      <c r="C4" s="356">
        <v>1.79</v>
      </c>
      <c r="D4" s="356">
        <v>2</v>
      </c>
      <c r="E4" s="356">
        <v>0</v>
      </c>
    </row>
    <row r="5" spans="1:6" ht="14.25">
      <c r="A5" s="357" t="s">
        <v>407</v>
      </c>
      <c r="B5" s="358">
        <v>34</v>
      </c>
      <c r="C5" s="358">
        <v>1.79</v>
      </c>
      <c r="D5" s="358">
        <v>2</v>
      </c>
      <c r="E5" s="358">
        <v>0</v>
      </c>
    </row>
    <row r="6" spans="1:6" ht="15">
      <c r="A6" s="359" t="s">
        <v>81</v>
      </c>
      <c r="B6" s="360">
        <v>13</v>
      </c>
      <c r="C6" s="361">
        <v>0.83</v>
      </c>
      <c r="D6" s="362">
        <v>1</v>
      </c>
      <c r="E6" s="361">
        <v>0</v>
      </c>
      <c r="F6" s="363" t="s">
        <v>408</v>
      </c>
    </row>
    <row r="7" spans="1:6" ht="15">
      <c r="A7" s="359" t="s">
        <v>394</v>
      </c>
      <c r="B7" s="360">
        <v>15</v>
      </c>
      <c r="C7" s="361">
        <v>0.96</v>
      </c>
      <c r="D7" s="362">
        <v>1</v>
      </c>
      <c r="E7" s="364">
        <v>0</v>
      </c>
      <c r="F7" s="363" t="s">
        <v>409</v>
      </c>
    </row>
    <row r="8" spans="1:6" ht="42" customHeight="1">
      <c r="A8" s="359" t="s">
        <v>21</v>
      </c>
      <c r="B8" s="360">
        <v>6</v>
      </c>
      <c r="C8" s="361">
        <v>0</v>
      </c>
      <c r="D8" s="362">
        <v>0</v>
      </c>
      <c r="E8" s="364">
        <v>0</v>
      </c>
    </row>
  </sheetData>
  <mergeCells count="1">
    <mergeCell ref="A2:E2"/>
  </mergeCells>
  <phoneticPr fontId="154" type="noConversion"/>
  <pageMargins left="0.70866141732283505" right="0.70866141732283505" top="0.74803149606299202" bottom="0.74803149606299202" header="0.31496062992126" footer="0.31496062992126"/>
  <pageSetup paperSize="9" scale="8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87"/>
  <sheetViews>
    <sheetView topLeftCell="A2" workbookViewId="0">
      <pane xSplit="2" ySplit="9" topLeftCell="P11" activePane="bottomRight" state="frozen"/>
      <selection pane="topRight"/>
      <selection pane="bottomLeft"/>
      <selection pane="bottomRight" activeCell="AF72" sqref="AF72"/>
    </sheetView>
  </sheetViews>
  <sheetFormatPr defaultColWidth="9" defaultRowHeight="13.5"/>
  <cols>
    <col min="1" max="1" width="8.75" style="338" customWidth="1"/>
    <col min="2" max="2" width="24.375" style="338" customWidth="1"/>
    <col min="3" max="3" width="9.375" style="338" customWidth="1"/>
    <col min="4" max="4" width="9.875" style="338" customWidth="1"/>
    <col min="5" max="5" width="8.625" style="338" customWidth="1"/>
    <col min="6" max="6" width="11.25" style="343" customWidth="1"/>
    <col min="7" max="7" width="11.625" style="343" customWidth="1"/>
    <col min="8" max="8" width="9.75" style="343" customWidth="1"/>
    <col min="9" max="9" width="10.75" style="343" customWidth="1"/>
    <col min="10" max="10" width="10.375" style="343" customWidth="1"/>
    <col min="11" max="11" width="10.625" style="343" customWidth="1"/>
    <col min="12" max="12" width="9.75" style="343" customWidth="1"/>
    <col min="13" max="13" width="9.5" style="343" customWidth="1"/>
    <col min="14" max="14" width="11.375" style="343" customWidth="1"/>
    <col min="15" max="15" width="10.625" style="343" customWidth="1"/>
    <col min="16" max="16" width="9.75" style="343" customWidth="1"/>
    <col min="17" max="17" width="10.625" style="343" customWidth="1"/>
    <col min="18" max="18" width="9.5" style="343" customWidth="1"/>
    <col min="19" max="19" width="8.625" style="343" customWidth="1"/>
    <col min="20" max="20" width="8.875" style="343" customWidth="1"/>
    <col min="21" max="21" width="9.875" style="343" customWidth="1"/>
    <col min="22" max="22" width="10.625" style="343" customWidth="1"/>
    <col min="23" max="23" width="10.875" style="343" customWidth="1"/>
    <col min="24" max="24" width="12" style="343" customWidth="1"/>
    <col min="25" max="25" width="10.25" style="343" customWidth="1"/>
    <col min="26" max="26" width="10.5" style="343" customWidth="1"/>
    <col min="27" max="27" width="10.125" style="343" customWidth="1"/>
    <col min="28" max="28" width="9" style="343" customWidth="1"/>
    <col min="29" max="32" width="10.625" style="343" customWidth="1"/>
    <col min="33" max="33" width="8.875" style="343" customWidth="1"/>
    <col min="34" max="34" width="13.5" style="338" customWidth="1"/>
    <col min="35" max="16384" width="9" style="338"/>
  </cols>
  <sheetData>
    <row r="1" spans="1:34" hidden="1">
      <c r="C1" s="338">
        <f>'[32]2-1奖助学金（教育）'!C8+'[32]2-2奖助学金（人社）'!C7</f>
        <v>1042</v>
      </c>
      <c r="D1" s="338">
        <f>'[32]2-1奖助学金（教育）'!D8+'[32]2-2奖助学金（人社）'!D7</f>
        <v>261339</v>
      </c>
      <c r="E1" s="338">
        <f>'[32]3-1免学费（教育）'!C6+'[32]3-2免学费（人社）'!C7</f>
        <v>777322.5</v>
      </c>
      <c r="J1" s="343">
        <f>SUBTOTAL(9,K1:M1)</f>
        <v>52893</v>
      </c>
      <c r="K1" s="343">
        <f>'[32]2-1奖助学金（教育）'!Q8+'[32]2-2奖助学金（人社）'!Q7</f>
        <v>34180</v>
      </c>
      <c r="L1" s="343">
        <f>'[32]2-1奖助学金（教育）'!T8+'[32]2-2奖助学金（人社）'!T7</f>
        <v>9092.5799999999981</v>
      </c>
      <c r="M1" s="343">
        <f>'[32]2-1奖助学金（教育）'!U8+'[32]2-2奖助学金（人社）'!U7</f>
        <v>9620.4200000000019</v>
      </c>
      <c r="N1" s="343">
        <f>SUBTOTAL(9,O1:Q1)</f>
        <v>197589.08</v>
      </c>
      <c r="O1" s="343">
        <f>'[32]3-1免学费（教育）'!M6+'[32]3-2免学费（人社）'!M7</f>
        <v>100141</v>
      </c>
      <c r="P1" s="343">
        <f>'[32]3-1免学费（教育）'!N6+'[32]3-2免学费（人社）'!N7</f>
        <v>41444.389999999992</v>
      </c>
      <c r="Q1" s="343">
        <f>'[32]3-1免学费（教育）'!O6+'[32]3-2免学费（人社）'!O7</f>
        <v>56003.69</v>
      </c>
    </row>
    <row r="2" spans="1:34" ht="18.95" customHeight="1">
      <c r="A2" s="522" t="s">
        <v>1255</v>
      </c>
      <c r="B2" s="523"/>
    </row>
    <row r="3" spans="1:34" ht="36" customHeight="1">
      <c r="A3" s="524" t="s">
        <v>411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524"/>
      <c r="V3" s="524"/>
      <c r="W3" s="524"/>
      <c r="X3" s="524"/>
      <c r="Y3" s="524"/>
      <c r="Z3" s="524"/>
      <c r="AA3" s="524"/>
      <c r="AB3" s="524"/>
      <c r="AC3" s="524"/>
      <c r="AD3" s="524"/>
      <c r="AE3" s="524"/>
      <c r="AF3" s="524"/>
      <c r="AG3" s="524"/>
      <c r="AH3" s="524"/>
    </row>
    <row r="4" spans="1:34">
      <c r="F4" s="343" t="s">
        <v>1</v>
      </c>
      <c r="J4" s="343" t="s">
        <v>1</v>
      </c>
    </row>
    <row r="5" spans="1:34" ht="41.1" customHeight="1">
      <c r="A5" s="525" t="s">
        <v>412</v>
      </c>
      <c r="B5" s="525"/>
      <c r="C5" s="525" t="s">
        <v>413</v>
      </c>
      <c r="D5" s="525"/>
      <c r="E5" s="525"/>
      <c r="F5" s="526" t="s">
        <v>414</v>
      </c>
      <c r="G5" s="526"/>
      <c r="H5" s="526"/>
      <c r="I5" s="526"/>
      <c r="J5" s="526"/>
      <c r="K5" s="526"/>
      <c r="L5" s="526"/>
      <c r="M5" s="526"/>
      <c r="N5" s="526"/>
      <c r="O5" s="526"/>
      <c r="P5" s="526"/>
      <c r="Q5" s="526"/>
      <c r="R5" s="526" t="s">
        <v>415</v>
      </c>
      <c r="S5" s="526"/>
      <c r="T5" s="526"/>
      <c r="U5" s="526" t="s">
        <v>416</v>
      </c>
      <c r="V5" s="526"/>
      <c r="W5" s="526"/>
      <c r="X5" s="526"/>
      <c r="Y5" s="526"/>
      <c r="Z5" s="526"/>
      <c r="AA5" s="527" t="s">
        <v>417</v>
      </c>
      <c r="AB5" s="528"/>
      <c r="AC5" s="529"/>
      <c r="AD5" s="527" t="s">
        <v>418</v>
      </c>
      <c r="AE5" s="528"/>
      <c r="AF5" s="529"/>
      <c r="AG5" s="526" t="s">
        <v>419</v>
      </c>
      <c r="AH5" s="525" t="s">
        <v>12</v>
      </c>
    </row>
    <row r="6" spans="1:34" ht="26.1" customHeight="1">
      <c r="A6" s="525"/>
      <c r="B6" s="525"/>
      <c r="C6" s="525" t="s">
        <v>420</v>
      </c>
      <c r="D6" s="525" t="s">
        <v>17</v>
      </c>
      <c r="E6" s="525" t="s">
        <v>16</v>
      </c>
      <c r="F6" s="526" t="s">
        <v>6</v>
      </c>
      <c r="G6" s="526"/>
      <c r="H6" s="526"/>
      <c r="I6" s="526"/>
      <c r="J6" s="526" t="s">
        <v>421</v>
      </c>
      <c r="K6" s="526"/>
      <c r="L6" s="526"/>
      <c r="M6" s="526"/>
      <c r="N6" s="526" t="s">
        <v>422</v>
      </c>
      <c r="O6" s="526"/>
      <c r="P6" s="526"/>
      <c r="Q6" s="526"/>
      <c r="R6" s="526" t="s">
        <v>13</v>
      </c>
      <c r="S6" s="526" t="s">
        <v>423</v>
      </c>
      <c r="T6" s="526" t="s">
        <v>424</v>
      </c>
      <c r="U6" s="526" t="s">
        <v>421</v>
      </c>
      <c r="V6" s="526"/>
      <c r="W6" s="526"/>
      <c r="X6" s="526" t="s">
        <v>425</v>
      </c>
      <c r="Y6" s="526"/>
      <c r="Z6" s="526"/>
      <c r="AA6" s="533" t="s">
        <v>13</v>
      </c>
      <c r="AB6" s="533" t="s">
        <v>17</v>
      </c>
      <c r="AC6" s="533" t="s">
        <v>16</v>
      </c>
      <c r="AD6" s="533" t="s">
        <v>13</v>
      </c>
      <c r="AE6" s="533" t="s">
        <v>17</v>
      </c>
      <c r="AF6" s="533" t="s">
        <v>16</v>
      </c>
      <c r="AG6" s="526"/>
      <c r="AH6" s="525"/>
    </row>
    <row r="7" spans="1:34" ht="32.1" customHeight="1">
      <c r="A7" s="525"/>
      <c r="B7" s="525"/>
      <c r="C7" s="525"/>
      <c r="D7" s="525"/>
      <c r="E7" s="525"/>
      <c r="F7" s="344" t="s">
        <v>6</v>
      </c>
      <c r="G7" s="344" t="s">
        <v>341</v>
      </c>
      <c r="H7" s="344" t="s">
        <v>343</v>
      </c>
      <c r="I7" s="344" t="s">
        <v>426</v>
      </c>
      <c r="J7" s="344" t="s">
        <v>6</v>
      </c>
      <c r="K7" s="344" t="s">
        <v>341</v>
      </c>
      <c r="L7" s="344" t="s">
        <v>343</v>
      </c>
      <c r="M7" s="344" t="s">
        <v>426</v>
      </c>
      <c r="N7" s="344" t="s">
        <v>6</v>
      </c>
      <c r="O7" s="344" t="s">
        <v>341</v>
      </c>
      <c r="P7" s="344" t="s">
        <v>343</v>
      </c>
      <c r="Q7" s="344" t="s">
        <v>426</v>
      </c>
      <c r="R7" s="526"/>
      <c r="S7" s="526"/>
      <c r="T7" s="526"/>
      <c r="U7" s="344" t="s">
        <v>6</v>
      </c>
      <c r="V7" s="344" t="s">
        <v>341</v>
      </c>
      <c r="W7" s="344" t="s">
        <v>343</v>
      </c>
      <c r="X7" s="344" t="s">
        <v>6</v>
      </c>
      <c r="Y7" s="344" t="s">
        <v>341</v>
      </c>
      <c r="Z7" s="344" t="s">
        <v>343</v>
      </c>
      <c r="AA7" s="534"/>
      <c r="AB7" s="534"/>
      <c r="AC7" s="534"/>
      <c r="AD7" s="534"/>
      <c r="AE7" s="534"/>
      <c r="AF7" s="534"/>
      <c r="AG7" s="526"/>
      <c r="AH7" s="525"/>
    </row>
    <row r="8" spans="1:34">
      <c r="A8" s="525" t="s">
        <v>427</v>
      </c>
      <c r="B8" s="525"/>
      <c r="C8" s="340">
        <v>83</v>
      </c>
      <c r="D8" s="340">
        <v>13690</v>
      </c>
      <c r="E8" s="340">
        <v>47717.5</v>
      </c>
      <c r="F8" s="345">
        <v>16663.52</v>
      </c>
      <c r="G8" s="345">
        <v>7232.48</v>
      </c>
      <c r="H8" s="345">
        <v>9431.0400000000009</v>
      </c>
      <c r="I8" s="345">
        <v>0</v>
      </c>
      <c r="J8" s="345">
        <v>2787.8</v>
      </c>
      <c r="K8" s="345">
        <v>1630.48</v>
      </c>
      <c r="L8" s="345">
        <v>1157.32</v>
      </c>
      <c r="M8" s="345">
        <v>0</v>
      </c>
      <c r="N8" s="345">
        <v>13875.72</v>
      </c>
      <c r="O8" s="345">
        <v>5602</v>
      </c>
      <c r="P8" s="345">
        <v>8273.7199999999993</v>
      </c>
      <c r="Q8" s="345">
        <v>0</v>
      </c>
      <c r="R8" s="345">
        <v>555.70000000000005</v>
      </c>
      <c r="S8" s="345">
        <v>896.3</v>
      </c>
      <c r="T8" s="345">
        <v>-340.6</v>
      </c>
      <c r="U8" s="345">
        <v>2138</v>
      </c>
      <c r="V8" s="345">
        <v>1229</v>
      </c>
      <c r="W8" s="345">
        <v>909</v>
      </c>
      <c r="X8" s="345">
        <v>11774</v>
      </c>
      <c r="Y8" s="345">
        <v>4243</v>
      </c>
      <c r="Z8" s="345">
        <v>7531</v>
      </c>
      <c r="AA8" s="345">
        <v>2089.77</v>
      </c>
      <c r="AB8" s="345">
        <v>370</v>
      </c>
      <c r="AC8" s="345">
        <v>1719.77</v>
      </c>
      <c r="AD8" s="345">
        <v>1067</v>
      </c>
      <c r="AE8" s="345">
        <v>213.3</v>
      </c>
      <c r="AF8" s="345">
        <v>853.7</v>
      </c>
      <c r="AG8" s="345">
        <v>960.95</v>
      </c>
      <c r="AH8" s="340"/>
    </row>
    <row r="9" spans="1:34" ht="15" customHeight="1">
      <c r="A9" s="525" t="s">
        <v>428</v>
      </c>
      <c r="B9" s="525"/>
      <c r="C9" s="340">
        <v>36</v>
      </c>
      <c r="D9" s="340">
        <v>6158</v>
      </c>
      <c r="E9" s="340">
        <v>17423.5</v>
      </c>
      <c r="F9" s="345">
        <v>5434.84</v>
      </c>
      <c r="G9" s="345">
        <v>2815.6</v>
      </c>
      <c r="H9" s="345">
        <v>2619.2399999999998</v>
      </c>
      <c r="I9" s="345">
        <v>0</v>
      </c>
      <c r="J9" s="345">
        <v>1253.2</v>
      </c>
      <c r="K9" s="345">
        <v>730.6</v>
      </c>
      <c r="L9" s="345">
        <v>522.6</v>
      </c>
      <c r="M9" s="345">
        <v>0</v>
      </c>
      <c r="N9" s="345">
        <v>4181.6400000000003</v>
      </c>
      <c r="O9" s="345">
        <v>2085</v>
      </c>
      <c r="P9" s="345">
        <v>2096.64</v>
      </c>
      <c r="Q9" s="345">
        <v>0</v>
      </c>
      <c r="R9" s="345">
        <v>520.01</v>
      </c>
      <c r="S9" s="345">
        <v>860.61</v>
      </c>
      <c r="T9" s="345">
        <v>-340.6</v>
      </c>
      <c r="U9" s="345">
        <v>760</v>
      </c>
      <c r="V9" s="345">
        <v>460</v>
      </c>
      <c r="W9" s="345">
        <v>300</v>
      </c>
      <c r="X9" s="345">
        <v>3052</v>
      </c>
      <c r="Y9" s="345">
        <v>1544</v>
      </c>
      <c r="Z9" s="345">
        <v>1508</v>
      </c>
      <c r="AA9" s="345">
        <v>1172.93</v>
      </c>
      <c r="AB9" s="345">
        <v>241</v>
      </c>
      <c r="AC9" s="345">
        <v>931.93</v>
      </c>
      <c r="AD9" s="345">
        <v>864.52</v>
      </c>
      <c r="AE9" s="345">
        <v>186.5</v>
      </c>
      <c r="AF9" s="345">
        <v>678.02</v>
      </c>
      <c r="AG9" s="345">
        <v>934.62</v>
      </c>
      <c r="AH9" s="340"/>
    </row>
    <row r="10" spans="1:34">
      <c r="A10" s="530" t="s">
        <v>20</v>
      </c>
      <c r="B10" s="340" t="s">
        <v>13</v>
      </c>
      <c r="C10" s="340">
        <f>SUM(C11:C35)</f>
        <v>6</v>
      </c>
      <c r="D10" s="340">
        <f t="shared" ref="D10:AG10" si="0">SUM(D11:D35)</f>
        <v>1164</v>
      </c>
      <c r="E10" s="340">
        <f t="shared" si="0"/>
        <v>564</v>
      </c>
      <c r="F10" s="340">
        <f t="shared" si="0"/>
        <v>371.76</v>
      </c>
      <c r="G10" s="340">
        <f t="shared" si="0"/>
        <v>204.6</v>
      </c>
      <c r="H10" s="340">
        <f t="shared" si="0"/>
        <v>167.16</v>
      </c>
      <c r="I10" s="340">
        <f t="shared" si="0"/>
        <v>0</v>
      </c>
      <c r="J10" s="340">
        <f t="shared" si="0"/>
        <v>236.4</v>
      </c>
      <c r="K10" s="340">
        <f t="shared" si="0"/>
        <v>137.6</v>
      </c>
      <c r="L10" s="340">
        <f t="shared" si="0"/>
        <v>98.800000000000011</v>
      </c>
      <c r="M10" s="340">
        <f t="shared" si="0"/>
        <v>0</v>
      </c>
      <c r="N10" s="340">
        <f t="shared" si="0"/>
        <v>135.36000000000001</v>
      </c>
      <c r="O10" s="340">
        <f t="shared" si="0"/>
        <v>67</v>
      </c>
      <c r="P10" s="340">
        <f t="shared" si="0"/>
        <v>68.36</v>
      </c>
      <c r="Q10" s="340">
        <f t="shared" si="0"/>
        <v>0</v>
      </c>
      <c r="R10" s="340">
        <f t="shared" si="0"/>
        <v>759.88</v>
      </c>
      <c r="S10" s="340">
        <f t="shared" si="0"/>
        <v>741.92</v>
      </c>
      <c r="T10" s="340">
        <f t="shared" si="0"/>
        <v>17.960000000000047</v>
      </c>
      <c r="U10" s="340">
        <f t="shared" si="0"/>
        <v>181</v>
      </c>
      <c r="V10" s="340">
        <f t="shared" si="0"/>
        <v>111</v>
      </c>
      <c r="W10" s="340">
        <f t="shared" si="0"/>
        <v>70</v>
      </c>
      <c r="X10" s="340">
        <f t="shared" si="0"/>
        <v>111</v>
      </c>
      <c r="Y10" s="340">
        <f t="shared" si="0"/>
        <v>56</v>
      </c>
      <c r="Z10" s="340">
        <f t="shared" si="0"/>
        <v>55</v>
      </c>
      <c r="AA10" s="340">
        <f t="shared" si="0"/>
        <v>17</v>
      </c>
      <c r="AB10" s="340">
        <f t="shared" si="0"/>
        <v>4</v>
      </c>
      <c r="AC10" s="340">
        <f t="shared" si="0"/>
        <v>13</v>
      </c>
      <c r="AD10" s="340">
        <f t="shared" si="0"/>
        <v>32.11</v>
      </c>
      <c r="AE10" s="340">
        <f t="shared" si="0"/>
        <v>3</v>
      </c>
      <c r="AF10" s="340">
        <f t="shared" si="0"/>
        <v>29.11</v>
      </c>
      <c r="AG10" s="340">
        <f t="shared" si="0"/>
        <v>729.23</v>
      </c>
      <c r="AH10" s="340"/>
    </row>
    <row r="11" spans="1:34">
      <c r="A11" s="531"/>
      <c r="B11" s="340" t="s">
        <v>60</v>
      </c>
      <c r="C11" s="340">
        <v>3</v>
      </c>
      <c r="D11" s="340">
        <v>283.5</v>
      </c>
      <c r="E11" s="340">
        <v>0</v>
      </c>
      <c r="F11" s="345">
        <v>58.5</v>
      </c>
      <c r="G11" s="345">
        <v>34.799999999999997</v>
      </c>
      <c r="H11" s="345">
        <v>23.7</v>
      </c>
      <c r="I11" s="345">
        <v>0</v>
      </c>
      <c r="J11" s="345">
        <v>58.5</v>
      </c>
      <c r="K11" s="345">
        <v>34.799999999999997</v>
      </c>
      <c r="L11" s="345">
        <v>23.7</v>
      </c>
      <c r="M11" s="345">
        <v>0</v>
      </c>
      <c r="N11" s="345">
        <v>0</v>
      </c>
      <c r="O11" s="345">
        <v>0</v>
      </c>
      <c r="P11" s="345">
        <v>0</v>
      </c>
      <c r="Q11" s="345">
        <v>0</v>
      </c>
      <c r="R11" s="345">
        <v>26.64</v>
      </c>
      <c r="S11" s="345">
        <v>16.739999999999998</v>
      </c>
      <c r="T11" s="345">
        <v>9.9000000000000199</v>
      </c>
      <c r="U11" s="345">
        <v>3</v>
      </c>
      <c r="V11" s="345">
        <v>3</v>
      </c>
      <c r="W11" s="345">
        <v>0</v>
      </c>
      <c r="X11" s="345">
        <v>0</v>
      </c>
      <c r="Y11" s="345">
        <v>0</v>
      </c>
      <c r="Z11" s="345">
        <v>0</v>
      </c>
      <c r="AA11" s="345">
        <v>5</v>
      </c>
      <c r="AB11" s="345">
        <v>0</v>
      </c>
      <c r="AC11" s="345">
        <v>5</v>
      </c>
      <c r="AD11" s="345">
        <v>23.86</v>
      </c>
      <c r="AE11" s="345">
        <v>0</v>
      </c>
      <c r="AF11" s="345">
        <v>23.86</v>
      </c>
      <c r="AG11" s="345">
        <v>0</v>
      </c>
      <c r="AH11" s="340"/>
    </row>
    <row r="12" spans="1:34">
      <c r="A12" s="531"/>
      <c r="B12" s="340" t="s">
        <v>51</v>
      </c>
      <c r="C12" s="340">
        <v>0</v>
      </c>
      <c r="D12" s="340">
        <v>0</v>
      </c>
      <c r="E12" s="340">
        <v>0</v>
      </c>
      <c r="F12" s="345">
        <v>0</v>
      </c>
      <c r="G12" s="345">
        <v>0</v>
      </c>
      <c r="H12" s="345">
        <v>0</v>
      </c>
      <c r="I12" s="345">
        <v>0</v>
      </c>
      <c r="J12" s="345">
        <v>0</v>
      </c>
      <c r="K12" s="345">
        <v>0</v>
      </c>
      <c r="L12" s="345">
        <v>0</v>
      </c>
      <c r="M12" s="345">
        <v>0</v>
      </c>
      <c r="N12" s="345">
        <v>0</v>
      </c>
      <c r="O12" s="345">
        <v>0</v>
      </c>
      <c r="P12" s="345">
        <v>0</v>
      </c>
      <c r="Q12" s="345">
        <v>0</v>
      </c>
      <c r="R12" s="345">
        <v>33.92</v>
      </c>
      <c r="S12" s="345">
        <v>33.92</v>
      </c>
      <c r="T12" s="345">
        <v>0</v>
      </c>
      <c r="U12" s="345">
        <v>0</v>
      </c>
      <c r="V12" s="345">
        <v>0</v>
      </c>
      <c r="W12" s="345">
        <v>0</v>
      </c>
      <c r="X12" s="345">
        <v>0</v>
      </c>
      <c r="Y12" s="345">
        <v>0</v>
      </c>
      <c r="Z12" s="345">
        <v>0</v>
      </c>
      <c r="AA12" s="345">
        <v>0</v>
      </c>
      <c r="AB12" s="345">
        <v>0</v>
      </c>
      <c r="AC12" s="345">
        <v>0</v>
      </c>
      <c r="AD12" s="345">
        <v>0</v>
      </c>
      <c r="AE12" s="345">
        <v>0</v>
      </c>
      <c r="AF12" s="345">
        <v>0</v>
      </c>
      <c r="AG12" s="345">
        <v>33.92</v>
      </c>
      <c r="AH12" s="340"/>
    </row>
    <row r="13" spans="1:34">
      <c r="A13" s="531"/>
      <c r="B13" s="340" t="s">
        <v>67</v>
      </c>
      <c r="C13" s="340">
        <v>1</v>
      </c>
      <c r="D13" s="340">
        <v>315</v>
      </c>
      <c r="E13" s="340">
        <v>0</v>
      </c>
      <c r="F13" s="345">
        <v>63.6</v>
      </c>
      <c r="G13" s="345">
        <v>36.6</v>
      </c>
      <c r="H13" s="345">
        <v>27</v>
      </c>
      <c r="I13" s="345">
        <v>0</v>
      </c>
      <c r="J13" s="345">
        <v>63.6</v>
      </c>
      <c r="K13" s="345">
        <v>36.6</v>
      </c>
      <c r="L13" s="345">
        <v>27</v>
      </c>
      <c r="M13" s="345">
        <v>0</v>
      </c>
      <c r="N13" s="345">
        <v>0</v>
      </c>
      <c r="O13" s="345">
        <v>0</v>
      </c>
      <c r="P13" s="345">
        <v>0</v>
      </c>
      <c r="Q13" s="345">
        <v>0</v>
      </c>
      <c r="R13" s="345">
        <v>134.84</v>
      </c>
      <c r="S13" s="345">
        <v>107.24</v>
      </c>
      <c r="T13" s="345">
        <v>27.6</v>
      </c>
      <c r="U13" s="345">
        <v>62</v>
      </c>
      <c r="V13" s="345">
        <v>37</v>
      </c>
      <c r="W13" s="345">
        <v>25</v>
      </c>
      <c r="X13" s="345">
        <v>0</v>
      </c>
      <c r="Y13" s="345">
        <v>0</v>
      </c>
      <c r="Z13" s="345">
        <v>0</v>
      </c>
      <c r="AA13" s="345">
        <v>0</v>
      </c>
      <c r="AB13" s="345">
        <v>0</v>
      </c>
      <c r="AC13" s="345">
        <v>0</v>
      </c>
      <c r="AD13" s="345">
        <v>0</v>
      </c>
      <c r="AE13" s="345">
        <v>0</v>
      </c>
      <c r="AF13" s="345">
        <v>0</v>
      </c>
      <c r="AG13" s="345">
        <v>133.24</v>
      </c>
      <c r="AH13" s="340"/>
    </row>
    <row r="14" spans="1:34" ht="30.95" customHeight="1">
      <c r="A14" s="531"/>
      <c r="B14" s="340" t="s">
        <v>429</v>
      </c>
      <c r="C14" s="340">
        <v>0</v>
      </c>
      <c r="D14" s="340">
        <v>0</v>
      </c>
      <c r="E14" s="340">
        <v>0</v>
      </c>
      <c r="F14" s="345">
        <v>0</v>
      </c>
      <c r="G14" s="345">
        <v>0</v>
      </c>
      <c r="H14" s="345">
        <v>0</v>
      </c>
      <c r="I14" s="345">
        <v>0</v>
      </c>
      <c r="J14" s="345">
        <v>0</v>
      </c>
      <c r="K14" s="345">
        <v>0</v>
      </c>
      <c r="L14" s="345">
        <v>0</v>
      </c>
      <c r="M14" s="345">
        <v>0</v>
      </c>
      <c r="N14" s="345">
        <v>0</v>
      </c>
      <c r="O14" s="345">
        <v>0</v>
      </c>
      <c r="P14" s="345">
        <v>0</v>
      </c>
      <c r="Q14" s="345">
        <v>0</v>
      </c>
      <c r="R14" s="345">
        <v>45.2</v>
      </c>
      <c r="S14" s="345">
        <v>45.2</v>
      </c>
      <c r="T14" s="345">
        <v>0</v>
      </c>
      <c r="U14" s="345">
        <v>0</v>
      </c>
      <c r="V14" s="345">
        <v>0</v>
      </c>
      <c r="W14" s="345">
        <v>0</v>
      </c>
      <c r="X14" s="345">
        <v>0</v>
      </c>
      <c r="Y14" s="345">
        <v>0</v>
      </c>
      <c r="Z14" s="345">
        <v>0</v>
      </c>
      <c r="AA14" s="345">
        <v>0</v>
      </c>
      <c r="AB14" s="345">
        <v>0</v>
      </c>
      <c r="AC14" s="345">
        <v>0</v>
      </c>
      <c r="AD14" s="345">
        <v>0</v>
      </c>
      <c r="AE14" s="345">
        <v>0</v>
      </c>
      <c r="AF14" s="345">
        <v>0</v>
      </c>
      <c r="AG14" s="345">
        <v>45.2</v>
      </c>
      <c r="AH14" s="340"/>
    </row>
    <row r="15" spans="1:34" ht="27.95" customHeight="1">
      <c r="A15" s="531"/>
      <c r="B15" s="340" t="s">
        <v>70</v>
      </c>
      <c r="C15" s="340">
        <v>0</v>
      </c>
      <c r="D15" s="340">
        <v>0</v>
      </c>
      <c r="E15" s="340">
        <v>0</v>
      </c>
      <c r="F15" s="345">
        <v>0</v>
      </c>
      <c r="G15" s="345">
        <v>0</v>
      </c>
      <c r="H15" s="345">
        <v>0</v>
      </c>
      <c r="I15" s="345">
        <v>0</v>
      </c>
      <c r="J15" s="345">
        <v>0</v>
      </c>
      <c r="K15" s="345">
        <v>0</v>
      </c>
      <c r="L15" s="345">
        <v>0</v>
      </c>
      <c r="M15" s="345">
        <v>0</v>
      </c>
      <c r="N15" s="345">
        <v>0</v>
      </c>
      <c r="O15" s="345">
        <v>0</v>
      </c>
      <c r="P15" s="345">
        <v>0</v>
      </c>
      <c r="Q15" s="345">
        <v>0</v>
      </c>
      <c r="R15" s="345">
        <v>1.39</v>
      </c>
      <c r="S15" s="345">
        <v>1.39</v>
      </c>
      <c r="T15" s="345">
        <v>0</v>
      </c>
      <c r="U15" s="345">
        <v>0</v>
      </c>
      <c r="V15" s="345">
        <v>0</v>
      </c>
      <c r="W15" s="345">
        <v>0</v>
      </c>
      <c r="X15" s="345">
        <v>0</v>
      </c>
      <c r="Y15" s="345">
        <v>0</v>
      </c>
      <c r="Z15" s="345">
        <v>0</v>
      </c>
      <c r="AA15" s="345">
        <v>0</v>
      </c>
      <c r="AB15" s="345">
        <v>0</v>
      </c>
      <c r="AC15" s="345">
        <v>0</v>
      </c>
      <c r="AD15" s="345">
        <v>0</v>
      </c>
      <c r="AE15" s="345">
        <v>0</v>
      </c>
      <c r="AF15" s="345">
        <v>0</v>
      </c>
      <c r="AG15" s="345">
        <v>1.39</v>
      </c>
      <c r="AH15" s="340"/>
    </row>
    <row r="16" spans="1:34" ht="18.75" customHeight="1">
      <c r="A16" s="531"/>
      <c r="B16" s="340" t="s">
        <v>74</v>
      </c>
      <c r="C16" s="340">
        <v>0</v>
      </c>
      <c r="D16" s="340">
        <v>0</v>
      </c>
      <c r="E16" s="340">
        <v>0</v>
      </c>
      <c r="F16" s="345">
        <v>0</v>
      </c>
      <c r="G16" s="345">
        <v>0</v>
      </c>
      <c r="H16" s="345">
        <v>0</v>
      </c>
      <c r="I16" s="345">
        <v>0</v>
      </c>
      <c r="J16" s="345">
        <v>0</v>
      </c>
      <c r="K16" s="345">
        <v>0</v>
      </c>
      <c r="L16" s="345">
        <v>0</v>
      </c>
      <c r="M16" s="345">
        <v>0</v>
      </c>
      <c r="N16" s="345">
        <v>0</v>
      </c>
      <c r="O16" s="345">
        <v>0</v>
      </c>
      <c r="P16" s="345">
        <v>0</v>
      </c>
      <c r="Q16" s="345">
        <v>0</v>
      </c>
      <c r="R16" s="345">
        <v>-1.35</v>
      </c>
      <c r="S16" s="345">
        <v>0</v>
      </c>
      <c r="T16" s="345">
        <v>-1.35</v>
      </c>
      <c r="U16" s="345">
        <v>0</v>
      </c>
      <c r="V16" s="345">
        <v>0</v>
      </c>
      <c r="W16" s="345">
        <v>0</v>
      </c>
      <c r="X16" s="345">
        <v>0</v>
      </c>
      <c r="Y16" s="345">
        <v>0</v>
      </c>
      <c r="Z16" s="345">
        <v>0</v>
      </c>
      <c r="AA16" s="345">
        <v>1</v>
      </c>
      <c r="AB16" s="345">
        <v>0</v>
      </c>
      <c r="AC16" s="345">
        <v>1</v>
      </c>
      <c r="AD16" s="345">
        <v>0.35</v>
      </c>
      <c r="AE16" s="345">
        <v>0</v>
      </c>
      <c r="AF16" s="345">
        <v>0.35</v>
      </c>
      <c r="AG16" s="345">
        <v>0</v>
      </c>
      <c r="AH16" s="340"/>
    </row>
    <row r="17" spans="1:34" ht="15" customHeight="1">
      <c r="A17" s="531"/>
      <c r="B17" s="340" t="s">
        <v>68</v>
      </c>
      <c r="C17" s="340">
        <v>0</v>
      </c>
      <c r="D17" s="340">
        <v>0</v>
      </c>
      <c r="E17" s="340">
        <v>43</v>
      </c>
      <c r="F17" s="345">
        <v>10.32</v>
      </c>
      <c r="G17" s="345">
        <v>5</v>
      </c>
      <c r="H17" s="345">
        <v>5.32</v>
      </c>
      <c r="I17" s="345">
        <v>0</v>
      </c>
      <c r="J17" s="345">
        <v>0</v>
      </c>
      <c r="K17" s="345">
        <v>0</v>
      </c>
      <c r="L17" s="345">
        <v>0</v>
      </c>
      <c r="M17" s="345">
        <v>0</v>
      </c>
      <c r="N17" s="345">
        <v>10.32</v>
      </c>
      <c r="O17" s="345">
        <v>5</v>
      </c>
      <c r="P17" s="345">
        <v>5.32</v>
      </c>
      <c r="Q17" s="345">
        <v>0</v>
      </c>
      <c r="R17" s="345">
        <v>145.63</v>
      </c>
      <c r="S17" s="345">
        <v>158.51</v>
      </c>
      <c r="T17" s="345">
        <v>-12.88</v>
      </c>
      <c r="U17" s="345">
        <v>0</v>
      </c>
      <c r="V17" s="345">
        <v>0</v>
      </c>
      <c r="W17" s="345">
        <v>0</v>
      </c>
      <c r="X17" s="345">
        <v>9</v>
      </c>
      <c r="Y17" s="345">
        <v>5</v>
      </c>
      <c r="Z17" s="345">
        <v>4</v>
      </c>
      <c r="AA17" s="345">
        <v>0</v>
      </c>
      <c r="AB17" s="345">
        <v>0</v>
      </c>
      <c r="AC17" s="345">
        <v>0</v>
      </c>
      <c r="AD17" s="345">
        <v>0</v>
      </c>
      <c r="AE17" s="345">
        <v>0</v>
      </c>
      <c r="AF17" s="345">
        <v>0</v>
      </c>
      <c r="AG17" s="345">
        <v>144.31</v>
      </c>
      <c r="AH17" s="340"/>
    </row>
    <row r="18" spans="1:34">
      <c r="A18" s="531"/>
      <c r="B18" s="340" t="s">
        <v>78</v>
      </c>
      <c r="C18" s="340">
        <v>0</v>
      </c>
      <c r="D18" s="340">
        <v>0</v>
      </c>
      <c r="E18" s="340">
        <v>0</v>
      </c>
      <c r="F18" s="345">
        <v>0</v>
      </c>
      <c r="G18" s="345">
        <v>0</v>
      </c>
      <c r="H18" s="345">
        <v>0</v>
      </c>
      <c r="I18" s="345">
        <v>0</v>
      </c>
      <c r="J18" s="345">
        <v>0</v>
      </c>
      <c r="K18" s="345">
        <v>0</v>
      </c>
      <c r="L18" s="345">
        <v>0</v>
      </c>
      <c r="M18" s="345">
        <v>0</v>
      </c>
      <c r="N18" s="345">
        <v>0</v>
      </c>
      <c r="O18" s="345">
        <v>0</v>
      </c>
      <c r="P18" s="345">
        <v>0</v>
      </c>
      <c r="Q18" s="345">
        <v>0</v>
      </c>
      <c r="R18" s="345">
        <v>-2.1800000000000002</v>
      </c>
      <c r="S18" s="345">
        <v>0</v>
      </c>
      <c r="T18" s="345">
        <v>-2.1800000000000002</v>
      </c>
      <c r="U18" s="345">
        <v>0</v>
      </c>
      <c r="V18" s="345">
        <v>0</v>
      </c>
      <c r="W18" s="345">
        <v>0</v>
      </c>
      <c r="X18" s="345">
        <v>0</v>
      </c>
      <c r="Y18" s="345">
        <v>0</v>
      </c>
      <c r="Z18" s="345">
        <v>0</v>
      </c>
      <c r="AA18" s="345">
        <v>2</v>
      </c>
      <c r="AB18" s="345">
        <v>0</v>
      </c>
      <c r="AC18" s="345">
        <v>2</v>
      </c>
      <c r="AD18" s="345">
        <v>0.18</v>
      </c>
      <c r="AE18" s="345">
        <v>0</v>
      </c>
      <c r="AF18" s="345">
        <v>0.18</v>
      </c>
      <c r="AG18" s="345">
        <v>0</v>
      </c>
      <c r="AH18" s="340"/>
    </row>
    <row r="19" spans="1:34" ht="18" customHeight="1">
      <c r="A19" s="531"/>
      <c r="B19" s="340" t="s">
        <v>77</v>
      </c>
      <c r="C19" s="340">
        <v>0</v>
      </c>
      <c r="D19" s="340">
        <v>0</v>
      </c>
      <c r="E19" s="340">
        <v>0</v>
      </c>
      <c r="F19" s="345">
        <v>0</v>
      </c>
      <c r="G19" s="345">
        <v>0</v>
      </c>
      <c r="H19" s="345">
        <v>0</v>
      </c>
      <c r="I19" s="345">
        <v>0</v>
      </c>
      <c r="J19" s="345">
        <v>0</v>
      </c>
      <c r="K19" s="345">
        <v>0</v>
      </c>
      <c r="L19" s="345">
        <v>0</v>
      </c>
      <c r="M19" s="345">
        <v>0</v>
      </c>
      <c r="N19" s="345">
        <v>0</v>
      </c>
      <c r="O19" s="345">
        <v>0</v>
      </c>
      <c r="P19" s="345">
        <v>0</v>
      </c>
      <c r="Q19" s="345">
        <v>0</v>
      </c>
      <c r="R19" s="345">
        <v>42.55</v>
      </c>
      <c r="S19" s="345">
        <v>42.55</v>
      </c>
      <c r="T19" s="345">
        <v>0</v>
      </c>
      <c r="U19" s="345">
        <v>0</v>
      </c>
      <c r="V19" s="345">
        <v>0</v>
      </c>
      <c r="W19" s="345">
        <v>0</v>
      </c>
      <c r="X19" s="345">
        <v>0</v>
      </c>
      <c r="Y19" s="345">
        <v>0</v>
      </c>
      <c r="Z19" s="345">
        <v>0</v>
      </c>
      <c r="AA19" s="345">
        <v>0</v>
      </c>
      <c r="AB19" s="345">
        <v>0</v>
      </c>
      <c r="AC19" s="345">
        <v>0</v>
      </c>
      <c r="AD19" s="345">
        <v>0</v>
      </c>
      <c r="AE19" s="345">
        <v>0</v>
      </c>
      <c r="AF19" s="345">
        <v>0</v>
      </c>
      <c r="AG19" s="345">
        <v>42.55</v>
      </c>
      <c r="AH19" s="340"/>
    </row>
    <row r="20" spans="1:34" ht="15" customHeight="1">
      <c r="A20" s="531"/>
      <c r="B20" s="340" t="s">
        <v>75</v>
      </c>
      <c r="C20" s="340">
        <v>0</v>
      </c>
      <c r="D20" s="340">
        <v>0</v>
      </c>
      <c r="E20" s="340">
        <v>0</v>
      </c>
      <c r="F20" s="345">
        <v>0</v>
      </c>
      <c r="G20" s="345">
        <v>0</v>
      </c>
      <c r="H20" s="345">
        <v>0</v>
      </c>
      <c r="I20" s="345">
        <v>0</v>
      </c>
      <c r="J20" s="345">
        <v>0</v>
      </c>
      <c r="K20" s="345">
        <v>0</v>
      </c>
      <c r="L20" s="345">
        <v>0</v>
      </c>
      <c r="M20" s="345">
        <v>0</v>
      </c>
      <c r="N20" s="345">
        <v>0</v>
      </c>
      <c r="O20" s="345">
        <v>0</v>
      </c>
      <c r="P20" s="345">
        <v>0</v>
      </c>
      <c r="Q20" s="345">
        <v>0</v>
      </c>
      <c r="R20" s="345">
        <v>0</v>
      </c>
      <c r="S20" s="345">
        <v>0</v>
      </c>
      <c r="T20" s="345">
        <v>0</v>
      </c>
      <c r="U20" s="345">
        <v>0</v>
      </c>
      <c r="V20" s="345">
        <v>0</v>
      </c>
      <c r="W20" s="345">
        <v>0</v>
      </c>
      <c r="X20" s="345">
        <v>0</v>
      </c>
      <c r="Y20" s="345">
        <v>0</v>
      </c>
      <c r="Z20" s="345">
        <v>0</v>
      </c>
      <c r="AA20" s="345">
        <v>0</v>
      </c>
      <c r="AB20" s="345">
        <v>0</v>
      </c>
      <c r="AC20" s="345">
        <v>0</v>
      </c>
      <c r="AD20" s="345">
        <v>0</v>
      </c>
      <c r="AE20" s="345">
        <v>0</v>
      </c>
      <c r="AF20" s="345">
        <v>0</v>
      </c>
      <c r="AG20" s="345">
        <v>0</v>
      </c>
      <c r="AH20" s="340"/>
    </row>
    <row r="21" spans="1:34" ht="33" customHeight="1">
      <c r="A21" s="531"/>
      <c r="B21" s="432" t="s">
        <v>121</v>
      </c>
      <c r="C21" s="432">
        <v>0</v>
      </c>
      <c r="D21" s="340">
        <v>6.5</v>
      </c>
      <c r="E21" s="340">
        <v>54</v>
      </c>
      <c r="F21" s="345">
        <v>14.26</v>
      </c>
      <c r="G21" s="345">
        <v>7</v>
      </c>
      <c r="H21" s="345">
        <v>7.26</v>
      </c>
      <c r="I21" s="345">
        <v>0</v>
      </c>
      <c r="J21" s="345">
        <v>1.3</v>
      </c>
      <c r="K21" s="345">
        <v>1</v>
      </c>
      <c r="L21" s="345">
        <v>0.3</v>
      </c>
      <c r="M21" s="345">
        <v>0</v>
      </c>
      <c r="N21" s="345">
        <v>12.96</v>
      </c>
      <c r="O21" s="345">
        <v>6</v>
      </c>
      <c r="P21" s="345">
        <v>6.96</v>
      </c>
      <c r="Q21" s="345">
        <v>0</v>
      </c>
      <c r="R21" s="345">
        <v>25.16</v>
      </c>
      <c r="S21" s="345">
        <v>28.56</v>
      </c>
      <c r="T21" s="345">
        <v>-3.4</v>
      </c>
      <c r="U21" s="345">
        <v>0</v>
      </c>
      <c r="V21" s="345">
        <v>0</v>
      </c>
      <c r="W21" s="345">
        <v>0</v>
      </c>
      <c r="X21" s="345">
        <v>0</v>
      </c>
      <c r="Y21" s="345">
        <v>0</v>
      </c>
      <c r="Z21" s="345">
        <v>0</v>
      </c>
      <c r="AA21" s="345">
        <v>0</v>
      </c>
      <c r="AB21" s="345">
        <v>0</v>
      </c>
      <c r="AC21" s="345">
        <v>0</v>
      </c>
      <c r="AD21" s="345">
        <v>0</v>
      </c>
      <c r="AE21" s="345">
        <v>0</v>
      </c>
      <c r="AF21" s="345">
        <v>0</v>
      </c>
      <c r="AG21" s="345">
        <v>10.9</v>
      </c>
      <c r="AH21" s="340" t="s">
        <v>430</v>
      </c>
    </row>
    <row r="22" spans="1:34">
      <c r="A22" s="531"/>
      <c r="B22" s="432" t="s">
        <v>76</v>
      </c>
      <c r="C22" s="432">
        <v>0</v>
      </c>
      <c r="D22" s="340">
        <v>0</v>
      </c>
      <c r="E22" s="340">
        <v>0</v>
      </c>
      <c r="F22" s="345">
        <v>0</v>
      </c>
      <c r="G22" s="345">
        <v>0</v>
      </c>
      <c r="H22" s="345">
        <v>0</v>
      </c>
      <c r="I22" s="345">
        <v>0</v>
      </c>
      <c r="J22" s="345">
        <v>0</v>
      </c>
      <c r="K22" s="345">
        <v>0</v>
      </c>
      <c r="L22" s="345">
        <v>0</v>
      </c>
      <c r="M22" s="345">
        <v>0</v>
      </c>
      <c r="N22" s="345">
        <v>0</v>
      </c>
      <c r="O22" s="345">
        <v>0</v>
      </c>
      <c r="P22" s="345">
        <v>0</v>
      </c>
      <c r="Q22" s="345">
        <v>0</v>
      </c>
      <c r="R22" s="345">
        <v>0</v>
      </c>
      <c r="S22" s="345">
        <v>0</v>
      </c>
      <c r="T22" s="345">
        <v>0</v>
      </c>
      <c r="U22" s="345">
        <v>0</v>
      </c>
      <c r="V22" s="345">
        <v>0</v>
      </c>
      <c r="W22" s="345">
        <v>0</v>
      </c>
      <c r="X22" s="345">
        <v>0</v>
      </c>
      <c r="Y22" s="345">
        <v>0</v>
      </c>
      <c r="Z22" s="345">
        <v>0</v>
      </c>
      <c r="AA22" s="345">
        <v>0</v>
      </c>
      <c r="AB22" s="345">
        <v>0</v>
      </c>
      <c r="AC22" s="345">
        <v>0</v>
      </c>
      <c r="AD22" s="345">
        <v>0</v>
      </c>
      <c r="AE22" s="345">
        <v>0</v>
      </c>
      <c r="AF22" s="345">
        <v>0</v>
      </c>
      <c r="AG22" s="345">
        <v>0</v>
      </c>
      <c r="AH22" s="340"/>
    </row>
    <row r="23" spans="1:34">
      <c r="A23" s="531"/>
      <c r="B23" s="432" t="s">
        <v>56</v>
      </c>
      <c r="C23" s="432">
        <v>1</v>
      </c>
      <c r="D23" s="340">
        <v>0</v>
      </c>
      <c r="E23" s="340">
        <v>0</v>
      </c>
      <c r="F23" s="345">
        <v>0.6</v>
      </c>
      <c r="G23" s="345">
        <v>0.6</v>
      </c>
      <c r="H23" s="345">
        <v>0</v>
      </c>
      <c r="I23" s="345">
        <v>0</v>
      </c>
      <c r="J23" s="345">
        <v>0.6</v>
      </c>
      <c r="K23" s="345">
        <v>0.6</v>
      </c>
      <c r="L23" s="345">
        <v>0</v>
      </c>
      <c r="M23" s="345">
        <v>0</v>
      </c>
      <c r="N23" s="345">
        <v>0</v>
      </c>
      <c r="O23" s="345">
        <v>0</v>
      </c>
      <c r="P23" s="345">
        <v>0</v>
      </c>
      <c r="Q23" s="345">
        <v>0</v>
      </c>
      <c r="R23" s="345">
        <v>61.8</v>
      </c>
      <c r="S23" s="345">
        <v>62.7</v>
      </c>
      <c r="T23" s="345">
        <v>-0.89999999999999902</v>
      </c>
      <c r="U23" s="345">
        <v>44</v>
      </c>
      <c r="V23" s="345">
        <v>27</v>
      </c>
      <c r="W23" s="345">
        <v>17</v>
      </c>
      <c r="X23" s="345">
        <v>1</v>
      </c>
      <c r="Y23" s="345">
        <v>0</v>
      </c>
      <c r="Z23" s="345">
        <v>1</v>
      </c>
      <c r="AA23" s="345">
        <v>0</v>
      </c>
      <c r="AB23" s="345">
        <v>0</v>
      </c>
      <c r="AC23" s="345">
        <v>0</v>
      </c>
      <c r="AD23" s="345">
        <v>0</v>
      </c>
      <c r="AE23" s="345">
        <v>0</v>
      </c>
      <c r="AF23" s="345">
        <v>0</v>
      </c>
      <c r="AG23" s="345">
        <v>106.2</v>
      </c>
      <c r="AH23" s="340"/>
    </row>
    <row r="24" spans="1:34" ht="27">
      <c r="A24" s="531"/>
      <c r="B24" s="432" t="s">
        <v>61</v>
      </c>
      <c r="C24" s="432">
        <v>1</v>
      </c>
      <c r="D24" s="340">
        <v>412</v>
      </c>
      <c r="E24" s="340">
        <v>0</v>
      </c>
      <c r="F24" s="345">
        <v>83</v>
      </c>
      <c r="G24" s="345">
        <v>47.6</v>
      </c>
      <c r="H24" s="345">
        <v>35.4</v>
      </c>
      <c r="I24" s="345">
        <v>0</v>
      </c>
      <c r="J24" s="345">
        <v>83</v>
      </c>
      <c r="K24" s="345">
        <v>47.6</v>
      </c>
      <c r="L24" s="345">
        <v>35.4</v>
      </c>
      <c r="M24" s="345">
        <v>0</v>
      </c>
      <c r="N24" s="345">
        <v>0</v>
      </c>
      <c r="O24" s="345">
        <v>0</v>
      </c>
      <c r="P24" s="345">
        <v>0</v>
      </c>
      <c r="Q24" s="345">
        <v>0</v>
      </c>
      <c r="R24" s="345">
        <v>46.4</v>
      </c>
      <c r="S24" s="345">
        <v>44.8</v>
      </c>
      <c r="T24" s="345">
        <v>1.6000000000000101</v>
      </c>
      <c r="U24" s="345">
        <v>51</v>
      </c>
      <c r="V24" s="345">
        <v>31</v>
      </c>
      <c r="W24" s="345">
        <v>20</v>
      </c>
      <c r="X24" s="345">
        <v>0</v>
      </c>
      <c r="Y24" s="345">
        <v>0</v>
      </c>
      <c r="Z24" s="345">
        <v>0</v>
      </c>
      <c r="AA24" s="345">
        <v>0</v>
      </c>
      <c r="AB24" s="345">
        <v>0</v>
      </c>
      <c r="AC24" s="345">
        <v>0</v>
      </c>
      <c r="AD24" s="345">
        <v>0</v>
      </c>
      <c r="AE24" s="345">
        <v>0</v>
      </c>
      <c r="AF24" s="345">
        <v>0</v>
      </c>
      <c r="AG24" s="345">
        <v>14.4</v>
      </c>
      <c r="AH24" s="340" t="s">
        <v>430</v>
      </c>
    </row>
    <row r="25" spans="1:34">
      <c r="A25" s="531"/>
      <c r="B25" s="432" t="s">
        <v>54</v>
      </c>
      <c r="C25" s="432">
        <v>0</v>
      </c>
      <c r="D25" s="340">
        <v>0</v>
      </c>
      <c r="E25" s="340">
        <v>0</v>
      </c>
      <c r="F25" s="345">
        <v>0</v>
      </c>
      <c r="G25" s="345">
        <v>0</v>
      </c>
      <c r="H25" s="345">
        <v>0</v>
      </c>
      <c r="I25" s="345">
        <v>0</v>
      </c>
      <c r="J25" s="345">
        <v>0</v>
      </c>
      <c r="K25" s="345">
        <v>0</v>
      </c>
      <c r="L25" s="345">
        <v>0</v>
      </c>
      <c r="M25" s="345">
        <v>0</v>
      </c>
      <c r="N25" s="345">
        <v>0</v>
      </c>
      <c r="O25" s="345">
        <v>0</v>
      </c>
      <c r="P25" s="345">
        <v>0</v>
      </c>
      <c r="Q25" s="345">
        <v>0</v>
      </c>
      <c r="R25" s="345">
        <v>1.35</v>
      </c>
      <c r="S25" s="345">
        <v>1.35</v>
      </c>
      <c r="T25" s="345">
        <v>0</v>
      </c>
      <c r="U25" s="345">
        <v>0</v>
      </c>
      <c r="V25" s="345">
        <v>0</v>
      </c>
      <c r="W25" s="345">
        <v>0</v>
      </c>
      <c r="X25" s="345">
        <v>0</v>
      </c>
      <c r="Y25" s="345">
        <v>0</v>
      </c>
      <c r="Z25" s="345">
        <v>0</v>
      </c>
      <c r="AA25" s="345">
        <v>0</v>
      </c>
      <c r="AB25" s="345">
        <v>0</v>
      </c>
      <c r="AC25" s="345">
        <v>0</v>
      </c>
      <c r="AD25" s="345">
        <v>0</v>
      </c>
      <c r="AE25" s="345">
        <v>0</v>
      </c>
      <c r="AF25" s="345">
        <v>0</v>
      </c>
      <c r="AG25" s="345">
        <v>1.35</v>
      </c>
      <c r="AH25" s="340"/>
    </row>
    <row r="26" spans="1:34">
      <c r="A26" s="531"/>
      <c r="B26" s="432" t="s">
        <v>55</v>
      </c>
      <c r="C26" s="432">
        <v>0</v>
      </c>
      <c r="D26" s="340">
        <v>0</v>
      </c>
      <c r="E26" s="340">
        <v>0</v>
      </c>
      <c r="F26" s="345">
        <v>0</v>
      </c>
      <c r="G26" s="345">
        <v>0</v>
      </c>
      <c r="H26" s="345">
        <v>0</v>
      </c>
      <c r="I26" s="345">
        <v>0</v>
      </c>
      <c r="J26" s="345">
        <v>0</v>
      </c>
      <c r="K26" s="345">
        <v>0</v>
      </c>
      <c r="L26" s="345">
        <v>0</v>
      </c>
      <c r="M26" s="345">
        <v>0</v>
      </c>
      <c r="N26" s="345">
        <v>0</v>
      </c>
      <c r="O26" s="345">
        <v>0</v>
      </c>
      <c r="P26" s="345">
        <v>0</v>
      </c>
      <c r="Q26" s="345">
        <v>0</v>
      </c>
      <c r="R26" s="345">
        <v>180.5</v>
      </c>
      <c r="S26" s="345">
        <v>179.6</v>
      </c>
      <c r="T26" s="345">
        <v>0.89999999999999902</v>
      </c>
      <c r="U26" s="345">
        <v>1</v>
      </c>
      <c r="V26" s="345">
        <v>1</v>
      </c>
      <c r="W26" s="345">
        <v>0</v>
      </c>
      <c r="X26" s="345">
        <v>0</v>
      </c>
      <c r="Y26" s="345">
        <v>0</v>
      </c>
      <c r="Z26" s="345">
        <v>0</v>
      </c>
      <c r="AA26" s="345">
        <v>0</v>
      </c>
      <c r="AB26" s="345">
        <v>0</v>
      </c>
      <c r="AC26" s="345">
        <v>0</v>
      </c>
      <c r="AD26" s="345">
        <v>0</v>
      </c>
      <c r="AE26" s="345">
        <v>0</v>
      </c>
      <c r="AF26" s="345">
        <v>0</v>
      </c>
      <c r="AG26" s="345">
        <v>181.5</v>
      </c>
      <c r="AH26" s="340"/>
    </row>
    <row r="27" spans="1:34">
      <c r="A27" s="531"/>
      <c r="B27" s="432" t="s">
        <v>104</v>
      </c>
      <c r="C27" s="432">
        <v>0</v>
      </c>
      <c r="D27" s="340">
        <v>0</v>
      </c>
      <c r="E27" s="340">
        <v>0</v>
      </c>
      <c r="F27" s="345">
        <v>0</v>
      </c>
      <c r="G27" s="345">
        <v>0</v>
      </c>
      <c r="H27" s="345">
        <v>0</v>
      </c>
      <c r="I27" s="345">
        <v>0</v>
      </c>
      <c r="J27" s="345">
        <v>0</v>
      </c>
      <c r="K27" s="345">
        <v>0</v>
      </c>
      <c r="L27" s="345">
        <v>0</v>
      </c>
      <c r="M27" s="345">
        <v>0</v>
      </c>
      <c r="N27" s="345">
        <v>0</v>
      </c>
      <c r="O27" s="345">
        <v>0</v>
      </c>
      <c r="P27" s="345">
        <v>0</v>
      </c>
      <c r="Q27" s="345">
        <v>0</v>
      </c>
      <c r="R27" s="345">
        <v>0</v>
      </c>
      <c r="S27" s="345">
        <v>0</v>
      </c>
      <c r="T27" s="345">
        <v>0</v>
      </c>
      <c r="U27" s="345">
        <v>0</v>
      </c>
      <c r="V27" s="345">
        <v>0</v>
      </c>
      <c r="W27" s="345">
        <v>0</v>
      </c>
      <c r="X27" s="345">
        <v>0</v>
      </c>
      <c r="Y27" s="345">
        <v>0</v>
      </c>
      <c r="Z27" s="345">
        <v>0</v>
      </c>
      <c r="AA27" s="345">
        <v>0</v>
      </c>
      <c r="AB27" s="345">
        <v>0</v>
      </c>
      <c r="AC27" s="345">
        <v>0</v>
      </c>
      <c r="AD27" s="345">
        <v>0</v>
      </c>
      <c r="AE27" s="345">
        <v>0</v>
      </c>
      <c r="AF27" s="345">
        <v>0</v>
      </c>
      <c r="AG27" s="345">
        <v>0</v>
      </c>
      <c r="AH27" s="340"/>
    </row>
    <row r="28" spans="1:34">
      <c r="A28" s="531"/>
      <c r="B28" s="432" t="s">
        <v>82</v>
      </c>
      <c r="C28" s="432">
        <v>0</v>
      </c>
      <c r="D28" s="340">
        <v>35</v>
      </c>
      <c r="E28" s="340">
        <v>300</v>
      </c>
      <c r="F28" s="345">
        <v>79</v>
      </c>
      <c r="G28" s="345">
        <v>40</v>
      </c>
      <c r="H28" s="345">
        <v>39</v>
      </c>
      <c r="I28" s="345">
        <v>0</v>
      </c>
      <c r="J28" s="345">
        <v>7</v>
      </c>
      <c r="K28" s="345">
        <v>4</v>
      </c>
      <c r="L28" s="345">
        <v>3</v>
      </c>
      <c r="M28" s="345">
        <v>0</v>
      </c>
      <c r="N28" s="345">
        <v>72</v>
      </c>
      <c r="O28" s="345">
        <v>36</v>
      </c>
      <c r="P28" s="345">
        <v>36</v>
      </c>
      <c r="Q28" s="345">
        <v>0</v>
      </c>
      <c r="R28" s="345">
        <v>-2.7199999999999802</v>
      </c>
      <c r="S28" s="345">
        <v>0</v>
      </c>
      <c r="T28" s="345">
        <v>-2.7199999999999802</v>
      </c>
      <c r="U28" s="345">
        <v>0</v>
      </c>
      <c r="V28" s="345">
        <v>0</v>
      </c>
      <c r="W28" s="345">
        <v>0</v>
      </c>
      <c r="X28" s="345">
        <v>65</v>
      </c>
      <c r="Y28" s="345">
        <v>33</v>
      </c>
      <c r="Z28" s="345">
        <v>32</v>
      </c>
      <c r="AA28" s="345">
        <v>9</v>
      </c>
      <c r="AB28" s="345">
        <v>4</v>
      </c>
      <c r="AC28" s="345">
        <v>5</v>
      </c>
      <c r="AD28" s="345">
        <v>7.72</v>
      </c>
      <c r="AE28" s="345">
        <v>3</v>
      </c>
      <c r="AF28" s="345">
        <v>4.72</v>
      </c>
      <c r="AG28" s="345">
        <v>0</v>
      </c>
      <c r="AH28" s="340"/>
    </row>
    <row r="29" spans="1:34">
      <c r="A29" s="531"/>
      <c r="B29" s="432" t="s">
        <v>92</v>
      </c>
      <c r="C29" s="432">
        <v>0</v>
      </c>
      <c r="D29" s="340">
        <v>0</v>
      </c>
      <c r="E29" s="340">
        <v>0</v>
      </c>
      <c r="F29" s="345">
        <v>0</v>
      </c>
      <c r="G29" s="345">
        <v>0</v>
      </c>
      <c r="H29" s="345">
        <v>0</v>
      </c>
      <c r="I29" s="345">
        <v>0</v>
      </c>
      <c r="J29" s="345">
        <v>0</v>
      </c>
      <c r="K29" s="345">
        <v>0</v>
      </c>
      <c r="L29" s="345">
        <v>0</v>
      </c>
      <c r="M29" s="345">
        <v>0</v>
      </c>
      <c r="N29" s="345">
        <v>0</v>
      </c>
      <c r="O29" s="345">
        <v>0</v>
      </c>
      <c r="P29" s="345">
        <v>0</v>
      </c>
      <c r="Q29" s="345">
        <v>0</v>
      </c>
      <c r="R29" s="345">
        <v>0</v>
      </c>
      <c r="S29" s="345">
        <v>0</v>
      </c>
      <c r="T29" s="345">
        <v>0</v>
      </c>
      <c r="U29" s="345">
        <v>0</v>
      </c>
      <c r="V29" s="345">
        <v>0</v>
      </c>
      <c r="W29" s="345">
        <v>0</v>
      </c>
      <c r="X29" s="345">
        <v>0</v>
      </c>
      <c r="Y29" s="345">
        <v>0</v>
      </c>
      <c r="Z29" s="345">
        <v>0</v>
      </c>
      <c r="AA29" s="345">
        <v>0</v>
      </c>
      <c r="AB29" s="345">
        <v>0</v>
      </c>
      <c r="AC29" s="345">
        <v>0</v>
      </c>
      <c r="AD29" s="345">
        <v>0</v>
      </c>
      <c r="AE29" s="345">
        <v>0</v>
      </c>
      <c r="AF29" s="345">
        <v>0</v>
      </c>
      <c r="AG29" s="345">
        <v>0</v>
      </c>
      <c r="AH29" s="340"/>
    </row>
    <row r="30" spans="1:34">
      <c r="A30" s="531"/>
      <c r="B30" s="432" t="s">
        <v>99</v>
      </c>
      <c r="C30" s="432">
        <v>0</v>
      </c>
      <c r="D30" s="340">
        <v>0</v>
      </c>
      <c r="E30" s="340">
        <v>0</v>
      </c>
      <c r="F30" s="345">
        <v>0</v>
      </c>
      <c r="G30" s="345">
        <v>0</v>
      </c>
      <c r="H30" s="345">
        <v>0</v>
      </c>
      <c r="I30" s="345">
        <v>0</v>
      </c>
      <c r="J30" s="345">
        <v>0</v>
      </c>
      <c r="K30" s="345">
        <v>0</v>
      </c>
      <c r="L30" s="345">
        <v>0</v>
      </c>
      <c r="M30" s="345">
        <v>0</v>
      </c>
      <c r="N30" s="345">
        <v>0</v>
      </c>
      <c r="O30" s="345">
        <v>0</v>
      </c>
      <c r="P30" s="345">
        <v>0</v>
      </c>
      <c r="Q30" s="345">
        <v>0</v>
      </c>
      <c r="R30" s="345">
        <v>3.99</v>
      </c>
      <c r="S30" s="345">
        <v>5.67</v>
      </c>
      <c r="T30" s="345">
        <v>-1.68</v>
      </c>
      <c r="U30" s="345">
        <v>0</v>
      </c>
      <c r="V30" s="345">
        <v>0</v>
      </c>
      <c r="W30" s="345">
        <v>0</v>
      </c>
      <c r="X30" s="345">
        <v>0</v>
      </c>
      <c r="Y30" s="345">
        <v>0</v>
      </c>
      <c r="Z30" s="345">
        <v>0</v>
      </c>
      <c r="AA30" s="345">
        <v>0</v>
      </c>
      <c r="AB30" s="345">
        <v>0</v>
      </c>
      <c r="AC30" s="345">
        <v>0</v>
      </c>
      <c r="AD30" s="345">
        <v>0</v>
      </c>
      <c r="AE30" s="345">
        <v>0</v>
      </c>
      <c r="AF30" s="345">
        <v>0</v>
      </c>
      <c r="AG30" s="345">
        <v>3.99</v>
      </c>
      <c r="AH30" s="340"/>
    </row>
    <row r="31" spans="1:34">
      <c r="A31" s="531"/>
      <c r="B31" s="432" t="s">
        <v>95</v>
      </c>
      <c r="C31" s="432">
        <v>0</v>
      </c>
      <c r="D31" s="340">
        <v>0</v>
      </c>
      <c r="E31" s="340">
        <v>0</v>
      </c>
      <c r="F31" s="345">
        <v>0</v>
      </c>
      <c r="G31" s="345">
        <v>0</v>
      </c>
      <c r="H31" s="345">
        <v>0</v>
      </c>
      <c r="I31" s="345">
        <v>0</v>
      </c>
      <c r="J31" s="345">
        <v>0</v>
      </c>
      <c r="K31" s="345">
        <v>0</v>
      </c>
      <c r="L31" s="345">
        <v>0</v>
      </c>
      <c r="M31" s="345">
        <v>0</v>
      </c>
      <c r="N31" s="345">
        <v>0</v>
      </c>
      <c r="O31" s="345">
        <v>0</v>
      </c>
      <c r="P31" s="345">
        <v>0</v>
      </c>
      <c r="Q31" s="345">
        <v>0</v>
      </c>
      <c r="R31" s="345">
        <v>0</v>
      </c>
      <c r="S31" s="345">
        <v>0</v>
      </c>
      <c r="T31" s="345">
        <v>0</v>
      </c>
      <c r="U31" s="345">
        <v>0</v>
      </c>
      <c r="V31" s="345">
        <v>0</v>
      </c>
      <c r="W31" s="345">
        <v>0</v>
      </c>
      <c r="X31" s="345">
        <v>0</v>
      </c>
      <c r="Y31" s="345">
        <v>0</v>
      </c>
      <c r="Z31" s="345">
        <v>0</v>
      </c>
      <c r="AA31" s="345">
        <v>0</v>
      </c>
      <c r="AB31" s="345">
        <v>0</v>
      </c>
      <c r="AC31" s="345">
        <v>0</v>
      </c>
      <c r="AD31" s="345">
        <v>0</v>
      </c>
      <c r="AE31" s="345">
        <v>0</v>
      </c>
      <c r="AF31" s="345">
        <v>0</v>
      </c>
      <c r="AG31" s="345">
        <v>0</v>
      </c>
      <c r="AH31" s="340"/>
    </row>
    <row r="32" spans="1:34">
      <c r="A32" s="531"/>
      <c r="B32" s="432" t="s">
        <v>98</v>
      </c>
      <c r="C32" s="432">
        <v>0</v>
      </c>
      <c r="D32" s="340">
        <v>112</v>
      </c>
      <c r="E32" s="340">
        <v>167</v>
      </c>
      <c r="F32" s="345">
        <v>62.48</v>
      </c>
      <c r="G32" s="345">
        <v>33</v>
      </c>
      <c r="H32" s="345">
        <v>29.48</v>
      </c>
      <c r="I32" s="345">
        <v>0</v>
      </c>
      <c r="J32" s="345">
        <v>22.4</v>
      </c>
      <c r="K32" s="345">
        <v>13</v>
      </c>
      <c r="L32" s="345">
        <v>9.4</v>
      </c>
      <c r="M32" s="345">
        <v>0</v>
      </c>
      <c r="N32" s="345">
        <v>40.08</v>
      </c>
      <c r="O32" s="345">
        <v>20</v>
      </c>
      <c r="P32" s="345">
        <v>20.079999999999998</v>
      </c>
      <c r="Q32" s="345">
        <v>0</v>
      </c>
      <c r="R32" s="345">
        <v>16.760000000000002</v>
      </c>
      <c r="S32" s="345">
        <v>13.69</v>
      </c>
      <c r="T32" s="345">
        <v>3.07</v>
      </c>
      <c r="U32" s="345">
        <v>20</v>
      </c>
      <c r="V32" s="345">
        <v>12</v>
      </c>
      <c r="W32" s="345">
        <v>8</v>
      </c>
      <c r="X32" s="345">
        <v>36</v>
      </c>
      <c r="Y32" s="345">
        <v>18</v>
      </c>
      <c r="Z32" s="345">
        <v>18</v>
      </c>
      <c r="AA32" s="345">
        <v>0</v>
      </c>
      <c r="AB32" s="345">
        <v>0</v>
      </c>
      <c r="AC32" s="345">
        <v>0</v>
      </c>
      <c r="AD32" s="345">
        <v>0</v>
      </c>
      <c r="AE32" s="345">
        <v>0</v>
      </c>
      <c r="AF32" s="345">
        <v>0</v>
      </c>
      <c r="AG32" s="345">
        <v>10.28</v>
      </c>
      <c r="AH32" s="340"/>
    </row>
    <row r="33" spans="1:34">
      <c r="A33" s="531"/>
      <c r="B33" s="432" t="s">
        <v>94</v>
      </c>
      <c r="C33" s="432">
        <v>0</v>
      </c>
      <c r="D33" s="340">
        <v>0</v>
      </c>
      <c r="E33" s="340">
        <v>0</v>
      </c>
      <c r="F33" s="345">
        <v>0</v>
      </c>
      <c r="G33" s="345">
        <v>0</v>
      </c>
      <c r="H33" s="345">
        <v>0</v>
      </c>
      <c r="I33" s="345">
        <v>0</v>
      </c>
      <c r="J33" s="345">
        <v>0</v>
      </c>
      <c r="K33" s="345">
        <v>0</v>
      </c>
      <c r="L33" s="345">
        <v>0</v>
      </c>
      <c r="M33" s="345">
        <v>0</v>
      </c>
      <c r="N33" s="345">
        <v>0</v>
      </c>
      <c r="O33" s="345">
        <v>0</v>
      </c>
      <c r="P33" s="345">
        <v>0</v>
      </c>
      <c r="Q33" s="345">
        <v>0</v>
      </c>
      <c r="R33" s="345">
        <v>0</v>
      </c>
      <c r="S33" s="345">
        <v>0</v>
      </c>
      <c r="T33" s="345">
        <v>0</v>
      </c>
      <c r="U33" s="345">
        <v>0</v>
      </c>
      <c r="V33" s="345">
        <v>0</v>
      </c>
      <c r="W33" s="345">
        <v>0</v>
      </c>
      <c r="X33" s="345">
        <v>0</v>
      </c>
      <c r="Y33" s="345">
        <v>0</v>
      </c>
      <c r="Z33" s="345">
        <v>0</v>
      </c>
      <c r="AA33" s="345">
        <v>0</v>
      </c>
      <c r="AB33" s="345">
        <v>0</v>
      </c>
      <c r="AC33" s="345">
        <v>0</v>
      </c>
      <c r="AD33" s="345">
        <v>0</v>
      </c>
      <c r="AE33" s="345">
        <v>0</v>
      </c>
      <c r="AF33" s="345">
        <v>0</v>
      </c>
      <c r="AG33" s="345">
        <v>0</v>
      </c>
      <c r="AH33" s="340"/>
    </row>
    <row r="34" spans="1:34">
      <c r="A34" s="531"/>
      <c r="B34" s="432" t="s">
        <v>90</v>
      </c>
      <c r="C34" s="432">
        <v>0</v>
      </c>
      <c r="D34" s="340">
        <v>0</v>
      </c>
      <c r="E34" s="340">
        <v>0</v>
      </c>
      <c r="F34" s="345">
        <v>0</v>
      </c>
      <c r="G34" s="345">
        <v>0</v>
      </c>
      <c r="H34" s="345">
        <v>0</v>
      </c>
      <c r="I34" s="345">
        <v>0</v>
      </c>
      <c r="J34" s="345">
        <v>0</v>
      </c>
      <c r="K34" s="345">
        <v>0</v>
      </c>
      <c r="L34" s="345">
        <v>0</v>
      </c>
      <c r="M34" s="345">
        <v>0</v>
      </c>
      <c r="N34" s="345">
        <v>0</v>
      </c>
      <c r="O34" s="345">
        <v>0</v>
      </c>
      <c r="P34" s="345">
        <v>0</v>
      </c>
      <c r="Q34" s="345">
        <v>0</v>
      </c>
      <c r="R34" s="345">
        <v>0</v>
      </c>
      <c r="S34" s="345">
        <v>0</v>
      </c>
      <c r="T34" s="345">
        <v>0</v>
      </c>
      <c r="U34" s="345">
        <v>0</v>
      </c>
      <c r="V34" s="345">
        <v>0</v>
      </c>
      <c r="W34" s="345">
        <v>0</v>
      </c>
      <c r="X34" s="345">
        <v>0</v>
      </c>
      <c r="Y34" s="345">
        <v>0</v>
      </c>
      <c r="Z34" s="345">
        <v>0</v>
      </c>
      <c r="AA34" s="345">
        <v>0</v>
      </c>
      <c r="AB34" s="345">
        <v>0</v>
      </c>
      <c r="AC34" s="345">
        <v>0</v>
      </c>
      <c r="AD34" s="345">
        <v>0</v>
      </c>
      <c r="AE34" s="345">
        <v>0</v>
      </c>
      <c r="AF34" s="345">
        <v>0</v>
      </c>
      <c r="AG34" s="345">
        <v>0</v>
      </c>
      <c r="AH34" s="340"/>
    </row>
    <row r="35" spans="1:34">
      <c r="A35" s="532"/>
      <c r="B35" s="432" t="s">
        <v>91</v>
      </c>
      <c r="C35" s="432">
        <v>0</v>
      </c>
      <c r="D35" s="340">
        <v>0</v>
      </c>
      <c r="E35" s="340">
        <v>0</v>
      </c>
      <c r="F35" s="345">
        <v>0</v>
      </c>
      <c r="G35" s="345">
        <v>0</v>
      </c>
      <c r="H35" s="345">
        <v>0</v>
      </c>
      <c r="I35" s="345">
        <v>0</v>
      </c>
      <c r="J35" s="345">
        <v>0</v>
      </c>
      <c r="K35" s="345">
        <v>0</v>
      </c>
      <c r="L35" s="345">
        <v>0</v>
      </c>
      <c r="M35" s="345">
        <v>0</v>
      </c>
      <c r="N35" s="345">
        <v>0</v>
      </c>
      <c r="O35" s="345">
        <v>0</v>
      </c>
      <c r="P35" s="345">
        <v>0</v>
      </c>
      <c r="Q35" s="345">
        <v>0</v>
      </c>
      <c r="R35" s="345">
        <v>0</v>
      </c>
      <c r="S35" s="345">
        <v>0</v>
      </c>
      <c r="T35" s="345">
        <v>0</v>
      </c>
      <c r="U35" s="345">
        <v>0</v>
      </c>
      <c r="V35" s="345">
        <v>0</v>
      </c>
      <c r="W35" s="345">
        <v>0</v>
      </c>
      <c r="X35" s="345">
        <v>0</v>
      </c>
      <c r="Y35" s="345">
        <v>0</v>
      </c>
      <c r="Z35" s="345">
        <v>0</v>
      </c>
      <c r="AA35" s="345">
        <v>0</v>
      </c>
      <c r="AB35" s="345">
        <v>0</v>
      </c>
      <c r="AC35" s="345">
        <v>0</v>
      </c>
      <c r="AD35" s="345">
        <v>0</v>
      </c>
      <c r="AE35" s="345">
        <v>0</v>
      </c>
      <c r="AF35" s="345">
        <v>0</v>
      </c>
      <c r="AG35" s="345">
        <v>0</v>
      </c>
      <c r="AH35" s="340"/>
    </row>
    <row r="36" spans="1:34" ht="20.100000000000001" customHeight="1">
      <c r="A36" s="525" t="s">
        <v>87</v>
      </c>
      <c r="B36" s="432" t="s">
        <v>13</v>
      </c>
      <c r="C36" s="432">
        <f>C37+C38+C39+C40</f>
        <v>5</v>
      </c>
      <c r="D36" s="340">
        <f t="shared" ref="D36:AG36" si="1">D37+D38+D39+D40</f>
        <v>1149</v>
      </c>
      <c r="E36" s="340">
        <f t="shared" si="1"/>
        <v>3683</v>
      </c>
      <c r="F36" s="340">
        <f t="shared" si="1"/>
        <v>1116.72</v>
      </c>
      <c r="G36" s="340">
        <f t="shared" si="1"/>
        <v>576</v>
      </c>
      <c r="H36" s="340">
        <f t="shared" si="1"/>
        <v>540.72</v>
      </c>
      <c r="I36" s="340">
        <f t="shared" si="1"/>
        <v>0</v>
      </c>
      <c r="J36" s="340">
        <f t="shared" si="1"/>
        <v>232.79999999999998</v>
      </c>
      <c r="K36" s="340">
        <f t="shared" si="1"/>
        <v>136</v>
      </c>
      <c r="L36" s="340">
        <f t="shared" si="1"/>
        <v>96.8</v>
      </c>
      <c r="M36" s="340">
        <f t="shared" si="1"/>
        <v>0</v>
      </c>
      <c r="N36" s="340">
        <f t="shared" si="1"/>
        <v>883.92000000000007</v>
      </c>
      <c r="O36" s="340">
        <f t="shared" si="1"/>
        <v>440</v>
      </c>
      <c r="P36" s="340">
        <f t="shared" si="1"/>
        <v>443.92</v>
      </c>
      <c r="Q36" s="340">
        <f t="shared" si="1"/>
        <v>0</v>
      </c>
      <c r="R36" s="340">
        <f t="shared" si="1"/>
        <v>84.52</v>
      </c>
      <c r="S36" s="340">
        <f t="shared" si="1"/>
        <v>19.14</v>
      </c>
      <c r="T36" s="340">
        <f t="shared" si="1"/>
        <v>65.38</v>
      </c>
      <c r="U36" s="340">
        <f t="shared" si="1"/>
        <v>92</v>
      </c>
      <c r="V36" s="340">
        <f t="shared" si="1"/>
        <v>56</v>
      </c>
      <c r="W36" s="340">
        <f t="shared" si="1"/>
        <v>36</v>
      </c>
      <c r="X36" s="340">
        <f t="shared" si="1"/>
        <v>890</v>
      </c>
      <c r="Y36" s="340">
        <f t="shared" si="1"/>
        <v>450</v>
      </c>
      <c r="Z36" s="340">
        <f t="shared" si="1"/>
        <v>440</v>
      </c>
      <c r="AA36" s="340">
        <f t="shared" si="1"/>
        <v>98</v>
      </c>
      <c r="AB36" s="340">
        <f t="shared" si="1"/>
        <v>98</v>
      </c>
      <c r="AC36" s="340">
        <f t="shared" si="1"/>
        <v>0</v>
      </c>
      <c r="AD36" s="340">
        <f t="shared" si="1"/>
        <v>102.56</v>
      </c>
      <c r="AE36" s="340">
        <f t="shared" si="1"/>
        <v>73.400000000000006</v>
      </c>
      <c r="AF36" s="340">
        <f t="shared" si="1"/>
        <v>29.16</v>
      </c>
      <c r="AG36" s="340">
        <f t="shared" si="1"/>
        <v>150.36000000000001</v>
      </c>
      <c r="AH36" s="340"/>
    </row>
    <row r="37" spans="1:34" ht="27" customHeight="1">
      <c r="A37" s="525"/>
      <c r="B37" s="432" t="s">
        <v>122</v>
      </c>
      <c r="C37" s="432">
        <v>2</v>
      </c>
      <c r="D37" s="340">
        <v>109</v>
      </c>
      <c r="E37" s="340">
        <v>973</v>
      </c>
      <c r="F37" s="345">
        <v>256.52</v>
      </c>
      <c r="G37" s="345">
        <v>130.19999999999999</v>
      </c>
      <c r="H37" s="345">
        <v>126.32</v>
      </c>
      <c r="I37" s="345">
        <v>0</v>
      </c>
      <c r="J37" s="345">
        <v>23</v>
      </c>
      <c r="K37" s="345">
        <v>14.2</v>
      </c>
      <c r="L37" s="345">
        <v>8.8000000000000007</v>
      </c>
      <c r="M37" s="345">
        <v>0</v>
      </c>
      <c r="N37" s="345">
        <v>233.52</v>
      </c>
      <c r="O37" s="345">
        <v>116</v>
      </c>
      <c r="P37" s="345">
        <v>117.52</v>
      </c>
      <c r="Q37" s="345">
        <v>0</v>
      </c>
      <c r="R37" s="345">
        <v>23.8</v>
      </c>
      <c r="S37" s="345">
        <v>0</v>
      </c>
      <c r="T37" s="345">
        <v>23.8</v>
      </c>
      <c r="U37" s="345">
        <v>21</v>
      </c>
      <c r="V37" s="345">
        <v>13</v>
      </c>
      <c r="W37" s="345">
        <v>8</v>
      </c>
      <c r="X37" s="345">
        <v>210</v>
      </c>
      <c r="Y37" s="345">
        <v>106</v>
      </c>
      <c r="Z37" s="345">
        <v>104</v>
      </c>
      <c r="AA37" s="345">
        <v>0</v>
      </c>
      <c r="AB37" s="345">
        <v>0</v>
      </c>
      <c r="AC37" s="345">
        <v>0</v>
      </c>
      <c r="AD37" s="345">
        <v>1.72</v>
      </c>
      <c r="AE37" s="345">
        <v>1.2</v>
      </c>
      <c r="AF37" s="345">
        <v>0.52</v>
      </c>
      <c r="AG37" s="345">
        <v>0</v>
      </c>
      <c r="AH37" s="340" t="s">
        <v>430</v>
      </c>
    </row>
    <row r="38" spans="1:34" ht="14.1" customHeight="1">
      <c r="A38" s="525"/>
      <c r="B38" s="432" t="s">
        <v>89</v>
      </c>
      <c r="C38" s="432">
        <v>0</v>
      </c>
      <c r="D38" s="340">
        <v>0</v>
      </c>
      <c r="E38" s="340">
        <v>0</v>
      </c>
      <c r="F38" s="345">
        <v>0</v>
      </c>
      <c r="G38" s="345">
        <v>0</v>
      </c>
      <c r="H38" s="345">
        <v>0</v>
      </c>
      <c r="I38" s="345">
        <v>0</v>
      </c>
      <c r="J38" s="345">
        <v>0</v>
      </c>
      <c r="K38" s="345">
        <v>0</v>
      </c>
      <c r="L38" s="345">
        <v>0</v>
      </c>
      <c r="M38" s="345">
        <v>0</v>
      </c>
      <c r="N38" s="345">
        <v>0</v>
      </c>
      <c r="O38" s="345">
        <v>0</v>
      </c>
      <c r="P38" s="345">
        <v>0</v>
      </c>
      <c r="Q38" s="345">
        <v>0</v>
      </c>
      <c r="R38" s="345">
        <v>0</v>
      </c>
      <c r="S38" s="345">
        <v>0</v>
      </c>
      <c r="T38" s="345">
        <v>0</v>
      </c>
      <c r="U38" s="345">
        <v>0</v>
      </c>
      <c r="V38" s="345">
        <v>0</v>
      </c>
      <c r="W38" s="345">
        <v>0</v>
      </c>
      <c r="X38" s="345">
        <v>0</v>
      </c>
      <c r="Y38" s="345">
        <v>0</v>
      </c>
      <c r="Z38" s="345">
        <v>0</v>
      </c>
      <c r="AA38" s="345">
        <v>0</v>
      </c>
      <c r="AB38" s="345">
        <v>0</v>
      </c>
      <c r="AC38" s="345">
        <v>0</v>
      </c>
      <c r="AD38" s="345">
        <v>0</v>
      </c>
      <c r="AE38" s="345">
        <v>0</v>
      </c>
      <c r="AF38" s="345">
        <v>0</v>
      </c>
      <c r="AG38" s="345">
        <v>0</v>
      </c>
      <c r="AH38" s="340"/>
    </row>
    <row r="39" spans="1:34" ht="27">
      <c r="A39" s="525"/>
      <c r="B39" s="432" t="s">
        <v>88</v>
      </c>
      <c r="C39" s="432">
        <v>1</v>
      </c>
      <c r="D39" s="340">
        <v>190</v>
      </c>
      <c r="E39" s="340">
        <v>910</v>
      </c>
      <c r="F39" s="345">
        <v>257</v>
      </c>
      <c r="G39" s="345">
        <v>131.6</v>
      </c>
      <c r="H39" s="345">
        <v>125.4</v>
      </c>
      <c r="I39" s="345">
        <v>0</v>
      </c>
      <c r="J39" s="345">
        <v>38.6</v>
      </c>
      <c r="K39" s="345">
        <v>22.6</v>
      </c>
      <c r="L39" s="345">
        <v>16</v>
      </c>
      <c r="M39" s="345">
        <v>0</v>
      </c>
      <c r="N39" s="345">
        <v>218.4</v>
      </c>
      <c r="O39" s="345">
        <v>109</v>
      </c>
      <c r="P39" s="345">
        <v>109.4</v>
      </c>
      <c r="Q39" s="345">
        <v>0</v>
      </c>
      <c r="R39" s="345">
        <v>45.36</v>
      </c>
      <c r="S39" s="345">
        <v>19.14</v>
      </c>
      <c r="T39" s="345">
        <v>26.22</v>
      </c>
      <c r="U39" s="345">
        <v>70</v>
      </c>
      <c r="V39" s="345">
        <v>42</v>
      </c>
      <c r="W39" s="345">
        <v>28</v>
      </c>
      <c r="X39" s="345">
        <v>292</v>
      </c>
      <c r="Y39" s="345">
        <v>148</v>
      </c>
      <c r="Z39" s="345">
        <v>144</v>
      </c>
      <c r="AA39" s="345">
        <v>0</v>
      </c>
      <c r="AB39" s="345">
        <v>0</v>
      </c>
      <c r="AC39" s="345">
        <v>0</v>
      </c>
      <c r="AD39" s="345">
        <v>0</v>
      </c>
      <c r="AE39" s="345">
        <v>0</v>
      </c>
      <c r="AF39" s="345">
        <v>0</v>
      </c>
      <c r="AG39" s="345">
        <v>150.36000000000001</v>
      </c>
      <c r="AH39" s="340"/>
    </row>
    <row r="40" spans="1:34" ht="36" customHeight="1">
      <c r="A40" s="525"/>
      <c r="B40" s="433" t="s">
        <v>1237</v>
      </c>
      <c r="C40" s="432">
        <v>2</v>
      </c>
      <c r="D40" s="340">
        <v>850</v>
      </c>
      <c r="E40" s="340">
        <v>1800</v>
      </c>
      <c r="F40" s="345">
        <v>603.20000000000005</v>
      </c>
      <c r="G40" s="345">
        <v>314.2</v>
      </c>
      <c r="H40" s="345">
        <v>289</v>
      </c>
      <c r="I40" s="345">
        <v>0</v>
      </c>
      <c r="J40" s="345">
        <v>171.2</v>
      </c>
      <c r="K40" s="345">
        <v>99.2</v>
      </c>
      <c r="L40" s="345">
        <v>72</v>
      </c>
      <c r="M40" s="345">
        <v>0</v>
      </c>
      <c r="N40" s="345">
        <v>432</v>
      </c>
      <c r="O40" s="345">
        <v>215</v>
      </c>
      <c r="P40" s="345">
        <v>217</v>
      </c>
      <c r="Q40" s="345">
        <v>0</v>
      </c>
      <c r="R40" s="345">
        <v>15.36</v>
      </c>
      <c r="S40" s="345">
        <v>0</v>
      </c>
      <c r="T40" s="345">
        <v>15.36</v>
      </c>
      <c r="U40" s="345">
        <v>1</v>
      </c>
      <c r="V40" s="345">
        <v>1</v>
      </c>
      <c r="W40" s="345">
        <v>0</v>
      </c>
      <c r="X40" s="345">
        <v>388</v>
      </c>
      <c r="Y40" s="345">
        <v>196</v>
      </c>
      <c r="Z40" s="345">
        <v>192</v>
      </c>
      <c r="AA40" s="345">
        <v>98</v>
      </c>
      <c r="AB40" s="345">
        <v>98</v>
      </c>
      <c r="AC40" s="345">
        <v>0</v>
      </c>
      <c r="AD40" s="345">
        <v>100.84</v>
      </c>
      <c r="AE40" s="345">
        <v>72.2</v>
      </c>
      <c r="AF40" s="345">
        <v>28.64</v>
      </c>
      <c r="AG40" s="345">
        <v>0</v>
      </c>
      <c r="AH40" s="340"/>
    </row>
    <row r="41" spans="1:34" ht="18" customHeight="1">
      <c r="A41" s="340" t="s">
        <v>431</v>
      </c>
      <c r="B41" s="432" t="s">
        <v>106</v>
      </c>
      <c r="C41" s="432">
        <v>1</v>
      </c>
      <c r="D41" s="340">
        <v>122</v>
      </c>
      <c r="E41" s="340">
        <v>343</v>
      </c>
      <c r="F41" s="345">
        <v>107.32</v>
      </c>
      <c r="G41" s="345">
        <v>55.6</v>
      </c>
      <c r="H41" s="345">
        <v>51.72</v>
      </c>
      <c r="I41" s="345">
        <v>0</v>
      </c>
      <c r="J41" s="345">
        <v>25</v>
      </c>
      <c r="K41" s="345">
        <v>14.6</v>
      </c>
      <c r="L41" s="345">
        <v>10.4</v>
      </c>
      <c r="M41" s="345">
        <v>0</v>
      </c>
      <c r="N41" s="345">
        <v>82.32</v>
      </c>
      <c r="O41" s="345">
        <v>41</v>
      </c>
      <c r="P41" s="345">
        <v>41.32</v>
      </c>
      <c r="Q41" s="345">
        <v>0</v>
      </c>
      <c r="R41" s="345">
        <v>-78.69</v>
      </c>
      <c r="S41" s="345">
        <v>0</v>
      </c>
      <c r="T41" s="345">
        <v>-78.69</v>
      </c>
      <c r="U41" s="345">
        <v>28</v>
      </c>
      <c r="V41" s="345">
        <v>17</v>
      </c>
      <c r="W41" s="345">
        <v>11</v>
      </c>
      <c r="X41" s="345">
        <v>65</v>
      </c>
      <c r="Y41" s="345">
        <v>33</v>
      </c>
      <c r="Z41" s="345">
        <v>32</v>
      </c>
      <c r="AA41" s="345">
        <v>82</v>
      </c>
      <c r="AB41" s="345">
        <v>0</v>
      </c>
      <c r="AC41" s="345">
        <v>82</v>
      </c>
      <c r="AD41" s="345">
        <v>11.01</v>
      </c>
      <c r="AE41" s="345">
        <v>0</v>
      </c>
      <c r="AF41" s="345">
        <v>11.01</v>
      </c>
      <c r="AG41" s="345">
        <v>0</v>
      </c>
      <c r="AH41" s="340" t="s">
        <v>430</v>
      </c>
    </row>
    <row r="42" spans="1:34" ht="28.5" customHeight="1">
      <c r="A42" s="340" t="s">
        <v>102</v>
      </c>
      <c r="B42" s="432" t="s">
        <v>103</v>
      </c>
      <c r="C42" s="432">
        <v>1</v>
      </c>
      <c r="D42" s="340">
        <v>170.5</v>
      </c>
      <c r="E42" s="340">
        <v>358</v>
      </c>
      <c r="F42" s="345">
        <v>120.62</v>
      </c>
      <c r="G42" s="345">
        <v>63.6</v>
      </c>
      <c r="H42" s="345">
        <v>57.02</v>
      </c>
      <c r="I42" s="345">
        <v>0</v>
      </c>
      <c r="J42" s="345">
        <v>34.700000000000003</v>
      </c>
      <c r="K42" s="345">
        <v>20.6</v>
      </c>
      <c r="L42" s="345">
        <v>14.1</v>
      </c>
      <c r="M42" s="345">
        <v>0</v>
      </c>
      <c r="N42" s="345">
        <v>85.92</v>
      </c>
      <c r="O42" s="345">
        <v>43</v>
      </c>
      <c r="P42" s="345">
        <v>42.92</v>
      </c>
      <c r="Q42" s="345">
        <v>0</v>
      </c>
      <c r="R42" s="345">
        <v>8.61</v>
      </c>
      <c r="S42" s="345">
        <v>15.27</v>
      </c>
      <c r="T42" s="345">
        <v>-6.66</v>
      </c>
      <c r="U42" s="345">
        <v>1</v>
      </c>
      <c r="V42" s="345">
        <v>1</v>
      </c>
      <c r="W42" s="345">
        <v>0</v>
      </c>
      <c r="X42" s="345">
        <v>77</v>
      </c>
      <c r="Y42" s="345">
        <v>39</v>
      </c>
      <c r="Z42" s="345">
        <v>38</v>
      </c>
      <c r="AA42" s="345">
        <v>15</v>
      </c>
      <c r="AB42" s="345">
        <v>0</v>
      </c>
      <c r="AC42" s="345">
        <v>15</v>
      </c>
      <c r="AD42" s="345">
        <v>19.010000000000002</v>
      </c>
      <c r="AE42" s="345">
        <v>0</v>
      </c>
      <c r="AF42" s="345">
        <v>19.010000000000002</v>
      </c>
      <c r="AG42" s="345">
        <v>0</v>
      </c>
      <c r="AH42" s="340"/>
    </row>
    <row r="43" spans="1:34" ht="14.25" customHeight="1">
      <c r="A43" s="525" t="s">
        <v>124</v>
      </c>
      <c r="B43" s="432" t="s">
        <v>13</v>
      </c>
      <c r="C43" s="432">
        <v>5</v>
      </c>
      <c r="D43" s="340">
        <v>990</v>
      </c>
      <c r="E43" s="340">
        <v>3241.5</v>
      </c>
      <c r="F43" s="345">
        <v>978.96</v>
      </c>
      <c r="G43" s="345">
        <v>505</v>
      </c>
      <c r="H43" s="345">
        <v>473.96</v>
      </c>
      <c r="I43" s="345">
        <v>0</v>
      </c>
      <c r="J43" s="345">
        <v>201</v>
      </c>
      <c r="K43" s="345">
        <v>117</v>
      </c>
      <c r="L43" s="345">
        <v>84</v>
      </c>
      <c r="M43" s="345">
        <v>0</v>
      </c>
      <c r="N43" s="345">
        <v>777.96</v>
      </c>
      <c r="O43" s="345">
        <v>388</v>
      </c>
      <c r="P43" s="345">
        <v>389.96</v>
      </c>
      <c r="Q43" s="345">
        <v>0</v>
      </c>
      <c r="R43" s="345">
        <v>-22.1400000000001</v>
      </c>
      <c r="S43" s="345">
        <v>0</v>
      </c>
      <c r="T43" s="345">
        <v>-22.1400000000001</v>
      </c>
      <c r="U43" s="345">
        <v>2</v>
      </c>
      <c r="V43" s="345">
        <v>2</v>
      </c>
      <c r="W43" s="345">
        <v>0</v>
      </c>
      <c r="X43" s="345">
        <v>0</v>
      </c>
      <c r="Y43" s="345">
        <v>0</v>
      </c>
      <c r="Z43" s="345">
        <v>0</v>
      </c>
      <c r="AA43" s="345">
        <v>512</v>
      </c>
      <c r="AB43" s="345">
        <v>115</v>
      </c>
      <c r="AC43" s="345">
        <v>397</v>
      </c>
      <c r="AD43" s="345">
        <v>487.1</v>
      </c>
      <c r="AE43" s="345">
        <v>84</v>
      </c>
      <c r="AF43" s="345">
        <v>403.1</v>
      </c>
      <c r="AG43" s="345">
        <v>0</v>
      </c>
      <c r="AH43" s="340"/>
    </row>
    <row r="44" spans="1:34">
      <c r="A44" s="525"/>
      <c r="B44" s="432" t="s">
        <v>125</v>
      </c>
      <c r="C44" s="432">
        <v>5</v>
      </c>
      <c r="D44" s="340">
        <v>990</v>
      </c>
      <c r="E44" s="340">
        <v>3241.5</v>
      </c>
      <c r="F44" s="345">
        <v>978.96</v>
      </c>
      <c r="G44" s="345">
        <v>505</v>
      </c>
      <c r="H44" s="345">
        <v>473.96</v>
      </c>
      <c r="I44" s="345">
        <v>0</v>
      </c>
      <c r="J44" s="345">
        <v>201</v>
      </c>
      <c r="K44" s="345">
        <v>117</v>
      </c>
      <c r="L44" s="345">
        <v>84</v>
      </c>
      <c r="M44" s="345">
        <v>0</v>
      </c>
      <c r="N44" s="345">
        <v>777.96</v>
      </c>
      <c r="O44" s="345">
        <v>388</v>
      </c>
      <c r="P44" s="345">
        <v>389.96</v>
      </c>
      <c r="Q44" s="345">
        <v>0</v>
      </c>
      <c r="R44" s="345">
        <v>-22.1400000000001</v>
      </c>
      <c r="S44" s="345">
        <v>0</v>
      </c>
      <c r="T44" s="345">
        <v>-22.1400000000001</v>
      </c>
      <c r="U44" s="345">
        <v>2</v>
      </c>
      <c r="V44" s="345">
        <v>2</v>
      </c>
      <c r="W44" s="345">
        <v>0</v>
      </c>
      <c r="X44" s="345">
        <v>0</v>
      </c>
      <c r="Y44" s="345">
        <v>0</v>
      </c>
      <c r="Z44" s="345">
        <v>0</v>
      </c>
      <c r="AA44" s="345">
        <v>512</v>
      </c>
      <c r="AB44" s="345">
        <v>115</v>
      </c>
      <c r="AC44" s="345">
        <v>397</v>
      </c>
      <c r="AD44" s="345">
        <v>487.1</v>
      </c>
      <c r="AE44" s="345">
        <v>84</v>
      </c>
      <c r="AF44" s="345">
        <v>403.1</v>
      </c>
      <c r="AG44" s="345">
        <v>0</v>
      </c>
      <c r="AH44" s="340"/>
    </row>
    <row r="45" spans="1:34">
      <c r="A45" s="340" t="s">
        <v>100</v>
      </c>
      <c r="B45" s="432" t="s">
        <v>101</v>
      </c>
      <c r="C45" s="432">
        <v>0</v>
      </c>
      <c r="D45" s="340">
        <v>0</v>
      </c>
      <c r="E45" s="340">
        <v>0</v>
      </c>
      <c r="F45" s="345">
        <v>0</v>
      </c>
      <c r="G45" s="345">
        <v>0</v>
      </c>
      <c r="H45" s="345">
        <v>0</v>
      </c>
      <c r="I45" s="345">
        <v>0</v>
      </c>
      <c r="J45" s="345">
        <v>0</v>
      </c>
      <c r="K45" s="345">
        <v>0</v>
      </c>
      <c r="L45" s="345">
        <v>0</v>
      </c>
      <c r="M45" s="345">
        <v>0</v>
      </c>
      <c r="N45" s="345">
        <v>0</v>
      </c>
      <c r="O45" s="345">
        <v>0</v>
      </c>
      <c r="P45" s="345">
        <v>0</v>
      </c>
      <c r="Q45" s="345">
        <v>0</v>
      </c>
      <c r="R45" s="345">
        <v>0</v>
      </c>
      <c r="S45" s="345">
        <v>0</v>
      </c>
      <c r="T45" s="345">
        <v>0</v>
      </c>
      <c r="U45" s="345">
        <v>0</v>
      </c>
      <c r="V45" s="345">
        <v>0</v>
      </c>
      <c r="W45" s="345">
        <v>0</v>
      </c>
      <c r="X45" s="345">
        <v>0</v>
      </c>
      <c r="Y45" s="345">
        <v>0</v>
      </c>
      <c r="Z45" s="345">
        <v>0</v>
      </c>
      <c r="AA45" s="345">
        <v>0</v>
      </c>
      <c r="AB45" s="345">
        <v>0</v>
      </c>
      <c r="AC45" s="345">
        <v>0</v>
      </c>
      <c r="AD45" s="345">
        <v>0</v>
      </c>
      <c r="AE45" s="345">
        <v>0</v>
      </c>
      <c r="AF45" s="345">
        <v>0</v>
      </c>
      <c r="AG45" s="345">
        <v>0</v>
      </c>
      <c r="AH45" s="340"/>
    </row>
    <row r="46" spans="1:34">
      <c r="A46" s="525" t="s">
        <v>96</v>
      </c>
      <c r="B46" s="432" t="s">
        <v>13</v>
      </c>
      <c r="C46" s="432">
        <f>C47</f>
        <v>0</v>
      </c>
      <c r="D46" s="340">
        <f t="shared" ref="D46:AG46" si="2">D47</f>
        <v>0</v>
      </c>
      <c r="E46" s="340">
        <f t="shared" si="2"/>
        <v>0</v>
      </c>
      <c r="F46" s="340">
        <f t="shared" si="2"/>
        <v>0</v>
      </c>
      <c r="G46" s="340">
        <f t="shared" si="2"/>
        <v>0</v>
      </c>
      <c r="H46" s="340">
        <f t="shared" si="2"/>
        <v>0</v>
      </c>
      <c r="I46" s="340">
        <f t="shared" si="2"/>
        <v>0</v>
      </c>
      <c r="J46" s="340">
        <f t="shared" si="2"/>
        <v>0</v>
      </c>
      <c r="K46" s="340">
        <f t="shared" si="2"/>
        <v>0</v>
      </c>
      <c r="L46" s="340">
        <f t="shared" si="2"/>
        <v>0</v>
      </c>
      <c r="M46" s="340">
        <f t="shared" si="2"/>
        <v>0</v>
      </c>
      <c r="N46" s="340">
        <f t="shared" si="2"/>
        <v>0</v>
      </c>
      <c r="O46" s="340">
        <f t="shared" si="2"/>
        <v>0</v>
      </c>
      <c r="P46" s="340">
        <f t="shared" si="2"/>
        <v>0</v>
      </c>
      <c r="Q46" s="340">
        <f t="shared" si="2"/>
        <v>0</v>
      </c>
      <c r="R46" s="340">
        <f t="shared" si="2"/>
        <v>0.63</v>
      </c>
      <c r="S46" s="340">
        <f t="shared" si="2"/>
        <v>0.63</v>
      </c>
      <c r="T46" s="340">
        <f t="shared" si="2"/>
        <v>0</v>
      </c>
      <c r="U46" s="340">
        <f t="shared" si="2"/>
        <v>0</v>
      </c>
      <c r="V46" s="340">
        <f t="shared" si="2"/>
        <v>0</v>
      </c>
      <c r="W46" s="340">
        <f t="shared" si="2"/>
        <v>0</v>
      </c>
      <c r="X46" s="340">
        <f t="shared" si="2"/>
        <v>0</v>
      </c>
      <c r="Y46" s="340">
        <f t="shared" si="2"/>
        <v>0</v>
      </c>
      <c r="Z46" s="340">
        <f t="shared" si="2"/>
        <v>0</v>
      </c>
      <c r="AA46" s="340">
        <f t="shared" si="2"/>
        <v>0</v>
      </c>
      <c r="AB46" s="340">
        <f t="shared" si="2"/>
        <v>0</v>
      </c>
      <c r="AC46" s="340">
        <f t="shared" si="2"/>
        <v>0</v>
      </c>
      <c r="AD46" s="340">
        <f t="shared" si="2"/>
        <v>0</v>
      </c>
      <c r="AE46" s="340">
        <f t="shared" si="2"/>
        <v>0</v>
      </c>
      <c r="AF46" s="340">
        <f t="shared" si="2"/>
        <v>0</v>
      </c>
      <c r="AG46" s="340">
        <f t="shared" si="2"/>
        <v>0.63</v>
      </c>
      <c r="AH46" s="340"/>
    </row>
    <row r="47" spans="1:34">
      <c r="A47" s="525"/>
      <c r="B47" s="432" t="s">
        <v>97</v>
      </c>
      <c r="C47" s="432">
        <v>0</v>
      </c>
      <c r="D47" s="340">
        <v>0</v>
      </c>
      <c r="E47" s="340">
        <v>0</v>
      </c>
      <c r="F47" s="345">
        <v>0</v>
      </c>
      <c r="G47" s="345">
        <v>0</v>
      </c>
      <c r="H47" s="345">
        <v>0</v>
      </c>
      <c r="I47" s="345">
        <v>0</v>
      </c>
      <c r="J47" s="345">
        <v>0</v>
      </c>
      <c r="K47" s="345">
        <v>0</v>
      </c>
      <c r="L47" s="345">
        <v>0</v>
      </c>
      <c r="M47" s="345">
        <v>0</v>
      </c>
      <c r="N47" s="345">
        <v>0</v>
      </c>
      <c r="O47" s="345">
        <v>0</v>
      </c>
      <c r="P47" s="345">
        <v>0</v>
      </c>
      <c r="Q47" s="345">
        <v>0</v>
      </c>
      <c r="R47" s="345">
        <v>0.63</v>
      </c>
      <c r="S47" s="345">
        <v>0.63</v>
      </c>
      <c r="T47" s="345">
        <v>0</v>
      </c>
      <c r="U47" s="345">
        <v>0</v>
      </c>
      <c r="V47" s="345">
        <v>0</v>
      </c>
      <c r="W47" s="345">
        <v>0</v>
      </c>
      <c r="X47" s="345">
        <v>0</v>
      </c>
      <c r="Y47" s="345">
        <v>0</v>
      </c>
      <c r="Z47" s="345">
        <v>0</v>
      </c>
      <c r="AA47" s="345">
        <v>0</v>
      </c>
      <c r="AB47" s="345">
        <v>0</v>
      </c>
      <c r="AC47" s="345">
        <v>0</v>
      </c>
      <c r="AD47" s="345">
        <v>0</v>
      </c>
      <c r="AE47" s="345">
        <v>0</v>
      </c>
      <c r="AF47" s="345">
        <v>0</v>
      </c>
      <c r="AG47" s="345">
        <v>0.63</v>
      </c>
      <c r="AH47" s="340"/>
    </row>
    <row r="48" spans="1:34">
      <c r="A48" s="340" t="s">
        <v>107</v>
      </c>
      <c r="B48" s="432" t="s">
        <v>108</v>
      </c>
      <c r="C48" s="432">
        <v>0</v>
      </c>
      <c r="D48" s="340">
        <v>0</v>
      </c>
      <c r="E48" s="340">
        <v>0</v>
      </c>
      <c r="F48" s="345">
        <v>0</v>
      </c>
      <c r="G48" s="345">
        <v>0</v>
      </c>
      <c r="H48" s="345">
        <v>0</v>
      </c>
      <c r="I48" s="345">
        <v>0</v>
      </c>
      <c r="J48" s="345">
        <v>0</v>
      </c>
      <c r="K48" s="345">
        <v>0</v>
      </c>
      <c r="L48" s="345">
        <v>0</v>
      </c>
      <c r="M48" s="345">
        <v>0</v>
      </c>
      <c r="N48" s="345">
        <v>0</v>
      </c>
      <c r="O48" s="345">
        <v>0</v>
      </c>
      <c r="P48" s="345">
        <v>0</v>
      </c>
      <c r="Q48" s="345">
        <v>0</v>
      </c>
      <c r="R48" s="345">
        <v>3.98</v>
      </c>
      <c r="S48" s="345">
        <v>3.98</v>
      </c>
      <c r="T48" s="345">
        <v>0</v>
      </c>
      <c r="U48" s="345">
        <v>0</v>
      </c>
      <c r="V48" s="345">
        <v>0</v>
      </c>
      <c r="W48" s="345">
        <v>0</v>
      </c>
      <c r="X48" s="345">
        <v>0</v>
      </c>
      <c r="Y48" s="345">
        <v>0</v>
      </c>
      <c r="Z48" s="345">
        <v>0</v>
      </c>
      <c r="AA48" s="345">
        <v>0</v>
      </c>
      <c r="AB48" s="345">
        <v>0</v>
      </c>
      <c r="AC48" s="345">
        <v>0</v>
      </c>
      <c r="AD48" s="345">
        <v>0</v>
      </c>
      <c r="AE48" s="345">
        <v>0</v>
      </c>
      <c r="AF48" s="345">
        <v>0</v>
      </c>
      <c r="AG48" s="345">
        <v>3.98</v>
      </c>
      <c r="AH48" s="340"/>
    </row>
    <row r="49" spans="1:34">
      <c r="A49" s="340" t="s">
        <v>126</v>
      </c>
      <c r="B49" s="432" t="s">
        <v>127</v>
      </c>
      <c r="C49" s="432">
        <v>2</v>
      </c>
      <c r="D49" s="340">
        <v>397.5</v>
      </c>
      <c r="E49" s="340">
        <v>590</v>
      </c>
      <c r="F49" s="345">
        <v>222.3</v>
      </c>
      <c r="G49" s="345">
        <v>118.2</v>
      </c>
      <c r="H49" s="345">
        <v>104.1</v>
      </c>
      <c r="I49" s="345">
        <v>0</v>
      </c>
      <c r="J49" s="345">
        <v>80.7</v>
      </c>
      <c r="K49" s="345">
        <v>47.2</v>
      </c>
      <c r="L49" s="345">
        <v>33.5</v>
      </c>
      <c r="M49" s="345">
        <v>0</v>
      </c>
      <c r="N49" s="345">
        <v>141.6</v>
      </c>
      <c r="O49" s="345">
        <v>71</v>
      </c>
      <c r="P49" s="345">
        <v>70.599999999999994</v>
      </c>
      <c r="Q49" s="345">
        <v>0</v>
      </c>
      <c r="R49" s="345">
        <v>-48.04</v>
      </c>
      <c r="S49" s="345">
        <v>0</v>
      </c>
      <c r="T49" s="345">
        <v>-48.04</v>
      </c>
      <c r="U49" s="345">
        <v>73</v>
      </c>
      <c r="V49" s="345">
        <v>44</v>
      </c>
      <c r="W49" s="345">
        <v>29</v>
      </c>
      <c r="X49" s="345">
        <v>128</v>
      </c>
      <c r="Y49" s="345">
        <v>64</v>
      </c>
      <c r="Z49" s="345">
        <v>64</v>
      </c>
      <c r="AA49" s="345">
        <v>57</v>
      </c>
      <c r="AB49" s="345">
        <v>3</v>
      </c>
      <c r="AC49" s="345">
        <v>54</v>
      </c>
      <c r="AD49" s="345">
        <v>12.34</v>
      </c>
      <c r="AE49" s="345">
        <v>4.7</v>
      </c>
      <c r="AF49" s="345">
        <v>7.64</v>
      </c>
      <c r="AG49" s="345">
        <v>0</v>
      </c>
      <c r="AH49" s="340"/>
    </row>
    <row r="50" spans="1:34" ht="27">
      <c r="A50" s="340" t="s">
        <v>151</v>
      </c>
      <c r="B50" s="432" t="s">
        <v>110</v>
      </c>
      <c r="C50" s="432">
        <v>0</v>
      </c>
      <c r="D50" s="340">
        <v>0</v>
      </c>
      <c r="E50" s="340">
        <v>0</v>
      </c>
      <c r="F50" s="345">
        <v>0</v>
      </c>
      <c r="G50" s="345">
        <v>0</v>
      </c>
      <c r="H50" s="345">
        <v>0</v>
      </c>
      <c r="I50" s="345">
        <v>0</v>
      </c>
      <c r="J50" s="345">
        <v>0</v>
      </c>
      <c r="K50" s="345">
        <v>0</v>
      </c>
      <c r="L50" s="345">
        <v>0</v>
      </c>
      <c r="M50" s="345">
        <v>0</v>
      </c>
      <c r="N50" s="345">
        <v>0</v>
      </c>
      <c r="O50" s="345">
        <v>0</v>
      </c>
      <c r="P50" s="345">
        <v>0</v>
      </c>
      <c r="Q50" s="345">
        <v>0</v>
      </c>
      <c r="R50" s="345">
        <v>-3.93</v>
      </c>
      <c r="S50" s="345">
        <v>0</v>
      </c>
      <c r="T50" s="345">
        <v>-3.93</v>
      </c>
      <c r="U50" s="345">
        <v>0</v>
      </c>
      <c r="V50" s="345">
        <v>0</v>
      </c>
      <c r="W50" s="345">
        <v>0</v>
      </c>
      <c r="X50" s="345">
        <v>0</v>
      </c>
      <c r="Y50" s="345">
        <v>0</v>
      </c>
      <c r="Z50" s="345">
        <v>0</v>
      </c>
      <c r="AA50" s="345">
        <v>3.93</v>
      </c>
      <c r="AB50" s="345">
        <v>0</v>
      </c>
      <c r="AC50" s="345">
        <v>3.93</v>
      </c>
      <c r="AD50" s="345">
        <v>0</v>
      </c>
      <c r="AE50" s="345">
        <v>0</v>
      </c>
      <c r="AF50" s="345">
        <v>0</v>
      </c>
      <c r="AG50" s="345">
        <v>0</v>
      </c>
      <c r="AH50" s="340"/>
    </row>
    <row r="51" spans="1:34" ht="27">
      <c r="A51" s="340" t="s">
        <v>142</v>
      </c>
      <c r="B51" s="432" t="s">
        <v>83</v>
      </c>
      <c r="C51" s="432">
        <v>0</v>
      </c>
      <c r="D51" s="340">
        <v>0</v>
      </c>
      <c r="E51" s="340">
        <v>0</v>
      </c>
      <c r="F51" s="345">
        <v>0</v>
      </c>
      <c r="G51" s="345">
        <v>0</v>
      </c>
      <c r="H51" s="345">
        <v>0</v>
      </c>
      <c r="I51" s="345">
        <v>0</v>
      </c>
      <c r="J51" s="345">
        <v>0</v>
      </c>
      <c r="K51" s="345">
        <v>0</v>
      </c>
      <c r="L51" s="345">
        <v>0</v>
      </c>
      <c r="M51" s="345">
        <v>0</v>
      </c>
      <c r="N51" s="345">
        <v>0</v>
      </c>
      <c r="O51" s="345">
        <v>0</v>
      </c>
      <c r="P51" s="345">
        <v>0</v>
      </c>
      <c r="Q51" s="345">
        <v>0</v>
      </c>
      <c r="R51" s="345">
        <v>0</v>
      </c>
      <c r="S51" s="345">
        <v>0</v>
      </c>
      <c r="T51" s="345">
        <v>0</v>
      </c>
      <c r="U51" s="345">
        <v>0</v>
      </c>
      <c r="V51" s="345">
        <v>0</v>
      </c>
      <c r="W51" s="345">
        <v>0</v>
      </c>
      <c r="X51" s="345">
        <v>0</v>
      </c>
      <c r="Y51" s="345">
        <v>0</v>
      </c>
      <c r="Z51" s="345">
        <v>0</v>
      </c>
      <c r="AA51" s="345">
        <v>0</v>
      </c>
      <c r="AB51" s="345">
        <v>0</v>
      </c>
      <c r="AC51" s="345">
        <v>0</v>
      </c>
      <c r="AD51" s="345">
        <v>0</v>
      </c>
      <c r="AE51" s="345">
        <v>0</v>
      </c>
      <c r="AF51" s="345">
        <v>0</v>
      </c>
      <c r="AG51" s="345">
        <v>0</v>
      </c>
      <c r="AH51" s="340"/>
    </row>
    <row r="52" spans="1:34" ht="40.5">
      <c r="A52" s="340" t="s">
        <v>128</v>
      </c>
      <c r="B52" s="432" t="s">
        <v>129</v>
      </c>
      <c r="C52" s="432">
        <v>3</v>
      </c>
      <c r="D52" s="340">
        <v>721.5</v>
      </c>
      <c r="E52" s="340">
        <v>2203</v>
      </c>
      <c r="F52" s="345">
        <v>674.82</v>
      </c>
      <c r="G52" s="345">
        <v>348.8</v>
      </c>
      <c r="H52" s="345">
        <v>326.02</v>
      </c>
      <c r="I52" s="345">
        <v>0</v>
      </c>
      <c r="J52" s="345">
        <v>146.1</v>
      </c>
      <c r="K52" s="345">
        <v>84.8</v>
      </c>
      <c r="L52" s="345">
        <v>61.3</v>
      </c>
      <c r="M52" s="345">
        <v>0</v>
      </c>
      <c r="N52" s="345">
        <v>528.72</v>
      </c>
      <c r="O52" s="345">
        <v>264</v>
      </c>
      <c r="P52" s="345">
        <v>264.72000000000003</v>
      </c>
      <c r="Q52" s="345">
        <v>0</v>
      </c>
      <c r="R52" s="345">
        <v>-49.02</v>
      </c>
      <c r="S52" s="345">
        <v>0</v>
      </c>
      <c r="T52" s="345">
        <v>-49.02</v>
      </c>
      <c r="U52" s="345">
        <v>134</v>
      </c>
      <c r="V52" s="345">
        <v>80</v>
      </c>
      <c r="W52" s="345">
        <v>54</v>
      </c>
      <c r="X52" s="345">
        <v>483</v>
      </c>
      <c r="Y52" s="345">
        <v>245</v>
      </c>
      <c r="Z52" s="345">
        <v>238</v>
      </c>
      <c r="AA52" s="345">
        <v>71</v>
      </c>
      <c r="AB52" s="345">
        <v>5</v>
      </c>
      <c r="AC52" s="345">
        <v>66</v>
      </c>
      <c r="AD52" s="345">
        <v>35.840000000000003</v>
      </c>
      <c r="AE52" s="345">
        <v>7.1</v>
      </c>
      <c r="AF52" s="345">
        <v>28.74</v>
      </c>
      <c r="AG52" s="345">
        <v>0</v>
      </c>
      <c r="AH52" s="340"/>
    </row>
    <row r="53" spans="1:34" ht="33" customHeight="1">
      <c r="A53" s="340" t="s">
        <v>130</v>
      </c>
      <c r="B53" s="432" t="s">
        <v>131</v>
      </c>
      <c r="C53" s="432">
        <v>0</v>
      </c>
      <c r="D53" s="340">
        <v>0</v>
      </c>
      <c r="E53" s="340">
        <v>105.5</v>
      </c>
      <c r="F53" s="345">
        <v>25.32</v>
      </c>
      <c r="G53" s="345">
        <v>13</v>
      </c>
      <c r="H53" s="345">
        <v>12.32</v>
      </c>
      <c r="I53" s="345">
        <v>0</v>
      </c>
      <c r="J53" s="345">
        <v>0</v>
      </c>
      <c r="K53" s="345">
        <v>0</v>
      </c>
      <c r="L53" s="345">
        <v>0</v>
      </c>
      <c r="M53" s="345">
        <v>0</v>
      </c>
      <c r="N53" s="345">
        <v>25.32</v>
      </c>
      <c r="O53" s="345">
        <v>13</v>
      </c>
      <c r="P53" s="345">
        <v>12.32</v>
      </c>
      <c r="Q53" s="345">
        <v>0</v>
      </c>
      <c r="R53" s="345">
        <v>-11.34</v>
      </c>
      <c r="S53" s="345">
        <v>0</v>
      </c>
      <c r="T53" s="345">
        <v>-11.34</v>
      </c>
      <c r="U53" s="345">
        <v>0</v>
      </c>
      <c r="V53" s="345">
        <v>0</v>
      </c>
      <c r="W53" s="345">
        <v>0</v>
      </c>
      <c r="X53" s="345">
        <v>23</v>
      </c>
      <c r="Y53" s="345">
        <v>12</v>
      </c>
      <c r="Z53" s="345">
        <v>11</v>
      </c>
      <c r="AA53" s="345">
        <v>12</v>
      </c>
      <c r="AB53" s="345">
        <v>0</v>
      </c>
      <c r="AC53" s="345">
        <v>12</v>
      </c>
      <c r="AD53" s="345">
        <v>1.66</v>
      </c>
      <c r="AE53" s="345">
        <v>0</v>
      </c>
      <c r="AF53" s="345">
        <v>1.66</v>
      </c>
      <c r="AG53" s="345">
        <v>0</v>
      </c>
      <c r="AH53" s="340"/>
    </row>
    <row r="54" spans="1:34" ht="40.5">
      <c r="A54" s="340" t="s">
        <v>132</v>
      </c>
      <c r="B54" s="432" t="s">
        <v>133</v>
      </c>
      <c r="C54" s="432">
        <v>1</v>
      </c>
      <c r="D54" s="340">
        <v>51</v>
      </c>
      <c r="E54" s="340">
        <v>242</v>
      </c>
      <c r="F54" s="345">
        <v>68.88</v>
      </c>
      <c r="G54" s="345">
        <v>35.6</v>
      </c>
      <c r="H54" s="345">
        <v>33.28</v>
      </c>
      <c r="I54" s="345">
        <v>0</v>
      </c>
      <c r="J54" s="345">
        <v>10.8</v>
      </c>
      <c r="K54" s="345">
        <v>6.6</v>
      </c>
      <c r="L54" s="345">
        <v>4.2</v>
      </c>
      <c r="M54" s="345">
        <v>0</v>
      </c>
      <c r="N54" s="345">
        <v>58.08</v>
      </c>
      <c r="O54" s="345">
        <v>29</v>
      </c>
      <c r="P54" s="345">
        <v>29.08</v>
      </c>
      <c r="Q54" s="345">
        <v>0</v>
      </c>
      <c r="R54" s="345">
        <v>23.71</v>
      </c>
      <c r="S54" s="345">
        <v>26.73</v>
      </c>
      <c r="T54" s="345">
        <v>-3.02</v>
      </c>
      <c r="U54" s="345">
        <v>0</v>
      </c>
      <c r="V54" s="345">
        <v>0</v>
      </c>
      <c r="W54" s="345">
        <v>0</v>
      </c>
      <c r="X54" s="345">
        <v>0</v>
      </c>
      <c r="Y54" s="345">
        <v>0</v>
      </c>
      <c r="Z54" s="345">
        <v>0</v>
      </c>
      <c r="AA54" s="345">
        <v>12</v>
      </c>
      <c r="AB54" s="345">
        <v>0</v>
      </c>
      <c r="AC54" s="345">
        <v>12</v>
      </c>
      <c r="AD54" s="345">
        <v>33.17</v>
      </c>
      <c r="AE54" s="345">
        <v>0</v>
      </c>
      <c r="AF54" s="345">
        <v>33.17</v>
      </c>
      <c r="AG54" s="345">
        <v>0</v>
      </c>
      <c r="AH54" s="340"/>
    </row>
    <row r="55" spans="1:34" ht="18.95" customHeight="1">
      <c r="A55" s="525" t="s">
        <v>432</v>
      </c>
      <c r="B55" s="432" t="s">
        <v>13</v>
      </c>
      <c r="C55" s="432">
        <v>12</v>
      </c>
      <c r="D55" s="340">
        <v>1392.5</v>
      </c>
      <c r="E55" s="340">
        <v>6093.5</v>
      </c>
      <c r="F55" s="345">
        <v>1748.14</v>
      </c>
      <c r="G55" s="345">
        <v>895.2</v>
      </c>
      <c r="H55" s="345">
        <v>852.94</v>
      </c>
      <c r="I55" s="345">
        <v>0</v>
      </c>
      <c r="J55" s="345">
        <v>285.7</v>
      </c>
      <c r="K55" s="345">
        <v>166.2</v>
      </c>
      <c r="L55" s="345">
        <v>119.5</v>
      </c>
      <c r="M55" s="345">
        <v>0</v>
      </c>
      <c r="N55" s="345">
        <v>1462.44</v>
      </c>
      <c r="O55" s="345">
        <v>729</v>
      </c>
      <c r="P55" s="345">
        <v>733.44</v>
      </c>
      <c r="Q55" s="345">
        <v>0</v>
      </c>
      <c r="R55" s="345">
        <v>-148.16</v>
      </c>
      <c r="S55" s="345">
        <v>52.94</v>
      </c>
      <c r="T55" s="345">
        <v>-201.1</v>
      </c>
      <c r="U55" s="345">
        <v>249</v>
      </c>
      <c r="V55" s="345">
        <v>149</v>
      </c>
      <c r="W55" s="345">
        <v>100</v>
      </c>
      <c r="X55" s="345">
        <v>1275</v>
      </c>
      <c r="Y55" s="345">
        <v>645</v>
      </c>
      <c r="Z55" s="345">
        <v>630</v>
      </c>
      <c r="AA55" s="345">
        <v>293</v>
      </c>
      <c r="AB55" s="345">
        <v>16</v>
      </c>
      <c r="AC55" s="345">
        <v>277</v>
      </c>
      <c r="AD55" s="345">
        <v>129.72</v>
      </c>
      <c r="AE55" s="345">
        <v>14.3</v>
      </c>
      <c r="AF55" s="345">
        <v>115.42</v>
      </c>
      <c r="AG55" s="345">
        <v>50.42</v>
      </c>
      <c r="AH55" s="340"/>
    </row>
    <row r="56" spans="1:34">
      <c r="A56" s="525"/>
      <c r="B56" s="432" t="s">
        <v>136</v>
      </c>
      <c r="C56" s="432">
        <v>5</v>
      </c>
      <c r="D56" s="340">
        <v>514</v>
      </c>
      <c r="E56" s="340">
        <v>3050</v>
      </c>
      <c r="F56" s="345">
        <v>837.8</v>
      </c>
      <c r="G56" s="345">
        <v>427</v>
      </c>
      <c r="H56" s="345">
        <v>410.8</v>
      </c>
      <c r="I56" s="345">
        <v>0</v>
      </c>
      <c r="J56" s="345">
        <v>105.8</v>
      </c>
      <c r="K56" s="345">
        <v>62</v>
      </c>
      <c r="L56" s="345">
        <v>43.8</v>
      </c>
      <c r="M56" s="345">
        <v>0</v>
      </c>
      <c r="N56" s="345">
        <v>732</v>
      </c>
      <c r="O56" s="345">
        <v>365</v>
      </c>
      <c r="P56" s="345">
        <v>367</v>
      </c>
      <c r="Q56" s="345">
        <v>0</v>
      </c>
      <c r="R56" s="345">
        <v>-148.88</v>
      </c>
      <c r="S56" s="345">
        <v>0</v>
      </c>
      <c r="T56" s="345">
        <v>-148.88</v>
      </c>
      <c r="U56" s="345">
        <v>103</v>
      </c>
      <c r="V56" s="345">
        <v>62</v>
      </c>
      <c r="W56" s="345">
        <v>41</v>
      </c>
      <c r="X56" s="345">
        <v>658</v>
      </c>
      <c r="Y56" s="345">
        <v>333</v>
      </c>
      <c r="Z56" s="345">
        <v>325</v>
      </c>
      <c r="AA56" s="345">
        <v>176</v>
      </c>
      <c r="AB56" s="345">
        <v>0</v>
      </c>
      <c r="AC56" s="345">
        <v>176</v>
      </c>
      <c r="AD56" s="345">
        <v>49.68</v>
      </c>
      <c r="AE56" s="345">
        <v>0</v>
      </c>
      <c r="AF56" s="345">
        <v>49.68</v>
      </c>
      <c r="AG56" s="345">
        <v>0</v>
      </c>
      <c r="AH56" s="340"/>
    </row>
    <row r="57" spans="1:34" ht="27">
      <c r="A57" s="525"/>
      <c r="B57" s="432" t="s">
        <v>137</v>
      </c>
      <c r="C57" s="432">
        <v>4</v>
      </c>
      <c r="D57" s="340">
        <v>254</v>
      </c>
      <c r="E57" s="340">
        <v>1340</v>
      </c>
      <c r="F57" s="345">
        <v>374.8</v>
      </c>
      <c r="G57" s="345">
        <v>191.4</v>
      </c>
      <c r="H57" s="345">
        <v>183.4</v>
      </c>
      <c r="I57" s="345">
        <v>0</v>
      </c>
      <c r="J57" s="345">
        <v>53.2</v>
      </c>
      <c r="K57" s="345">
        <v>31.4</v>
      </c>
      <c r="L57" s="345">
        <v>21.8</v>
      </c>
      <c r="M57" s="345">
        <v>0</v>
      </c>
      <c r="N57" s="345">
        <v>321.60000000000002</v>
      </c>
      <c r="O57" s="345">
        <v>160</v>
      </c>
      <c r="P57" s="345">
        <v>161.6</v>
      </c>
      <c r="Q57" s="345">
        <v>0</v>
      </c>
      <c r="R57" s="345">
        <v>-8.7599999999999891</v>
      </c>
      <c r="S57" s="345">
        <v>0</v>
      </c>
      <c r="T57" s="345">
        <v>-8.7599999999999891</v>
      </c>
      <c r="U57" s="345">
        <v>48</v>
      </c>
      <c r="V57" s="345">
        <v>29</v>
      </c>
      <c r="W57" s="345">
        <v>19</v>
      </c>
      <c r="X57" s="345">
        <v>289</v>
      </c>
      <c r="Y57" s="345">
        <v>146</v>
      </c>
      <c r="Z57" s="345">
        <v>143</v>
      </c>
      <c r="AA57" s="345">
        <v>25</v>
      </c>
      <c r="AB57" s="345">
        <v>1</v>
      </c>
      <c r="AC57" s="345">
        <v>24</v>
      </c>
      <c r="AD57" s="345">
        <v>21.56</v>
      </c>
      <c r="AE57" s="345">
        <v>1</v>
      </c>
      <c r="AF57" s="345">
        <v>20.56</v>
      </c>
      <c r="AG57" s="345">
        <v>0</v>
      </c>
      <c r="AH57" s="340"/>
    </row>
    <row r="58" spans="1:34" ht="36">
      <c r="A58" s="525"/>
      <c r="B58" s="434" t="s">
        <v>473</v>
      </c>
      <c r="C58" s="432">
        <v>3</v>
      </c>
      <c r="D58" s="340">
        <v>210</v>
      </c>
      <c r="E58" s="340">
        <v>685</v>
      </c>
      <c r="F58" s="345">
        <v>208.2</v>
      </c>
      <c r="G58" s="345">
        <v>107.8</v>
      </c>
      <c r="H58" s="345">
        <v>100.4</v>
      </c>
      <c r="I58" s="345">
        <v>0</v>
      </c>
      <c r="J58" s="345">
        <v>43.8</v>
      </c>
      <c r="K58" s="345">
        <v>25.8</v>
      </c>
      <c r="L58" s="345">
        <v>18</v>
      </c>
      <c r="M58" s="345">
        <v>0</v>
      </c>
      <c r="N58" s="345">
        <v>164.4</v>
      </c>
      <c r="O58" s="345">
        <v>82</v>
      </c>
      <c r="P58" s="345">
        <v>82.4</v>
      </c>
      <c r="Q58" s="345">
        <v>0</v>
      </c>
      <c r="R58" s="345">
        <v>-28.6</v>
      </c>
      <c r="S58" s="345">
        <v>0</v>
      </c>
      <c r="T58" s="345">
        <v>-28.6</v>
      </c>
      <c r="U58" s="345">
        <v>40</v>
      </c>
      <c r="V58" s="345">
        <v>24</v>
      </c>
      <c r="W58" s="345">
        <v>16</v>
      </c>
      <c r="X58" s="345">
        <v>150</v>
      </c>
      <c r="Y58" s="345">
        <v>76</v>
      </c>
      <c r="Z58" s="345">
        <v>74</v>
      </c>
      <c r="AA58" s="345">
        <v>36</v>
      </c>
      <c r="AB58" s="345">
        <v>2</v>
      </c>
      <c r="AC58" s="345">
        <v>34</v>
      </c>
      <c r="AD58" s="345">
        <v>10.8</v>
      </c>
      <c r="AE58" s="345">
        <v>1.8</v>
      </c>
      <c r="AF58" s="345">
        <v>9</v>
      </c>
      <c r="AG58" s="345">
        <v>0</v>
      </c>
      <c r="AH58" s="340"/>
    </row>
    <row r="59" spans="1:34" ht="18.95" customHeight="1">
      <c r="A59" s="525"/>
      <c r="B59" s="432" t="s">
        <v>135</v>
      </c>
      <c r="C59" s="432">
        <v>0</v>
      </c>
      <c r="D59" s="340">
        <v>402.5</v>
      </c>
      <c r="E59" s="340">
        <v>972.5</v>
      </c>
      <c r="F59" s="345">
        <v>313.89999999999998</v>
      </c>
      <c r="G59" s="345">
        <v>162</v>
      </c>
      <c r="H59" s="345">
        <v>151.9</v>
      </c>
      <c r="I59" s="345">
        <v>0</v>
      </c>
      <c r="J59" s="345">
        <v>80.5</v>
      </c>
      <c r="K59" s="345">
        <v>46</v>
      </c>
      <c r="L59" s="345">
        <v>34.5</v>
      </c>
      <c r="M59" s="345">
        <v>0</v>
      </c>
      <c r="N59" s="345">
        <v>233.4</v>
      </c>
      <c r="O59" s="345">
        <v>116</v>
      </c>
      <c r="P59" s="345">
        <v>117.4</v>
      </c>
      <c r="Q59" s="345">
        <v>0</v>
      </c>
      <c r="R59" s="345">
        <v>-13.78</v>
      </c>
      <c r="S59" s="345">
        <v>0</v>
      </c>
      <c r="T59" s="345">
        <v>-13.78</v>
      </c>
      <c r="U59" s="345">
        <v>56</v>
      </c>
      <c r="V59" s="345">
        <v>33</v>
      </c>
      <c r="W59" s="345">
        <v>23</v>
      </c>
      <c r="X59" s="345">
        <v>168</v>
      </c>
      <c r="Y59" s="345">
        <v>85</v>
      </c>
      <c r="Z59" s="345">
        <v>83</v>
      </c>
      <c r="AA59" s="345">
        <v>56</v>
      </c>
      <c r="AB59" s="345">
        <v>13</v>
      </c>
      <c r="AC59" s="345">
        <v>43</v>
      </c>
      <c r="AD59" s="345">
        <v>47.68</v>
      </c>
      <c r="AE59" s="345">
        <v>11.5</v>
      </c>
      <c r="AF59" s="345">
        <v>36.18</v>
      </c>
      <c r="AG59" s="345">
        <v>0</v>
      </c>
      <c r="AH59" s="340"/>
    </row>
    <row r="60" spans="1:34" ht="40.5">
      <c r="A60" s="525"/>
      <c r="B60" s="432" t="s">
        <v>139</v>
      </c>
      <c r="C60" s="432">
        <v>0</v>
      </c>
      <c r="D60" s="340">
        <v>12</v>
      </c>
      <c r="E60" s="340">
        <v>46</v>
      </c>
      <c r="F60" s="345">
        <v>13.44</v>
      </c>
      <c r="G60" s="345">
        <v>7</v>
      </c>
      <c r="H60" s="345">
        <v>6.44</v>
      </c>
      <c r="I60" s="345">
        <v>0</v>
      </c>
      <c r="J60" s="345">
        <v>2.4</v>
      </c>
      <c r="K60" s="345">
        <v>1</v>
      </c>
      <c r="L60" s="345">
        <v>1.4</v>
      </c>
      <c r="M60" s="345">
        <v>0</v>
      </c>
      <c r="N60" s="345">
        <v>11.04</v>
      </c>
      <c r="O60" s="345">
        <v>6</v>
      </c>
      <c r="P60" s="345">
        <v>5.04</v>
      </c>
      <c r="Q60" s="345">
        <v>0</v>
      </c>
      <c r="R60" s="345">
        <v>51.86</v>
      </c>
      <c r="S60" s="345">
        <v>52.94</v>
      </c>
      <c r="T60" s="345">
        <v>-1.08</v>
      </c>
      <c r="U60" s="345">
        <v>2</v>
      </c>
      <c r="V60" s="345">
        <v>1</v>
      </c>
      <c r="W60" s="345">
        <v>1</v>
      </c>
      <c r="X60" s="345">
        <v>10</v>
      </c>
      <c r="Y60" s="345">
        <v>5</v>
      </c>
      <c r="Z60" s="345">
        <v>5</v>
      </c>
      <c r="AA60" s="345">
        <v>0</v>
      </c>
      <c r="AB60" s="345">
        <v>0</v>
      </c>
      <c r="AC60" s="345">
        <v>0</v>
      </c>
      <c r="AD60" s="345">
        <v>0</v>
      </c>
      <c r="AE60" s="345">
        <v>0</v>
      </c>
      <c r="AF60" s="345">
        <v>0</v>
      </c>
      <c r="AG60" s="345">
        <v>50.42</v>
      </c>
      <c r="AH60" s="340" t="s">
        <v>430</v>
      </c>
    </row>
    <row r="61" spans="1:34" ht="27" customHeight="1">
      <c r="A61" s="340" t="s">
        <v>140</v>
      </c>
      <c r="B61" s="432" t="s">
        <v>433</v>
      </c>
      <c r="C61" s="432">
        <v>47</v>
      </c>
      <c r="D61" s="340">
        <v>7532</v>
      </c>
      <c r="E61" s="340">
        <v>30294</v>
      </c>
      <c r="F61" s="345">
        <v>11228.68</v>
      </c>
      <c r="G61" s="345">
        <v>4416.88</v>
      </c>
      <c r="H61" s="345">
        <v>6811.8</v>
      </c>
      <c r="I61" s="345">
        <v>0</v>
      </c>
      <c r="J61" s="345">
        <v>1534.6</v>
      </c>
      <c r="K61" s="345">
        <v>899.88</v>
      </c>
      <c r="L61" s="345">
        <v>634.72</v>
      </c>
      <c r="M61" s="345">
        <v>0</v>
      </c>
      <c r="N61" s="345">
        <v>9694.08</v>
      </c>
      <c r="O61" s="345">
        <v>3517</v>
      </c>
      <c r="P61" s="345">
        <v>6177.08</v>
      </c>
      <c r="Q61" s="345">
        <v>0</v>
      </c>
      <c r="R61" s="345">
        <v>35.69</v>
      </c>
      <c r="S61" s="345">
        <v>35.69</v>
      </c>
      <c r="T61" s="345">
        <v>0</v>
      </c>
      <c r="U61" s="345">
        <v>1378</v>
      </c>
      <c r="V61" s="345">
        <v>769</v>
      </c>
      <c r="W61" s="345">
        <v>609</v>
      </c>
      <c r="X61" s="345">
        <v>8722</v>
      </c>
      <c r="Y61" s="345">
        <v>2699</v>
      </c>
      <c r="Z61" s="345">
        <v>6023</v>
      </c>
      <c r="AA61" s="345">
        <v>916.84</v>
      </c>
      <c r="AB61" s="345">
        <v>129</v>
      </c>
      <c r="AC61" s="345">
        <v>787.84</v>
      </c>
      <c r="AD61" s="345">
        <v>202.48</v>
      </c>
      <c r="AE61" s="345">
        <v>26.8</v>
      </c>
      <c r="AF61" s="345">
        <v>175.68</v>
      </c>
      <c r="AG61" s="345">
        <v>26.33</v>
      </c>
      <c r="AH61" s="340"/>
    </row>
    <row r="62" spans="1:34" ht="24.75">
      <c r="A62" s="340" t="s">
        <v>107</v>
      </c>
      <c r="B62" s="432" t="s">
        <v>434</v>
      </c>
      <c r="C62" s="432">
        <v>0</v>
      </c>
      <c r="D62" s="340">
        <v>1</v>
      </c>
      <c r="E62" s="340">
        <v>22</v>
      </c>
      <c r="F62" s="345">
        <v>7.24</v>
      </c>
      <c r="G62" s="345">
        <v>3.12</v>
      </c>
      <c r="H62" s="345">
        <v>4.12</v>
      </c>
      <c r="I62" s="345">
        <v>0</v>
      </c>
      <c r="J62" s="345">
        <v>0.2</v>
      </c>
      <c r="K62" s="345">
        <v>0.12</v>
      </c>
      <c r="L62" s="345">
        <v>0.08</v>
      </c>
      <c r="M62" s="345">
        <v>0</v>
      </c>
      <c r="N62" s="345">
        <v>7.04</v>
      </c>
      <c r="O62" s="345">
        <v>3</v>
      </c>
      <c r="P62" s="345">
        <v>4.04</v>
      </c>
      <c r="Q62" s="345">
        <v>0</v>
      </c>
      <c r="R62" s="345">
        <v>0</v>
      </c>
      <c r="S62" s="345">
        <v>0</v>
      </c>
      <c r="T62" s="345"/>
      <c r="U62" s="345">
        <v>0</v>
      </c>
      <c r="V62" s="345">
        <v>0</v>
      </c>
      <c r="W62" s="345">
        <v>0</v>
      </c>
      <c r="X62" s="345">
        <v>7</v>
      </c>
      <c r="Y62" s="345">
        <v>2</v>
      </c>
      <c r="Z62" s="345">
        <v>5</v>
      </c>
      <c r="AA62" s="345">
        <v>0.04</v>
      </c>
      <c r="AB62" s="345">
        <v>0</v>
      </c>
      <c r="AC62" s="345">
        <v>0.04</v>
      </c>
      <c r="AD62" s="345">
        <v>0.2</v>
      </c>
      <c r="AE62" s="345">
        <v>0.2</v>
      </c>
      <c r="AF62" s="345">
        <v>0</v>
      </c>
      <c r="AG62" s="345">
        <v>0</v>
      </c>
      <c r="AH62" s="340"/>
    </row>
    <row r="63" spans="1:34" ht="40.5">
      <c r="A63" s="340" t="s">
        <v>142</v>
      </c>
      <c r="B63" s="432" t="s">
        <v>143</v>
      </c>
      <c r="C63" s="432">
        <v>0</v>
      </c>
      <c r="D63" s="340">
        <v>0</v>
      </c>
      <c r="E63" s="340">
        <v>6</v>
      </c>
      <c r="F63" s="345">
        <v>1.92</v>
      </c>
      <c r="G63" s="345">
        <v>1</v>
      </c>
      <c r="H63" s="345">
        <v>0.92</v>
      </c>
      <c r="I63" s="345">
        <v>0</v>
      </c>
      <c r="J63" s="345">
        <v>0</v>
      </c>
      <c r="K63" s="345">
        <v>0</v>
      </c>
      <c r="L63" s="345">
        <v>0</v>
      </c>
      <c r="M63" s="345">
        <v>0</v>
      </c>
      <c r="N63" s="345">
        <v>1.92</v>
      </c>
      <c r="O63" s="345">
        <v>1</v>
      </c>
      <c r="P63" s="345">
        <v>0.92</v>
      </c>
      <c r="Q63" s="345">
        <v>0</v>
      </c>
      <c r="R63" s="345">
        <v>0</v>
      </c>
      <c r="S63" s="345">
        <v>0</v>
      </c>
      <c r="T63" s="345"/>
      <c r="U63" s="345">
        <v>0</v>
      </c>
      <c r="V63" s="345">
        <v>0</v>
      </c>
      <c r="W63" s="345">
        <v>0</v>
      </c>
      <c r="X63" s="345">
        <v>2</v>
      </c>
      <c r="Y63" s="345">
        <v>1</v>
      </c>
      <c r="Z63" s="345">
        <v>1</v>
      </c>
      <c r="AA63" s="345">
        <v>0</v>
      </c>
      <c r="AB63" s="345">
        <v>0</v>
      </c>
      <c r="AC63" s="345">
        <v>0</v>
      </c>
      <c r="AD63" s="345">
        <v>0</v>
      </c>
      <c r="AE63" s="345">
        <v>0</v>
      </c>
      <c r="AF63" s="345">
        <v>0</v>
      </c>
      <c r="AG63" s="345">
        <v>0.08</v>
      </c>
      <c r="AH63" s="340"/>
    </row>
    <row r="64" spans="1:34" ht="27">
      <c r="A64" s="340" t="s">
        <v>134</v>
      </c>
      <c r="B64" s="432" t="s">
        <v>435</v>
      </c>
      <c r="C64" s="432">
        <v>3</v>
      </c>
      <c r="D64" s="340">
        <v>515</v>
      </c>
      <c r="E64" s="340">
        <v>2070</v>
      </c>
      <c r="F64" s="345">
        <v>767.2</v>
      </c>
      <c r="G64" s="345">
        <v>301.39999999999998</v>
      </c>
      <c r="H64" s="345">
        <v>465.8</v>
      </c>
      <c r="I64" s="345">
        <v>0</v>
      </c>
      <c r="J64" s="345">
        <v>104.8</v>
      </c>
      <c r="K64" s="345">
        <v>61.4</v>
      </c>
      <c r="L64" s="345">
        <v>43.4</v>
      </c>
      <c r="M64" s="345">
        <v>0</v>
      </c>
      <c r="N64" s="345">
        <v>662.4</v>
      </c>
      <c r="O64" s="345">
        <v>240</v>
      </c>
      <c r="P64" s="345">
        <v>422.4</v>
      </c>
      <c r="Q64" s="345">
        <v>0</v>
      </c>
      <c r="R64" s="345">
        <v>0</v>
      </c>
      <c r="S64" s="345">
        <v>0</v>
      </c>
      <c r="T64" s="345"/>
      <c r="U64" s="345">
        <v>93</v>
      </c>
      <c r="V64" s="345">
        <v>51</v>
      </c>
      <c r="W64" s="345">
        <v>42</v>
      </c>
      <c r="X64" s="345">
        <v>596</v>
      </c>
      <c r="Y64" s="345">
        <v>185</v>
      </c>
      <c r="Z64" s="345">
        <v>411</v>
      </c>
      <c r="AA64" s="345">
        <v>64</v>
      </c>
      <c r="AB64" s="345">
        <v>10</v>
      </c>
      <c r="AC64" s="345">
        <v>54</v>
      </c>
      <c r="AD64" s="345">
        <v>14.2</v>
      </c>
      <c r="AE64" s="345">
        <v>1.8</v>
      </c>
      <c r="AF64" s="345">
        <v>12.4</v>
      </c>
      <c r="AG64" s="345">
        <v>0</v>
      </c>
      <c r="AH64" s="340"/>
    </row>
    <row r="65" spans="1:34" ht="29.1" customHeight="1">
      <c r="A65" s="525" t="s">
        <v>87</v>
      </c>
      <c r="B65" s="432" t="s">
        <v>433</v>
      </c>
      <c r="C65" s="432">
        <v>23</v>
      </c>
      <c r="D65" s="340">
        <v>3022</v>
      </c>
      <c r="E65" s="340">
        <v>14678</v>
      </c>
      <c r="F65" s="345">
        <v>5315.16</v>
      </c>
      <c r="G65" s="345">
        <v>2067.5500000000002</v>
      </c>
      <c r="H65" s="345">
        <v>3247.61</v>
      </c>
      <c r="I65" s="345">
        <v>0</v>
      </c>
      <c r="J65" s="345">
        <v>618.20000000000005</v>
      </c>
      <c r="K65" s="345">
        <v>363.55</v>
      </c>
      <c r="L65" s="345">
        <v>254.65</v>
      </c>
      <c r="M65" s="345">
        <v>0</v>
      </c>
      <c r="N65" s="345">
        <v>4696.96</v>
      </c>
      <c r="O65" s="345">
        <v>1704</v>
      </c>
      <c r="P65" s="345">
        <v>2992.96</v>
      </c>
      <c r="Q65" s="345">
        <v>0</v>
      </c>
      <c r="R65" s="345">
        <v>0</v>
      </c>
      <c r="S65" s="345">
        <v>0</v>
      </c>
      <c r="T65" s="345">
        <v>0</v>
      </c>
      <c r="U65" s="345">
        <v>556</v>
      </c>
      <c r="V65" s="345">
        <v>312</v>
      </c>
      <c r="W65" s="345">
        <v>244</v>
      </c>
      <c r="X65" s="345">
        <v>4226</v>
      </c>
      <c r="Y65" s="345">
        <v>1308</v>
      </c>
      <c r="Z65" s="345">
        <v>2918</v>
      </c>
      <c r="AA65" s="345">
        <v>436</v>
      </c>
      <c r="AB65" s="345">
        <v>52</v>
      </c>
      <c r="AC65" s="345">
        <v>384</v>
      </c>
      <c r="AD65" s="345">
        <v>97.16</v>
      </c>
      <c r="AE65" s="345">
        <v>10.199999999999999</v>
      </c>
      <c r="AF65" s="345">
        <v>86.96</v>
      </c>
      <c r="AG65" s="345">
        <v>0</v>
      </c>
      <c r="AH65" s="340"/>
    </row>
    <row r="66" spans="1:34" ht="27">
      <c r="A66" s="525"/>
      <c r="B66" s="432" t="s">
        <v>145</v>
      </c>
      <c r="C66" s="432">
        <v>6</v>
      </c>
      <c r="D66" s="340">
        <v>467</v>
      </c>
      <c r="E66" s="340">
        <v>4379</v>
      </c>
      <c r="F66" s="345">
        <v>1498.28</v>
      </c>
      <c r="G66" s="345">
        <v>565.65</v>
      </c>
      <c r="H66" s="345">
        <v>932.63</v>
      </c>
      <c r="I66" s="345">
        <v>0</v>
      </c>
      <c r="J66" s="345">
        <v>97</v>
      </c>
      <c r="K66" s="345">
        <v>57.65</v>
      </c>
      <c r="L66" s="345">
        <v>39.35</v>
      </c>
      <c r="M66" s="345">
        <v>0</v>
      </c>
      <c r="N66" s="345">
        <v>1401.28</v>
      </c>
      <c r="O66" s="345">
        <v>508</v>
      </c>
      <c r="P66" s="345">
        <v>893.28</v>
      </c>
      <c r="Q66" s="345">
        <v>0</v>
      </c>
      <c r="R66" s="345">
        <v>0</v>
      </c>
      <c r="S66" s="345">
        <v>0</v>
      </c>
      <c r="T66" s="345"/>
      <c r="U66" s="345">
        <v>87</v>
      </c>
      <c r="V66" s="345">
        <v>49</v>
      </c>
      <c r="W66" s="345">
        <v>38</v>
      </c>
      <c r="X66" s="345">
        <v>1260</v>
      </c>
      <c r="Y66" s="345">
        <v>390</v>
      </c>
      <c r="Z66" s="345">
        <v>870</v>
      </c>
      <c r="AA66" s="345">
        <v>124</v>
      </c>
      <c r="AB66" s="345">
        <v>9</v>
      </c>
      <c r="AC66" s="345">
        <v>115</v>
      </c>
      <c r="AD66" s="345">
        <v>27.28</v>
      </c>
      <c r="AE66" s="345">
        <v>1</v>
      </c>
      <c r="AF66" s="345">
        <v>26.28</v>
      </c>
      <c r="AG66" s="345">
        <v>0</v>
      </c>
      <c r="AH66" s="340"/>
    </row>
    <row r="67" spans="1:34" ht="27">
      <c r="A67" s="525"/>
      <c r="B67" s="432" t="s">
        <v>146</v>
      </c>
      <c r="C67" s="432">
        <v>7</v>
      </c>
      <c r="D67" s="340">
        <v>1413</v>
      </c>
      <c r="E67" s="340">
        <v>3065</v>
      </c>
      <c r="F67" s="345">
        <v>1267.5999999999999</v>
      </c>
      <c r="G67" s="345">
        <v>523.73</v>
      </c>
      <c r="H67" s="345">
        <v>743.87</v>
      </c>
      <c r="I67" s="345">
        <v>0</v>
      </c>
      <c r="J67" s="345">
        <v>286.8</v>
      </c>
      <c r="K67" s="345">
        <v>167.73</v>
      </c>
      <c r="L67" s="345">
        <v>119.07</v>
      </c>
      <c r="M67" s="345">
        <v>0</v>
      </c>
      <c r="N67" s="345">
        <v>980.8</v>
      </c>
      <c r="O67" s="345">
        <v>356</v>
      </c>
      <c r="P67" s="345">
        <v>624.79999999999995</v>
      </c>
      <c r="Q67" s="345">
        <v>0</v>
      </c>
      <c r="R67" s="345">
        <v>0</v>
      </c>
      <c r="S67" s="345">
        <v>0</v>
      </c>
      <c r="T67" s="345"/>
      <c r="U67" s="345">
        <v>260</v>
      </c>
      <c r="V67" s="345">
        <v>146</v>
      </c>
      <c r="W67" s="345">
        <v>114</v>
      </c>
      <c r="X67" s="345">
        <v>882</v>
      </c>
      <c r="Y67" s="345">
        <v>273</v>
      </c>
      <c r="Z67" s="345">
        <v>609</v>
      </c>
      <c r="AA67" s="345">
        <v>102</v>
      </c>
      <c r="AB67" s="345">
        <v>22</v>
      </c>
      <c r="AC67" s="345">
        <v>80</v>
      </c>
      <c r="AD67" s="345">
        <v>23.6</v>
      </c>
      <c r="AE67" s="345">
        <v>4.8</v>
      </c>
      <c r="AF67" s="345">
        <v>18.8</v>
      </c>
      <c r="AG67" s="345">
        <v>0</v>
      </c>
      <c r="AH67" s="340"/>
    </row>
    <row r="68" spans="1:34" ht="27">
      <c r="A68" s="525"/>
      <c r="B68" s="432" t="s">
        <v>147</v>
      </c>
      <c r="C68" s="432">
        <v>7</v>
      </c>
      <c r="D68" s="340">
        <v>595</v>
      </c>
      <c r="E68" s="340">
        <v>5055</v>
      </c>
      <c r="F68" s="345">
        <v>1740.8</v>
      </c>
      <c r="G68" s="345">
        <v>660.06</v>
      </c>
      <c r="H68" s="345">
        <v>1080.74</v>
      </c>
      <c r="I68" s="345">
        <v>0</v>
      </c>
      <c r="J68" s="345">
        <v>123.2</v>
      </c>
      <c r="K68" s="345">
        <v>73.06</v>
      </c>
      <c r="L68" s="345">
        <v>50.14</v>
      </c>
      <c r="M68" s="345">
        <v>0</v>
      </c>
      <c r="N68" s="345">
        <v>1617.6</v>
      </c>
      <c r="O68" s="345">
        <v>587</v>
      </c>
      <c r="P68" s="345">
        <v>1030.5999999999999</v>
      </c>
      <c r="Q68" s="345">
        <v>0</v>
      </c>
      <c r="R68" s="345">
        <v>0</v>
      </c>
      <c r="S68" s="345">
        <v>0</v>
      </c>
      <c r="T68" s="345"/>
      <c r="U68" s="345">
        <v>110</v>
      </c>
      <c r="V68" s="345">
        <v>62</v>
      </c>
      <c r="W68" s="345">
        <v>48</v>
      </c>
      <c r="X68" s="345">
        <v>1456</v>
      </c>
      <c r="Y68" s="345">
        <v>450</v>
      </c>
      <c r="Z68" s="345">
        <v>1006</v>
      </c>
      <c r="AA68" s="345">
        <v>144</v>
      </c>
      <c r="AB68" s="345">
        <v>11</v>
      </c>
      <c r="AC68" s="345">
        <v>133</v>
      </c>
      <c r="AD68" s="345">
        <v>30.8</v>
      </c>
      <c r="AE68" s="345">
        <v>2.2000000000000002</v>
      </c>
      <c r="AF68" s="345">
        <v>28.6</v>
      </c>
      <c r="AG68" s="345">
        <v>0</v>
      </c>
      <c r="AH68" s="340"/>
    </row>
    <row r="69" spans="1:34" ht="27">
      <c r="A69" s="525"/>
      <c r="B69" s="432" t="s">
        <v>148</v>
      </c>
      <c r="C69" s="432">
        <v>3</v>
      </c>
      <c r="D69" s="340">
        <v>547</v>
      </c>
      <c r="E69" s="340">
        <v>2179</v>
      </c>
      <c r="F69" s="345">
        <v>808.48</v>
      </c>
      <c r="G69" s="345">
        <v>318.11</v>
      </c>
      <c r="H69" s="345">
        <v>490.37</v>
      </c>
      <c r="I69" s="345">
        <v>0</v>
      </c>
      <c r="J69" s="345">
        <v>111.2</v>
      </c>
      <c r="K69" s="345">
        <v>65.11</v>
      </c>
      <c r="L69" s="345">
        <v>46.09</v>
      </c>
      <c r="M69" s="345">
        <v>0</v>
      </c>
      <c r="N69" s="345">
        <v>697.28</v>
      </c>
      <c r="O69" s="345">
        <v>253</v>
      </c>
      <c r="P69" s="345">
        <v>444.28</v>
      </c>
      <c r="Q69" s="345">
        <v>0</v>
      </c>
      <c r="R69" s="345">
        <v>0</v>
      </c>
      <c r="S69" s="345">
        <v>0</v>
      </c>
      <c r="T69" s="345"/>
      <c r="U69" s="345">
        <v>99</v>
      </c>
      <c r="V69" s="345">
        <v>55</v>
      </c>
      <c r="W69" s="345">
        <v>44</v>
      </c>
      <c r="X69" s="345">
        <v>628</v>
      </c>
      <c r="Y69" s="345">
        <v>195</v>
      </c>
      <c r="Z69" s="345">
        <v>433</v>
      </c>
      <c r="AA69" s="345">
        <v>66</v>
      </c>
      <c r="AB69" s="345">
        <v>10</v>
      </c>
      <c r="AC69" s="345">
        <v>56</v>
      </c>
      <c r="AD69" s="345">
        <v>15.48</v>
      </c>
      <c r="AE69" s="345">
        <v>2.2000000000000002</v>
      </c>
      <c r="AF69" s="345">
        <v>13.28</v>
      </c>
      <c r="AG69" s="345">
        <v>0</v>
      </c>
      <c r="AH69" s="340"/>
    </row>
    <row r="70" spans="1:34" ht="21.95" customHeight="1">
      <c r="A70" s="525" t="s">
        <v>436</v>
      </c>
      <c r="B70" s="432" t="s">
        <v>433</v>
      </c>
      <c r="C70" s="432">
        <v>0</v>
      </c>
      <c r="D70" s="340">
        <v>0</v>
      </c>
      <c r="E70" s="340">
        <v>15</v>
      </c>
      <c r="F70" s="345">
        <v>4.8</v>
      </c>
      <c r="G70" s="345">
        <v>2</v>
      </c>
      <c r="H70" s="345">
        <v>2.8</v>
      </c>
      <c r="I70" s="345">
        <v>0</v>
      </c>
      <c r="J70" s="345">
        <v>0</v>
      </c>
      <c r="K70" s="345">
        <v>0</v>
      </c>
      <c r="L70" s="345">
        <v>0</v>
      </c>
      <c r="M70" s="345">
        <v>0</v>
      </c>
      <c r="N70" s="345">
        <v>4.8</v>
      </c>
      <c r="O70" s="345">
        <v>2</v>
      </c>
      <c r="P70" s="345">
        <v>2.8</v>
      </c>
      <c r="Q70" s="345">
        <v>0</v>
      </c>
      <c r="R70" s="345">
        <v>21.61</v>
      </c>
      <c r="S70" s="345">
        <v>21.61</v>
      </c>
      <c r="T70" s="345">
        <v>0</v>
      </c>
      <c r="U70" s="345">
        <v>0</v>
      </c>
      <c r="V70" s="345">
        <v>0</v>
      </c>
      <c r="W70" s="345">
        <v>0</v>
      </c>
      <c r="X70" s="345">
        <v>4</v>
      </c>
      <c r="Y70" s="345">
        <v>1</v>
      </c>
      <c r="Z70" s="345">
        <v>3</v>
      </c>
      <c r="AA70" s="345">
        <v>0.8</v>
      </c>
      <c r="AB70" s="345">
        <v>0</v>
      </c>
      <c r="AC70" s="345">
        <v>0.8</v>
      </c>
      <c r="AD70" s="345">
        <v>0</v>
      </c>
      <c r="AE70" s="345">
        <v>0</v>
      </c>
      <c r="AF70" s="345">
        <v>0</v>
      </c>
      <c r="AG70" s="345">
        <v>21.61</v>
      </c>
      <c r="AH70" s="340"/>
    </row>
    <row r="71" spans="1:34" ht="40.5">
      <c r="A71" s="525"/>
      <c r="B71" s="432" t="s">
        <v>437</v>
      </c>
      <c r="C71" s="432">
        <v>0</v>
      </c>
      <c r="D71" s="340">
        <v>0</v>
      </c>
      <c r="E71" s="340">
        <v>15</v>
      </c>
      <c r="F71" s="345">
        <v>4.8</v>
      </c>
      <c r="G71" s="345">
        <v>2</v>
      </c>
      <c r="H71" s="345">
        <v>2.8</v>
      </c>
      <c r="I71" s="345">
        <v>0</v>
      </c>
      <c r="J71" s="345">
        <v>0</v>
      </c>
      <c r="K71" s="345">
        <v>0</v>
      </c>
      <c r="L71" s="345">
        <v>0</v>
      </c>
      <c r="M71" s="345">
        <v>0</v>
      </c>
      <c r="N71" s="345">
        <v>4.8</v>
      </c>
      <c r="O71" s="345">
        <v>2</v>
      </c>
      <c r="P71" s="345">
        <v>2.8</v>
      </c>
      <c r="Q71" s="345">
        <v>0</v>
      </c>
      <c r="R71" s="345">
        <v>0</v>
      </c>
      <c r="S71" s="345">
        <v>0</v>
      </c>
      <c r="T71" s="345"/>
      <c r="U71" s="345">
        <v>0</v>
      </c>
      <c r="V71" s="345">
        <v>0</v>
      </c>
      <c r="W71" s="345">
        <v>0</v>
      </c>
      <c r="X71" s="345">
        <v>4</v>
      </c>
      <c r="Y71" s="345">
        <v>1</v>
      </c>
      <c r="Z71" s="345">
        <v>3</v>
      </c>
      <c r="AA71" s="345">
        <v>0.8</v>
      </c>
      <c r="AB71" s="345">
        <v>0</v>
      </c>
      <c r="AC71" s="345">
        <v>0.8</v>
      </c>
      <c r="AD71" s="345">
        <v>0</v>
      </c>
      <c r="AE71" s="345">
        <v>0</v>
      </c>
      <c r="AF71" s="345">
        <v>0</v>
      </c>
      <c r="AG71" s="345">
        <v>0</v>
      </c>
      <c r="AH71" s="340" t="s">
        <v>438</v>
      </c>
    </row>
    <row r="72" spans="1:34" ht="24.75">
      <c r="A72" s="525"/>
      <c r="B72" s="432" t="s">
        <v>439</v>
      </c>
      <c r="C72" s="432">
        <v>0</v>
      </c>
      <c r="D72" s="340">
        <v>0</v>
      </c>
      <c r="E72" s="340">
        <v>0</v>
      </c>
      <c r="F72" s="345">
        <v>0</v>
      </c>
      <c r="G72" s="345">
        <v>0</v>
      </c>
      <c r="H72" s="345">
        <v>0</v>
      </c>
      <c r="I72" s="345">
        <v>0</v>
      </c>
      <c r="J72" s="345">
        <v>0</v>
      </c>
      <c r="K72" s="345">
        <v>0</v>
      </c>
      <c r="L72" s="345">
        <v>0</v>
      </c>
      <c r="M72" s="345">
        <v>0</v>
      </c>
      <c r="N72" s="345">
        <v>0</v>
      </c>
      <c r="O72" s="345">
        <v>0</v>
      </c>
      <c r="P72" s="345">
        <v>0</v>
      </c>
      <c r="Q72" s="345">
        <v>0</v>
      </c>
      <c r="R72" s="345">
        <v>21.61</v>
      </c>
      <c r="S72" s="345">
        <v>21.61</v>
      </c>
      <c r="T72" s="345"/>
      <c r="U72" s="345">
        <v>0</v>
      </c>
      <c r="V72" s="345">
        <v>0</v>
      </c>
      <c r="W72" s="345">
        <v>0</v>
      </c>
      <c r="X72" s="345">
        <v>0</v>
      </c>
      <c r="Y72" s="345">
        <v>0</v>
      </c>
      <c r="Z72" s="345">
        <v>0</v>
      </c>
      <c r="AA72" s="345">
        <v>0</v>
      </c>
      <c r="AB72" s="345">
        <v>0</v>
      </c>
      <c r="AC72" s="345">
        <v>0</v>
      </c>
      <c r="AD72" s="345">
        <v>0</v>
      </c>
      <c r="AE72" s="345">
        <v>0</v>
      </c>
      <c r="AF72" s="345">
        <v>0</v>
      </c>
      <c r="AG72" s="345">
        <v>21.61</v>
      </c>
      <c r="AH72" s="340"/>
    </row>
    <row r="73" spans="1:34" ht="27">
      <c r="A73" s="340" t="s">
        <v>151</v>
      </c>
      <c r="B73" s="432" t="s">
        <v>152</v>
      </c>
      <c r="C73" s="432">
        <v>1</v>
      </c>
      <c r="D73" s="340">
        <v>218</v>
      </c>
      <c r="E73" s="340">
        <v>971</v>
      </c>
      <c r="F73" s="345">
        <v>354.92</v>
      </c>
      <c r="G73" s="345">
        <v>138.83000000000001</v>
      </c>
      <c r="H73" s="345">
        <v>216.09</v>
      </c>
      <c r="I73" s="345">
        <v>0</v>
      </c>
      <c r="J73" s="345">
        <v>44.2</v>
      </c>
      <c r="K73" s="345">
        <v>25.83</v>
      </c>
      <c r="L73" s="345">
        <v>18.37</v>
      </c>
      <c r="M73" s="345">
        <v>0</v>
      </c>
      <c r="N73" s="345">
        <v>310.72000000000003</v>
      </c>
      <c r="O73" s="345">
        <v>113</v>
      </c>
      <c r="P73" s="345">
        <v>197.72</v>
      </c>
      <c r="Q73" s="345">
        <v>0</v>
      </c>
      <c r="R73" s="345">
        <v>0</v>
      </c>
      <c r="S73" s="345">
        <v>0</v>
      </c>
      <c r="T73" s="345"/>
      <c r="U73" s="345">
        <v>40</v>
      </c>
      <c r="V73" s="345">
        <v>22</v>
      </c>
      <c r="W73" s="345">
        <v>18</v>
      </c>
      <c r="X73" s="345">
        <v>279</v>
      </c>
      <c r="Y73" s="345">
        <v>87</v>
      </c>
      <c r="Z73" s="345">
        <v>192</v>
      </c>
      <c r="AA73" s="345">
        <v>29</v>
      </c>
      <c r="AB73" s="345">
        <v>4</v>
      </c>
      <c r="AC73" s="345">
        <v>25</v>
      </c>
      <c r="AD73" s="345">
        <v>6.92</v>
      </c>
      <c r="AE73" s="345">
        <v>0.2</v>
      </c>
      <c r="AF73" s="345">
        <v>6.72</v>
      </c>
      <c r="AG73" s="345">
        <v>0</v>
      </c>
      <c r="AH73" s="340"/>
    </row>
    <row r="74" spans="1:34" ht="27">
      <c r="A74" s="340" t="s">
        <v>130</v>
      </c>
      <c r="B74" s="432" t="s">
        <v>440</v>
      </c>
      <c r="C74" s="432">
        <v>0</v>
      </c>
      <c r="D74" s="340">
        <v>59</v>
      </c>
      <c r="E74" s="340">
        <v>252</v>
      </c>
      <c r="F74" s="345">
        <v>92.44</v>
      </c>
      <c r="G74" s="345">
        <v>35.83</v>
      </c>
      <c r="H74" s="345">
        <v>56.61</v>
      </c>
      <c r="I74" s="345">
        <v>0</v>
      </c>
      <c r="J74" s="345">
        <v>11.8</v>
      </c>
      <c r="K74" s="345">
        <v>6.83</v>
      </c>
      <c r="L74" s="345">
        <v>4.97</v>
      </c>
      <c r="M74" s="345">
        <v>0</v>
      </c>
      <c r="N74" s="345">
        <v>80.64</v>
      </c>
      <c r="O74" s="345">
        <v>29</v>
      </c>
      <c r="P74" s="345">
        <v>51.64</v>
      </c>
      <c r="Q74" s="345">
        <v>0</v>
      </c>
      <c r="R74" s="345">
        <v>14.08</v>
      </c>
      <c r="S74" s="345">
        <v>14.08</v>
      </c>
      <c r="T74" s="345"/>
      <c r="U74" s="345">
        <v>11</v>
      </c>
      <c r="V74" s="345">
        <v>6</v>
      </c>
      <c r="W74" s="345">
        <v>5</v>
      </c>
      <c r="X74" s="345">
        <v>72</v>
      </c>
      <c r="Y74" s="345">
        <v>22</v>
      </c>
      <c r="Z74" s="345">
        <v>50</v>
      </c>
      <c r="AA74" s="345">
        <v>0</v>
      </c>
      <c r="AB74" s="345">
        <v>0</v>
      </c>
      <c r="AC74" s="345">
        <v>0</v>
      </c>
      <c r="AD74" s="345">
        <v>0</v>
      </c>
      <c r="AE74" s="345">
        <v>0</v>
      </c>
      <c r="AF74" s="345">
        <v>0</v>
      </c>
      <c r="AG74" s="345">
        <v>4.6399999999999997</v>
      </c>
      <c r="AH74" s="340"/>
    </row>
    <row r="75" spans="1:34" ht="24.75">
      <c r="A75" s="340" t="s">
        <v>441</v>
      </c>
      <c r="B75" s="432" t="s">
        <v>442</v>
      </c>
      <c r="C75" s="432">
        <v>4</v>
      </c>
      <c r="D75" s="340">
        <v>933</v>
      </c>
      <c r="E75" s="340">
        <v>3138</v>
      </c>
      <c r="F75" s="345">
        <v>1193.1600000000001</v>
      </c>
      <c r="G75" s="345">
        <v>474.38</v>
      </c>
      <c r="H75" s="345">
        <v>718.78</v>
      </c>
      <c r="I75" s="345">
        <v>0</v>
      </c>
      <c r="J75" s="345">
        <v>189</v>
      </c>
      <c r="K75" s="345">
        <v>110.38</v>
      </c>
      <c r="L75" s="345">
        <v>78.62</v>
      </c>
      <c r="M75" s="345">
        <v>0</v>
      </c>
      <c r="N75" s="345">
        <v>1004.16</v>
      </c>
      <c r="O75" s="345">
        <v>364</v>
      </c>
      <c r="P75" s="345">
        <v>640.16</v>
      </c>
      <c r="Q75" s="345">
        <v>0</v>
      </c>
      <c r="R75" s="345">
        <v>0</v>
      </c>
      <c r="S75" s="345">
        <v>0</v>
      </c>
      <c r="T75" s="345"/>
      <c r="U75" s="345">
        <v>169</v>
      </c>
      <c r="V75" s="345">
        <v>94</v>
      </c>
      <c r="W75" s="345">
        <v>75</v>
      </c>
      <c r="X75" s="345">
        <v>904</v>
      </c>
      <c r="Y75" s="345">
        <v>280</v>
      </c>
      <c r="Z75" s="345">
        <v>624</v>
      </c>
      <c r="AA75" s="345">
        <v>98</v>
      </c>
      <c r="AB75" s="345">
        <v>16</v>
      </c>
      <c r="AC75" s="345">
        <v>82</v>
      </c>
      <c r="AD75" s="345">
        <v>22.16</v>
      </c>
      <c r="AE75" s="345">
        <v>4</v>
      </c>
      <c r="AF75" s="345">
        <v>18.16</v>
      </c>
      <c r="AG75" s="345">
        <v>0</v>
      </c>
      <c r="AH75" s="340"/>
    </row>
    <row r="76" spans="1:34" ht="24">
      <c r="A76" s="340" t="s">
        <v>443</v>
      </c>
      <c r="B76" s="432" t="s">
        <v>444</v>
      </c>
      <c r="C76" s="432">
        <v>7</v>
      </c>
      <c r="D76" s="340">
        <v>742</v>
      </c>
      <c r="E76" s="340">
        <v>2662</v>
      </c>
      <c r="F76" s="345">
        <v>1004.44</v>
      </c>
      <c r="G76" s="345">
        <v>399.07</v>
      </c>
      <c r="H76" s="345">
        <v>605.37</v>
      </c>
      <c r="I76" s="345">
        <v>0</v>
      </c>
      <c r="J76" s="345">
        <v>152.6</v>
      </c>
      <c r="K76" s="345">
        <v>90.07</v>
      </c>
      <c r="L76" s="345">
        <v>62.53</v>
      </c>
      <c r="M76" s="345">
        <v>0</v>
      </c>
      <c r="N76" s="345">
        <v>851.84</v>
      </c>
      <c r="O76" s="345">
        <v>309</v>
      </c>
      <c r="P76" s="345">
        <v>542.84</v>
      </c>
      <c r="Q76" s="345">
        <v>0</v>
      </c>
      <c r="R76" s="345">
        <v>0</v>
      </c>
      <c r="S76" s="345">
        <v>0</v>
      </c>
      <c r="T76" s="345"/>
      <c r="U76" s="345">
        <v>137</v>
      </c>
      <c r="V76" s="345">
        <v>77</v>
      </c>
      <c r="W76" s="345">
        <v>60</v>
      </c>
      <c r="X76" s="345">
        <v>766</v>
      </c>
      <c r="Y76" s="345">
        <v>237</v>
      </c>
      <c r="Z76" s="345">
        <v>529</v>
      </c>
      <c r="AA76" s="345">
        <v>83</v>
      </c>
      <c r="AB76" s="345">
        <v>13</v>
      </c>
      <c r="AC76" s="345">
        <v>70</v>
      </c>
      <c r="AD76" s="345">
        <v>18.440000000000001</v>
      </c>
      <c r="AE76" s="345">
        <v>2.6</v>
      </c>
      <c r="AF76" s="345">
        <v>15.84</v>
      </c>
      <c r="AG76" s="345">
        <v>0</v>
      </c>
      <c r="AH76" s="340"/>
    </row>
    <row r="77" spans="1:34" ht="15" customHeight="1">
      <c r="A77" s="530" t="s">
        <v>445</v>
      </c>
      <c r="B77" s="432" t="s">
        <v>13</v>
      </c>
      <c r="C77" s="432">
        <v>0</v>
      </c>
      <c r="D77" s="432">
        <v>0</v>
      </c>
      <c r="E77" s="432">
        <v>0</v>
      </c>
      <c r="F77" s="432">
        <v>0</v>
      </c>
      <c r="G77" s="432">
        <v>0</v>
      </c>
      <c r="H77" s="432">
        <v>0</v>
      </c>
      <c r="I77" s="432">
        <v>0</v>
      </c>
      <c r="J77" s="432">
        <v>0</v>
      </c>
      <c r="K77" s="432">
        <v>0</v>
      </c>
      <c r="L77" s="432">
        <v>0</v>
      </c>
      <c r="M77" s="432">
        <v>0</v>
      </c>
      <c r="N77" s="432">
        <v>0</v>
      </c>
      <c r="O77" s="432">
        <v>0</v>
      </c>
      <c r="P77" s="432">
        <v>0</v>
      </c>
      <c r="Q77" s="432">
        <v>0</v>
      </c>
      <c r="R77" s="432">
        <v>0</v>
      </c>
      <c r="S77" s="432">
        <v>0</v>
      </c>
      <c r="T77" s="432">
        <v>0</v>
      </c>
      <c r="U77" s="432">
        <v>0</v>
      </c>
      <c r="V77" s="432">
        <v>0</v>
      </c>
      <c r="W77" s="432">
        <v>0</v>
      </c>
      <c r="X77" s="432">
        <v>0</v>
      </c>
      <c r="Y77" s="432">
        <v>0</v>
      </c>
      <c r="Z77" s="432">
        <v>0</v>
      </c>
      <c r="AA77" s="432">
        <v>0</v>
      </c>
      <c r="AB77" s="432">
        <v>0</v>
      </c>
      <c r="AC77" s="432">
        <v>0</v>
      </c>
      <c r="AD77" s="432">
        <v>0</v>
      </c>
      <c r="AE77" s="432">
        <v>0</v>
      </c>
      <c r="AF77" s="432">
        <v>0</v>
      </c>
      <c r="AG77" s="432">
        <v>0</v>
      </c>
      <c r="AH77" s="340"/>
    </row>
    <row r="78" spans="1:34" ht="15" customHeight="1">
      <c r="A78" s="531"/>
      <c r="B78" s="432" t="s">
        <v>446</v>
      </c>
      <c r="C78" s="432">
        <v>0</v>
      </c>
      <c r="D78" s="340">
        <v>0</v>
      </c>
      <c r="E78" s="340">
        <v>0</v>
      </c>
      <c r="F78" s="345">
        <v>0</v>
      </c>
      <c r="G78" s="345">
        <v>0</v>
      </c>
      <c r="H78" s="345">
        <v>0</v>
      </c>
      <c r="I78" s="345">
        <v>0</v>
      </c>
      <c r="J78" s="345">
        <v>0</v>
      </c>
      <c r="K78" s="345">
        <v>0</v>
      </c>
      <c r="L78" s="345">
        <v>0</v>
      </c>
      <c r="M78" s="345">
        <v>0</v>
      </c>
      <c r="N78" s="345">
        <v>0</v>
      </c>
      <c r="O78" s="345">
        <v>0</v>
      </c>
      <c r="P78" s="345">
        <v>0</v>
      </c>
      <c r="Q78" s="345">
        <v>0</v>
      </c>
      <c r="R78" s="345">
        <v>0</v>
      </c>
      <c r="S78" s="345">
        <v>0</v>
      </c>
      <c r="T78" s="345"/>
      <c r="U78" s="345">
        <v>0</v>
      </c>
      <c r="V78" s="345">
        <v>0</v>
      </c>
      <c r="W78" s="345">
        <v>0</v>
      </c>
      <c r="X78" s="345">
        <v>0</v>
      </c>
      <c r="Y78" s="345">
        <v>0</v>
      </c>
      <c r="Z78" s="345">
        <v>0</v>
      </c>
      <c r="AA78" s="345">
        <v>0</v>
      </c>
      <c r="AB78" s="345">
        <v>0</v>
      </c>
      <c r="AC78" s="345">
        <v>0</v>
      </c>
      <c r="AD78" s="345">
        <v>0</v>
      </c>
      <c r="AE78" s="345">
        <v>0</v>
      </c>
      <c r="AF78" s="345">
        <v>0</v>
      </c>
      <c r="AG78" s="345">
        <v>0</v>
      </c>
      <c r="AH78" s="340"/>
    </row>
    <row r="79" spans="1:34" ht="27.75" customHeight="1">
      <c r="A79" s="532"/>
      <c r="B79" s="432" t="s">
        <v>447</v>
      </c>
      <c r="C79" s="432">
        <v>0</v>
      </c>
      <c r="D79" s="340">
        <v>0</v>
      </c>
      <c r="E79" s="340">
        <v>0</v>
      </c>
      <c r="F79" s="345">
        <v>0</v>
      </c>
      <c r="G79" s="345">
        <v>0</v>
      </c>
      <c r="H79" s="345">
        <v>0</v>
      </c>
      <c r="I79" s="345">
        <v>0</v>
      </c>
      <c r="J79" s="345">
        <v>0</v>
      </c>
      <c r="K79" s="345">
        <v>0</v>
      </c>
      <c r="L79" s="345">
        <v>0</v>
      </c>
      <c r="M79" s="345">
        <v>0</v>
      </c>
      <c r="N79" s="345">
        <v>0</v>
      </c>
      <c r="O79" s="345">
        <v>0</v>
      </c>
      <c r="P79" s="345">
        <v>0</v>
      </c>
      <c r="Q79" s="345">
        <v>0</v>
      </c>
      <c r="R79" s="345">
        <v>0</v>
      </c>
      <c r="S79" s="345">
        <v>0</v>
      </c>
      <c r="T79" s="345"/>
      <c r="U79" s="345">
        <v>0</v>
      </c>
      <c r="V79" s="345">
        <v>0</v>
      </c>
      <c r="W79" s="345">
        <v>0</v>
      </c>
      <c r="X79" s="345">
        <v>0</v>
      </c>
      <c r="Y79" s="345">
        <v>0</v>
      </c>
      <c r="Z79" s="345">
        <v>0</v>
      </c>
      <c r="AA79" s="345">
        <v>0</v>
      </c>
      <c r="AB79" s="345">
        <v>0</v>
      </c>
      <c r="AC79" s="345">
        <v>0</v>
      </c>
      <c r="AD79" s="345">
        <v>0</v>
      </c>
      <c r="AE79" s="345">
        <v>0</v>
      </c>
      <c r="AF79" s="345">
        <v>0</v>
      </c>
      <c r="AG79" s="345">
        <v>0</v>
      </c>
      <c r="AH79" s="340"/>
    </row>
    <row r="80" spans="1:34" s="431" customFormat="1" ht="21" customHeight="1">
      <c r="A80" s="530" t="s">
        <v>448</v>
      </c>
      <c r="B80" s="432" t="s">
        <v>433</v>
      </c>
      <c r="C80" s="458">
        <f>SUM(C81:C87)</f>
        <v>9</v>
      </c>
      <c r="D80" s="458">
        <f t="shared" ref="D80:AG80" si="3">SUM(D81:D87)</f>
        <v>2042</v>
      </c>
      <c r="E80" s="458">
        <f t="shared" si="3"/>
        <v>6480</v>
      </c>
      <c r="F80" s="458">
        <f t="shared" si="3"/>
        <v>2487.3999999999996</v>
      </c>
      <c r="G80" s="458">
        <f t="shared" si="3"/>
        <v>993.7</v>
      </c>
      <c r="H80" s="458">
        <f t="shared" si="3"/>
        <v>1493.6999999999998</v>
      </c>
      <c r="I80" s="458">
        <f t="shared" si="3"/>
        <v>0</v>
      </c>
      <c r="J80" s="458">
        <f t="shared" si="3"/>
        <v>413.8</v>
      </c>
      <c r="K80" s="458">
        <f t="shared" si="3"/>
        <v>241.69999999999993</v>
      </c>
      <c r="L80" s="458">
        <f t="shared" si="3"/>
        <v>172.1</v>
      </c>
      <c r="M80" s="458">
        <f t="shared" si="3"/>
        <v>0</v>
      </c>
      <c r="N80" s="458">
        <f t="shared" si="3"/>
        <v>2073.6000000000004</v>
      </c>
      <c r="O80" s="458">
        <f t="shared" si="3"/>
        <v>752</v>
      </c>
      <c r="P80" s="458">
        <f t="shared" si="3"/>
        <v>1321.6000000000001</v>
      </c>
      <c r="Q80" s="458">
        <f t="shared" si="3"/>
        <v>0</v>
      </c>
      <c r="R80" s="458">
        <f t="shared" si="3"/>
        <v>0</v>
      </c>
      <c r="S80" s="458">
        <f t="shared" si="3"/>
        <v>0</v>
      </c>
      <c r="T80" s="458">
        <f t="shared" si="3"/>
        <v>0</v>
      </c>
      <c r="U80" s="458">
        <f t="shared" si="3"/>
        <v>372</v>
      </c>
      <c r="V80" s="458">
        <f t="shared" si="3"/>
        <v>207</v>
      </c>
      <c r="W80" s="458">
        <f t="shared" si="3"/>
        <v>165</v>
      </c>
      <c r="X80" s="458">
        <f t="shared" si="3"/>
        <v>1866</v>
      </c>
      <c r="Y80" s="458">
        <f t="shared" si="3"/>
        <v>576</v>
      </c>
      <c r="Z80" s="458">
        <f t="shared" si="3"/>
        <v>1290</v>
      </c>
      <c r="AA80" s="458">
        <f t="shared" si="3"/>
        <v>206</v>
      </c>
      <c r="AB80" s="458">
        <f t="shared" si="3"/>
        <v>34</v>
      </c>
      <c r="AC80" s="458">
        <f t="shared" si="3"/>
        <v>172</v>
      </c>
      <c r="AD80" s="458">
        <f t="shared" si="3"/>
        <v>43.4</v>
      </c>
      <c r="AE80" s="458">
        <f t="shared" si="3"/>
        <v>7.8000000000000007</v>
      </c>
      <c r="AF80" s="458">
        <f t="shared" si="3"/>
        <v>35.6</v>
      </c>
      <c r="AG80" s="458">
        <f t="shared" si="3"/>
        <v>0</v>
      </c>
      <c r="AH80" s="430"/>
    </row>
    <row r="81" spans="1:34" ht="40.5">
      <c r="A81" s="531"/>
      <c r="B81" s="432" t="s">
        <v>157</v>
      </c>
      <c r="C81" s="432">
        <v>1</v>
      </c>
      <c r="D81" s="340">
        <v>160</v>
      </c>
      <c r="E81" s="340">
        <v>853</v>
      </c>
      <c r="F81" s="345">
        <v>305.56</v>
      </c>
      <c r="G81" s="345">
        <v>118.1</v>
      </c>
      <c r="H81" s="345">
        <v>187.46</v>
      </c>
      <c r="I81" s="345">
        <v>0</v>
      </c>
      <c r="J81" s="345">
        <v>32.6</v>
      </c>
      <c r="K81" s="345">
        <v>19.100000000000001</v>
      </c>
      <c r="L81" s="345">
        <v>13.5</v>
      </c>
      <c r="M81" s="345">
        <v>0</v>
      </c>
      <c r="N81" s="345">
        <v>272.95999999999998</v>
      </c>
      <c r="O81" s="345">
        <v>99</v>
      </c>
      <c r="P81" s="345">
        <v>173.96</v>
      </c>
      <c r="Q81" s="345">
        <v>0</v>
      </c>
      <c r="R81" s="345">
        <v>0</v>
      </c>
      <c r="S81" s="345">
        <v>0</v>
      </c>
      <c r="T81" s="345"/>
      <c r="U81" s="345">
        <v>29</v>
      </c>
      <c r="V81" s="345">
        <v>16</v>
      </c>
      <c r="W81" s="345">
        <v>13</v>
      </c>
      <c r="X81" s="345">
        <v>246</v>
      </c>
      <c r="Y81" s="345">
        <v>76</v>
      </c>
      <c r="Z81" s="345">
        <v>170</v>
      </c>
      <c r="AA81" s="345">
        <v>25</v>
      </c>
      <c r="AB81" s="345">
        <v>3</v>
      </c>
      <c r="AC81" s="345">
        <v>22</v>
      </c>
      <c r="AD81" s="345">
        <v>5.56</v>
      </c>
      <c r="AE81" s="345">
        <v>0.6</v>
      </c>
      <c r="AF81" s="345">
        <v>4.96</v>
      </c>
      <c r="AG81" s="345">
        <v>0</v>
      </c>
      <c r="AH81" s="340"/>
    </row>
    <row r="82" spans="1:34" ht="27">
      <c r="A82" s="531"/>
      <c r="B82" s="432" t="s">
        <v>158</v>
      </c>
      <c r="C82" s="432">
        <v>1</v>
      </c>
      <c r="D82" s="340">
        <v>91</v>
      </c>
      <c r="E82" s="340">
        <v>700</v>
      </c>
      <c r="F82" s="345">
        <v>242.8</v>
      </c>
      <c r="G82" s="345">
        <v>92.13</v>
      </c>
      <c r="H82" s="345">
        <v>150.66999999999999</v>
      </c>
      <c r="I82" s="345">
        <v>0</v>
      </c>
      <c r="J82" s="345">
        <v>18.8</v>
      </c>
      <c r="K82" s="345">
        <v>11.13</v>
      </c>
      <c r="L82" s="345">
        <v>7.67</v>
      </c>
      <c r="M82" s="345">
        <v>0</v>
      </c>
      <c r="N82" s="345">
        <v>224</v>
      </c>
      <c r="O82" s="345">
        <v>81</v>
      </c>
      <c r="P82" s="345">
        <v>143</v>
      </c>
      <c r="Q82" s="345">
        <v>0</v>
      </c>
      <c r="R82" s="345">
        <v>0</v>
      </c>
      <c r="S82" s="345">
        <v>0</v>
      </c>
      <c r="T82" s="345"/>
      <c r="U82" s="345">
        <v>17</v>
      </c>
      <c r="V82" s="345">
        <v>10</v>
      </c>
      <c r="W82" s="345">
        <v>7</v>
      </c>
      <c r="X82" s="345">
        <v>202</v>
      </c>
      <c r="Y82" s="345">
        <v>62</v>
      </c>
      <c r="Z82" s="345">
        <v>140</v>
      </c>
      <c r="AA82" s="345">
        <v>20</v>
      </c>
      <c r="AB82" s="345">
        <v>1</v>
      </c>
      <c r="AC82" s="345">
        <v>19</v>
      </c>
      <c r="AD82" s="345">
        <v>3.8</v>
      </c>
      <c r="AE82" s="345">
        <v>0.8</v>
      </c>
      <c r="AF82" s="345">
        <v>3</v>
      </c>
      <c r="AG82" s="345">
        <v>0</v>
      </c>
      <c r="AH82" s="340"/>
    </row>
    <row r="83" spans="1:34" s="431" customFormat="1" ht="54">
      <c r="A83" s="531"/>
      <c r="B83" s="432" t="s">
        <v>159</v>
      </c>
      <c r="C83" s="432">
        <v>3</v>
      </c>
      <c r="D83" s="430">
        <v>831</v>
      </c>
      <c r="E83" s="430">
        <v>2196</v>
      </c>
      <c r="F83" s="345">
        <v>870.72</v>
      </c>
      <c r="G83" s="345">
        <v>352.97</v>
      </c>
      <c r="H83" s="345">
        <v>517.75</v>
      </c>
      <c r="I83" s="345">
        <v>0</v>
      </c>
      <c r="J83" s="345">
        <v>168</v>
      </c>
      <c r="K83" s="345">
        <v>97.97</v>
      </c>
      <c r="L83" s="345">
        <v>70.03</v>
      </c>
      <c r="M83" s="345">
        <v>0</v>
      </c>
      <c r="N83" s="345">
        <v>702.72</v>
      </c>
      <c r="O83" s="345">
        <v>255</v>
      </c>
      <c r="P83" s="345">
        <v>447.72</v>
      </c>
      <c r="Q83" s="345">
        <v>0</v>
      </c>
      <c r="R83" s="345">
        <v>0</v>
      </c>
      <c r="S83" s="345">
        <v>0</v>
      </c>
      <c r="T83" s="345"/>
      <c r="U83" s="345">
        <v>151</v>
      </c>
      <c r="V83" s="345">
        <v>84</v>
      </c>
      <c r="W83" s="345">
        <v>67</v>
      </c>
      <c r="X83" s="345">
        <v>632</v>
      </c>
      <c r="Y83" s="345">
        <v>195</v>
      </c>
      <c r="Z83" s="345">
        <v>437</v>
      </c>
      <c r="AA83" s="345">
        <v>72</v>
      </c>
      <c r="AB83" s="345">
        <v>14</v>
      </c>
      <c r="AC83" s="345">
        <v>58</v>
      </c>
      <c r="AD83" s="345">
        <v>15.72</v>
      </c>
      <c r="AE83" s="345">
        <v>3</v>
      </c>
      <c r="AF83" s="345">
        <v>12.72</v>
      </c>
      <c r="AG83" s="345">
        <v>0</v>
      </c>
      <c r="AH83" s="430"/>
    </row>
    <row r="84" spans="1:34" s="431" customFormat="1" ht="40.5">
      <c r="A84" s="531"/>
      <c r="B84" s="432" t="s">
        <v>160</v>
      </c>
      <c r="C84" s="432">
        <v>1</v>
      </c>
      <c r="D84" s="430">
        <v>63</v>
      </c>
      <c r="E84" s="430">
        <v>292</v>
      </c>
      <c r="F84" s="345">
        <v>106.64</v>
      </c>
      <c r="G84" s="345">
        <v>41.89</v>
      </c>
      <c r="H84" s="345">
        <v>64.75</v>
      </c>
      <c r="I84" s="345">
        <v>0</v>
      </c>
      <c r="J84" s="345">
        <v>13.2</v>
      </c>
      <c r="K84" s="345">
        <v>7.89</v>
      </c>
      <c r="L84" s="345">
        <v>5.31</v>
      </c>
      <c r="M84" s="345">
        <v>0</v>
      </c>
      <c r="N84" s="345">
        <v>93.44</v>
      </c>
      <c r="O84" s="345">
        <v>34</v>
      </c>
      <c r="P84" s="345">
        <v>59.44</v>
      </c>
      <c r="Q84" s="345">
        <v>0</v>
      </c>
      <c r="R84" s="345">
        <v>0</v>
      </c>
      <c r="S84" s="345">
        <v>0</v>
      </c>
      <c r="T84" s="345"/>
      <c r="U84" s="345">
        <v>11</v>
      </c>
      <c r="V84" s="345">
        <v>6</v>
      </c>
      <c r="W84" s="345">
        <v>5</v>
      </c>
      <c r="X84" s="345">
        <v>84</v>
      </c>
      <c r="Y84" s="345">
        <v>26</v>
      </c>
      <c r="Z84" s="345">
        <v>58</v>
      </c>
      <c r="AA84" s="345">
        <v>10</v>
      </c>
      <c r="AB84" s="345">
        <v>2</v>
      </c>
      <c r="AC84" s="345">
        <v>8</v>
      </c>
      <c r="AD84" s="345">
        <v>1.64</v>
      </c>
      <c r="AE84" s="345">
        <v>0.2</v>
      </c>
      <c r="AF84" s="345">
        <v>1.44</v>
      </c>
      <c r="AG84" s="345">
        <v>0</v>
      </c>
      <c r="AH84" s="430"/>
    </row>
    <row r="85" spans="1:34" s="431" customFormat="1" ht="27">
      <c r="A85" s="531"/>
      <c r="B85" s="432" t="s">
        <v>161</v>
      </c>
      <c r="C85" s="432">
        <v>1</v>
      </c>
      <c r="D85" s="430">
        <v>218</v>
      </c>
      <c r="E85" s="430">
        <v>966</v>
      </c>
      <c r="F85" s="345">
        <v>353.32</v>
      </c>
      <c r="G85" s="345">
        <v>137.83000000000001</v>
      </c>
      <c r="H85" s="345">
        <v>215.49</v>
      </c>
      <c r="I85" s="345">
        <v>0</v>
      </c>
      <c r="J85" s="345">
        <v>44.2</v>
      </c>
      <c r="K85" s="345">
        <v>25.83</v>
      </c>
      <c r="L85" s="345">
        <v>18.37</v>
      </c>
      <c r="M85" s="345">
        <v>0</v>
      </c>
      <c r="N85" s="345">
        <v>309.12</v>
      </c>
      <c r="O85" s="345">
        <v>112</v>
      </c>
      <c r="P85" s="345">
        <v>197.12</v>
      </c>
      <c r="Q85" s="345">
        <v>0</v>
      </c>
      <c r="R85" s="345">
        <v>0</v>
      </c>
      <c r="S85" s="345">
        <v>0</v>
      </c>
      <c r="T85" s="345"/>
      <c r="U85" s="345">
        <v>40</v>
      </c>
      <c r="V85" s="345">
        <v>22</v>
      </c>
      <c r="W85" s="345">
        <v>18</v>
      </c>
      <c r="X85" s="345">
        <v>278</v>
      </c>
      <c r="Y85" s="345">
        <v>86</v>
      </c>
      <c r="Z85" s="345">
        <v>192</v>
      </c>
      <c r="AA85" s="345">
        <v>29</v>
      </c>
      <c r="AB85" s="345">
        <v>4</v>
      </c>
      <c r="AC85" s="345">
        <v>25</v>
      </c>
      <c r="AD85" s="345">
        <v>6.32</v>
      </c>
      <c r="AE85" s="345">
        <v>0.2</v>
      </c>
      <c r="AF85" s="345">
        <v>6.12</v>
      </c>
      <c r="AG85" s="345">
        <v>0</v>
      </c>
      <c r="AH85" s="430"/>
    </row>
    <row r="86" spans="1:34" s="431" customFormat="1" ht="40.5">
      <c r="A86" s="531"/>
      <c r="B86" s="432" t="s">
        <v>162</v>
      </c>
      <c r="C86" s="432">
        <v>1</v>
      </c>
      <c r="D86" s="430">
        <v>508</v>
      </c>
      <c r="E86" s="430">
        <v>1017</v>
      </c>
      <c r="F86" s="345">
        <v>427.64</v>
      </c>
      <c r="G86" s="345">
        <v>177.39</v>
      </c>
      <c r="H86" s="345">
        <v>250.25</v>
      </c>
      <c r="I86" s="345">
        <v>0</v>
      </c>
      <c r="J86" s="345">
        <v>102.2</v>
      </c>
      <c r="K86" s="345">
        <v>59.39</v>
      </c>
      <c r="L86" s="345">
        <v>42.81</v>
      </c>
      <c r="M86" s="345">
        <v>0</v>
      </c>
      <c r="N86" s="345">
        <v>325.44</v>
      </c>
      <c r="O86" s="345">
        <v>118</v>
      </c>
      <c r="P86" s="345">
        <v>207.44</v>
      </c>
      <c r="Q86" s="345">
        <v>0</v>
      </c>
      <c r="R86" s="345">
        <v>0</v>
      </c>
      <c r="S86" s="345">
        <v>0</v>
      </c>
      <c r="T86" s="345"/>
      <c r="U86" s="345">
        <v>92</v>
      </c>
      <c r="V86" s="345">
        <v>51</v>
      </c>
      <c r="W86" s="345">
        <v>41</v>
      </c>
      <c r="X86" s="345">
        <v>293</v>
      </c>
      <c r="Y86" s="345">
        <v>91</v>
      </c>
      <c r="Z86" s="345">
        <v>202</v>
      </c>
      <c r="AA86" s="345">
        <v>35</v>
      </c>
      <c r="AB86" s="345">
        <v>8</v>
      </c>
      <c r="AC86" s="345">
        <v>27</v>
      </c>
      <c r="AD86" s="345">
        <v>7.64</v>
      </c>
      <c r="AE86" s="345">
        <v>2.2000000000000002</v>
      </c>
      <c r="AF86" s="345">
        <v>5.44</v>
      </c>
      <c r="AG86" s="345">
        <v>0</v>
      </c>
      <c r="AH86" s="430"/>
    </row>
    <row r="87" spans="1:34" s="431" customFormat="1" ht="27">
      <c r="A87" s="532"/>
      <c r="B87" s="432" t="s">
        <v>163</v>
      </c>
      <c r="C87" s="432">
        <v>1</v>
      </c>
      <c r="D87" s="430">
        <v>171</v>
      </c>
      <c r="E87" s="430">
        <v>456</v>
      </c>
      <c r="F87" s="345">
        <v>180.72</v>
      </c>
      <c r="G87" s="345">
        <v>73.39</v>
      </c>
      <c r="H87" s="345">
        <v>107.33</v>
      </c>
      <c r="I87" s="345">
        <v>0</v>
      </c>
      <c r="J87" s="345">
        <v>34.799999999999997</v>
      </c>
      <c r="K87" s="345">
        <v>20.39</v>
      </c>
      <c r="L87" s="345">
        <v>14.41</v>
      </c>
      <c r="M87" s="345">
        <v>0</v>
      </c>
      <c r="N87" s="345">
        <v>145.91999999999999</v>
      </c>
      <c r="O87" s="345">
        <v>53</v>
      </c>
      <c r="P87" s="345">
        <v>92.92</v>
      </c>
      <c r="Q87" s="345">
        <v>0</v>
      </c>
      <c r="R87" s="345">
        <v>0</v>
      </c>
      <c r="S87" s="345">
        <v>0</v>
      </c>
      <c r="T87" s="345"/>
      <c r="U87" s="345">
        <v>32</v>
      </c>
      <c r="V87" s="345">
        <v>18</v>
      </c>
      <c r="W87" s="345">
        <v>14</v>
      </c>
      <c r="X87" s="345">
        <v>131</v>
      </c>
      <c r="Y87" s="345">
        <v>40</v>
      </c>
      <c r="Z87" s="345">
        <v>91</v>
      </c>
      <c r="AA87" s="345">
        <v>15</v>
      </c>
      <c r="AB87" s="345">
        <v>2</v>
      </c>
      <c r="AC87" s="345">
        <v>13</v>
      </c>
      <c r="AD87" s="345">
        <v>2.72</v>
      </c>
      <c r="AE87" s="345">
        <v>0.8</v>
      </c>
      <c r="AF87" s="345">
        <v>1.92</v>
      </c>
      <c r="AG87" s="345">
        <v>0</v>
      </c>
      <c r="AH87" s="430"/>
    </row>
  </sheetData>
  <autoFilter ref="A10:AL87"/>
  <mergeCells count="39">
    <mergeCell ref="AF6:AF7"/>
    <mergeCell ref="AG5:AG7"/>
    <mergeCell ref="AH5:AH7"/>
    <mergeCell ref="A5:B7"/>
    <mergeCell ref="AA6:AA7"/>
    <mergeCell ref="AB6:AB7"/>
    <mergeCell ref="AC6:AC7"/>
    <mergeCell ref="AD6:AD7"/>
    <mergeCell ref="AE6:AE7"/>
    <mergeCell ref="F6:I6"/>
    <mergeCell ref="J6:M6"/>
    <mergeCell ref="N6:Q6"/>
    <mergeCell ref="U6:W6"/>
    <mergeCell ref="X6:Z6"/>
    <mergeCell ref="S6:S7"/>
    <mergeCell ref="T6:T7"/>
    <mergeCell ref="C6:C7"/>
    <mergeCell ref="D6:D7"/>
    <mergeCell ref="E6:E7"/>
    <mergeCell ref="R6:R7"/>
    <mergeCell ref="A43:A44"/>
    <mergeCell ref="A8:B8"/>
    <mergeCell ref="A9:B9"/>
    <mergeCell ref="A10:A35"/>
    <mergeCell ref="A36:A40"/>
    <mergeCell ref="A46:A47"/>
    <mergeCell ref="A55:A60"/>
    <mergeCell ref="A65:A69"/>
    <mergeCell ref="A70:A72"/>
    <mergeCell ref="A80:A87"/>
    <mergeCell ref="A77:A79"/>
    <mergeCell ref="A2:B2"/>
    <mergeCell ref="A3:AH3"/>
    <mergeCell ref="C5:E5"/>
    <mergeCell ref="F5:Q5"/>
    <mergeCell ref="R5:T5"/>
    <mergeCell ref="U5:Z5"/>
    <mergeCell ref="AA5:AC5"/>
    <mergeCell ref="AD5:AF5"/>
  </mergeCells>
  <phoneticPr fontId="154" type="noConversion"/>
  <pageMargins left="0.70866141732283505" right="0.70866141732283505" top="0.74803149606299202" bottom="0.74803149606299202" header="0.31496062992126" footer="0.31496062992126"/>
  <pageSetup paperSize="8" scale="54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55"/>
  <sheetViews>
    <sheetView workbookViewId="0">
      <selection activeCell="G13" sqref="G13"/>
    </sheetView>
  </sheetViews>
  <sheetFormatPr defaultColWidth="9" defaultRowHeight="13.5"/>
  <cols>
    <col min="1" max="1" width="7.25" style="338" customWidth="1"/>
    <col min="2" max="2" width="17.5" style="338" customWidth="1"/>
    <col min="3" max="3" width="8.625" style="338" customWidth="1"/>
    <col min="4" max="4" width="9.875" style="338" customWidth="1"/>
    <col min="5" max="5" width="5.875" style="338" customWidth="1"/>
    <col min="6" max="6" width="6.25" style="338" customWidth="1"/>
    <col min="7" max="7" width="6" style="338" customWidth="1"/>
    <col min="8" max="8" width="5.625" style="338" customWidth="1"/>
    <col min="9" max="10" width="10.125" style="338" customWidth="1"/>
    <col min="11" max="11" width="10.875" style="338" customWidth="1"/>
    <col min="12" max="12" width="10.5" style="338" customWidth="1"/>
    <col min="13" max="13" width="9.5" style="338" customWidth="1"/>
    <col min="14" max="14" width="10" style="338" customWidth="1"/>
    <col min="15" max="15" width="9" style="338"/>
    <col min="16" max="16" width="10.375" style="338" customWidth="1"/>
    <col min="17" max="16384" width="9" style="338"/>
  </cols>
  <sheetData>
    <row r="1" spans="1:14" ht="17.25" customHeight="1">
      <c r="A1" s="522" t="s">
        <v>1256</v>
      </c>
      <c r="B1" s="523"/>
    </row>
    <row r="2" spans="1:14" ht="27" customHeight="1">
      <c r="A2" s="524" t="s">
        <v>450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</row>
    <row r="3" spans="1:14" ht="14.25" customHeight="1">
      <c r="L3" s="523" t="s">
        <v>3</v>
      </c>
      <c r="M3" s="523"/>
    </row>
    <row r="4" spans="1:14" ht="50.25" customHeight="1">
      <c r="A4" s="525" t="s">
        <v>412</v>
      </c>
      <c r="B4" s="525"/>
      <c r="C4" s="525" t="s">
        <v>451</v>
      </c>
      <c r="D4" s="525"/>
      <c r="E4" s="525" t="s">
        <v>452</v>
      </c>
      <c r="F4" s="525"/>
      <c r="G4" s="525"/>
      <c r="H4" s="525"/>
      <c r="I4" s="535" t="s">
        <v>453</v>
      </c>
      <c r="J4" s="525"/>
      <c r="K4" s="525"/>
      <c r="L4" s="525"/>
      <c r="M4" s="525"/>
      <c r="N4" s="525"/>
    </row>
    <row r="5" spans="1:14" ht="30" customHeight="1">
      <c r="A5" s="525"/>
      <c r="B5" s="525"/>
      <c r="C5" s="525" t="s">
        <v>454</v>
      </c>
      <c r="D5" s="525" t="s">
        <v>17</v>
      </c>
      <c r="E5" s="525" t="s">
        <v>455</v>
      </c>
      <c r="F5" s="525"/>
      <c r="G5" s="525" t="s">
        <v>456</v>
      </c>
      <c r="H5" s="525"/>
      <c r="I5" s="525" t="s">
        <v>6</v>
      </c>
      <c r="J5" s="525" t="s">
        <v>341</v>
      </c>
      <c r="K5" s="525"/>
      <c r="L5" s="525"/>
      <c r="M5" s="525" t="s">
        <v>343</v>
      </c>
      <c r="N5" s="525" t="s">
        <v>426</v>
      </c>
    </row>
    <row r="6" spans="1:14" ht="50.25" customHeight="1">
      <c r="A6" s="525"/>
      <c r="B6" s="525"/>
      <c r="C6" s="525"/>
      <c r="D6" s="525"/>
      <c r="E6" s="340" t="s">
        <v>341</v>
      </c>
      <c r="F6" s="340" t="s">
        <v>342</v>
      </c>
      <c r="G6" s="340" t="s">
        <v>343</v>
      </c>
      <c r="H6" s="340" t="s">
        <v>426</v>
      </c>
      <c r="I6" s="525"/>
      <c r="J6" s="340" t="s">
        <v>13</v>
      </c>
      <c r="K6" s="340" t="s">
        <v>420</v>
      </c>
      <c r="L6" s="340" t="s">
        <v>17</v>
      </c>
      <c r="M6" s="525"/>
      <c r="N6" s="525"/>
    </row>
    <row r="7" spans="1:14">
      <c r="A7" s="525" t="s">
        <v>427</v>
      </c>
      <c r="B7" s="525"/>
      <c r="C7" s="340">
        <v>36</v>
      </c>
      <c r="D7" s="340">
        <v>6158</v>
      </c>
      <c r="E7" s="340"/>
      <c r="F7" s="340"/>
      <c r="G7" s="340"/>
      <c r="H7" s="340"/>
      <c r="I7" s="340">
        <v>1253.2</v>
      </c>
      <c r="J7" s="340">
        <v>730.6</v>
      </c>
      <c r="K7" s="340">
        <v>21.6</v>
      </c>
      <c r="L7" s="340">
        <v>709</v>
      </c>
      <c r="M7" s="340">
        <v>522.6</v>
      </c>
      <c r="N7" s="340">
        <v>0</v>
      </c>
    </row>
    <row r="8" spans="1:14">
      <c r="A8" s="530" t="s">
        <v>20</v>
      </c>
      <c r="B8" s="340" t="s">
        <v>13</v>
      </c>
      <c r="C8" s="340">
        <f>SUM(C9:C29)</f>
        <v>6</v>
      </c>
      <c r="D8" s="340">
        <f t="shared" ref="D8:N8" si="0">SUM(D9:D29)</f>
        <v>1164</v>
      </c>
      <c r="E8" s="340"/>
      <c r="F8" s="340"/>
      <c r="G8" s="340"/>
      <c r="H8" s="340"/>
      <c r="I8" s="340">
        <f t="shared" si="0"/>
        <v>236.4</v>
      </c>
      <c r="J8" s="340">
        <f t="shared" si="0"/>
        <v>137.6</v>
      </c>
      <c r="K8" s="340">
        <f t="shared" si="0"/>
        <v>3.6</v>
      </c>
      <c r="L8" s="340">
        <f t="shared" si="0"/>
        <v>134</v>
      </c>
      <c r="M8" s="340">
        <f t="shared" si="0"/>
        <v>98.800000000000011</v>
      </c>
      <c r="N8" s="340">
        <f t="shared" si="0"/>
        <v>0</v>
      </c>
    </row>
    <row r="9" spans="1:14" ht="17.45" customHeight="1">
      <c r="A9" s="531"/>
      <c r="B9" s="340" t="s">
        <v>60</v>
      </c>
      <c r="C9" s="340">
        <v>3</v>
      </c>
      <c r="D9" s="340">
        <v>283.5</v>
      </c>
      <c r="E9" s="340">
        <v>0.6</v>
      </c>
      <c r="F9" s="340">
        <v>0.4</v>
      </c>
      <c r="G9" s="340">
        <v>1</v>
      </c>
      <c r="H9" s="340">
        <v>0</v>
      </c>
      <c r="I9" s="340">
        <v>58.5</v>
      </c>
      <c r="J9" s="340">
        <v>34.799999999999997</v>
      </c>
      <c r="K9" s="340">
        <v>1.8</v>
      </c>
      <c r="L9" s="340">
        <v>33</v>
      </c>
      <c r="M9" s="340">
        <v>23.7</v>
      </c>
      <c r="N9" s="340">
        <v>0</v>
      </c>
    </row>
    <row r="10" spans="1:14" ht="16.5" customHeight="1">
      <c r="A10" s="531"/>
      <c r="B10" s="340" t="s">
        <v>51</v>
      </c>
      <c r="C10" s="340">
        <v>0</v>
      </c>
      <c r="D10" s="340">
        <v>0</v>
      </c>
      <c r="E10" s="340">
        <v>0.6</v>
      </c>
      <c r="F10" s="340">
        <v>0.4</v>
      </c>
      <c r="G10" s="340">
        <v>1</v>
      </c>
      <c r="H10" s="340">
        <v>0</v>
      </c>
      <c r="I10" s="340">
        <v>0</v>
      </c>
      <c r="J10" s="340">
        <v>0</v>
      </c>
      <c r="K10" s="340">
        <v>0</v>
      </c>
      <c r="L10" s="340">
        <v>0</v>
      </c>
      <c r="M10" s="340">
        <v>0</v>
      </c>
      <c r="N10" s="340">
        <v>0</v>
      </c>
    </row>
    <row r="11" spans="1:14" ht="18" customHeight="1">
      <c r="A11" s="531"/>
      <c r="B11" s="340" t="s">
        <v>67</v>
      </c>
      <c r="C11" s="340">
        <v>1</v>
      </c>
      <c r="D11" s="340">
        <v>315</v>
      </c>
      <c r="E11" s="340">
        <v>0.6</v>
      </c>
      <c r="F11" s="340">
        <v>0.4</v>
      </c>
      <c r="G11" s="340">
        <v>1</v>
      </c>
      <c r="H11" s="340">
        <v>0</v>
      </c>
      <c r="I11" s="340">
        <v>63.6</v>
      </c>
      <c r="J11" s="340">
        <v>36.6</v>
      </c>
      <c r="K11" s="340">
        <v>0.6</v>
      </c>
      <c r="L11" s="340">
        <v>36</v>
      </c>
      <c r="M11" s="340">
        <v>27</v>
      </c>
      <c r="N11" s="340">
        <v>0</v>
      </c>
    </row>
    <row r="12" spans="1:14" ht="27" customHeight="1">
      <c r="A12" s="531"/>
      <c r="B12" s="340" t="s">
        <v>429</v>
      </c>
      <c r="C12" s="340">
        <v>0</v>
      </c>
      <c r="D12" s="340">
        <v>0</v>
      </c>
      <c r="E12" s="340">
        <v>0.6</v>
      </c>
      <c r="F12" s="340">
        <v>0.4</v>
      </c>
      <c r="G12" s="340">
        <v>1</v>
      </c>
      <c r="H12" s="340">
        <v>0</v>
      </c>
      <c r="I12" s="340">
        <v>0</v>
      </c>
      <c r="J12" s="340">
        <v>0</v>
      </c>
      <c r="K12" s="340">
        <v>0</v>
      </c>
      <c r="L12" s="340">
        <v>0</v>
      </c>
      <c r="M12" s="340">
        <v>0</v>
      </c>
      <c r="N12" s="340">
        <v>0</v>
      </c>
    </row>
    <row r="13" spans="1:14" ht="27">
      <c r="A13" s="531"/>
      <c r="B13" s="340" t="s">
        <v>70</v>
      </c>
      <c r="C13" s="340">
        <v>0</v>
      </c>
      <c r="D13" s="340">
        <v>0</v>
      </c>
      <c r="E13" s="340">
        <v>0.6</v>
      </c>
      <c r="F13" s="340">
        <v>0.4</v>
      </c>
      <c r="G13" s="340">
        <v>1</v>
      </c>
      <c r="H13" s="340">
        <v>0</v>
      </c>
      <c r="I13" s="340">
        <v>0</v>
      </c>
      <c r="J13" s="340">
        <v>0</v>
      </c>
      <c r="K13" s="340">
        <v>0</v>
      </c>
      <c r="L13" s="340">
        <v>0</v>
      </c>
      <c r="M13" s="340">
        <v>0</v>
      </c>
      <c r="N13" s="340">
        <v>0</v>
      </c>
    </row>
    <row r="14" spans="1:14">
      <c r="A14" s="531"/>
      <c r="B14" s="340" t="s">
        <v>74</v>
      </c>
      <c r="C14" s="340">
        <v>0</v>
      </c>
      <c r="D14" s="340">
        <v>0</v>
      </c>
      <c r="E14" s="340">
        <v>0.6</v>
      </c>
      <c r="F14" s="340">
        <v>0.4</v>
      </c>
      <c r="G14" s="340">
        <v>1</v>
      </c>
      <c r="H14" s="340">
        <v>0</v>
      </c>
      <c r="I14" s="340">
        <v>0</v>
      </c>
      <c r="J14" s="340">
        <v>0</v>
      </c>
      <c r="K14" s="340">
        <v>0</v>
      </c>
      <c r="L14" s="340">
        <v>0</v>
      </c>
      <c r="M14" s="340">
        <v>0</v>
      </c>
      <c r="N14" s="340">
        <v>0</v>
      </c>
    </row>
    <row r="15" spans="1:14">
      <c r="A15" s="531"/>
      <c r="B15" s="340" t="s">
        <v>68</v>
      </c>
      <c r="C15" s="340">
        <v>0</v>
      </c>
      <c r="D15" s="340">
        <v>0</v>
      </c>
      <c r="E15" s="340">
        <v>0.6</v>
      </c>
      <c r="F15" s="340">
        <v>0.4</v>
      </c>
      <c r="G15" s="340">
        <v>1</v>
      </c>
      <c r="H15" s="340">
        <v>0</v>
      </c>
      <c r="I15" s="340">
        <v>0</v>
      </c>
      <c r="J15" s="340">
        <v>0</v>
      </c>
      <c r="K15" s="340">
        <v>0</v>
      </c>
      <c r="L15" s="340">
        <v>0</v>
      </c>
      <c r="M15" s="340">
        <v>0</v>
      </c>
      <c r="N15" s="340">
        <v>0</v>
      </c>
    </row>
    <row r="16" spans="1:14" ht="27">
      <c r="A16" s="531"/>
      <c r="B16" s="340" t="s">
        <v>78</v>
      </c>
      <c r="C16" s="340">
        <v>0</v>
      </c>
      <c r="D16" s="340">
        <v>0</v>
      </c>
      <c r="E16" s="340">
        <v>0.6</v>
      </c>
      <c r="F16" s="340">
        <v>0.4</v>
      </c>
      <c r="G16" s="340">
        <v>1</v>
      </c>
      <c r="H16" s="340">
        <v>0</v>
      </c>
      <c r="I16" s="340">
        <v>0</v>
      </c>
      <c r="J16" s="340">
        <v>0</v>
      </c>
      <c r="K16" s="340">
        <v>0</v>
      </c>
      <c r="L16" s="340">
        <v>0</v>
      </c>
      <c r="M16" s="340">
        <v>0</v>
      </c>
      <c r="N16" s="340">
        <v>0</v>
      </c>
    </row>
    <row r="17" spans="1:14" ht="27">
      <c r="A17" s="531"/>
      <c r="B17" s="340" t="s">
        <v>77</v>
      </c>
      <c r="C17" s="340">
        <v>0</v>
      </c>
      <c r="D17" s="340">
        <v>0</v>
      </c>
      <c r="E17" s="340">
        <v>0.6</v>
      </c>
      <c r="F17" s="340">
        <v>0.4</v>
      </c>
      <c r="G17" s="340">
        <v>1</v>
      </c>
      <c r="H17" s="340">
        <v>0</v>
      </c>
      <c r="I17" s="340">
        <v>0</v>
      </c>
      <c r="J17" s="340">
        <v>0</v>
      </c>
      <c r="K17" s="340">
        <v>0</v>
      </c>
      <c r="L17" s="340">
        <v>0</v>
      </c>
      <c r="M17" s="340">
        <v>0</v>
      </c>
      <c r="N17" s="340">
        <v>0</v>
      </c>
    </row>
    <row r="18" spans="1:14" ht="43.5">
      <c r="A18" s="531"/>
      <c r="B18" s="434" t="s">
        <v>457</v>
      </c>
      <c r="C18" s="434">
        <v>0</v>
      </c>
      <c r="D18" s="434">
        <v>6.5</v>
      </c>
      <c r="E18" s="340">
        <v>0.6</v>
      </c>
      <c r="F18" s="340">
        <v>0.4</v>
      </c>
      <c r="G18" s="340">
        <v>1</v>
      </c>
      <c r="H18" s="340">
        <v>0</v>
      </c>
      <c r="I18" s="340">
        <v>1.3</v>
      </c>
      <c r="J18" s="340">
        <v>1</v>
      </c>
      <c r="K18" s="340">
        <v>0</v>
      </c>
      <c r="L18" s="340">
        <v>1</v>
      </c>
      <c r="M18" s="340">
        <v>0.3</v>
      </c>
      <c r="N18" s="340">
        <v>0</v>
      </c>
    </row>
    <row r="19" spans="1:14">
      <c r="A19" s="531"/>
      <c r="B19" s="434" t="s">
        <v>56</v>
      </c>
      <c r="C19" s="434">
        <v>1</v>
      </c>
      <c r="D19" s="434">
        <v>0</v>
      </c>
      <c r="E19" s="340">
        <v>0.6</v>
      </c>
      <c r="F19" s="340">
        <v>0.4</v>
      </c>
      <c r="G19" s="340">
        <v>1</v>
      </c>
      <c r="H19" s="340">
        <v>0</v>
      </c>
      <c r="I19" s="340">
        <v>0.6</v>
      </c>
      <c r="J19" s="340">
        <v>0.6</v>
      </c>
      <c r="K19" s="340">
        <v>0.6</v>
      </c>
      <c r="L19" s="340">
        <v>0</v>
      </c>
      <c r="M19" s="340">
        <v>0</v>
      </c>
      <c r="N19" s="340">
        <v>0</v>
      </c>
    </row>
    <row r="20" spans="1:14">
      <c r="A20" s="531"/>
      <c r="B20" s="434" t="s">
        <v>61</v>
      </c>
      <c r="C20" s="434">
        <v>1</v>
      </c>
      <c r="D20" s="434">
        <v>412</v>
      </c>
      <c r="E20" s="340">
        <v>0.6</v>
      </c>
      <c r="F20" s="340">
        <v>0.4</v>
      </c>
      <c r="G20" s="340">
        <v>1</v>
      </c>
      <c r="H20" s="340">
        <v>0</v>
      </c>
      <c r="I20" s="340">
        <v>83</v>
      </c>
      <c r="J20" s="340">
        <v>47.6</v>
      </c>
      <c r="K20" s="340">
        <v>0.6</v>
      </c>
      <c r="L20" s="340">
        <v>47</v>
      </c>
      <c r="M20" s="340">
        <v>35.4</v>
      </c>
      <c r="N20" s="340">
        <v>0</v>
      </c>
    </row>
    <row r="21" spans="1:14">
      <c r="A21" s="531"/>
      <c r="B21" s="434" t="s">
        <v>54</v>
      </c>
      <c r="C21" s="434">
        <v>0</v>
      </c>
      <c r="D21" s="434">
        <v>0</v>
      </c>
      <c r="E21" s="340">
        <v>0.6</v>
      </c>
      <c r="F21" s="340">
        <v>0.4</v>
      </c>
      <c r="G21" s="340">
        <v>1</v>
      </c>
      <c r="H21" s="340">
        <v>0</v>
      </c>
      <c r="I21" s="340">
        <v>0</v>
      </c>
      <c r="J21" s="340">
        <v>0</v>
      </c>
      <c r="K21" s="340">
        <v>0</v>
      </c>
      <c r="L21" s="340">
        <v>0</v>
      </c>
      <c r="M21" s="340">
        <v>0</v>
      </c>
      <c r="N21" s="340">
        <v>0</v>
      </c>
    </row>
    <row r="22" spans="1:14">
      <c r="A22" s="531"/>
      <c r="B22" s="434" t="s">
        <v>55</v>
      </c>
      <c r="C22" s="434">
        <v>0</v>
      </c>
      <c r="D22" s="434">
        <v>0</v>
      </c>
      <c r="E22" s="340">
        <v>0.6</v>
      </c>
      <c r="F22" s="340">
        <v>0.4</v>
      </c>
      <c r="G22" s="340">
        <v>1</v>
      </c>
      <c r="H22" s="340">
        <v>0</v>
      </c>
      <c r="I22" s="340">
        <v>0</v>
      </c>
      <c r="J22" s="340">
        <v>0</v>
      </c>
      <c r="K22" s="340">
        <v>0</v>
      </c>
      <c r="L22" s="340">
        <v>0</v>
      </c>
      <c r="M22" s="340">
        <v>0</v>
      </c>
      <c r="N22" s="340">
        <v>0</v>
      </c>
    </row>
    <row r="23" spans="1:14" ht="27">
      <c r="A23" s="531"/>
      <c r="B23" s="434" t="s">
        <v>104</v>
      </c>
      <c r="C23" s="434">
        <v>0</v>
      </c>
      <c r="D23" s="434">
        <v>0</v>
      </c>
      <c r="E23" s="340">
        <v>0.6</v>
      </c>
      <c r="F23" s="340">
        <v>0.4</v>
      </c>
      <c r="G23" s="340">
        <v>1</v>
      </c>
      <c r="H23" s="340">
        <v>0</v>
      </c>
      <c r="I23" s="340">
        <v>0</v>
      </c>
      <c r="J23" s="340">
        <v>0</v>
      </c>
      <c r="K23" s="340">
        <v>0</v>
      </c>
      <c r="L23" s="340">
        <v>0</v>
      </c>
      <c r="M23" s="340">
        <v>0</v>
      </c>
      <c r="N23" s="340">
        <v>0</v>
      </c>
    </row>
    <row r="24" spans="1:14" ht="27">
      <c r="A24" s="531"/>
      <c r="B24" s="434" t="s">
        <v>82</v>
      </c>
      <c r="C24" s="434">
        <v>0</v>
      </c>
      <c r="D24" s="434">
        <v>35</v>
      </c>
      <c r="E24" s="340">
        <v>0.6</v>
      </c>
      <c r="F24" s="340">
        <v>0.4</v>
      </c>
      <c r="G24" s="340">
        <v>1</v>
      </c>
      <c r="H24" s="340">
        <v>0</v>
      </c>
      <c r="I24" s="340">
        <v>7</v>
      </c>
      <c r="J24" s="340">
        <v>4</v>
      </c>
      <c r="K24" s="340">
        <v>0</v>
      </c>
      <c r="L24" s="340">
        <v>4</v>
      </c>
      <c r="M24" s="340">
        <v>3</v>
      </c>
      <c r="N24" s="340">
        <v>0</v>
      </c>
    </row>
    <row r="25" spans="1:14" ht="27">
      <c r="A25" s="531"/>
      <c r="B25" s="434" t="s">
        <v>99</v>
      </c>
      <c r="C25" s="434">
        <v>0</v>
      </c>
      <c r="D25" s="434">
        <v>0</v>
      </c>
      <c r="E25" s="340">
        <v>0.6</v>
      </c>
      <c r="F25" s="340">
        <v>0.4</v>
      </c>
      <c r="G25" s="340">
        <v>1</v>
      </c>
      <c r="H25" s="340">
        <v>0</v>
      </c>
      <c r="I25" s="340">
        <v>0</v>
      </c>
      <c r="J25" s="340">
        <v>0</v>
      </c>
      <c r="K25" s="340">
        <v>0</v>
      </c>
      <c r="L25" s="340">
        <v>0</v>
      </c>
      <c r="M25" s="340">
        <v>0</v>
      </c>
      <c r="N25" s="340">
        <v>0</v>
      </c>
    </row>
    <row r="26" spans="1:14" ht="27">
      <c r="A26" s="531"/>
      <c r="B26" s="434" t="s">
        <v>95</v>
      </c>
      <c r="C26" s="434">
        <v>0</v>
      </c>
      <c r="D26" s="434">
        <v>0</v>
      </c>
      <c r="E26" s="340">
        <v>0.6</v>
      </c>
      <c r="F26" s="340">
        <v>0.4</v>
      </c>
      <c r="G26" s="340">
        <v>1</v>
      </c>
      <c r="H26" s="340">
        <v>0</v>
      </c>
      <c r="I26" s="340">
        <v>0</v>
      </c>
      <c r="J26" s="340">
        <v>0</v>
      </c>
      <c r="K26" s="340">
        <v>0</v>
      </c>
      <c r="L26" s="340">
        <v>0</v>
      </c>
      <c r="M26" s="340">
        <v>0</v>
      </c>
      <c r="N26" s="340">
        <v>0</v>
      </c>
    </row>
    <row r="27" spans="1:14" ht="27">
      <c r="A27" s="531"/>
      <c r="B27" s="434" t="s">
        <v>98</v>
      </c>
      <c r="C27" s="434">
        <v>0</v>
      </c>
      <c r="D27" s="434">
        <v>112</v>
      </c>
      <c r="E27" s="340">
        <v>0.6</v>
      </c>
      <c r="F27" s="340">
        <v>0.4</v>
      </c>
      <c r="G27" s="340">
        <v>1</v>
      </c>
      <c r="H27" s="340">
        <v>0</v>
      </c>
      <c r="I27" s="340">
        <v>22.4</v>
      </c>
      <c r="J27" s="340">
        <v>13</v>
      </c>
      <c r="K27" s="340">
        <v>0</v>
      </c>
      <c r="L27" s="340">
        <v>13</v>
      </c>
      <c r="M27" s="340">
        <v>9.4</v>
      </c>
      <c r="N27" s="340">
        <v>0</v>
      </c>
    </row>
    <row r="28" spans="1:14" ht="27">
      <c r="A28" s="531"/>
      <c r="B28" s="434" t="s">
        <v>94</v>
      </c>
      <c r="C28" s="434">
        <v>0</v>
      </c>
      <c r="D28" s="434">
        <v>0</v>
      </c>
      <c r="E28" s="340">
        <v>0.6</v>
      </c>
      <c r="F28" s="340">
        <v>0.4</v>
      </c>
      <c r="G28" s="340">
        <v>1</v>
      </c>
      <c r="H28" s="340">
        <v>0</v>
      </c>
      <c r="I28" s="340">
        <v>0</v>
      </c>
      <c r="J28" s="340">
        <v>0</v>
      </c>
      <c r="K28" s="340">
        <v>0</v>
      </c>
      <c r="L28" s="340">
        <v>0</v>
      </c>
      <c r="M28" s="340">
        <v>0</v>
      </c>
      <c r="N28" s="340">
        <v>0</v>
      </c>
    </row>
    <row r="29" spans="1:14" ht="27">
      <c r="A29" s="532"/>
      <c r="B29" s="434" t="s">
        <v>91</v>
      </c>
      <c r="C29" s="434">
        <v>0</v>
      </c>
      <c r="D29" s="434">
        <v>0</v>
      </c>
      <c r="E29" s="340">
        <v>0.6</v>
      </c>
      <c r="F29" s="340">
        <v>0.4</v>
      </c>
      <c r="G29" s="340">
        <v>1</v>
      </c>
      <c r="H29" s="340">
        <v>0</v>
      </c>
      <c r="I29" s="340">
        <v>0</v>
      </c>
      <c r="J29" s="340">
        <v>0</v>
      </c>
      <c r="K29" s="340">
        <v>0</v>
      </c>
      <c r="L29" s="340">
        <v>0</v>
      </c>
      <c r="M29" s="340">
        <v>0</v>
      </c>
      <c r="N29" s="340">
        <v>0</v>
      </c>
    </row>
    <row r="30" spans="1:14">
      <c r="A30" s="525" t="s">
        <v>87</v>
      </c>
      <c r="B30" s="434" t="s">
        <v>13</v>
      </c>
      <c r="C30" s="434">
        <v>5</v>
      </c>
      <c r="D30" s="434">
        <v>1149</v>
      </c>
      <c r="E30" s="340"/>
      <c r="F30" s="340"/>
      <c r="G30" s="340"/>
      <c r="H30" s="340"/>
      <c r="I30" s="340">
        <v>232.8</v>
      </c>
      <c r="J30" s="340">
        <v>136</v>
      </c>
      <c r="K30" s="340">
        <v>3</v>
      </c>
      <c r="L30" s="340">
        <v>133</v>
      </c>
      <c r="M30" s="340">
        <v>96.8</v>
      </c>
      <c r="N30" s="340">
        <v>0</v>
      </c>
    </row>
    <row r="31" spans="1:14" ht="27">
      <c r="A31" s="525"/>
      <c r="B31" s="434" t="s">
        <v>122</v>
      </c>
      <c r="C31" s="434">
        <v>2</v>
      </c>
      <c r="D31" s="434">
        <v>109</v>
      </c>
      <c r="E31" s="340">
        <v>0.6</v>
      </c>
      <c r="F31" s="340">
        <v>0.4</v>
      </c>
      <c r="G31" s="340">
        <v>1</v>
      </c>
      <c r="H31" s="340">
        <v>0</v>
      </c>
      <c r="I31" s="340">
        <v>23</v>
      </c>
      <c r="J31" s="340">
        <v>14.2</v>
      </c>
      <c r="K31" s="340">
        <v>1.2</v>
      </c>
      <c r="L31" s="340">
        <v>13</v>
      </c>
      <c r="M31" s="340">
        <v>8.8000000000000007</v>
      </c>
      <c r="N31" s="340">
        <v>0</v>
      </c>
    </row>
    <row r="32" spans="1:14" ht="27">
      <c r="A32" s="525"/>
      <c r="B32" s="434" t="s">
        <v>88</v>
      </c>
      <c r="C32" s="434">
        <v>1</v>
      </c>
      <c r="D32" s="434">
        <v>190</v>
      </c>
      <c r="E32" s="340">
        <v>0.6</v>
      </c>
      <c r="F32" s="340">
        <v>0.4</v>
      </c>
      <c r="G32" s="340">
        <v>1</v>
      </c>
      <c r="H32" s="340">
        <v>0</v>
      </c>
      <c r="I32" s="340">
        <v>38.6</v>
      </c>
      <c r="J32" s="340">
        <v>22.6</v>
      </c>
      <c r="K32" s="340">
        <v>0.6</v>
      </c>
      <c r="L32" s="340">
        <v>22</v>
      </c>
      <c r="M32" s="340">
        <v>16</v>
      </c>
      <c r="N32" s="340">
        <v>0</v>
      </c>
    </row>
    <row r="33" spans="1:14" ht="27">
      <c r="A33" s="525"/>
      <c r="B33" s="435" t="s">
        <v>1237</v>
      </c>
      <c r="C33" s="434">
        <v>2</v>
      </c>
      <c r="D33" s="434">
        <v>850</v>
      </c>
      <c r="E33" s="340">
        <v>0.6</v>
      </c>
      <c r="F33" s="340">
        <v>0.4</v>
      </c>
      <c r="G33" s="340">
        <v>1</v>
      </c>
      <c r="H33" s="340">
        <v>0</v>
      </c>
      <c r="I33" s="340">
        <v>171.2</v>
      </c>
      <c r="J33" s="340">
        <v>99.2</v>
      </c>
      <c r="K33" s="340">
        <v>1.2</v>
      </c>
      <c r="L33" s="340">
        <v>98</v>
      </c>
      <c r="M33" s="340">
        <v>72</v>
      </c>
      <c r="N33" s="340">
        <v>0</v>
      </c>
    </row>
    <row r="34" spans="1:14" ht="27">
      <c r="A34" s="340" t="s">
        <v>431</v>
      </c>
      <c r="B34" s="340" t="s">
        <v>106</v>
      </c>
      <c r="C34" s="340">
        <v>1</v>
      </c>
      <c r="D34" s="340">
        <v>122</v>
      </c>
      <c r="E34" s="340">
        <v>0.6</v>
      </c>
      <c r="F34" s="340">
        <v>0.4</v>
      </c>
      <c r="G34" s="340">
        <v>1</v>
      </c>
      <c r="H34" s="340">
        <v>0</v>
      </c>
      <c r="I34" s="340">
        <v>25</v>
      </c>
      <c r="J34" s="340">
        <v>14.6</v>
      </c>
      <c r="K34" s="340">
        <v>0.6</v>
      </c>
      <c r="L34" s="340">
        <v>14</v>
      </c>
      <c r="M34" s="340">
        <v>10.4</v>
      </c>
      <c r="N34" s="340">
        <v>0</v>
      </c>
    </row>
    <row r="35" spans="1:14" ht="27">
      <c r="A35" s="340" t="s">
        <v>102</v>
      </c>
      <c r="B35" s="340" t="s">
        <v>103</v>
      </c>
      <c r="C35" s="340">
        <v>1</v>
      </c>
      <c r="D35" s="340">
        <v>170.5</v>
      </c>
      <c r="E35" s="340">
        <v>0.6</v>
      </c>
      <c r="F35" s="340">
        <v>0.4</v>
      </c>
      <c r="G35" s="340">
        <v>1</v>
      </c>
      <c r="H35" s="340">
        <v>0</v>
      </c>
      <c r="I35" s="340">
        <v>34.700000000000003</v>
      </c>
      <c r="J35" s="340">
        <v>20.6</v>
      </c>
      <c r="K35" s="340">
        <v>0.6</v>
      </c>
      <c r="L35" s="340">
        <v>20</v>
      </c>
      <c r="M35" s="340">
        <v>14.1</v>
      </c>
      <c r="N35" s="340">
        <v>0</v>
      </c>
    </row>
    <row r="36" spans="1:14">
      <c r="A36" s="525" t="s">
        <v>124</v>
      </c>
      <c r="B36" s="340" t="s">
        <v>13</v>
      </c>
      <c r="C36" s="340">
        <v>5</v>
      </c>
      <c r="D36" s="340">
        <v>990</v>
      </c>
      <c r="E36" s="340"/>
      <c r="F36" s="340"/>
      <c r="G36" s="340"/>
      <c r="H36" s="340"/>
      <c r="I36" s="340">
        <v>201</v>
      </c>
      <c r="J36" s="340">
        <v>117</v>
      </c>
      <c r="K36" s="340">
        <v>3</v>
      </c>
      <c r="L36" s="340">
        <v>114</v>
      </c>
      <c r="M36" s="340">
        <v>84</v>
      </c>
      <c r="N36" s="340">
        <v>0</v>
      </c>
    </row>
    <row r="37" spans="1:14">
      <c r="A37" s="525"/>
      <c r="B37" s="340" t="s">
        <v>125</v>
      </c>
      <c r="C37" s="340">
        <v>5</v>
      </c>
      <c r="D37" s="340">
        <v>990</v>
      </c>
      <c r="E37" s="340">
        <v>0.6</v>
      </c>
      <c r="F37" s="340">
        <v>0.4</v>
      </c>
      <c r="G37" s="340">
        <v>1</v>
      </c>
      <c r="H37" s="340">
        <v>0</v>
      </c>
      <c r="I37" s="340">
        <v>201</v>
      </c>
      <c r="J37" s="340">
        <v>117</v>
      </c>
      <c r="K37" s="340">
        <v>3</v>
      </c>
      <c r="L37" s="340">
        <v>114</v>
      </c>
      <c r="M37" s="340">
        <v>84</v>
      </c>
      <c r="N37" s="340">
        <v>0</v>
      </c>
    </row>
    <row r="38" spans="1:14">
      <c r="A38" s="525" t="s">
        <v>96</v>
      </c>
      <c r="B38" s="340" t="s">
        <v>13</v>
      </c>
      <c r="C38" s="340">
        <v>0</v>
      </c>
      <c r="D38" s="340">
        <v>0</v>
      </c>
      <c r="E38" s="340"/>
      <c r="F38" s="340"/>
      <c r="G38" s="340"/>
      <c r="H38" s="340"/>
      <c r="I38" s="340">
        <v>0</v>
      </c>
      <c r="J38" s="340">
        <v>0</v>
      </c>
      <c r="K38" s="340">
        <v>0</v>
      </c>
      <c r="L38" s="340">
        <v>0</v>
      </c>
      <c r="M38" s="340">
        <v>0</v>
      </c>
      <c r="N38" s="340">
        <v>0</v>
      </c>
    </row>
    <row r="39" spans="1:14" ht="18" customHeight="1">
      <c r="A39" s="525"/>
      <c r="B39" s="340" t="s">
        <v>97</v>
      </c>
      <c r="C39" s="340">
        <v>0</v>
      </c>
      <c r="D39" s="340">
        <v>0</v>
      </c>
      <c r="E39" s="340">
        <v>0.6</v>
      </c>
      <c r="F39" s="340">
        <v>0.4</v>
      </c>
      <c r="G39" s="340">
        <v>1</v>
      </c>
      <c r="H39" s="340">
        <v>0</v>
      </c>
      <c r="I39" s="340">
        <v>0</v>
      </c>
      <c r="J39" s="340">
        <v>0</v>
      </c>
      <c r="K39" s="340">
        <v>0</v>
      </c>
      <c r="L39" s="340">
        <v>0</v>
      </c>
      <c r="M39" s="340">
        <v>0</v>
      </c>
      <c r="N39" s="340">
        <v>0</v>
      </c>
    </row>
    <row r="40" spans="1:14" ht="33" customHeight="1">
      <c r="A40" s="340" t="s">
        <v>458</v>
      </c>
      <c r="B40" s="340" t="s">
        <v>108</v>
      </c>
      <c r="C40" s="340">
        <v>0</v>
      </c>
      <c r="D40" s="340">
        <v>0</v>
      </c>
      <c r="E40" s="340">
        <v>0.6</v>
      </c>
      <c r="F40" s="340">
        <v>0.4</v>
      </c>
      <c r="G40" s="340">
        <v>1</v>
      </c>
      <c r="H40" s="340">
        <v>0</v>
      </c>
      <c r="I40" s="340">
        <v>0</v>
      </c>
      <c r="J40" s="340">
        <v>0</v>
      </c>
      <c r="K40" s="340">
        <v>0</v>
      </c>
      <c r="L40" s="340">
        <v>0</v>
      </c>
      <c r="M40" s="340">
        <v>0</v>
      </c>
      <c r="N40" s="340">
        <v>0</v>
      </c>
    </row>
    <row r="41" spans="1:14" ht="40.5">
      <c r="A41" s="340" t="s">
        <v>459</v>
      </c>
      <c r="B41" s="340" t="s">
        <v>127</v>
      </c>
      <c r="C41" s="340">
        <v>2</v>
      </c>
      <c r="D41" s="340">
        <v>397.5</v>
      </c>
      <c r="E41" s="340">
        <v>0.6</v>
      </c>
      <c r="F41" s="340">
        <v>0.4</v>
      </c>
      <c r="G41" s="340">
        <v>1</v>
      </c>
      <c r="H41" s="340">
        <v>0</v>
      </c>
      <c r="I41" s="340">
        <v>80.7</v>
      </c>
      <c r="J41" s="340">
        <v>47.2</v>
      </c>
      <c r="K41" s="340">
        <v>1.2</v>
      </c>
      <c r="L41" s="340">
        <v>46</v>
      </c>
      <c r="M41" s="340">
        <v>33.5</v>
      </c>
      <c r="N41" s="340">
        <v>0</v>
      </c>
    </row>
    <row r="42" spans="1:14" ht="24" customHeight="1">
      <c r="A42" s="340" t="s">
        <v>460</v>
      </c>
      <c r="B42" s="340" t="s">
        <v>110</v>
      </c>
      <c r="C42" s="340">
        <v>0</v>
      </c>
      <c r="D42" s="340">
        <v>0</v>
      </c>
      <c r="E42" s="340">
        <v>0.6</v>
      </c>
      <c r="F42" s="340">
        <v>0.4</v>
      </c>
      <c r="G42" s="340">
        <v>1</v>
      </c>
      <c r="H42" s="340">
        <v>0</v>
      </c>
      <c r="I42" s="340">
        <v>0</v>
      </c>
      <c r="J42" s="340">
        <v>0</v>
      </c>
      <c r="K42" s="340">
        <v>0</v>
      </c>
      <c r="L42" s="340">
        <v>0</v>
      </c>
      <c r="M42" s="340">
        <v>0</v>
      </c>
      <c r="N42" s="340">
        <v>0</v>
      </c>
    </row>
    <row r="43" spans="1:14" ht="55.5">
      <c r="A43" s="340" t="s">
        <v>128</v>
      </c>
      <c r="B43" s="340" t="s">
        <v>461</v>
      </c>
      <c r="C43" s="340">
        <v>3</v>
      </c>
      <c r="D43" s="340">
        <v>721.5</v>
      </c>
      <c r="E43" s="340">
        <v>0.6</v>
      </c>
      <c r="F43" s="340">
        <v>0.4</v>
      </c>
      <c r="G43" s="340">
        <v>1</v>
      </c>
      <c r="H43" s="340">
        <v>0</v>
      </c>
      <c r="I43" s="340">
        <v>146.1</v>
      </c>
      <c r="J43" s="340">
        <v>84.8</v>
      </c>
      <c r="K43" s="340">
        <v>1.8</v>
      </c>
      <c r="L43" s="340">
        <v>83</v>
      </c>
      <c r="M43" s="340">
        <v>61.3</v>
      </c>
      <c r="N43" s="340">
        <v>0</v>
      </c>
    </row>
    <row r="44" spans="1:14" ht="30.95" customHeight="1">
      <c r="A44" s="340" t="s">
        <v>130</v>
      </c>
      <c r="B44" s="340" t="s">
        <v>131</v>
      </c>
      <c r="C44" s="340">
        <v>0</v>
      </c>
      <c r="D44" s="340">
        <v>0</v>
      </c>
      <c r="E44" s="340">
        <v>0.6</v>
      </c>
      <c r="F44" s="340">
        <v>0.4</v>
      </c>
      <c r="G44" s="340">
        <v>1</v>
      </c>
      <c r="H44" s="340">
        <v>0</v>
      </c>
      <c r="I44" s="340">
        <v>0</v>
      </c>
      <c r="J44" s="340">
        <v>0</v>
      </c>
      <c r="K44" s="340">
        <v>0</v>
      </c>
      <c r="L44" s="340">
        <v>0</v>
      </c>
      <c r="M44" s="340">
        <v>0</v>
      </c>
      <c r="N44" s="340">
        <v>0</v>
      </c>
    </row>
    <row r="45" spans="1:14" ht="57">
      <c r="A45" s="340" t="s">
        <v>132</v>
      </c>
      <c r="B45" s="340" t="s">
        <v>462</v>
      </c>
      <c r="C45" s="340">
        <v>1</v>
      </c>
      <c r="D45" s="340">
        <v>51</v>
      </c>
      <c r="E45" s="340">
        <v>0.6</v>
      </c>
      <c r="F45" s="340">
        <v>0.4</v>
      </c>
      <c r="G45" s="340">
        <v>1</v>
      </c>
      <c r="H45" s="340">
        <v>0</v>
      </c>
      <c r="I45" s="340">
        <v>10.8</v>
      </c>
      <c r="J45" s="340">
        <v>6.6</v>
      </c>
      <c r="K45" s="340">
        <v>0.6</v>
      </c>
      <c r="L45" s="340">
        <v>6</v>
      </c>
      <c r="M45" s="340">
        <v>4.2</v>
      </c>
      <c r="N45" s="340">
        <v>0</v>
      </c>
    </row>
    <row r="46" spans="1:14">
      <c r="A46" s="525" t="s">
        <v>432</v>
      </c>
      <c r="B46" s="340" t="s">
        <v>13</v>
      </c>
      <c r="C46" s="340">
        <v>12</v>
      </c>
      <c r="D46" s="340">
        <v>1392.5</v>
      </c>
      <c r="E46" s="340"/>
      <c r="F46" s="340"/>
      <c r="G46" s="340"/>
      <c r="H46" s="340"/>
      <c r="I46" s="340">
        <v>285.7</v>
      </c>
      <c r="J46" s="340">
        <v>166.2</v>
      </c>
      <c r="K46" s="340">
        <v>7.2</v>
      </c>
      <c r="L46" s="340">
        <v>159</v>
      </c>
      <c r="M46" s="340">
        <v>119.5</v>
      </c>
      <c r="N46" s="340">
        <v>0</v>
      </c>
    </row>
    <row r="47" spans="1:14" ht="27">
      <c r="A47" s="525"/>
      <c r="B47" s="340" t="s">
        <v>136</v>
      </c>
      <c r="C47" s="340">
        <v>5</v>
      </c>
      <c r="D47" s="340">
        <v>514</v>
      </c>
      <c r="E47" s="340">
        <v>0.6</v>
      </c>
      <c r="F47" s="340">
        <v>0.4</v>
      </c>
      <c r="G47" s="340">
        <v>1</v>
      </c>
      <c r="H47" s="340">
        <v>0</v>
      </c>
      <c r="I47" s="340">
        <v>105.8</v>
      </c>
      <c r="J47" s="340">
        <v>62</v>
      </c>
      <c r="K47" s="340">
        <v>3</v>
      </c>
      <c r="L47" s="340">
        <v>59</v>
      </c>
      <c r="M47" s="340">
        <v>43.8</v>
      </c>
      <c r="N47" s="340">
        <v>0</v>
      </c>
    </row>
    <row r="48" spans="1:14" ht="27">
      <c r="A48" s="525"/>
      <c r="B48" s="340" t="s">
        <v>137</v>
      </c>
      <c r="C48" s="340">
        <v>4</v>
      </c>
      <c r="D48" s="340">
        <v>254</v>
      </c>
      <c r="E48" s="340">
        <v>0.6</v>
      </c>
      <c r="F48" s="340">
        <v>0.4</v>
      </c>
      <c r="G48" s="340">
        <v>1</v>
      </c>
      <c r="H48" s="340">
        <v>0</v>
      </c>
      <c r="I48" s="340">
        <v>53.2</v>
      </c>
      <c r="J48" s="340">
        <v>31.4</v>
      </c>
      <c r="K48" s="340">
        <v>2.4</v>
      </c>
      <c r="L48" s="340">
        <v>29</v>
      </c>
      <c r="M48" s="340">
        <v>21.8</v>
      </c>
      <c r="N48" s="340">
        <v>0</v>
      </c>
    </row>
    <row r="49" spans="1:14" ht="69">
      <c r="A49" s="525"/>
      <c r="B49" s="340" t="s">
        <v>463</v>
      </c>
      <c r="C49" s="340">
        <v>3</v>
      </c>
      <c r="D49" s="340">
        <v>210</v>
      </c>
      <c r="E49" s="340">
        <v>0.6</v>
      </c>
      <c r="F49" s="340">
        <v>0.4</v>
      </c>
      <c r="G49" s="340">
        <v>1</v>
      </c>
      <c r="H49" s="340">
        <v>0</v>
      </c>
      <c r="I49" s="340">
        <v>43.8</v>
      </c>
      <c r="J49" s="340">
        <v>25.8</v>
      </c>
      <c r="K49" s="340">
        <v>1.8</v>
      </c>
      <c r="L49" s="340">
        <v>24</v>
      </c>
      <c r="M49" s="340">
        <v>18</v>
      </c>
      <c r="N49" s="340">
        <v>0</v>
      </c>
    </row>
    <row r="50" spans="1:14" ht="27">
      <c r="A50" s="525"/>
      <c r="B50" s="340" t="s">
        <v>135</v>
      </c>
      <c r="C50" s="340">
        <v>0</v>
      </c>
      <c r="D50" s="340">
        <v>402.5</v>
      </c>
      <c r="E50" s="340">
        <v>0.6</v>
      </c>
      <c r="F50" s="340">
        <v>0.4</v>
      </c>
      <c r="G50" s="340">
        <v>1</v>
      </c>
      <c r="H50" s="340">
        <v>0</v>
      </c>
      <c r="I50" s="340">
        <v>80.5</v>
      </c>
      <c r="J50" s="340">
        <v>46</v>
      </c>
      <c r="K50" s="340">
        <v>0</v>
      </c>
      <c r="L50" s="340">
        <v>46</v>
      </c>
      <c r="M50" s="340">
        <v>34.5</v>
      </c>
      <c r="N50" s="340">
        <v>0</v>
      </c>
    </row>
    <row r="51" spans="1:14" ht="45.75" customHeight="1">
      <c r="A51" s="525"/>
      <c r="B51" s="340" t="s">
        <v>139</v>
      </c>
      <c r="C51" s="340">
        <v>0</v>
      </c>
      <c r="D51" s="340">
        <v>12</v>
      </c>
      <c r="E51" s="340">
        <v>0.6</v>
      </c>
      <c r="F51" s="340">
        <v>0.4</v>
      </c>
      <c r="G51" s="340">
        <v>1</v>
      </c>
      <c r="H51" s="340">
        <v>0</v>
      </c>
      <c r="I51" s="340">
        <v>2.4</v>
      </c>
      <c r="J51" s="340">
        <v>1</v>
      </c>
      <c r="K51" s="340">
        <v>0</v>
      </c>
      <c r="L51" s="340">
        <v>1</v>
      </c>
      <c r="M51" s="340">
        <v>1.4</v>
      </c>
      <c r="N51" s="340">
        <v>0</v>
      </c>
    </row>
    <row r="53" spans="1:14" hidden="1">
      <c r="B53" s="338">
        <v>1</v>
      </c>
      <c r="C53" s="338">
        <v>2</v>
      </c>
      <c r="D53" s="338">
        <v>3</v>
      </c>
      <c r="E53" s="338">
        <v>4</v>
      </c>
      <c r="F53" s="338">
        <v>5</v>
      </c>
      <c r="G53" s="338">
        <v>6</v>
      </c>
      <c r="H53" s="338">
        <v>7</v>
      </c>
      <c r="I53" s="338">
        <v>15</v>
      </c>
      <c r="J53" s="338">
        <v>16</v>
      </c>
      <c r="K53" s="338">
        <v>17</v>
      </c>
      <c r="L53" s="338">
        <v>18</v>
      </c>
      <c r="M53" s="338">
        <v>19</v>
      </c>
      <c r="N53" s="338">
        <v>20</v>
      </c>
    </row>
    <row r="54" spans="1:14" hidden="1"/>
    <row r="55" spans="1:14" hidden="1">
      <c r="K55" s="338" t="e">
        <f>#REF!/#REF!</f>
        <v>#REF!</v>
      </c>
      <c r="L55" s="338" t="e">
        <f>#REF!/#REF!</f>
        <v>#REF!</v>
      </c>
    </row>
  </sheetData>
  <autoFilter ref="A8:V51"/>
  <mergeCells count="21">
    <mergeCell ref="M5:M6"/>
    <mergeCell ref="N5:N6"/>
    <mergeCell ref="A4:B6"/>
    <mergeCell ref="A38:A39"/>
    <mergeCell ref="A46:A51"/>
    <mergeCell ref="E5:F5"/>
    <mergeCell ref="G5:H5"/>
    <mergeCell ref="J5:L5"/>
    <mergeCell ref="A7:B7"/>
    <mergeCell ref="D5:D6"/>
    <mergeCell ref="I5:I6"/>
    <mergeCell ref="C5:C6"/>
    <mergeCell ref="A8:A29"/>
    <mergeCell ref="A30:A33"/>
    <mergeCell ref="A36:A37"/>
    <mergeCell ref="A1:B1"/>
    <mergeCell ref="A2:N2"/>
    <mergeCell ref="L3:M3"/>
    <mergeCell ref="C4:D4"/>
    <mergeCell ref="E4:H4"/>
    <mergeCell ref="I4:N4"/>
  </mergeCells>
  <phoneticPr fontId="154" type="noConversion"/>
  <pageMargins left="0.70866141732283505" right="0.70866141732283505" top="0.74803149606299202" bottom="0.74803149606299202" header="0.31496062992126" footer="0.31496062992126"/>
  <pageSetup paperSize="9" scale="69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>
      <selection activeCell="M21" sqref="M21"/>
    </sheetView>
  </sheetViews>
  <sheetFormatPr defaultColWidth="9" defaultRowHeight="13.5"/>
  <cols>
    <col min="1" max="1" width="11.625" style="338" customWidth="1"/>
    <col min="2" max="2" width="21.5" style="338" customWidth="1"/>
    <col min="3" max="3" width="5.375" style="338" customWidth="1"/>
    <col min="4" max="4" width="7.625" style="338" customWidth="1"/>
    <col min="5" max="8" width="4.5" style="338" customWidth="1"/>
    <col min="9" max="9" width="10.25" style="338" customWidth="1"/>
    <col min="10" max="10" width="9.25" style="338" customWidth="1"/>
    <col min="11" max="12" width="7.625" style="338" customWidth="1"/>
    <col min="13" max="13" width="11.625" style="338" customWidth="1"/>
    <col min="14" max="14" width="10.625" style="338" customWidth="1"/>
    <col min="15" max="15" width="14.625" style="338" customWidth="1"/>
    <col min="16" max="16384" width="9" style="338"/>
  </cols>
  <sheetData>
    <row r="1" spans="1:15" ht="24" customHeight="1">
      <c r="A1" s="522" t="s">
        <v>1257</v>
      </c>
      <c r="B1" s="523"/>
    </row>
    <row r="2" spans="1:15" ht="27" customHeight="1">
      <c r="A2" s="524" t="s">
        <v>464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</row>
    <row r="3" spans="1:15" ht="27.75" customHeight="1">
      <c r="A3" s="338" t="s">
        <v>1</v>
      </c>
      <c r="K3" s="523" t="s">
        <v>3</v>
      </c>
      <c r="L3" s="523"/>
    </row>
    <row r="4" spans="1:15" ht="52.5" customHeight="1">
      <c r="A4" s="525" t="s">
        <v>412</v>
      </c>
      <c r="B4" s="525"/>
      <c r="C4" s="525" t="s">
        <v>465</v>
      </c>
      <c r="D4" s="525"/>
      <c r="E4" s="525" t="s">
        <v>452</v>
      </c>
      <c r="F4" s="525"/>
      <c r="G4" s="525"/>
      <c r="H4" s="525"/>
      <c r="I4" s="535" t="s">
        <v>453</v>
      </c>
      <c r="J4" s="525"/>
      <c r="K4" s="525"/>
      <c r="L4" s="525"/>
      <c r="M4" s="525"/>
      <c r="N4" s="525"/>
      <c r="O4" s="525" t="s">
        <v>466</v>
      </c>
    </row>
    <row r="5" spans="1:15" ht="42.75" customHeight="1">
      <c r="A5" s="525"/>
      <c r="B5" s="525"/>
      <c r="C5" s="525" t="s">
        <v>420</v>
      </c>
      <c r="D5" s="525" t="s">
        <v>17</v>
      </c>
      <c r="E5" s="525" t="s">
        <v>455</v>
      </c>
      <c r="F5" s="525"/>
      <c r="G5" s="525" t="s">
        <v>456</v>
      </c>
      <c r="H5" s="525"/>
      <c r="I5" s="525" t="s">
        <v>6</v>
      </c>
      <c r="J5" s="525" t="s">
        <v>341</v>
      </c>
      <c r="K5" s="525"/>
      <c r="L5" s="525"/>
      <c r="M5" s="525" t="s">
        <v>343</v>
      </c>
      <c r="N5" s="525" t="s">
        <v>426</v>
      </c>
      <c r="O5" s="525"/>
    </row>
    <row r="6" spans="1:15" ht="30" customHeight="1">
      <c r="A6" s="525"/>
      <c r="B6" s="525"/>
      <c r="C6" s="525"/>
      <c r="D6" s="525"/>
      <c r="E6" s="340" t="s">
        <v>341</v>
      </c>
      <c r="F6" s="340" t="s">
        <v>342</v>
      </c>
      <c r="G6" s="340" t="s">
        <v>343</v>
      </c>
      <c r="H6" s="340" t="s">
        <v>426</v>
      </c>
      <c r="I6" s="525"/>
      <c r="J6" s="340" t="s">
        <v>13</v>
      </c>
      <c r="K6" s="340" t="s">
        <v>420</v>
      </c>
      <c r="L6" s="340" t="s">
        <v>17</v>
      </c>
      <c r="M6" s="525"/>
      <c r="N6" s="525"/>
      <c r="O6" s="525"/>
    </row>
    <row r="7" spans="1:15" ht="22.5" customHeight="1">
      <c r="A7" s="525" t="s">
        <v>427</v>
      </c>
      <c r="B7" s="525"/>
      <c r="C7" s="340">
        <v>47</v>
      </c>
      <c r="D7" s="340">
        <v>7532</v>
      </c>
      <c r="E7" s="340"/>
      <c r="F7" s="340"/>
      <c r="G7" s="340"/>
      <c r="H7" s="340"/>
      <c r="I7" s="340">
        <v>1534.6</v>
      </c>
      <c r="J7" s="340">
        <v>899.88</v>
      </c>
      <c r="K7" s="340">
        <v>28.2</v>
      </c>
      <c r="L7" s="340">
        <v>871.68</v>
      </c>
      <c r="M7" s="340">
        <v>634.72</v>
      </c>
      <c r="N7" s="340">
        <v>0</v>
      </c>
      <c r="O7" s="340"/>
    </row>
    <row r="8" spans="1:15" ht="51.75" customHeight="1">
      <c r="A8" s="340" t="s">
        <v>467</v>
      </c>
      <c r="B8" s="340" t="s">
        <v>433</v>
      </c>
      <c r="C8" s="340">
        <v>47</v>
      </c>
      <c r="D8" s="340">
        <v>7532</v>
      </c>
      <c r="E8" s="340"/>
      <c r="F8" s="340"/>
      <c r="G8" s="340"/>
      <c r="H8" s="340"/>
      <c r="I8" s="340">
        <v>1534.6</v>
      </c>
      <c r="J8" s="340">
        <v>899.88</v>
      </c>
      <c r="K8" s="340">
        <v>28.2</v>
      </c>
      <c r="L8" s="340">
        <v>871.68</v>
      </c>
      <c r="M8" s="340">
        <v>634.72</v>
      </c>
      <c r="N8" s="340">
        <v>0</v>
      </c>
      <c r="O8" s="340"/>
    </row>
    <row r="9" spans="1:15" ht="36.75">
      <c r="A9" s="340" t="s">
        <v>468</v>
      </c>
      <c r="B9" s="340" t="s">
        <v>434</v>
      </c>
      <c r="C9" s="340"/>
      <c r="D9" s="340">
        <v>1</v>
      </c>
      <c r="E9" s="340">
        <v>0.6</v>
      </c>
      <c r="F9" s="340">
        <v>0.4</v>
      </c>
      <c r="G9" s="340">
        <v>1</v>
      </c>
      <c r="H9" s="340">
        <v>0</v>
      </c>
      <c r="I9" s="340">
        <v>0.2</v>
      </c>
      <c r="J9" s="340">
        <v>0.12</v>
      </c>
      <c r="K9" s="340">
        <v>0</v>
      </c>
      <c r="L9" s="340">
        <v>0.12</v>
      </c>
      <c r="M9" s="340">
        <v>0.08</v>
      </c>
      <c r="N9" s="340"/>
      <c r="O9" s="340"/>
    </row>
    <row r="10" spans="1:15" ht="36.75" customHeight="1">
      <c r="A10" s="340" t="s">
        <v>469</v>
      </c>
      <c r="B10" s="340" t="s">
        <v>143</v>
      </c>
      <c r="C10" s="340"/>
      <c r="D10" s="340">
        <v>0</v>
      </c>
      <c r="E10" s="340">
        <v>0.6</v>
      </c>
      <c r="F10" s="340">
        <v>0.4</v>
      </c>
      <c r="G10" s="340">
        <v>1</v>
      </c>
      <c r="H10" s="340">
        <v>0</v>
      </c>
      <c r="I10" s="340">
        <v>0</v>
      </c>
      <c r="J10" s="340">
        <v>0</v>
      </c>
      <c r="K10" s="340">
        <v>0</v>
      </c>
      <c r="L10" s="340">
        <v>0</v>
      </c>
      <c r="M10" s="340">
        <v>0</v>
      </c>
      <c r="N10" s="340"/>
      <c r="O10" s="340"/>
    </row>
    <row r="11" spans="1:15" ht="24.75">
      <c r="A11" s="340" t="s">
        <v>134</v>
      </c>
      <c r="B11" s="340" t="s">
        <v>435</v>
      </c>
      <c r="C11" s="340">
        <v>3</v>
      </c>
      <c r="D11" s="340">
        <v>515</v>
      </c>
      <c r="E11" s="340">
        <v>0.6</v>
      </c>
      <c r="F11" s="340">
        <v>0.4</v>
      </c>
      <c r="G11" s="340">
        <v>1</v>
      </c>
      <c r="H11" s="340">
        <v>0</v>
      </c>
      <c r="I11" s="340">
        <v>104.8</v>
      </c>
      <c r="J11" s="340">
        <v>61.4</v>
      </c>
      <c r="K11" s="340">
        <v>1.8</v>
      </c>
      <c r="L11" s="340">
        <v>59.6</v>
      </c>
      <c r="M11" s="340">
        <v>43.4</v>
      </c>
      <c r="N11" s="340"/>
      <c r="O11" s="340"/>
    </row>
    <row r="12" spans="1:15">
      <c r="A12" s="525" t="s">
        <v>87</v>
      </c>
      <c r="B12" s="340" t="s">
        <v>433</v>
      </c>
      <c r="C12" s="340">
        <v>23</v>
      </c>
      <c r="D12" s="340">
        <v>3022</v>
      </c>
      <c r="E12" s="340"/>
      <c r="F12" s="340"/>
      <c r="G12" s="340"/>
      <c r="H12" s="340"/>
      <c r="I12" s="340">
        <v>618.20000000000005</v>
      </c>
      <c r="J12" s="340">
        <v>363.55</v>
      </c>
      <c r="K12" s="340">
        <v>13.8</v>
      </c>
      <c r="L12" s="340">
        <v>349.75</v>
      </c>
      <c r="M12" s="340">
        <v>254.65</v>
      </c>
      <c r="N12" s="340">
        <v>0</v>
      </c>
      <c r="O12" s="340"/>
    </row>
    <row r="13" spans="1:15" ht="27">
      <c r="A13" s="525"/>
      <c r="B13" s="340" t="s">
        <v>145</v>
      </c>
      <c r="C13" s="340">
        <v>6</v>
      </c>
      <c r="D13" s="340">
        <v>467</v>
      </c>
      <c r="E13" s="340">
        <v>0.6</v>
      </c>
      <c r="F13" s="340">
        <v>0.4</v>
      </c>
      <c r="G13" s="340">
        <v>1</v>
      </c>
      <c r="H13" s="340">
        <v>0</v>
      </c>
      <c r="I13" s="340">
        <v>97</v>
      </c>
      <c r="J13" s="340">
        <v>57.65</v>
      </c>
      <c r="K13" s="340">
        <v>3.6</v>
      </c>
      <c r="L13" s="340">
        <v>54.05</v>
      </c>
      <c r="M13" s="340">
        <v>39.35</v>
      </c>
      <c r="N13" s="340"/>
      <c r="O13" s="340"/>
    </row>
    <row r="14" spans="1:15" ht="27">
      <c r="A14" s="525"/>
      <c r="B14" s="340" t="s">
        <v>146</v>
      </c>
      <c r="C14" s="340">
        <v>7</v>
      </c>
      <c r="D14" s="340">
        <v>1413</v>
      </c>
      <c r="E14" s="340">
        <v>0.6</v>
      </c>
      <c r="F14" s="340">
        <v>0.4</v>
      </c>
      <c r="G14" s="340">
        <v>1</v>
      </c>
      <c r="H14" s="340">
        <v>0</v>
      </c>
      <c r="I14" s="340">
        <v>286.8</v>
      </c>
      <c r="J14" s="340">
        <v>167.73</v>
      </c>
      <c r="K14" s="340">
        <v>4.2</v>
      </c>
      <c r="L14" s="340">
        <v>163.53</v>
      </c>
      <c r="M14" s="340">
        <v>119.07</v>
      </c>
      <c r="N14" s="340"/>
      <c r="O14" s="340"/>
    </row>
    <row r="15" spans="1:15" ht="27">
      <c r="A15" s="525"/>
      <c r="B15" s="340" t="s">
        <v>147</v>
      </c>
      <c r="C15" s="340">
        <v>7</v>
      </c>
      <c r="D15" s="340">
        <v>595</v>
      </c>
      <c r="E15" s="340">
        <v>0.6</v>
      </c>
      <c r="F15" s="340">
        <v>0.4</v>
      </c>
      <c r="G15" s="340">
        <v>1</v>
      </c>
      <c r="H15" s="340">
        <v>0</v>
      </c>
      <c r="I15" s="340">
        <v>123.2</v>
      </c>
      <c r="J15" s="340">
        <v>73.06</v>
      </c>
      <c r="K15" s="340">
        <v>4.2</v>
      </c>
      <c r="L15" s="340">
        <v>68.86</v>
      </c>
      <c r="M15" s="340">
        <v>50.14</v>
      </c>
      <c r="N15" s="340"/>
      <c r="O15" s="340"/>
    </row>
    <row r="16" spans="1:15" ht="27">
      <c r="A16" s="525"/>
      <c r="B16" s="340" t="s">
        <v>148</v>
      </c>
      <c r="C16" s="340">
        <v>3</v>
      </c>
      <c r="D16" s="340">
        <v>547</v>
      </c>
      <c r="E16" s="340">
        <v>0.6</v>
      </c>
      <c r="F16" s="340">
        <v>0.4</v>
      </c>
      <c r="G16" s="340">
        <v>1</v>
      </c>
      <c r="H16" s="340">
        <v>0</v>
      </c>
      <c r="I16" s="340">
        <v>111.2</v>
      </c>
      <c r="J16" s="340">
        <v>65.11</v>
      </c>
      <c r="K16" s="340">
        <v>1.8</v>
      </c>
      <c r="L16" s="340">
        <v>63.31</v>
      </c>
      <c r="M16" s="340">
        <v>46.09</v>
      </c>
      <c r="N16" s="340"/>
      <c r="O16" s="340"/>
    </row>
    <row r="17" spans="1:15">
      <c r="A17" s="525" t="s">
        <v>436</v>
      </c>
      <c r="B17" s="340" t="s">
        <v>433</v>
      </c>
      <c r="C17" s="340"/>
      <c r="D17" s="340"/>
      <c r="E17" s="340"/>
      <c r="F17" s="340"/>
      <c r="G17" s="340"/>
      <c r="H17" s="340"/>
      <c r="I17" s="340">
        <v>0</v>
      </c>
      <c r="J17" s="340">
        <v>0</v>
      </c>
      <c r="K17" s="340">
        <v>0</v>
      </c>
      <c r="L17" s="340">
        <v>0</v>
      </c>
      <c r="M17" s="340">
        <v>0</v>
      </c>
      <c r="N17" s="340">
        <v>0</v>
      </c>
      <c r="O17" s="340"/>
    </row>
    <row r="18" spans="1:15" ht="36.75">
      <c r="A18" s="525"/>
      <c r="B18" s="340" t="s">
        <v>437</v>
      </c>
      <c r="C18" s="340"/>
      <c r="D18" s="340"/>
      <c r="E18" s="340">
        <v>0.6</v>
      </c>
      <c r="F18" s="340">
        <v>0.4</v>
      </c>
      <c r="G18" s="340">
        <v>1</v>
      </c>
      <c r="H18" s="340">
        <v>0</v>
      </c>
      <c r="I18" s="340">
        <v>0</v>
      </c>
      <c r="J18" s="340">
        <v>0</v>
      </c>
      <c r="K18" s="340">
        <v>0</v>
      </c>
      <c r="L18" s="340">
        <v>0</v>
      </c>
      <c r="M18" s="340">
        <v>0</v>
      </c>
      <c r="N18" s="340"/>
      <c r="O18" s="340"/>
    </row>
    <row r="19" spans="1:15" ht="36.75">
      <c r="A19" s="525"/>
      <c r="B19" s="340" t="s">
        <v>439</v>
      </c>
      <c r="C19" s="340"/>
      <c r="D19" s="340"/>
      <c r="E19" s="340">
        <v>0.6</v>
      </c>
      <c r="F19" s="340">
        <v>0.4</v>
      </c>
      <c r="G19" s="340">
        <v>1</v>
      </c>
      <c r="H19" s="340">
        <v>0</v>
      </c>
      <c r="I19" s="340">
        <v>0</v>
      </c>
      <c r="J19" s="340">
        <v>0</v>
      </c>
      <c r="K19" s="340">
        <v>0</v>
      </c>
      <c r="L19" s="340">
        <v>0</v>
      </c>
      <c r="M19" s="340">
        <v>0</v>
      </c>
      <c r="N19" s="340"/>
      <c r="O19" s="340"/>
    </row>
    <row r="20" spans="1:15" ht="40.5">
      <c r="A20" s="340" t="s">
        <v>151</v>
      </c>
      <c r="B20" s="340" t="s">
        <v>152</v>
      </c>
      <c r="C20" s="340">
        <v>1</v>
      </c>
      <c r="D20" s="340">
        <v>218</v>
      </c>
      <c r="E20" s="340">
        <v>0.6</v>
      </c>
      <c r="F20" s="340">
        <v>0.4</v>
      </c>
      <c r="G20" s="340">
        <v>1</v>
      </c>
      <c r="H20" s="340">
        <v>0</v>
      </c>
      <c r="I20" s="340">
        <v>44.2</v>
      </c>
      <c r="J20" s="340">
        <v>25.83</v>
      </c>
      <c r="K20" s="340">
        <v>0.6</v>
      </c>
      <c r="L20" s="340">
        <v>25.23</v>
      </c>
      <c r="M20" s="340">
        <v>18.37</v>
      </c>
      <c r="N20" s="340"/>
      <c r="O20" s="340"/>
    </row>
    <row r="21" spans="1:15" ht="36.75">
      <c r="A21" s="340" t="s">
        <v>130</v>
      </c>
      <c r="B21" s="340" t="s">
        <v>440</v>
      </c>
      <c r="C21" s="340"/>
      <c r="D21" s="340">
        <v>59</v>
      </c>
      <c r="E21" s="340">
        <v>0.6</v>
      </c>
      <c r="F21" s="340">
        <v>0.4</v>
      </c>
      <c r="G21" s="340">
        <v>1</v>
      </c>
      <c r="H21" s="340">
        <v>0</v>
      </c>
      <c r="I21" s="340">
        <v>11.8</v>
      </c>
      <c r="J21" s="340">
        <v>6.83</v>
      </c>
      <c r="K21" s="340">
        <v>0</v>
      </c>
      <c r="L21" s="340">
        <v>6.83</v>
      </c>
      <c r="M21" s="340">
        <v>4.97</v>
      </c>
      <c r="N21" s="340"/>
      <c r="O21" s="340"/>
    </row>
    <row r="22" spans="1:15" ht="24.75">
      <c r="A22" s="340" t="s">
        <v>441</v>
      </c>
      <c r="B22" s="340" t="s">
        <v>442</v>
      </c>
      <c r="C22" s="340">
        <v>4</v>
      </c>
      <c r="D22" s="340">
        <v>933</v>
      </c>
      <c r="E22" s="340">
        <v>0.6</v>
      </c>
      <c r="F22" s="340">
        <v>0.4</v>
      </c>
      <c r="G22" s="340">
        <v>1</v>
      </c>
      <c r="H22" s="340">
        <v>0</v>
      </c>
      <c r="I22" s="340">
        <v>189</v>
      </c>
      <c r="J22" s="340">
        <v>110.38</v>
      </c>
      <c r="K22" s="340">
        <v>2.4</v>
      </c>
      <c r="L22" s="340">
        <v>107.98</v>
      </c>
      <c r="M22" s="340">
        <v>78.62</v>
      </c>
      <c r="N22" s="340"/>
      <c r="O22" s="340"/>
    </row>
    <row r="23" spans="1:15" ht="24.75">
      <c r="A23" s="340" t="s">
        <v>443</v>
      </c>
      <c r="B23" s="340" t="s">
        <v>444</v>
      </c>
      <c r="C23" s="340">
        <v>7</v>
      </c>
      <c r="D23" s="340">
        <v>742</v>
      </c>
      <c r="E23" s="340">
        <v>0.6</v>
      </c>
      <c r="F23" s="340">
        <v>0.4</v>
      </c>
      <c r="G23" s="340">
        <v>1</v>
      </c>
      <c r="H23" s="340">
        <v>0</v>
      </c>
      <c r="I23" s="340">
        <v>152.6</v>
      </c>
      <c r="J23" s="340">
        <v>90.07</v>
      </c>
      <c r="K23" s="340">
        <v>4.2</v>
      </c>
      <c r="L23" s="340">
        <v>85.87</v>
      </c>
      <c r="M23" s="340">
        <v>62.53</v>
      </c>
      <c r="N23" s="340"/>
      <c r="O23" s="340"/>
    </row>
    <row r="24" spans="1:15">
      <c r="A24" s="525" t="s">
        <v>445</v>
      </c>
      <c r="B24" s="340" t="s">
        <v>13</v>
      </c>
      <c r="C24" s="340">
        <v>2</v>
      </c>
      <c r="D24" s="340">
        <v>251</v>
      </c>
      <c r="E24" s="340"/>
      <c r="F24" s="340"/>
      <c r="G24" s="340"/>
      <c r="H24" s="340"/>
      <c r="I24" s="340">
        <v>51.4</v>
      </c>
      <c r="J24" s="340">
        <v>30.23</v>
      </c>
      <c r="K24" s="340">
        <v>1.2</v>
      </c>
      <c r="L24" s="340">
        <v>29.03</v>
      </c>
      <c r="M24" s="340">
        <v>21.17</v>
      </c>
      <c r="N24" s="340">
        <v>0</v>
      </c>
      <c r="O24" s="340"/>
    </row>
    <row r="25" spans="1:15">
      <c r="A25" s="525"/>
      <c r="B25" s="340" t="s">
        <v>446</v>
      </c>
      <c r="C25" s="340"/>
      <c r="D25" s="340">
        <v>0</v>
      </c>
      <c r="E25" s="340">
        <v>0.6</v>
      </c>
      <c r="F25" s="340">
        <v>0.4</v>
      </c>
      <c r="G25" s="340">
        <v>1</v>
      </c>
      <c r="H25" s="340">
        <v>0</v>
      </c>
      <c r="I25" s="340">
        <v>0</v>
      </c>
      <c r="J25" s="340">
        <v>0</v>
      </c>
      <c r="K25" s="340">
        <v>0</v>
      </c>
      <c r="L25" s="340">
        <v>0</v>
      </c>
      <c r="M25" s="340">
        <v>0</v>
      </c>
      <c r="N25" s="340"/>
      <c r="O25" s="340"/>
    </row>
    <row r="26" spans="1:15" ht="40.5">
      <c r="A26" s="525"/>
      <c r="B26" s="340" t="s">
        <v>157</v>
      </c>
      <c r="C26" s="340">
        <v>1</v>
      </c>
      <c r="D26" s="340">
        <v>160</v>
      </c>
      <c r="E26" s="340">
        <v>0.6</v>
      </c>
      <c r="F26" s="340">
        <v>0.4</v>
      </c>
      <c r="G26" s="340">
        <v>1</v>
      </c>
      <c r="H26" s="340">
        <v>0</v>
      </c>
      <c r="I26" s="340">
        <v>32.6</v>
      </c>
      <c r="J26" s="340">
        <v>19.100000000000001</v>
      </c>
      <c r="K26" s="340">
        <v>0.6</v>
      </c>
      <c r="L26" s="340">
        <v>18.5</v>
      </c>
      <c r="M26" s="340">
        <v>13.5</v>
      </c>
      <c r="N26" s="340"/>
      <c r="O26" s="340"/>
    </row>
    <row r="27" spans="1:15" ht="27">
      <c r="A27" s="525"/>
      <c r="B27" s="340" t="s">
        <v>158</v>
      </c>
      <c r="C27" s="340">
        <v>1</v>
      </c>
      <c r="D27" s="340">
        <v>91</v>
      </c>
      <c r="E27" s="340">
        <v>0.6</v>
      </c>
      <c r="F27" s="340">
        <v>0.4</v>
      </c>
      <c r="G27" s="340">
        <v>1</v>
      </c>
      <c r="H27" s="340">
        <v>0</v>
      </c>
      <c r="I27" s="340">
        <v>18.8</v>
      </c>
      <c r="J27" s="340">
        <v>11.13</v>
      </c>
      <c r="K27" s="340">
        <v>0.6</v>
      </c>
      <c r="L27" s="340">
        <v>10.53</v>
      </c>
      <c r="M27" s="340">
        <v>7.67</v>
      </c>
      <c r="N27" s="340"/>
      <c r="O27" s="340"/>
    </row>
    <row r="28" spans="1:15">
      <c r="A28" s="525"/>
      <c r="B28" s="340" t="s">
        <v>447</v>
      </c>
      <c r="C28" s="340"/>
      <c r="D28" s="340">
        <v>0</v>
      </c>
      <c r="E28" s="340">
        <v>0.6</v>
      </c>
      <c r="F28" s="340">
        <v>0.4</v>
      </c>
      <c r="G28" s="340">
        <v>1</v>
      </c>
      <c r="H28" s="340">
        <v>0</v>
      </c>
      <c r="I28" s="340">
        <v>0</v>
      </c>
      <c r="J28" s="340">
        <v>0</v>
      </c>
      <c r="K28" s="340">
        <v>0</v>
      </c>
      <c r="L28" s="340">
        <v>0</v>
      </c>
      <c r="M28" s="340">
        <v>0</v>
      </c>
      <c r="N28" s="340"/>
      <c r="O28" s="340"/>
    </row>
    <row r="29" spans="1:15">
      <c r="A29" s="525" t="s">
        <v>448</v>
      </c>
      <c r="B29" s="340" t="s">
        <v>433</v>
      </c>
      <c r="C29" s="340">
        <v>7</v>
      </c>
      <c r="D29" s="340">
        <v>1791</v>
      </c>
      <c r="E29" s="340"/>
      <c r="F29" s="340"/>
      <c r="G29" s="340"/>
      <c r="H29" s="340"/>
      <c r="I29" s="340">
        <v>362.4</v>
      </c>
      <c r="J29" s="340">
        <v>211.47</v>
      </c>
      <c r="K29" s="340">
        <v>4.2</v>
      </c>
      <c r="L29" s="340">
        <v>207.27</v>
      </c>
      <c r="M29" s="340">
        <v>150.93</v>
      </c>
      <c r="N29" s="340">
        <v>0</v>
      </c>
      <c r="O29" s="340"/>
    </row>
    <row r="30" spans="1:15" ht="54">
      <c r="A30" s="525"/>
      <c r="B30" s="340" t="s">
        <v>159</v>
      </c>
      <c r="C30" s="340">
        <v>3</v>
      </c>
      <c r="D30" s="340">
        <v>831</v>
      </c>
      <c r="E30" s="340">
        <v>0.6</v>
      </c>
      <c r="F30" s="340">
        <v>0.4</v>
      </c>
      <c r="G30" s="340">
        <v>1</v>
      </c>
      <c r="H30" s="340">
        <v>0</v>
      </c>
      <c r="I30" s="340">
        <v>168</v>
      </c>
      <c r="J30" s="340">
        <v>97.97</v>
      </c>
      <c r="K30" s="340">
        <v>1.8</v>
      </c>
      <c r="L30" s="340">
        <v>96.17</v>
      </c>
      <c r="M30" s="340">
        <v>70.03</v>
      </c>
      <c r="N30" s="340"/>
      <c r="O30" s="340"/>
    </row>
    <row r="31" spans="1:15" ht="54">
      <c r="A31" s="525"/>
      <c r="B31" s="340" t="s">
        <v>160</v>
      </c>
      <c r="C31" s="340">
        <v>1</v>
      </c>
      <c r="D31" s="340">
        <v>63</v>
      </c>
      <c r="E31" s="340">
        <v>0.6</v>
      </c>
      <c r="F31" s="340">
        <v>0.4</v>
      </c>
      <c r="G31" s="340">
        <v>1</v>
      </c>
      <c r="H31" s="340">
        <v>0</v>
      </c>
      <c r="I31" s="340">
        <v>13.2</v>
      </c>
      <c r="J31" s="340">
        <v>7.89</v>
      </c>
      <c r="K31" s="340">
        <v>0.6</v>
      </c>
      <c r="L31" s="340">
        <v>7.29</v>
      </c>
      <c r="M31" s="340">
        <v>5.31</v>
      </c>
      <c r="N31" s="340"/>
      <c r="O31" s="340"/>
    </row>
    <row r="32" spans="1:15" ht="40.5">
      <c r="A32" s="525"/>
      <c r="B32" s="340" t="s">
        <v>161</v>
      </c>
      <c r="C32" s="340">
        <v>1</v>
      </c>
      <c r="D32" s="340">
        <v>218</v>
      </c>
      <c r="E32" s="340">
        <v>0.6</v>
      </c>
      <c r="F32" s="340">
        <v>0.4</v>
      </c>
      <c r="G32" s="340">
        <v>1</v>
      </c>
      <c r="H32" s="340">
        <v>0</v>
      </c>
      <c r="I32" s="340">
        <v>44.2</v>
      </c>
      <c r="J32" s="340">
        <v>25.83</v>
      </c>
      <c r="K32" s="340">
        <v>0.6</v>
      </c>
      <c r="L32" s="340">
        <v>25.23</v>
      </c>
      <c r="M32" s="340">
        <v>18.37</v>
      </c>
      <c r="N32" s="340"/>
      <c r="O32" s="340"/>
    </row>
    <row r="33" spans="1:15" ht="40.5">
      <c r="A33" s="525"/>
      <c r="B33" s="340" t="s">
        <v>162</v>
      </c>
      <c r="C33" s="340">
        <v>1</v>
      </c>
      <c r="D33" s="340">
        <v>508</v>
      </c>
      <c r="E33" s="340">
        <v>0.6</v>
      </c>
      <c r="F33" s="340">
        <v>0.4</v>
      </c>
      <c r="G33" s="340">
        <v>1</v>
      </c>
      <c r="H33" s="340">
        <v>0</v>
      </c>
      <c r="I33" s="340">
        <v>102.2</v>
      </c>
      <c r="J33" s="340">
        <v>59.39</v>
      </c>
      <c r="K33" s="340">
        <v>0.6</v>
      </c>
      <c r="L33" s="340">
        <v>58.79</v>
      </c>
      <c r="M33" s="340">
        <v>42.81</v>
      </c>
      <c r="N33" s="340"/>
      <c r="O33" s="340"/>
    </row>
    <row r="34" spans="1:15" ht="30.75" customHeight="1">
      <c r="A34" s="525"/>
      <c r="B34" s="340" t="s">
        <v>163</v>
      </c>
      <c r="C34" s="340">
        <v>1</v>
      </c>
      <c r="D34" s="340">
        <v>171</v>
      </c>
      <c r="E34" s="340">
        <v>0.6</v>
      </c>
      <c r="F34" s="340">
        <v>0.4</v>
      </c>
      <c r="G34" s="340">
        <v>1</v>
      </c>
      <c r="H34" s="340">
        <v>0</v>
      </c>
      <c r="I34" s="340">
        <v>34.799999999999997</v>
      </c>
      <c r="J34" s="340">
        <v>20.39</v>
      </c>
      <c r="K34" s="340">
        <v>0.6</v>
      </c>
      <c r="L34" s="340">
        <v>19.79</v>
      </c>
      <c r="M34" s="340">
        <v>14.41</v>
      </c>
      <c r="N34" s="340"/>
      <c r="O34" s="340"/>
    </row>
    <row r="36" spans="1:15" hidden="1">
      <c r="B36" s="338">
        <v>1</v>
      </c>
      <c r="C36" s="338">
        <v>2</v>
      </c>
      <c r="D36" s="338">
        <v>3</v>
      </c>
      <c r="E36" s="338">
        <v>4</v>
      </c>
      <c r="F36" s="338">
        <v>5</v>
      </c>
      <c r="G36" s="338">
        <v>6</v>
      </c>
      <c r="H36" s="338">
        <v>7</v>
      </c>
      <c r="I36" s="338">
        <v>15</v>
      </c>
      <c r="J36" s="338">
        <v>16</v>
      </c>
      <c r="K36" s="338">
        <v>17</v>
      </c>
      <c r="L36" s="338">
        <v>18</v>
      </c>
      <c r="M36" s="338">
        <v>19</v>
      </c>
      <c r="N36" s="338">
        <v>20</v>
      </c>
      <c r="O36" s="338">
        <v>28</v>
      </c>
    </row>
    <row r="37" spans="1:15" hidden="1"/>
    <row r="38" spans="1:15" hidden="1">
      <c r="K38" s="338" t="e">
        <f>#REF!/#REF!</f>
        <v>#REF!</v>
      </c>
      <c r="L38" s="338" t="e">
        <f>#REF!/#REF!</f>
        <v>#REF!</v>
      </c>
    </row>
    <row r="39" spans="1:15" hidden="1"/>
  </sheetData>
  <mergeCells count="21">
    <mergeCell ref="M5:M6"/>
    <mergeCell ref="N5:N6"/>
    <mergeCell ref="O4:O6"/>
    <mergeCell ref="A4:B6"/>
    <mergeCell ref="A24:A28"/>
    <mergeCell ref="A29:A34"/>
    <mergeCell ref="E5:F5"/>
    <mergeCell ref="G5:H5"/>
    <mergeCell ref="J5:L5"/>
    <mergeCell ref="A7:B7"/>
    <mergeCell ref="I5:I6"/>
    <mergeCell ref="C5:C6"/>
    <mergeCell ref="D5:D6"/>
    <mergeCell ref="A12:A16"/>
    <mergeCell ref="A17:A19"/>
    <mergeCell ref="A1:B1"/>
    <mergeCell ref="A2:O2"/>
    <mergeCell ref="K3:L3"/>
    <mergeCell ref="C4:D4"/>
    <mergeCell ref="E4:H4"/>
    <mergeCell ref="I4:N4"/>
  </mergeCells>
  <phoneticPr fontId="154" type="noConversion"/>
  <pageMargins left="0.70866141732283505" right="0.70866141732283505" top="0.74803149606299202" bottom="0.74803149606299202" header="0.31496062992126" footer="0.31496062992126"/>
  <pageSetup paperSize="9" scale="65" fitToHeight="0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58"/>
  <sheetViews>
    <sheetView workbookViewId="0">
      <selection activeCell="J11" sqref="J11"/>
    </sheetView>
  </sheetViews>
  <sheetFormatPr defaultColWidth="9" defaultRowHeight="13.5"/>
  <cols>
    <col min="1" max="1" width="6.625" style="338" customWidth="1"/>
    <col min="2" max="2" width="19.5" style="338" customWidth="1"/>
    <col min="3" max="3" width="8.75" style="338" customWidth="1"/>
    <col min="4" max="7" width="4.875" style="338" customWidth="1"/>
    <col min="8" max="8" width="9.875" style="338" customWidth="1"/>
    <col min="9" max="9" width="9.625" style="338" customWidth="1"/>
    <col min="10" max="10" width="11.375" style="338" customWidth="1"/>
    <col min="11" max="11" width="9.375" style="338" customWidth="1"/>
    <col min="12" max="12" width="9" style="338" customWidth="1"/>
    <col min="13" max="16384" width="9" style="338"/>
  </cols>
  <sheetData>
    <row r="1" spans="1:13" ht="16.5" customHeight="1">
      <c r="A1" s="522" t="s">
        <v>1258</v>
      </c>
      <c r="B1" s="523"/>
    </row>
    <row r="2" spans="1:13" ht="24">
      <c r="A2" s="536" t="s">
        <v>470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</row>
    <row r="3" spans="1:13" ht="23.25" customHeight="1">
      <c r="H3" s="338" t="s">
        <v>1</v>
      </c>
      <c r="J3" s="523" t="s">
        <v>3</v>
      </c>
      <c r="K3" s="523"/>
    </row>
    <row r="4" spans="1:13" ht="45" customHeight="1">
      <c r="A4" s="525" t="s">
        <v>412</v>
      </c>
      <c r="B4" s="525"/>
      <c r="C4" s="525" t="s">
        <v>471</v>
      </c>
      <c r="D4" s="525" t="s">
        <v>363</v>
      </c>
      <c r="E4" s="525"/>
      <c r="F4" s="525"/>
      <c r="G4" s="525"/>
      <c r="H4" s="525" t="s">
        <v>472</v>
      </c>
      <c r="I4" s="525"/>
      <c r="J4" s="525"/>
      <c r="K4" s="525"/>
      <c r="L4" s="525" t="s">
        <v>466</v>
      </c>
      <c r="M4" s="525" t="s">
        <v>12</v>
      </c>
    </row>
    <row r="5" spans="1:13" ht="47.25" customHeight="1">
      <c r="A5" s="525"/>
      <c r="B5" s="525"/>
      <c r="C5" s="525"/>
      <c r="D5" s="340" t="s">
        <v>341</v>
      </c>
      <c r="E5" s="340" t="s">
        <v>342</v>
      </c>
      <c r="F5" s="340" t="s">
        <v>343</v>
      </c>
      <c r="G5" s="340" t="s">
        <v>426</v>
      </c>
      <c r="H5" s="340" t="s">
        <v>6</v>
      </c>
      <c r="I5" s="340" t="s">
        <v>341</v>
      </c>
      <c r="J5" s="340" t="s">
        <v>343</v>
      </c>
      <c r="K5" s="340" t="s">
        <v>426</v>
      </c>
      <c r="L5" s="525"/>
      <c r="M5" s="525"/>
    </row>
    <row r="6" spans="1:13">
      <c r="A6" s="525" t="s">
        <v>427</v>
      </c>
      <c r="B6" s="525"/>
      <c r="C6" s="340">
        <v>17423.5</v>
      </c>
      <c r="D6" s="340"/>
      <c r="E6" s="340"/>
      <c r="F6" s="340"/>
      <c r="G6" s="340"/>
      <c r="H6" s="340">
        <v>4181.6400000000003</v>
      </c>
      <c r="I6" s="340">
        <v>2085</v>
      </c>
      <c r="J6" s="340">
        <v>2096.64</v>
      </c>
      <c r="K6" s="340">
        <v>0</v>
      </c>
      <c r="L6" s="340">
        <v>0</v>
      </c>
      <c r="M6" s="340"/>
    </row>
    <row r="7" spans="1:13" ht="17.25" customHeight="1">
      <c r="A7" s="525" t="s">
        <v>428</v>
      </c>
      <c r="B7" s="525"/>
      <c r="C7" s="340">
        <v>17423.5</v>
      </c>
      <c r="D7" s="340"/>
      <c r="E7" s="340"/>
      <c r="F7" s="340"/>
      <c r="G7" s="340"/>
      <c r="H7" s="340">
        <v>4181.6400000000003</v>
      </c>
      <c r="I7" s="340">
        <v>2085</v>
      </c>
      <c r="J7" s="340">
        <v>2096.64</v>
      </c>
      <c r="K7" s="340">
        <v>0</v>
      </c>
      <c r="L7" s="340">
        <v>0</v>
      </c>
      <c r="M7" s="340"/>
    </row>
    <row r="8" spans="1:13">
      <c r="A8" s="530" t="s">
        <v>20</v>
      </c>
      <c r="B8" s="341" t="s">
        <v>13</v>
      </c>
      <c r="C8" s="340">
        <f>SUM(C9:C29)</f>
        <v>564</v>
      </c>
      <c r="D8" s="340"/>
      <c r="E8" s="340"/>
      <c r="F8" s="340"/>
      <c r="G8" s="340"/>
      <c r="H8" s="340">
        <f t="shared" ref="H8:K8" si="0">SUM(H9:H29)</f>
        <v>135.36000000000001</v>
      </c>
      <c r="I8" s="340">
        <f t="shared" si="0"/>
        <v>67</v>
      </c>
      <c r="J8" s="340">
        <f t="shared" si="0"/>
        <v>68.36</v>
      </c>
      <c r="K8" s="340">
        <f t="shared" si="0"/>
        <v>0</v>
      </c>
      <c r="L8" s="340">
        <v>0</v>
      </c>
      <c r="M8" s="340"/>
    </row>
    <row r="9" spans="1:13">
      <c r="A9" s="531"/>
      <c r="B9" s="340" t="s">
        <v>67</v>
      </c>
      <c r="C9" s="340">
        <v>0</v>
      </c>
      <c r="D9" s="340">
        <v>0.6</v>
      </c>
      <c r="E9" s="340">
        <v>0.4</v>
      </c>
      <c r="F9" s="340">
        <v>1</v>
      </c>
      <c r="G9" s="340">
        <v>0</v>
      </c>
      <c r="H9" s="340">
        <v>0</v>
      </c>
      <c r="I9" s="340">
        <v>0</v>
      </c>
      <c r="J9" s="340">
        <v>0</v>
      </c>
      <c r="K9" s="340">
        <v>0</v>
      </c>
      <c r="L9" s="340"/>
      <c r="M9" s="340"/>
    </row>
    <row r="10" spans="1:13" ht="36" customHeight="1">
      <c r="A10" s="531"/>
      <c r="B10" s="340" t="s">
        <v>429</v>
      </c>
      <c r="C10" s="340">
        <v>0</v>
      </c>
      <c r="D10" s="340">
        <v>0.6</v>
      </c>
      <c r="E10" s="340">
        <v>0.4</v>
      </c>
      <c r="F10" s="340">
        <v>1</v>
      </c>
      <c r="G10" s="340">
        <v>0</v>
      </c>
      <c r="H10" s="340">
        <v>0</v>
      </c>
      <c r="I10" s="340">
        <v>0</v>
      </c>
      <c r="J10" s="340">
        <v>0</v>
      </c>
      <c r="K10" s="340">
        <v>0</v>
      </c>
      <c r="L10" s="340"/>
      <c r="M10" s="340"/>
    </row>
    <row r="11" spans="1:13" ht="29.1" customHeight="1">
      <c r="A11" s="531"/>
      <c r="B11" s="340" t="s">
        <v>70</v>
      </c>
      <c r="C11" s="340">
        <v>0</v>
      </c>
      <c r="D11" s="340">
        <v>0.6</v>
      </c>
      <c r="E11" s="340">
        <v>0.4</v>
      </c>
      <c r="F11" s="340">
        <v>1</v>
      </c>
      <c r="G11" s="340">
        <v>0</v>
      </c>
      <c r="H11" s="340">
        <v>0</v>
      </c>
      <c r="I11" s="340">
        <v>0</v>
      </c>
      <c r="J11" s="340">
        <v>0</v>
      </c>
      <c r="K11" s="340">
        <v>0</v>
      </c>
      <c r="L11" s="340"/>
      <c r="M11" s="340"/>
    </row>
    <row r="12" spans="1:13" ht="18.75" customHeight="1">
      <c r="A12" s="531"/>
      <c r="B12" s="340" t="s">
        <v>74</v>
      </c>
      <c r="C12" s="340">
        <v>0</v>
      </c>
      <c r="D12" s="340">
        <v>0.6</v>
      </c>
      <c r="E12" s="340">
        <v>0.4</v>
      </c>
      <c r="F12" s="340">
        <v>1</v>
      </c>
      <c r="G12" s="340">
        <v>0</v>
      </c>
      <c r="H12" s="340">
        <v>0</v>
      </c>
      <c r="I12" s="340">
        <v>0</v>
      </c>
      <c r="J12" s="340">
        <v>0</v>
      </c>
      <c r="K12" s="340">
        <v>0</v>
      </c>
      <c r="L12" s="340"/>
      <c r="M12" s="340"/>
    </row>
    <row r="13" spans="1:13">
      <c r="A13" s="531"/>
      <c r="B13" s="340" t="s">
        <v>68</v>
      </c>
      <c r="C13" s="340">
        <v>43</v>
      </c>
      <c r="D13" s="340">
        <v>0.6</v>
      </c>
      <c r="E13" s="340">
        <v>0.4</v>
      </c>
      <c r="F13" s="340">
        <v>1</v>
      </c>
      <c r="G13" s="340">
        <v>0</v>
      </c>
      <c r="H13" s="340">
        <v>10.32</v>
      </c>
      <c r="I13" s="340">
        <v>5</v>
      </c>
      <c r="J13" s="340">
        <v>5.32</v>
      </c>
      <c r="K13" s="340">
        <v>0</v>
      </c>
      <c r="L13" s="340"/>
      <c r="M13" s="340"/>
    </row>
    <row r="14" spans="1:13" ht="27">
      <c r="A14" s="531"/>
      <c r="B14" s="340" t="s">
        <v>78</v>
      </c>
      <c r="C14" s="340">
        <v>0</v>
      </c>
      <c r="D14" s="340">
        <v>0.6</v>
      </c>
      <c r="E14" s="340">
        <v>0.4</v>
      </c>
      <c r="F14" s="340">
        <v>1</v>
      </c>
      <c r="G14" s="340">
        <v>0</v>
      </c>
      <c r="H14" s="340">
        <v>0</v>
      </c>
      <c r="I14" s="340">
        <v>0</v>
      </c>
      <c r="J14" s="340">
        <v>0</v>
      </c>
      <c r="K14" s="340">
        <v>0</v>
      </c>
      <c r="L14" s="340"/>
      <c r="M14" s="340"/>
    </row>
    <row r="15" spans="1:13" ht="20.25" customHeight="1">
      <c r="A15" s="531"/>
      <c r="B15" s="340" t="s">
        <v>77</v>
      </c>
      <c r="C15" s="340">
        <v>0</v>
      </c>
      <c r="D15" s="340">
        <v>0.6</v>
      </c>
      <c r="E15" s="340">
        <v>0.4</v>
      </c>
      <c r="F15" s="340">
        <v>1</v>
      </c>
      <c r="G15" s="340">
        <v>0</v>
      </c>
      <c r="H15" s="340">
        <v>0</v>
      </c>
      <c r="I15" s="340">
        <v>0</v>
      </c>
      <c r="J15" s="340">
        <v>0</v>
      </c>
      <c r="K15" s="340">
        <v>0</v>
      </c>
      <c r="L15" s="340"/>
      <c r="M15" s="340"/>
    </row>
    <row r="16" spans="1:13" ht="23.25" customHeight="1">
      <c r="A16" s="531"/>
      <c r="B16" s="340" t="s">
        <v>75</v>
      </c>
      <c r="C16" s="340">
        <v>0</v>
      </c>
      <c r="D16" s="340">
        <v>0.6</v>
      </c>
      <c r="E16" s="340">
        <v>0.4</v>
      </c>
      <c r="F16" s="340">
        <v>1</v>
      </c>
      <c r="G16" s="340">
        <v>0</v>
      </c>
      <c r="H16" s="340">
        <v>0</v>
      </c>
      <c r="I16" s="340">
        <v>0</v>
      </c>
      <c r="J16" s="340">
        <v>0</v>
      </c>
      <c r="K16" s="340">
        <v>0</v>
      </c>
      <c r="L16" s="340"/>
      <c r="M16" s="340"/>
    </row>
    <row r="17" spans="1:13" ht="33" customHeight="1">
      <c r="A17" s="531"/>
      <c r="B17" s="432" t="s">
        <v>121</v>
      </c>
      <c r="C17" s="432">
        <v>54</v>
      </c>
      <c r="D17" s="340">
        <v>0.6</v>
      </c>
      <c r="E17" s="340">
        <v>0.4</v>
      </c>
      <c r="F17" s="340">
        <v>1</v>
      </c>
      <c r="G17" s="340">
        <v>0</v>
      </c>
      <c r="H17" s="340">
        <v>12.96</v>
      </c>
      <c r="I17" s="340">
        <v>6</v>
      </c>
      <c r="J17" s="340">
        <v>6.96</v>
      </c>
      <c r="K17" s="340">
        <v>0</v>
      </c>
      <c r="L17" s="340"/>
      <c r="M17" s="340"/>
    </row>
    <row r="18" spans="1:13">
      <c r="A18" s="531"/>
      <c r="B18" s="432" t="s">
        <v>76</v>
      </c>
      <c r="C18" s="432">
        <v>0</v>
      </c>
      <c r="D18" s="340">
        <v>0.6</v>
      </c>
      <c r="E18" s="340">
        <v>0.4</v>
      </c>
      <c r="F18" s="340">
        <v>1</v>
      </c>
      <c r="G18" s="340">
        <v>0</v>
      </c>
      <c r="H18" s="340">
        <v>0</v>
      </c>
      <c r="I18" s="340">
        <v>0</v>
      </c>
      <c r="J18" s="340">
        <v>0</v>
      </c>
      <c r="K18" s="340">
        <v>0</v>
      </c>
      <c r="L18" s="340"/>
      <c r="M18" s="340"/>
    </row>
    <row r="19" spans="1:13" ht="21" customHeight="1">
      <c r="A19" s="531"/>
      <c r="B19" s="432" t="s">
        <v>54</v>
      </c>
      <c r="C19" s="432">
        <v>0</v>
      </c>
      <c r="D19" s="340">
        <v>0.6</v>
      </c>
      <c r="E19" s="340">
        <v>0.4</v>
      </c>
      <c r="F19" s="340">
        <v>1</v>
      </c>
      <c r="G19" s="340">
        <v>0</v>
      </c>
      <c r="H19" s="340">
        <v>0</v>
      </c>
      <c r="I19" s="340">
        <v>0</v>
      </c>
      <c r="J19" s="340">
        <v>0</v>
      </c>
      <c r="K19" s="340">
        <v>0</v>
      </c>
      <c r="L19" s="340"/>
      <c r="M19" s="340"/>
    </row>
    <row r="20" spans="1:13" ht="27" customHeight="1">
      <c r="A20" s="531"/>
      <c r="B20" s="432" t="s">
        <v>104</v>
      </c>
      <c r="C20" s="432">
        <v>0</v>
      </c>
      <c r="D20" s="340">
        <v>0.6</v>
      </c>
      <c r="E20" s="340">
        <v>0.4</v>
      </c>
      <c r="F20" s="340">
        <v>1</v>
      </c>
      <c r="G20" s="340">
        <v>0</v>
      </c>
      <c r="H20" s="340">
        <v>0</v>
      </c>
      <c r="I20" s="340">
        <v>0</v>
      </c>
      <c r="J20" s="340">
        <v>0</v>
      </c>
      <c r="K20" s="340">
        <v>0</v>
      </c>
      <c r="L20" s="340"/>
      <c r="M20" s="340"/>
    </row>
    <row r="21" spans="1:13" ht="27" customHeight="1">
      <c r="A21" s="531"/>
      <c r="B21" s="432" t="s">
        <v>82</v>
      </c>
      <c r="C21" s="432">
        <v>300</v>
      </c>
      <c r="D21" s="340">
        <v>0.6</v>
      </c>
      <c r="E21" s="340">
        <v>0.4</v>
      </c>
      <c r="F21" s="340">
        <v>1</v>
      </c>
      <c r="G21" s="340">
        <v>0</v>
      </c>
      <c r="H21" s="340">
        <v>72</v>
      </c>
      <c r="I21" s="340">
        <v>36</v>
      </c>
      <c r="J21" s="340">
        <v>36</v>
      </c>
      <c r="K21" s="340">
        <v>0</v>
      </c>
      <c r="L21" s="340"/>
      <c r="M21" s="340"/>
    </row>
    <row r="22" spans="1:13">
      <c r="A22" s="531"/>
      <c r="B22" s="432" t="s">
        <v>92</v>
      </c>
      <c r="C22" s="432">
        <v>0</v>
      </c>
      <c r="D22" s="340">
        <v>0.6</v>
      </c>
      <c r="E22" s="340">
        <v>0.4</v>
      </c>
      <c r="F22" s="340">
        <v>1</v>
      </c>
      <c r="G22" s="340">
        <v>0</v>
      </c>
      <c r="H22" s="340">
        <v>0</v>
      </c>
      <c r="I22" s="340">
        <v>0</v>
      </c>
      <c r="J22" s="340">
        <v>0</v>
      </c>
      <c r="K22" s="340">
        <v>0</v>
      </c>
      <c r="L22" s="340"/>
      <c r="M22" s="340"/>
    </row>
    <row r="23" spans="1:13" ht="27">
      <c r="A23" s="531"/>
      <c r="B23" s="432" t="s">
        <v>99</v>
      </c>
      <c r="C23" s="432">
        <v>0</v>
      </c>
      <c r="D23" s="340">
        <v>0.6</v>
      </c>
      <c r="E23" s="340">
        <v>0.4</v>
      </c>
      <c r="F23" s="340">
        <v>1</v>
      </c>
      <c r="G23" s="340">
        <v>0</v>
      </c>
      <c r="H23" s="340">
        <v>0</v>
      </c>
      <c r="I23" s="340">
        <v>0</v>
      </c>
      <c r="J23" s="340">
        <v>0</v>
      </c>
      <c r="K23" s="340">
        <v>0</v>
      </c>
      <c r="L23" s="340"/>
      <c r="M23" s="340"/>
    </row>
    <row r="24" spans="1:13" ht="27">
      <c r="A24" s="531"/>
      <c r="B24" s="432" t="s">
        <v>95</v>
      </c>
      <c r="C24" s="432">
        <v>0</v>
      </c>
      <c r="D24" s="340">
        <v>0.6</v>
      </c>
      <c r="E24" s="340">
        <v>0.4</v>
      </c>
      <c r="F24" s="340">
        <v>1</v>
      </c>
      <c r="G24" s="340">
        <v>0</v>
      </c>
      <c r="H24" s="340">
        <v>0</v>
      </c>
      <c r="I24" s="340">
        <v>0</v>
      </c>
      <c r="J24" s="340">
        <v>0</v>
      </c>
      <c r="K24" s="340">
        <v>0</v>
      </c>
      <c r="L24" s="340"/>
      <c r="M24" s="340"/>
    </row>
    <row r="25" spans="1:13" ht="27">
      <c r="A25" s="531"/>
      <c r="B25" s="432" t="s">
        <v>98</v>
      </c>
      <c r="C25" s="432">
        <v>167</v>
      </c>
      <c r="D25" s="340">
        <v>0.6</v>
      </c>
      <c r="E25" s="340">
        <v>0.4</v>
      </c>
      <c r="F25" s="340">
        <v>1</v>
      </c>
      <c r="G25" s="340">
        <v>0</v>
      </c>
      <c r="H25" s="340">
        <v>40.08</v>
      </c>
      <c r="I25" s="340">
        <v>20</v>
      </c>
      <c r="J25" s="340">
        <v>20.079999999999998</v>
      </c>
      <c r="K25" s="340">
        <v>0</v>
      </c>
      <c r="L25" s="340"/>
      <c r="M25" s="340"/>
    </row>
    <row r="26" spans="1:13">
      <c r="A26" s="531"/>
      <c r="B26" s="432" t="s">
        <v>94</v>
      </c>
      <c r="C26" s="432">
        <v>0</v>
      </c>
      <c r="D26" s="340">
        <v>0.6</v>
      </c>
      <c r="E26" s="340">
        <v>0.4</v>
      </c>
      <c r="F26" s="340">
        <v>1</v>
      </c>
      <c r="G26" s="340">
        <v>0</v>
      </c>
      <c r="H26" s="340">
        <v>0</v>
      </c>
      <c r="I26" s="340">
        <v>0</v>
      </c>
      <c r="J26" s="340">
        <v>0</v>
      </c>
      <c r="K26" s="340">
        <v>0</v>
      </c>
      <c r="L26" s="340"/>
      <c r="M26" s="340"/>
    </row>
    <row r="27" spans="1:13" ht="27">
      <c r="A27" s="531"/>
      <c r="B27" s="432" t="s">
        <v>90</v>
      </c>
      <c r="C27" s="432">
        <v>0</v>
      </c>
      <c r="D27" s="340">
        <v>0.6</v>
      </c>
      <c r="E27" s="340">
        <v>0.4</v>
      </c>
      <c r="F27" s="340">
        <v>1</v>
      </c>
      <c r="G27" s="340">
        <v>0</v>
      </c>
      <c r="H27" s="340">
        <v>0</v>
      </c>
      <c r="I27" s="340">
        <v>0</v>
      </c>
      <c r="J27" s="340">
        <v>0</v>
      </c>
      <c r="K27" s="340">
        <v>0</v>
      </c>
      <c r="L27" s="340"/>
      <c r="M27" s="340"/>
    </row>
    <row r="28" spans="1:13">
      <c r="A28" s="531"/>
      <c r="B28" s="432" t="s">
        <v>83</v>
      </c>
      <c r="C28" s="432">
        <v>0</v>
      </c>
      <c r="D28" s="340">
        <v>0.6</v>
      </c>
      <c r="E28" s="340">
        <v>0.4</v>
      </c>
      <c r="F28" s="340">
        <v>1</v>
      </c>
      <c r="G28" s="340">
        <v>0</v>
      </c>
      <c r="H28" s="340">
        <v>0</v>
      </c>
      <c r="I28" s="340">
        <v>0</v>
      </c>
      <c r="J28" s="340">
        <v>0</v>
      </c>
      <c r="K28" s="340">
        <v>0</v>
      </c>
      <c r="L28" s="340"/>
      <c r="M28" s="340"/>
    </row>
    <row r="29" spans="1:13" ht="27">
      <c r="A29" s="532"/>
      <c r="B29" s="432" t="s">
        <v>91</v>
      </c>
      <c r="C29" s="432">
        <v>0</v>
      </c>
      <c r="D29" s="340">
        <v>0.6</v>
      </c>
      <c r="E29" s="340">
        <v>0.4</v>
      </c>
      <c r="F29" s="340">
        <v>1</v>
      </c>
      <c r="G29" s="340">
        <v>0</v>
      </c>
      <c r="H29" s="340">
        <v>0</v>
      </c>
      <c r="I29" s="340">
        <v>0</v>
      </c>
      <c r="J29" s="340">
        <v>0</v>
      </c>
      <c r="K29" s="340">
        <v>0</v>
      </c>
      <c r="L29" s="340"/>
      <c r="M29" s="340"/>
    </row>
    <row r="30" spans="1:13" ht="20.100000000000001" customHeight="1">
      <c r="A30" s="525" t="s">
        <v>87</v>
      </c>
      <c r="B30" s="432" t="s">
        <v>13</v>
      </c>
      <c r="C30" s="432">
        <f>SUM(C31:C34)</f>
        <v>3683</v>
      </c>
      <c r="D30" s="340"/>
      <c r="E30" s="340"/>
      <c r="F30" s="340"/>
      <c r="G30" s="340"/>
      <c r="H30" s="340">
        <f>SUM(H31:H34)</f>
        <v>883.92000000000007</v>
      </c>
      <c r="I30" s="340">
        <f>SUM(I31:I34)</f>
        <v>440</v>
      </c>
      <c r="J30" s="340">
        <f>SUM(J31:J34)</f>
        <v>443.92</v>
      </c>
      <c r="K30" s="340">
        <f>SUM(K31:K34)</f>
        <v>0</v>
      </c>
      <c r="L30" s="340"/>
      <c r="M30" s="340"/>
    </row>
    <row r="31" spans="1:13" ht="31.5" customHeight="1">
      <c r="A31" s="525"/>
      <c r="B31" s="432" t="s">
        <v>122</v>
      </c>
      <c r="C31" s="432">
        <v>973</v>
      </c>
      <c r="D31" s="340">
        <v>0.6</v>
      </c>
      <c r="E31" s="340">
        <v>0.4</v>
      </c>
      <c r="F31" s="340">
        <v>1</v>
      </c>
      <c r="G31" s="340">
        <v>0</v>
      </c>
      <c r="H31" s="340">
        <v>233.52</v>
      </c>
      <c r="I31" s="340">
        <v>116</v>
      </c>
      <c r="J31" s="340">
        <v>117.52</v>
      </c>
      <c r="K31" s="340">
        <v>0</v>
      </c>
      <c r="L31" s="340"/>
      <c r="M31" s="340"/>
    </row>
    <row r="32" spans="1:13">
      <c r="A32" s="525"/>
      <c r="B32" s="432" t="s">
        <v>89</v>
      </c>
      <c r="C32" s="432">
        <v>0</v>
      </c>
      <c r="D32" s="340">
        <v>0.6</v>
      </c>
      <c r="E32" s="340">
        <v>0.4</v>
      </c>
      <c r="F32" s="340">
        <v>1</v>
      </c>
      <c r="G32" s="340">
        <v>0</v>
      </c>
      <c r="H32" s="340">
        <v>0</v>
      </c>
      <c r="I32" s="340">
        <v>0</v>
      </c>
      <c r="J32" s="340">
        <v>0</v>
      </c>
      <c r="K32" s="340">
        <v>0</v>
      </c>
      <c r="L32" s="340"/>
      <c r="M32" s="340"/>
    </row>
    <row r="33" spans="1:13" ht="27">
      <c r="A33" s="525"/>
      <c r="B33" s="432" t="s">
        <v>88</v>
      </c>
      <c r="C33" s="432">
        <v>910</v>
      </c>
      <c r="D33" s="340">
        <v>0.6</v>
      </c>
      <c r="E33" s="340">
        <v>0.4</v>
      </c>
      <c r="F33" s="340">
        <v>1</v>
      </c>
      <c r="G33" s="340">
        <v>0</v>
      </c>
      <c r="H33" s="340">
        <v>218.4</v>
      </c>
      <c r="I33" s="340">
        <v>109</v>
      </c>
      <c r="J33" s="340">
        <v>109.4</v>
      </c>
      <c r="K33" s="340">
        <v>0</v>
      </c>
      <c r="L33" s="340"/>
      <c r="M33" s="340"/>
    </row>
    <row r="34" spans="1:13" ht="27">
      <c r="A34" s="525"/>
      <c r="B34" s="433" t="s">
        <v>1237</v>
      </c>
      <c r="C34" s="432">
        <v>1800</v>
      </c>
      <c r="D34" s="340">
        <v>0.6</v>
      </c>
      <c r="E34" s="340">
        <v>0.4</v>
      </c>
      <c r="F34" s="340">
        <v>1</v>
      </c>
      <c r="G34" s="340">
        <v>0</v>
      </c>
      <c r="H34" s="340">
        <v>432</v>
      </c>
      <c r="I34" s="340">
        <v>215</v>
      </c>
      <c r="J34" s="340">
        <v>217</v>
      </c>
      <c r="K34" s="340">
        <v>0</v>
      </c>
      <c r="L34" s="340"/>
      <c r="M34" s="340"/>
    </row>
    <row r="35" spans="1:13" ht="18" customHeight="1">
      <c r="A35" s="340" t="s">
        <v>431</v>
      </c>
      <c r="B35" s="432" t="s">
        <v>106</v>
      </c>
      <c r="C35" s="432">
        <v>343</v>
      </c>
      <c r="D35" s="340">
        <v>0.6</v>
      </c>
      <c r="E35" s="340">
        <v>0.4</v>
      </c>
      <c r="F35" s="340">
        <v>1</v>
      </c>
      <c r="G35" s="340">
        <v>0</v>
      </c>
      <c r="H35" s="340">
        <v>82.32</v>
      </c>
      <c r="I35" s="340">
        <v>41</v>
      </c>
      <c r="J35" s="340">
        <v>41.32</v>
      </c>
      <c r="K35" s="340">
        <v>0</v>
      </c>
      <c r="L35" s="340"/>
      <c r="M35" s="340"/>
    </row>
    <row r="36" spans="1:13" ht="20.100000000000001" customHeight="1">
      <c r="A36" s="340" t="s">
        <v>102</v>
      </c>
      <c r="B36" s="432" t="s">
        <v>103</v>
      </c>
      <c r="C36" s="432">
        <v>358</v>
      </c>
      <c r="D36" s="340">
        <v>0.6</v>
      </c>
      <c r="E36" s="340">
        <v>0.4</v>
      </c>
      <c r="F36" s="340">
        <v>1</v>
      </c>
      <c r="G36" s="340">
        <v>0</v>
      </c>
      <c r="H36" s="340">
        <v>85.92</v>
      </c>
      <c r="I36" s="340">
        <v>43</v>
      </c>
      <c r="J36" s="340">
        <v>42.92</v>
      </c>
      <c r="K36" s="340">
        <v>0</v>
      </c>
      <c r="L36" s="340"/>
      <c r="M36" s="340"/>
    </row>
    <row r="37" spans="1:13" ht="14.25" customHeight="1">
      <c r="A37" s="525" t="s">
        <v>124</v>
      </c>
      <c r="B37" s="432" t="s">
        <v>13</v>
      </c>
      <c r="C37" s="432">
        <v>3241.5</v>
      </c>
      <c r="D37" s="340"/>
      <c r="E37" s="340"/>
      <c r="F37" s="340"/>
      <c r="G37" s="340"/>
      <c r="H37" s="340">
        <v>777.96</v>
      </c>
      <c r="I37" s="340">
        <v>388</v>
      </c>
      <c r="J37" s="340">
        <v>389.96</v>
      </c>
      <c r="K37" s="340">
        <v>0</v>
      </c>
      <c r="L37" s="340"/>
      <c r="M37" s="340"/>
    </row>
    <row r="38" spans="1:13">
      <c r="A38" s="525"/>
      <c r="B38" s="432" t="s">
        <v>125</v>
      </c>
      <c r="C38" s="432">
        <v>3241.5</v>
      </c>
      <c r="D38" s="340">
        <v>0.6</v>
      </c>
      <c r="E38" s="340">
        <v>0.4</v>
      </c>
      <c r="F38" s="340">
        <v>1</v>
      </c>
      <c r="G38" s="340">
        <v>0</v>
      </c>
      <c r="H38" s="340">
        <v>777.96</v>
      </c>
      <c r="I38" s="340">
        <v>388</v>
      </c>
      <c r="J38" s="340">
        <v>389.96</v>
      </c>
      <c r="K38" s="340">
        <v>0</v>
      </c>
      <c r="L38" s="340"/>
      <c r="M38" s="340"/>
    </row>
    <row r="39" spans="1:13" ht="27">
      <c r="A39" s="340" t="s">
        <v>100</v>
      </c>
      <c r="B39" s="432" t="s">
        <v>101</v>
      </c>
      <c r="C39" s="432">
        <v>0</v>
      </c>
      <c r="D39" s="340">
        <v>0.6</v>
      </c>
      <c r="E39" s="340">
        <v>0.4</v>
      </c>
      <c r="F39" s="340">
        <v>1</v>
      </c>
      <c r="G39" s="340">
        <v>0</v>
      </c>
      <c r="H39" s="340">
        <v>0</v>
      </c>
      <c r="I39" s="340">
        <v>0</v>
      </c>
      <c r="J39" s="340">
        <v>0</v>
      </c>
      <c r="K39" s="340">
        <v>0</v>
      </c>
      <c r="L39" s="340"/>
      <c r="M39" s="340"/>
    </row>
    <row r="40" spans="1:13">
      <c r="A40" s="525" t="s">
        <v>96</v>
      </c>
      <c r="B40" s="432" t="s">
        <v>13</v>
      </c>
      <c r="C40" s="432">
        <v>0</v>
      </c>
      <c r="D40" s="340"/>
      <c r="E40" s="340"/>
      <c r="F40" s="340"/>
      <c r="G40" s="340"/>
      <c r="H40" s="340">
        <v>0</v>
      </c>
      <c r="I40" s="340">
        <v>0</v>
      </c>
      <c r="J40" s="340">
        <v>0</v>
      </c>
      <c r="K40" s="340">
        <v>0</v>
      </c>
      <c r="L40" s="340"/>
      <c r="M40" s="340"/>
    </row>
    <row r="41" spans="1:13">
      <c r="A41" s="525"/>
      <c r="B41" s="432" t="s">
        <v>97</v>
      </c>
      <c r="C41" s="432">
        <v>0</v>
      </c>
      <c r="D41" s="340">
        <v>0.6</v>
      </c>
      <c r="E41" s="340">
        <v>0.4</v>
      </c>
      <c r="F41" s="340">
        <v>1</v>
      </c>
      <c r="G41" s="340">
        <v>0</v>
      </c>
      <c r="H41" s="340">
        <v>0</v>
      </c>
      <c r="I41" s="340">
        <v>0</v>
      </c>
      <c r="J41" s="340">
        <v>0</v>
      </c>
      <c r="K41" s="340">
        <v>0</v>
      </c>
      <c r="L41" s="340"/>
      <c r="M41" s="340"/>
    </row>
    <row r="42" spans="1:13" ht="54">
      <c r="A42" s="340" t="s">
        <v>458</v>
      </c>
      <c r="B42" s="432" t="s">
        <v>108</v>
      </c>
      <c r="C42" s="432">
        <v>0</v>
      </c>
      <c r="D42" s="340">
        <v>0.6</v>
      </c>
      <c r="E42" s="340">
        <v>0.4</v>
      </c>
      <c r="F42" s="340">
        <v>1</v>
      </c>
      <c r="G42" s="340">
        <v>0</v>
      </c>
      <c r="H42" s="340">
        <v>0</v>
      </c>
      <c r="I42" s="340">
        <v>0</v>
      </c>
      <c r="J42" s="340">
        <v>0</v>
      </c>
      <c r="K42" s="340">
        <v>0</v>
      </c>
      <c r="L42" s="340"/>
      <c r="M42" s="340"/>
    </row>
    <row r="43" spans="1:13" ht="40.5">
      <c r="A43" s="340" t="s">
        <v>459</v>
      </c>
      <c r="B43" s="340" t="s">
        <v>127</v>
      </c>
      <c r="C43" s="340">
        <v>590</v>
      </c>
      <c r="D43" s="340">
        <v>0.6</v>
      </c>
      <c r="E43" s="340">
        <v>0.4</v>
      </c>
      <c r="F43" s="340">
        <v>1</v>
      </c>
      <c r="G43" s="340">
        <v>0</v>
      </c>
      <c r="H43" s="340">
        <v>141.6</v>
      </c>
      <c r="I43" s="340">
        <v>71</v>
      </c>
      <c r="J43" s="340">
        <v>70.599999999999994</v>
      </c>
      <c r="K43" s="340">
        <v>0</v>
      </c>
      <c r="L43" s="340"/>
      <c r="M43" s="340"/>
    </row>
    <row r="44" spans="1:13" ht="27">
      <c r="A44" s="340" t="s">
        <v>151</v>
      </c>
      <c r="B44" s="340" t="s">
        <v>110</v>
      </c>
      <c r="C44" s="340">
        <v>0</v>
      </c>
      <c r="D44" s="340">
        <v>0.6</v>
      </c>
      <c r="E44" s="340">
        <v>0.4</v>
      </c>
      <c r="F44" s="340">
        <v>1</v>
      </c>
      <c r="G44" s="340">
        <v>0</v>
      </c>
      <c r="H44" s="340">
        <v>0</v>
      </c>
      <c r="I44" s="340">
        <v>0</v>
      </c>
      <c r="J44" s="340">
        <v>0</v>
      </c>
      <c r="K44" s="340">
        <v>0</v>
      </c>
      <c r="L44" s="340"/>
      <c r="M44" s="340"/>
    </row>
    <row r="45" spans="1:13" ht="40.5">
      <c r="A45" s="340" t="s">
        <v>128</v>
      </c>
      <c r="B45" s="340" t="s">
        <v>129</v>
      </c>
      <c r="C45" s="340">
        <v>2203</v>
      </c>
      <c r="D45" s="340">
        <v>0.6</v>
      </c>
      <c r="E45" s="340">
        <v>0.4</v>
      </c>
      <c r="F45" s="340">
        <v>1</v>
      </c>
      <c r="G45" s="340">
        <v>0</v>
      </c>
      <c r="H45" s="340">
        <v>528.72</v>
      </c>
      <c r="I45" s="340">
        <v>264</v>
      </c>
      <c r="J45" s="340">
        <v>264.72000000000003</v>
      </c>
      <c r="K45" s="340">
        <v>0</v>
      </c>
      <c r="L45" s="340"/>
      <c r="M45" s="340"/>
    </row>
    <row r="46" spans="1:13" ht="33" customHeight="1">
      <c r="A46" s="340" t="s">
        <v>130</v>
      </c>
      <c r="B46" s="340" t="s">
        <v>131</v>
      </c>
      <c r="C46" s="340">
        <v>105.5</v>
      </c>
      <c r="D46" s="340">
        <v>0.6</v>
      </c>
      <c r="E46" s="340">
        <v>0.4</v>
      </c>
      <c r="F46" s="340">
        <v>1</v>
      </c>
      <c r="G46" s="340">
        <v>0</v>
      </c>
      <c r="H46" s="340">
        <v>25.32</v>
      </c>
      <c r="I46" s="340">
        <v>13</v>
      </c>
      <c r="J46" s="340">
        <v>12.32</v>
      </c>
      <c r="K46" s="340">
        <v>0</v>
      </c>
      <c r="L46" s="340"/>
      <c r="M46" s="340"/>
    </row>
    <row r="47" spans="1:13" ht="40.5">
      <c r="A47" s="340" t="s">
        <v>132</v>
      </c>
      <c r="B47" s="340" t="s">
        <v>133</v>
      </c>
      <c r="C47" s="340">
        <v>242</v>
      </c>
      <c r="D47" s="340">
        <v>0.6</v>
      </c>
      <c r="E47" s="340">
        <v>0.4</v>
      </c>
      <c r="F47" s="340">
        <v>1</v>
      </c>
      <c r="G47" s="340">
        <v>0</v>
      </c>
      <c r="H47" s="340">
        <v>58.08</v>
      </c>
      <c r="I47" s="340">
        <v>29</v>
      </c>
      <c r="J47" s="340">
        <v>29.08</v>
      </c>
      <c r="K47" s="340">
        <v>0</v>
      </c>
      <c r="L47" s="340"/>
      <c r="M47" s="340"/>
    </row>
    <row r="48" spans="1:13" ht="18.95" customHeight="1">
      <c r="A48" s="525" t="s">
        <v>432</v>
      </c>
      <c r="B48" s="340" t="s">
        <v>13</v>
      </c>
      <c r="C48" s="340">
        <v>6093.5</v>
      </c>
      <c r="D48" s="340"/>
      <c r="E48" s="340"/>
      <c r="F48" s="340"/>
      <c r="G48" s="340"/>
      <c r="H48" s="340">
        <v>1462.44</v>
      </c>
      <c r="I48" s="340">
        <v>729</v>
      </c>
      <c r="J48" s="340">
        <v>733.44</v>
      </c>
      <c r="K48" s="340">
        <v>0</v>
      </c>
      <c r="L48" s="340"/>
      <c r="M48" s="340"/>
    </row>
    <row r="49" spans="1:13" ht="27">
      <c r="A49" s="525"/>
      <c r="B49" s="340" t="s">
        <v>136</v>
      </c>
      <c r="C49" s="340">
        <v>3050</v>
      </c>
      <c r="D49" s="340">
        <v>0.6</v>
      </c>
      <c r="E49" s="340">
        <v>0.4</v>
      </c>
      <c r="F49" s="340">
        <v>1</v>
      </c>
      <c r="G49" s="340">
        <v>0</v>
      </c>
      <c r="H49" s="340">
        <v>732</v>
      </c>
      <c r="I49" s="340">
        <v>365</v>
      </c>
      <c r="J49" s="340">
        <v>367</v>
      </c>
      <c r="K49" s="340">
        <v>0</v>
      </c>
      <c r="L49" s="340"/>
      <c r="M49" s="340"/>
    </row>
    <row r="50" spans="1:13" ht="27">
      <c r="A50" s="525"/>
      <c r="B50" s="340" t="s">
        <v>137</v>
      </c>
      <c r="C50" s="340">
        <v>1340</v>
      </c>
      <c r="D50" s="340">
        <v>0.6</v>
      </c>
      <c r="E50" s="340">
        <v>0.4</v>
      </c>
      <c r="F50" s="340">
        <v>1</v>
      </c>
      <c r="G50" s="340">
        <v>0</v>
      </c>
      <c r="H50" s="340">
        <v>321.60000000000002</v>
      </c>
      <c r="I50" s="340">
        <v>160</v>
      </c>
      <c r="J50" s="340">
        <v>161.6</v>
      </c>
      <c r="K50" s="340">
        <v>0</v>
      </c>
      <c r="L50" s="340"/>
      <c r="M50" s="340"/>
    </row>
    <row r="51" spans="1:13" ht="48">
      <c r="A51" s="525"/>
      <c r="B51" s="342" t="s">
        <v>473</v>
      </c>
      <c r="C51" s="340">
        <v>685</v>
      </c>
      <c r="D51" s="340">
        <v>0.6</v>
      </c>
      <c r="E51" s="340">
        <v>0.4</v>
      </c>
      <c r="F51" s="340">
        <v>1</v>
      </c>
      <c r="G51" s="340">
        <v>0</v>
      </c>
      <c r="H51" s="340">
        <v>164.4</v>
      </c>
      <c r="I51" s="340">
        <v>82</v>
      </c>
      <c r="J51" s="340">
        <v>82.4</v>
      </c>
      <c r="K51" s="340">
        <v>0</v>
      </c>
      <c r="L51" s="340"/>
      <c r="M51" s="340"/>
    </row>
    <row r="52" spans="1:13">
      <c r="A52" s="525"/>
      <c r="B52" s="340" t="s">
        <v>135</v>
      </c>
      <c r="C52" s="340">
        <v>972.5</v>
      </c>
      <c r="D52" s="340">
        <v>0.6</v>
      </c>
      <c r="E52" s="340">
        <v>0.4</v>
      </c>
      <c r="F52" s="340">
        <v>1</v>
      </c>
      <c r="G52" s="340">
        <v>0</v>
      </c>
      <c r="H52" s="340">
        <v>233.4</v>
      </c>
      <c r="I52" s="340">
        <v>116</v>
      </c>
      <c r="J52" s="340">
        <v>117.4</v>
      </c>
      <c r="K52" s="340">
        <v>0</v>
      </c>
      <c r="L52" s="340"/>
      <c r="M52" s="340"/>
    </row>
    <row r="53" spans="1:13" ht="54">
      <c r="A53" s="525"/>
      <c r="B53" s="340" t="s">
        <v>139</v>
      </c>
      <c r="C53" s="340">
        <v>46</v>
      </c>
      <c r="D53" s="340">
        <v>0.6</v>
      </c>
      <c r="E53" s="340">
        <v>0.4</v>
      </c>
      <c r="F53" s="340">
        <v>1</v>
      </c>
      <c r="G53" s="340">
        <v>0</v>
      </c>
      <c r="H53" s="340">
        <v>11.04</v>
      </c>
      <c r="I53" s="340">
        <v>6</v>
      </c>
      <c r="J53" s="340">
        <v>5.04</v>
      </c>
      <c r="K53" s="340">
        <v>0</v>
      </c>
      <c r="L53" s="340"/>
      <c r="M53" s="340"/>
    </row>
    <row r="55" spans="1:13" hidden="1">
      <c r="B55" s="338">
        <v>1</v>
      </c>
      <c r="C55" s="338">
        <v>2</v>
      </c>
      <c r="D55" s="338">
        <v>3</v>
      </c>
      <c r="E55" s="338">
        <v>4</v>
      </c>
      <c r="F55" s="338">
        <v>5</v>
      </c>
      <c r="G55" s="338">
        <v>6</v>
      </c>
      <c r="H55" s="338">
        <v>11</v>
      </c>
      <c r="I55" s="338">
        <v>12</v>
      </c>
      <c r="J55" s="338">
        <v>13</v>
      </c>
      <c r="K55" s="338">
        <v>14</v>
      </c>
    </row>
    <row r="56" spans="1:13" hidden="1"/>
    <row r="57" spans="1:13" hidden="1">
      <c r="I57" s="338" t="e">
        <f>#REF!/#REF!</f>
        <v>#REF!</v>
      </c>
    </row>
    <row r="58" spans="1:13" hidden="1"/>
  </sheetData>
  <mergeCells count="16">
    <mergeCell ref="A40:A41"/>
    <mergeCell ref="A48:A53"/>
    <mergeCell ref="A6:B6"/>
    <mergeCell ref="A7:B7"/>
    <mergeCell ref="A8:A29"/>
    <mergeCell ref="A30:A34"/>
    <mergeCell ref="A37:A38"/>
    <mergeCell ref="A1:B1"/>
    <mergeCell ref="A2:M2"/>
    <mergeCell ref="J3:K3"/>
    <mergeCell ref="D4:G4"/>
    <mergeCell ref="H4:K4"/>
    <mergeCell ref="C4:C5"/>
    <mergeCell ref="L4:L5"/>
    <mergeCell ref="M4:M5"/>
    <mergeCell ref="A4:B5"/>
  </mergeCells>
  <phoneticPr fontId="154" type="noConversion"/>
  <pageMargins left="0.70866141732283505" right="0.70866141732283505" top="0.74803149606299202" bottom="0.74803149606299202" header="0.31496062992126" footer="0.31496062992126"/>
  <pageSetup paperSize="9" scale="82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K12" sqref="K12"/>
    </sheetView>
  </sheetViews>
  <sheetFormatPr defaultColWidth="9" defaultRowHeight="13.5"/>
  <cols>
    <col min="1" max="1" width="9" style="338"/>
    <col min="2" max="2" width="23.5" style="338" customWidth="1"/>
    <col min="3" max="3" width="9.375" style="338" customWidth="1"/>
    <col min="4" max="7" width="5.25" style="338" customWidth="1"/>
    <col min="8" max="8" width="9.625" style="338" customWidth="1"/>
    <col min="9" max="9" width="11.125" style="338" customWidth="1"/>
    <col min="10" max="10" width="8.75" style="338" customWidth="1"/>
    <col min="11" max="11" width="10.75" style="338" customWidth="1"/>
    <col min="12" max="12" width="15" style="338" customWidth="1"/>
    <col min="13" max="16384" width="9" style="338"/>
  </cols>
  <sheetData>
    <row r="1" spans="1:12">
      <c r="A1" s="339" t="s">
        <v>1259</v>
      </c>
    </row>
    <row r="2" spans="1:12" ht="38.25" customHeight="1">
      <c r="A2" s="524" t="s">
        <v>474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</row>
    <row r="3" spans="1:12" ht="23.25" customHeight="1">
      <c r="J3" s="523" t="s">
        <v>3</v>
      </c>
      <c r="K3" s="523"/>
    </row>
    <row r="4" spans="1:12" ht="21" customHeight="1">
      <c r="A4" s="525" t="s">
        <v>412</v>
      </c>
      <c r="B4" s="525"/>
      <c r="C4" s="525" t="s">
        <v>475</v>
      </c>
      <c r="D4" s="525" t="s">
        <v>363</v>
      </c>
      <c r="E4" s="525"/>
      <c r="F4" s="525"/>
      <c r="G4" s="525"/>
      <c r="H4" s="525" t="s">
        <v>476</v>
      </c>
      <c r="I4" s="525"/>
      <c r="J4" s="525"/>
      <c r="K4" s="525"/>
      <c r="L4" s="525" t="s">
        <v>12</v>
      </c>
    </row>
    <row r="5" spans="1:12" ht="32.25" customHeight="1">
      <c r="A5" s="525"/>
      <c r="B5" s="525"/>
      <c r="C5" s="525"/>
      <c r="D5" s="340" t="s">
        <v>341</v>
      </c>
      <c r="E5" s="340" t="s">
        <v>342</v>
      </c>
      <c r="F5" s="340" t="s">
        <v>343</v>
      </c>
      <c r="G5" s="340" t="s">
        <v>426</v>
      </c>
      <c r="H5" s="340" t="s">
        <v>6</v>
      </c>
      <c r="I5" s="340" t="s">
        <v>341</v>
      </c>
      <c r="J5" s="340" t="s">
        <v>343</v>
      </c>
      <c r="K5" s="340" t="s">
        <v>372</v>
      </c>
      <c r="L5" s="525"/>
    </row>
    <row r="6" spans="1:12" ht="49.5" customHeight="1">
      <c r="A6" s="340" t="s">
        <v>477</v>
      </c>
      <c r="B6" s="340" t="s">
        <v>13</v>
      </c>
      <c r="C6" s="340">
        <v>30294</v>
      </c>
      <c r="D6" s="340"/>
      <c r="E6" s="340"/>
      <c r="F6" s="340"/>
      <c r="G6" s="340"/>
      <c r="H6" s="340">
        <v>9694.08</v>
      </c>
      <c r="I6" s="340">
        <v>3517</v>
      </c>
      <c r="J6" s="340">
        <v>6177.08</v>
      </c>
      <c r="K6" s="340">
        <v>0</v>
      </c>
      <c r="L6" s="340"/>
    </row>
    <row r="7" spans="1:12" ht="40.5">
      <c r="A7" s="340" t="s">
        <v>458</v>
      </c>
      <c r="B7" s="340" t="s">
        <v>141</v>
      </c>
      <c r="C7" s="340">
        <v>22</v>
      </c>
      <c r="D7" s="340">
        <v>0.6</v>
      </c>
      <c r="E7" s="340">
        <v>0.4</v>
      </c>
      <c r="F7" s="340">
        <v>1</v>
      </c>
      <c r="G7" s="340">
        <v>0</v>
      </c>
      <c r="H7" s="340">
        <v>7.04</v>
      </c>
      <c r="I7" s="340">
        <v>3</v>
      </c>
      <c r="J7" s="340">
        <v>4.04</v>
      </c>
      <c r="K7" s="340">
        <v>0</v>
      </c>
      <c r="L7" s="340"/>
    </row>
    <row r="8" spans="1:12" ht="40.5">
      <c r="A8" s="340" t="s">
        <v>478</v>
      </c>
      <c r="B8" s="340" t="s">
        <v>143</v>
      </c>
      <c r="C8" s="340">
        <v>6</v>
      </c>
      <c r="D8" s="340">
        <v>0.6</v>
      </c>
      <c r="E8" s="340">
        <v>0.4</v>
      </c>
      <c r="F8" s="340">
        <v>1</v>
      </c>
      <c r="G8" s="340">
        <v>0</v>
      </c>
      <c r="H8" s="340">
        <v>1.92</v>
      </c>
      <c r="I8" s="340">
        <v>1</v>
      </c>
      <c r="J8" s="340">
        <v>0.92</v>
      </c>
      <c r="K8" s="340">
        <v>0</v>
      </c>
      <c r="L8" s="340"/>
    </row>
    <row r="9" spans="1:12" ht="27">
      <c r="A9" s="340" t="s">
        <v>134</v>
      </c>
      <c r="B9" s="340" t="s">
        <v>144</v>
      </c>
      <c r="C9" s="340">
        <v>2070</v>
      </c>
      <c r="D9" s="340">
        <v>0.6</v>
      </c>
      <c r="E9" s="340">
        <v>0.4</v>
      </c>
      <c r="F9" s="340">
        <v>1</v>
      </c>
      <c r="G9" s="340">
        <v>0</v>
      </c>
      <c r="H9" s="340">
        <v>662.4</v>
      </c>
      <c r="I9" s="340">
        <v>240</v>
      </c>
      <c r="J9" s="340">
        <v>422.4</v>
      </c>
      <c r="K9" s="340">
        <v>0</v>
      </c>
      <c r="L9" s="340"/>
    </row>
    <row r="10" spans="1:12">
      <c r="A10" s="525" t="s">
        <v>87</v>
      </c>
      <c r="B10" s="340" t="s">
        <v>13</v>
      </c>
      <c r="C10" s="340">
        <v>14678</v>
      </c>
      <c r="D10" s="340"/>
      <c r="E10" s="340"/>
      <c r="F10" s="340"/>
      <c r="G10" s="340"/>
      <c r="H10" s="340">
        <v>4696.96</v>
      </c>
      <c r="I10" s="340">
        <v>1704</v>
      </c>
      <c r="J10" s="340">
        <v>2992.96</v>
      </c>
      <c r="K10" s="340">
        <v>0</v>
      </c>
      <c r="L10" s="340"/>
    </row>
    <row r="11" spans="1:12" ht="27">
      <c r="A11" s="525"/>
      <c r="B11" s="340" t="s">
        <v>145</v>
      </c>
      <c r="C11" s="340">
        <v>4379</v>
      </c>
      <c r="D11" s="340">
        <v>0.6</v>
      </c>
      <c r="E11" s="340">
        <v>0.4</v>
      </c>
      <c r="F11" s="340">
        <v>1</v>
      </c>
      <c r="G11" s="340">
        <v>0</v>
      </c>
      <c r="H11" s="340">
        <v>1401.28</v>
      </c>
      <c r="I11" s="340">
        <v>508</v>
      </c>
      <c r="J11" s="340">
        <v>893.28</v>
      </c>
      <c r="K11" s="340">
        <v>0</v>
      </c>
      <c r="L11" s="340"/>
    </row>
    <row r="12" spans="1:12" ht="27">
      <c r="A12" s="525"/>
      <c r="B12" s="340" t="s">
        <v>146</v>
      </c>
      <c r="C12" s="340">
        <v>3065</v>
      </c>
      <c r="D12" s="340">
        <v>0.6</v>
      </c>
      <c r="E12" s="340">
        <v>0.4</v>
      </c>
      <c r="F12" s="340">
        <v>1</v>
      </c>
      <c r="G12" s="340">
        <v>0</v>
      </c>
      <c r="H12" s="340">
        <v>980.8</v>
      </c>
      <c r="I12" s="340">
        <v>356</v>
      </c>
      <c r="J12" s="340">
        <v>624.79999999999995</v>
      </c>
      <c r="K12" s="340">
        <v>0</v>
      </c>
      <c r="L12" s="340"/>
    </row>
    <row r="13" spans="1:12" ht="27">
      <c r="A13" s="525"/>
      <c r="B13" s="340" t="s">
        <v>147</v>
      </c>
      <c r="C13" s="340">
        <v>5055</v>
      </c>
      <c r="D13" s="340">
        <v>0.6</v>
      </c>
      <c r="E13" s="340">
        <v>0.4</v>
      </c>
      <c r="F13" s="340">
        <v>1</v>
      </c>
      <c r="G13" s="340">
        <v>0</v>
      </c>
      <c r="H13" s="340">
        <v>1617.6</v>
      </c>
      <c r="I13" s="340">
        <v>587</v>
      </c>
      <c r="J13" s="340">
        <v>1030.5999999999999</v>
      </c>
      <c r="K13" s="340">
        <v>0</v>
      </c>
      <c r="L13" s="340"/>
    </row>
    <row r="14" spans="1:12" ht="27">
      <c r="A14" s="525"/>
      <c r="B14" s="340" t="s">
        <v>148</v>
      </c>
      <c r="C14" s="340">
        <v>2179</v>
      </c>
      <c r="D14" s="340">
        <v>0.6</v>
      </c>
      <c r="E14" s="340">
        <v>0.4</v>
      </c>
      <c r="F14" s="340">
        <v>1</v>
      </c>
      <c r="G14" s="340">
        <v>0</v>
      </c>
      <c r="H14" s="340">
        <v>697.28</v>
      </c>
      <c r="I14" s="340">
        <v>253</v>
      </c>
      <c r="J14" s="340">
        <v>444.28</v>
      </c>
      <c r="K14" s="340">
        <v>0</v>
      </c>
      <c r="L14" s="340"/>
    </row>
    <row r="15" spans="1:12">
      <c r="A15" s="525" t="s">
        <v>20</v>
      </c>
      <c r="B15" s="340" t="s">
        <v>13</v>
      </c>
      <c r="C15" s="340">
        <v>15</v>
      </c>
      <c r="D15" s="340"/>
      <c r="E15" s="340"/>
      <c r="F15" s="340"/>
      <c r="G15" s="340"/>
      <c r="H15" s="340">
        <v>4.8</v>
      </c>
      <c r="I15" s="340">
        <v>2</v>
      </c>
      <c r="J15" s="340">
        <v>2.8</v>
      </c>
      <c r="K15" s="340">
        <v>0</v>
      </c>
      <c r="L15" s="340"/>
    </row>
    <row r="16" spans="1:12" ht="40.5">
      <c r="A16" s="525"/>
      <c r="B16" s="340" t="s">
        <v>149</v>
      </c>
      <c r="C16" s="340">
        <v>15</v>
      </c>
      <c r="D16" s="340">
        <v>0.6</v>
      </c>
      <c r="E16" s="340">
        <v>0.4</v>
      </c>
      <c r="F16" s="340">
        <v>1</v>
      </c>
      <c r="G16" s="340">
        <v>0</v>
      </c>
      <c r="H16" s="340">
        <v>4.8</v>
      </c>
      <c r="I16" s="340">
        <v>2</v>
      </c>
      <c r="J16" s="340">
        <v>2.8</v>
      </c>
      <c r="K16" s="340">
        <v>0</v>
      </c>
      <c r="L16" s="340"/>
    </row>
    <row r="17" spans="1:12" ht="27">
      <c r="A17" s="525"/>
      <c r="B17" s="340" t="s">
        <v>479</v>
      </c>
      <c r="C17" s="340"/>
      <c r="D17" s="340">
        <v>0.6</v>
      </c>
      <c r="E17" s="340">
        <v>0.4</v>
      </c>
      <c r="F17" s="340">
        <v>1</v>
      </c>
      <c r="G17" s="340">
        <v>0</v>
      </c>
      <c r="H17" s="340">
        <v>0</v>
      </c>
      <c r="I17" s="340">
        <v>0</v>
      </c>
      <c r="J17" s="340">
        <v>0</v>
      </c>
      <c r="K17" s="340">
        <v>0</v>
      </c>
      <c r="L17" s="340"/>
    </row>
    <row r="18" spans="1:12" ht="40.5">
      <c r="A18" s="340" t="s">
        <v>130</v>
      </c>
      <c r="B18" s="340" t="s">
        <v>480</v>
      </c>
      <c r="C18" s="340">
        <v>252</v>
      </c>
      <c r="D18" s="340">
        <v>0.6</v>
      </c>
      <c r="E18" s="340">
        <v>0.4</v>
      </c>
      <c r="F18" s="340">
        <v>1</v>
      </c>
      <c r="G18" s="340">
        <v>0</v>
      </c>
      <c r="H18" s="340">
        <v>80.64</v>
      </c>
      <c r="I18" s="340">
        <v>29</v>
      </c>
      <c r="J18" s="340">
        <v>51.64</v>
      </c>
      <c r="K18" s="340">
        <v>0</v>
      </c>
      <c r="L18" s="340"/>
    </row>
    <row r="19" spans="1:12" ht="27">
      <c r="A19" s="340" t="s">
        <v>132</v>
      </c>
      <c r="B19" s="340" t="s">
        <v>153</v>
      </c>
      <c r="C19" s="340">
        <v>3138</v>
      </c>
      <c r="D19" s="340">
        <v>0.6</v>
      </c>
      <c r="E19" s="340">
        <v>0.4</v>
      </c>
      <c r="F19" s="340">
        <v>1</v>
      </c>
      <c r="G19" s="340">
        <v>0</v>
      </c>
      <c r="H19" s="340">
        <v>1004.16</v>
      </c>
      <c r="I19" s="340">
        <v>364</v>
      </c>
      <c r="J19" s="340">
        <v>640.16</v>
      </c>
      <c r="K19" s="340">
        <v>0</v>
      </c>
      <c r="L19" s="340"/>
    </row>
    <row r="20" spans="1:12" ht="27">
      <c r="A20" s="340" t="s">
        <v>128</v>
      </c>
      <c r="B20" s="340" t="s">
        <v>155</v>
      </c>
      <c r="C20" s="340">
        <v>2662</v>
      </c>
      <c r="D20" s="340">
        <v>0.6</v>
      </c>
      <c r="E20" s="340">
        <v>0.4</v>
      </c>
      <c r="F20" s="340">
        <v>1</v>
      </c>
      <c r="G20" s="340">
        <v>0</v>
      </c>
      <c r="H20" s="340">
        <v>851.84</v>
      </c>
      <c r="I20" s="340">
        <v>309</v>
      </c>
      <c r="J20" s="340">
        <v>542.84</v>
      </c>
      <c r="K20" s="340">
        <v>0</v>
      </c>
      <c r="L20" s="340"/>
    </row>
    <row r="21" spans="1:12" ht="27">
      <c r="A21" s="340" t="s">
        <v>151</v>
      </c>
      <c r="B21" s="340" t="s">
        <v>152</v>
      </c>
      <c r="C21" s="340">
        <v>971</v>
      </c>
      <c r="D21" s="340">
        <v>0.6</v>
      </c>
      <c r="E21" s="340">
        <v>0.4</v>
      </c>
      <c r="F21" s="340">
        <v>1</v>
      </c>
      <c r="G21" s="340">
        <v>0</v>
      </c>
      <c r="H21" s="340">
        <v>310.72000000000003</v>
      </c>
      <c r="I21" s="340">
        <v>113</v>
      </c>
      <c r="J21" s="340">
        <v>197.72</v>
      </c>
      <c r="K21" s="340">
        <v>0</v>
      </c>
      <c r="L21" s="340"/>
    </row>
    <row r="22" spans="1:12">
      <c r="A22" s="525" t="s">
        <v>156</v>
      </c>
      <c r="B22" s="340" t="s">
        <v>13</v>
      </c>
      <c r="C22" s="340">
        <v>1553</v>
      </c>
      <c r="D22" s="340"/>
      <c r="E22" s="340"/>
      <c r="F22" s="340"/>
      <c r="G22" s="340"/>
      <c r="H22" s="340">
        <v>496.96</v>
      </c>
      <c r="I22" s="340">
        <v>180</v>
      </c>
      <c r="J22" s="340">
        <v>316.95999999999998</v>
      </c>
      <c r="K22" s="340">
        <v>0</v>
      </c>
      <c r="L22" s="340"/>
    </row>
    <row r="23" spans="1:12">
      <c r="A23" s="525"/>
      <c r="B23" s="340" t="s">
        <v>446</v>
      </c>
      <c r="C23" s="340"/>
      <c r="D23" s="340">
        <v>0.6</v>
      </c>
      <c r="E23" s="340">
        <v>0.4</v>
      </c>
      <c r="F23" s="340">
        <v>1</v>
      </c>
      <c r="G23" s="340">
        <v>0</v>
      </c>
      <c r="H23" s="340">
        <v>0</v>
      </c>
      <c r="I23" s="340">
        <v>0</v>
      </c>
      <c r="J23" s="340">
        <v>0</v>
      </c>
      <c r="K23" s="340">
        <v>0</v>
      </c>
      <c r="L23" s="340" t="s">
        <v>481</v>
      </c>
    </row>
    <row r="24" spans="1:12" ht="40.5">
      <c r="A24" s="525"/>
      <c r="B24" s="340" t="s">
        <v>157</v>
      </c>
      <c r="C24" s="340">
        <v>853</v>
      </c>
      <c r="D24" s="340">
        <v>0.6</v>
      </c>
      <c r="E24" s="340">
        <v>0.4</v>
      </c>
      <c r="F24" s="340">
        <v>1</v>
      </c>
      <c r="G24" s="340">
        <v>0</v>
      </c>
      <c r="H24" s="340">
        <v>272.95999999999998</v>
      </c>
      <c r="I24" s="340">
        <v>99</v>
      </c>
      <c r="J24" s="340">
        <v>173.96</v>
      </c>
      <c r="K24" s="340">
        <v>0</v>
      </c>
      <c r="L24" s="340"/>
    </row>
    <row r="25" spans="1:12" ht="27">
      <c r="A25" s="525"/>
      <c r="B25" s="340" t="s">
        <v>158</v>
      </c>
      <c r="C25" s="340">
        <v>700</v>
      </c>
      <c r="D25" s="340">
        <v>0.6</v>
      </c>
      <c r="E25" s="340">
        <v>0.4</v>
      </c>
      <c r="F25" s="340">
        <v>1</v>
      </c>
      <c r="G25" s="340">
        <v>0</v>
      </c>
      <c r="H25" s="340">
        <v>224</v>
      </c>
      <c r="I25" s="340">
        <v>81</v>
      </c>
      <c r="J25" s="340">
        <v>143</v>
      </c>
      <c r="K25" s="340">
        <v>0</v>
      </c>
      <c r="L25" s="340"/>
    </row>
    <row r="26" spans="1:12">
      <c r="A26" s="525"/>
      <c r="B26" s="340" t="s">
        <v>482</v>
      </c>
      <c r="C26" s="340"/>
      <c r="D26" s="340">
        <v>0.6</v>
      </c>
      <c r="E26" s="340">
        <v>0.4</v>
      </c>
      <c r="F26" s="340">
        <v>1</v>
      </c>
      <c r="G26" s="340">
        <v>0</v>
      </c>
      <c r="H26" s="340">
        <v>0</v>
      </c>
      <c r="I26" s="340">
        <v>0</v>
      </c>
      <c r="J26" s="340">
        <v>0</v>
      </c>
      <c r="K26" s="340">
        <v>0</v>
      </c>
      <c r="L26" s="340" t="s">
        <v>481</v>
      </c>
    </row>
    <row r="27" spans="1:12">
      <c r="A27" s="525" t="s">
        <v>432</v>
      </c>
      <c r="B27" s="340" t="s">
        <v>13</v>
      </c>
      <c r="C27" s="340">
        <v>4927</v>
      </c>
      <c r="D27" s="340"/>
      <c r="E27" s="340"/>
      <c r="F27" s="340"/>
      <c r="G27" s="340"/>
      <c r="H27" s="340">
        <v>1576.64</v>
      </c>
      <c r="I27" s="340">
        <v>572</v>
      </c>
      <c r="J27" s="340">
        <v>1004.64</v>
      </c>
      <c r="K27" s="340">
        <v>0</v>
      </c>
      <c r="L27" s="340"/>
    </row>
    <row r="28" spans="1:12" ht="54">
      <c r="A28" s="525"/>
      <c r="B28" s="340" t="s">
        <v>159</v>
      </c>
      <c r="C28" s="340">
        <v>2196</v>
      </c>
      <c r="D28" s="340">
        <v>0.6</v>
      </c>
      <c r="E28" s="340">
        <v>0.4</v>
      </c>
      <c r="F28" s="340">
        <v>1</v>
      </c>
      <c r="G28" s="340">
        <v>0</v>
      </c>
      <c r="H28" s="340">
        <v>702.72</v>
      </c>
      <c r="I28" s="340">
        <v>255</v>
      </c>
      <c r="J28" s="340">
        <v>447.72</v>
      </c>
      <c r="K28" s="340">
        <v>0</v>
      </c>
      <c r="L28" s="340"/>
    </row>
    <row r="29" spans="1:12" ht="40.5">
      <c r="A29" s="525"/>
      <c r="B29" s="340" t="s">
        <v>160</v>
      </c>
      <c r="C29" s="340">
        <v>292</v>
      </c>
      <c r="D29" s="340">
        <v>0.6</v>
      </c>
      <c r="E29" s="340">
        <v>0.4</v>
      </c>
      <c r="F29" s="340">
        <v>1</v>
      </c>
      <c r="G29" s="340">
        <v>0</v>
      </c>
      <c r="H29" s="340">
        <v>93.44</v>
      </c>
      <c r="I29" s="340">
        <v>34</v>
      </c>
      <c r="J29" s="340">
        <v>59.44</v>
      </c>
      <c r="K29" s="340">
        <v>0</v>
      </c>
      <c r="L29" s="340"/>
    </row>
    <row r="30" spans="1:12" ht="27">
      <c r="A30" s="525"/>
      <c r="B30" s="340" t="s">
        <v>161</v>
      </c>
      <c r="C30" s="340">
        <v>966</v>
      </c>
      <c r="D30" s="340">
        <v>0.6</v>
      </c>
      <c r="E30" s="340">
        <v>0.4</v>
      </c>
      <c r="F30" s="340">
        <v>1</v>
      </c>
      <c r="G30" s="340">
        <v>0</v>
      </c>
      <c r="H30" s="340">
        <v>309.12</v>
      </c>
      <c r="I30" s="340">
        <v>112</v>
      </c>
      <c r="J30" s="340">
        <v>197.12</v>
      </c>
      <c r="K30" s="340">
        <v>0</v>
      </c>
      <c r="L30" s="340"/>
    </row>
    <row r="31" spans="1:12" ht="27">
      <c r="A31" s="525"/>
      <c r="B31" s="340" t="s">
        <v>163</v>
      </c>
      <c r="C31" s="340">
        <v>456</v>
      </c>
      <c r="D31" s="340">
        <v>0.6</v>
      </c>
      <c r="E31" s="340">
        <v>0.4</v>
      </c>
      <c r="F31" s="340">
        <v>1</v>
      </c>
      <c r="G31" s="340">
        <v>0</v>
      </c>
      <c r="H31" s="340">
        <v>145.91999999999999</v>
      </c>
      <c r="I31" s="340">
        <v>53</v>
      </c>
      <c r="J31" s="340">
        <v>92.92</v>
      </c>
      <c r="K31" s="340">
        <v>0</v>
      </c>
      <c r="L31" s="340"/>
    </row>
    <row r="32" spans="1:12" ht="40.5">
      <c r="A32" s="525"/>
      <c r="B32" s="340" t="s">
        <v>162</v>
      </c>
      <c r="C32" s="340">
        <v>1017</v>
      </c>
      <c r="D32" s="340">
        <v>0.6</v>
      </c>
      <c r="E32" s="340">
        <v>0.4</v>
      </c>
      <c r="F32" s="340">
        <v>1</v>
      </c>
      <c r="G32" s="340">
        <v>0</v>
      </c>
      <c r="H32" s="340">
        <v>325.44</v>
      </c>
      <c r="I32" s="340">
        <v>118</v>
      </c>
      <c r="J32" s="340">
        <v>207.44</v>
      </c>
      <c r="K32" s="340">
        <v>0</v>
      </c>
      <c r="L32" s="340"/>
    </row>
    <row r="34" spans="2:11" ht="21.75" hidden="1" customHeight="1">
      <c r="B34" s="338">
        <v>1</v>
      </c>
      <c r="C34" s="338">
        <v>2</v>
      </c>
      <c r="D34" s="338">
        <v>3</v>
      </c>
      <c r="E34" s="338">
        <v>4</v>
      </c>
      <c r="F34" s="338">
        <v>5</v>
      </c>
      <c r="G34" s="338">
        <v>6</v>
      </c>
      <c r="H34" s="338">
        <v>11</v>
      </c>
      <c r="I34" s="338">
        <v>12</v>
      </c>
      <c r="J34" s="338">
        <v>13</v>
      </c>
      <c r="K34" s="338">
        <v>14</v>
      </c>
    </row>
    <row r="35" spans="2:11" hidden="1"/>
    <row r="36" spans="2:11" hidden="1">
      <c r="I36" s="338" t="e">
        <f>#REF!/#REF!</f>
        <v>#REF!</v>
      </c>
    </row>
  </sheetData>
  <mergeCells count="11">
    <mergeCell ref="L4:L5"/>
    <mergeCell ref="A4:B5"/>
    <mergeCell ref="A10:A14"/>
    <mergeCell ref="A15:A17"/>
    <mergeCell ref="A22:A26"/>
    <mergeCell ref="A27:A32"/>
    <mergeCell ref="A2:K2"/>
    <mergeCell ref="J3:K3"/>
    <mergeCell ref="D4:G4"/>
    <mergeCell ref="H4:K4"/>
    <mergeCell ref="C4:C5"/>
  </mergeCells>
  <phoneticPr fontId="154" type="noConversion"/>
  <pageMargins left="0.70866141732283505" right="0.70866141732283505" top="0.74803149606299202" bottom="0.74803149606299202" header="0.31496062992126" footer="0.31496062992126"/>
  <pageSetup paperSize="9" scale="7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25</vt:i4>
      </vt:variant>
      <vt:variant>
        <vt:lpstr>命名范围</vt:lpstr>
      </vt:variant>
      <vt:variant>
        <vt:i4>25</vt:i4>
      </vt:variant>
    </vt:vector>
  </HeadingPairs>
  <TitlesOfParts>
    <vt:vector size="50" baseType="lpstr">
      <vt:lpstr>分配表</vt:lpstr>
      <vt:lpstr>高中助学金</vt:lpstr>
      <vt:lpstr>高中免学费</vt:lpstr>
      <vt:lpstr>高中免费教科书</vt:lpstr>
      <vt:lpstr>中职（总）</vt:lpstr>
      <vt:lpstr>中职助学金（教育）</vt:lpstr>
      <vt:lpstr>中职助学金（人社）</vt:lpstr>
      <vt:lpstr>中职免学费（教育）</vt:lpstr>
      <vt:lpstr>中职免学费（人社）</vt:lpstr>
      <vt:lpstr>高校总</vt:lpstr>
      <vt:lpstr>高校奖助学金测算表</vt:lpstr>
      <vt:lpstr>研究生奖助学金</vt:lpstr>
      <vt:lpstr>本专科生奖助学金</vt:lpstr>
      <vt:lpstr>服兵役资助</vt:lpstr>
      <vt:lpstr>助学贷款奖补资金</vt:lpstr>
      <vt:lpstr>总表</vt:lpstr>
      <vt:lpstr>工作考核</vt:lpstr>
      <vt:lpstr>应还本息</vt:lpstr>
      <vt:lpstr>标准化建设</vt:lpstr>
      <vt:lpstr>计算表</vt:lpstr>
      <vt:lpstr>贷款规模</vt:lpstr>
      <vt:lpstr>湘财教指2021年68号</vt:lpstr>
      <vt:lpstr>湘财预2021年256号</vt:lpstr>
      <vt:lpstr>湘财预2021年309号</vt:lpstr>
      <vt:lpstr>湘财教指2021年78号</vt:lpstr>
      <vt:lpstr>本专科生奖助学金!Print_Area</vt:lpstr>
      <vt:lpstr>服兵役资助!Print_Area</vt:lpstr>
      <vt:lpstr>高校奖助学金测算表!Print_Area</vt:lpstr>
      <vt:lpstr>高中助学金!Print_Area</vt:lpstr>
      <vt:lpstr>研究生奖助学金!Print_Area</vt:lpstr>
      <vt:lpstr>'中职免学费（教育）'!Print_Area</vt:lpstr>
      <vt:lpstr>'中职助学金（教育）'!Print_Area</vt:lpstr>
      <vt:lpstr>'中职助学金（人社）'!Print_Area</vt:lpstr>
      <vt:lpstr>本专科生奖助学金!Print_Titles</vt:lpstr>
      <vt:lpstr>服兵役资助!Print_Titles</vt:lpstr>
      <vt:lpstr>高校奖助学金测算表!Print_Titles</vt:lpstr>
      <vt:lpstr>高校总!Print_Titles</vt:lpstr>
      <vt:lpstr>高中免费教科书!Print_Titles</vt:lpstr>
      <vt:lpstr>高中免学费!Print_Titles</vt:lpstr>
      <vt:lpstr>高中助学金!Print_Titles</vt:lpstr>
      <vt:lpstr>湘财教指2021年78号!Print_Titles</vt:lpstr>
      <vt:lpstr>湘财预2021年256号!Print_Titles</vt:lpstr>
      <vt:lpstr>湘财预2021年309号!Print_Titles</vt:lpstr>
      <vt:lpstr>研究生奖助学金!Print_Titles</vt:lpstr>
      <vt:lpstr>应还本息!Print_Titles</vt:lpstr>
      <vt:lpstr>'中职（总）'!Print_Titles</vt:lpstr>
      <vt:lpstr>'中职免学费（教育）'!Print_Titles</vt:lpstr>
      <vt:lpstr>'中职免学费（人社）'!Print_Titles</vt:lpstr>
      <vt:lpstr>'中职助学金（教育）'!Print_Titles</vt:lpstr>
      <vt:lpstr>'中职助学金（人社）'!Print_Titles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陈琳姿 null</cp:lastModifiedBy>
  <cp:lastPrinted>2023-09-09T08:39:00Z</cp:lastPrinted>
  <dcterms:created xsi:type="dcterms:W3CDTF">2020-07-21T06:51:00Z</dcterms:created>
  <dcterms:modified xsi:type="dcterms:W3CDTF">2023-11-02T01:19:12Z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619885C96B93491CBAD9252898F9953D</vt:lpwstr>
  </property>
  <property fmtid="{D5CDD505-2E9C-101B-9397-08002B2CF9AE}" pid="4" name="commondata">
    <vt:lpwstr>eyJoZGlkIjoiMmYxMDNhZWY0YzYwOGMzZTgwNTBhZWZjMTRiYmQ0YjMifQ==</vt:lpwstr>
  </property>
</Properties>
</file>